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240" yWindow="120" windowWidth="20115" windowHeight="7485" activeTab="1"/>
  </bookViews>
  <sheets>
    <sheet name="Feuil1" sheetId="1" r:id="rId1"/>
    <sheet name="Données" sheetId="2" r:id="rId2"/>
  </sheet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A6" i="2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2" i="1"/>
  <c r="B1"/>
  <c r="A2" i="2" l="1"/>
  <c r="A3"/>
  <c r="A1"/>
  <c r="E2" i="1"/>
  <c r="D2" l="1"/>
  <c r="C2"/>
  <c r="B2"/>
  <c r="A1"/>
  <c r="F2" l="1"/>
  <c r="G1" l="1"/>
  <c r="G2"/>
  <c r="I1"/>
  <c r="J1"/>
  <c r="H2"/>
  <c r="I2"/>
  <c r="K1"/>
  <c r="J2"/>
  <c r="H1"/>
  <c r="L1"/>
  <c r="L2"/>
  <c r="K2"/>
  <c r="M2" l="1"/>
  <c r="M1"/>
  <c r="N1" l="1"/>
  <c r="N2" s="1"/>
  <c r="O2" s="1"/>
  <c r="F77" i="2" s="1"/>
  <c r="F49" l="1"/>
  <c r="F55"/>
  <c r="F44"/>
  <c r="F56"/>
  <c r="F59"/>
  <c r="F21"/>
  <c r="F57"/>
  <c r="F16"/>
  <c r="F41"/>
  <c r="F29"/>
  <c r="F73"/>
  <c r="F8"/>
  <c r="F60"/>
  <c r="F64"/>
  <c r="F63"/>
  <c r="F9"/>
  <c r="F11"/>
  <c r="F27"/>
  <c r="F28"/>
  <c r="F39"/>
  <c r="F76"/>
  <c r="F5"/>
  <c r="F43"/>
  <c r="F78"/>
  <c r="F52"/>
  <c r="F75"/>
  <c r="F47"/>
  <c r="F65"/>
  <c r="F15"/>
  <c r="F33"/>
  <c r="F79"/>
  <c r="F12"/>
  <c r="F51"/>
  <c r="F68"/>
  <c r="F70"/>
  <c r="F6"/>
  <c r="F37"/>
  <c r="F46"/>
  <c r="F45"/>
  <c r="F20"/>
  <c r="F80"/>
  <c r="F83"/>
  <c r="F72"/>
  <c r="F85"/>
  <c r="F35"/>
  <c r="F69"/>
  <c r="F14"/>
  <c r="F71"/>
  <c r="F84"/>
  <c r="F62"/>
  <c r="F34"/>
  <c r="F48"/>
  <c r="F30"/>
  <c r="F40"/>
  <c r="F50"/>
  <c r="F22"/>
  <c r="F32"/>
  <c r="F54"/>
  <c r="F38"/>
  <c r="F24"/>
  <c r="F19"/>
  <c r="F81"/>
  <c r="F58"/>
  <c r="F42"/>
  <c r="F36"/>
  <c r="F17"/>
  <c r="F86"/>
  <c r="F66"/>
  <c r="F67"/>
  <c r="F7"/>
  <c r="F13"/>
  <c r="F61"/>
  <c r="F26"/>
  <c r="F82"/>
  <c r="F23"/>
  <c r="F74"/>
  <c r="F18"/>
  <c r="F31"/>
  <c r="F53"/>
  <c r="F10"/>
  <c r="F25"/>
  <c r="F1" i="1" l="1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magar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{[ARTICLE].[H_ARTICLE_DETAILLEE].[DEPARTEMENT].&amp;[4]}"/>
    <s v="dwh SMG STOCK1"/>
    <s v="{[ARTICLE].[H_ARTICLE_DETAILLEE].[DEPARTEMENT].&amp;[4].&amp;[15].&amp;[69],[ARTICLE].[H_ARTICLE_DETAILLEE].[DEPARTEMENT].&amp;[4].&amp;[15].&amp;[73],[ARTICLE].[H_ARTICLE_DETAILLEE].[DEPARTEMENT].&amp;[4].&amp;[15].&amp;[136],[ARTICLE].[H_ARTICLE_DETAILLEE].[DEPARTEMENT].&amp;[4].&amp;[15].&amp;[137],[ARTICLE].[H_ARTICLE_DETAILLEE].[DEPARTEMENT].&amp;[4].&amp;[17].&amp;[78],[ARTICLE].[H_ARTICLE_DETAILLEE].[DEPARTEMENT].&amp;[4].&amp;[17].&amp;[79],[ARTICLE].[H_ARTICLE_DETAILLEE].[DEPARTEMENT].&amp;[4].&amp;[17].&amp;[80],[ARTICLE].[H_ARTICLE_DETAILLEE].[DEPARTEMENT].&amp;[4].&amp;[17].&amp;[81],[ARTICLE].[H_ARTICLE_DETAILLEE].[DEPARTEMENT].&amp;[4].&amp;[17].&amp;[82],[ARTICLE].[H_ARTICLE_DETAILLEE].[DEPARTEMENT].&amp;[4].&amp;[17].&amp;[83],[ARTICLE].[H_ARTICLE_DETAILLEE].[DEPARTEMENT].&amp;[4].&amp;[17].&amp;[84],[ARTICLE].[H_ARTICLE_DETAILLEE].[DEPARTEMENT].&amp;[4].&amp;[17].&amp;[138],[ARTICLE].[H_ARTICLE_DETAILLEE].[DEPARTEMENT].&amp;[4].&amp;[18].&amp;[85],[ARTICLE].[H_ARTICLE_DETAILLEE].[DEPARTEMENT].&amp;[4].&amp;[18].&amp;[86],[ARTICLE].[H_ARTICLE_DETAILLEE].[DEPARTEMENT].&amp;[4].&amp;[18].&amp;[87],[ARTICLE].[H_ARTICLE_DETAILLEE].[DEPARTEMENT].&amp;[4].&amp;[34].&amp;[202],[ARTICLE].[H_ARTICLE_DETAILLEE].[DEPARTEMENT].&amp;[4].&amp;[34].&amp;[204],[ARTICLE].[H_ARTICLE_DETAILLEE].[DEPARTEMENT].&amp;[4].&amp;[34].&amp;[205],[ARTICLE].[H_ARTICLE_DETAILLEE].[DEPARTEMENT].&amp;[4].&amp;[15].&amp;[67].&amp;[66],[ARTICLE].[H_ARTICLE_DETAILLEE].[DEPARTEMENT].&amp;[4].&amp;[15].&amp;[67].&amp;[645],[ARTICLE].[H_ARTICLE_DETAILLEE].[DEPARTEMENT].&amp;[4].&amp;[15].&amp;[67].&amp;[653],[ARTICLE].[H_ARTICLE_DETAILLEE].[DEPARTEMENT].&amp;[4].&amp;[15].&amp;[68].&amp;[67],[ARTICLE].[H_ARTICLE_DETAILLEE].[DEPARTEMENT].&amp;[4].&amp;[15].&amp;[68].&amp;[185],[ARTICLE].[H_ARTICLE_DETAILLEE].[DEPARTEMENT].&amp;[4].&amp;[15].&amp;[71].&amp;[188],[ARTICLE].[H_ARTICLE_DETAILLEE].[DEPARTEMENT].&amp;[4].&amp;[15].&amp;[71].&amp;[646],[ARTICLE].[H_ARTICLE_DETAILLEE].[DEPARTEMENT].&amp;[4].&amp;[15].&amp;[72].&amp;[71],[ARTICLE].[H_ARTICLE_DETAILLEE].[DEPARTEMENT].&amp;[4].&amp;[15].&amp;[72].&amp;[647],[ARTICLE].[H_ARTICLE_DETAILLEE].[DEPARTEMENT].&amp;[4].&amp;[15].&amp;[72].&amp;[669],[ARTICLE].[H_ARTICLE_DETAILLEE].[DEPARTEMENT].&amp;[4].&amp;[16].&amp;[75].&amp;[74],[ARTICLE].[H_ARTICLE_DETAILLEE].[DEPARTEMENT].&amp;[4].&amp;[16].&amp;[75].&amp;[658],[ARTICLE].[H_ARTICLE_DETAILLEE].[DEPARTEMENT].&amp;[4].&amp;[16].&amp;[75].&amp;[660],[ARTICLE].[H_ARTICLE_DETAILLEE].[DEPARTEMENT].&amp;[4].&amp;[16].&amp;[75].&amp;[662],[ARTICLE].[H_ARTICLE_DETAILLEE].[DEPARTEMENT].&amp;[4].&amp;[16].&amp;[75].&amp;[926],[ARTICLE].[H_ARTICLE_DETAILLEE].[DEPARTEMENT].&amp;[4].&amp;[16].&amp;[76].&amp;[75],[ARTICLE].[H_ARTICLE_DETAILLEE].[DEPARTEMENT].&amp;[4].&amp;[16].&amp;[76].&amp;[190],[ARTICLE].[H_ARTICLE_DETAILLEE].[DEPARTEMENT].&amp;[4].&amp;[16].&amp;[76].&amp;[286],[ARTICLE].[H_ARTICLE_DETAILLEE].[DEPARTEMENT].&amp;[4].&amp;[16].&amp;[77].&amp;[76],[ARTICLE].[H_ARTICLE_DETAILLEE].[DEPARTEMENT].&amp;[4].&amp;[16].&amp;[77].&amp;[287],[ARTICLE].[H_ARTICLE_DETAILLEE].[DEPARTEMENT].&amp;[4].&amp;[16].&amp;[77].&amp;[663],[ARTICLE].[H_ARTICLE_DETAILLEE].[DEPARTEMENT].&amp;[4].&amp;[34].&amp;[203].&amp;[866],[ARTICLE].[H_ARTICLE_DETAILLEE].[DEPARTEMENT].&amp;[4].&amp;[34].&amp;[203].&amp;[870],[ARTICLE].[H_ARTICLE_DETAILLEE].[DEPARTEMENT].&amp;[4].&amp;[15].&amp;[67].&amp;[184].&amp;[2231],[ARTICLE].[H_ARTICLE_DETAILLEE].[DEPARTEMENT].&amp;[4].&amp;[15].&amp;[67].&amp;[184].&amp;[2379],[ARTICLE].[H_ARTICLE_DETAILLEE].[DEPARTEMENT].&amp;[4].&amp;[15].&amp;[67].&amp;[184].&amp;[2499],[ARTICLE].[H_ARTICLE_DETAILLEE].[DEPARTEMENT].&amp;[4].&amp;[15].&amp;[67].&amp;[184].&amp;[2594],[ARTICLE].[H_ARTICLE_DETAILLEE].[DEPARTEMENT].&amp;[4].&amp;[15].&amp;[67].&amp;[649].&amp;[3059],[ARTICLE].[H_ARTICLE_DETAILLEE].[DEPARTEMENT].&amp;[4].&amp;[15].&amp;[67].&amp;[649].&amp;[3074],[ARTICLE].[H_ARTICLE_DETAILLEE].[DEPARTEMENT].&amp;[4].&amp;[15].&amp;[70].&amp;[69].&amp;[107],[ARTICLE].[H_ARTICLE_DETAILLEE].[DEPARTEMENT].&amp;[4].&amp;[15].&amp;[70].&amp;[69].&amp;[1255],[ARTICLE].[H_ARTICLE_DETAILLEE].[DEPARTEMENT].&amp;[4].&amp;[15].&amp;[70].&amp;[69].&amp;[1671],[ARTICLE].[H_ARTICLE_DETAILLEE].[DEPARTEMENT].&amp;[4].&amp;[15].&amp;[70].&amp;[69].&amp;[2000],[ARTICLE].[H_ARTICLE_DETAILLEE].[DEPARTEMENT].&amp;[4].&amp;[15].&amp;[70].&amp;[187].&amp;[223],[ARTICLE].[H_ARTICLE_DETAILLEE].[DEPARTEMENT].&amp;[4].&amp;[15].&amp;[70].&amp;[187].&amp;[814],[ARTICLE].[H_ARTICLE_DETAILLEE].[DEPARTEMENT].&amp;[4].&amp;[15].&amp;[70].&amp;[187].&amp;[2233],[ARTICLE].[H_ARTICLE_DETAILLEE].[DEPARTEMENT].&amp;[4].&amp;[15].&amp;[70].&amp;[187].&amp;[2381],[ARTICLE].[H_ARTICLE_DETAILLEE].[DEPARTEMENT].&amp;[4].&amp;[15].&amp;[70].&amp;[187].&amp;[2501],[ARTICLE].[H_ARTICLE_DETAILLEE].[DEPARTEMENT].&amp;[4].&amp;[15].&amp;[70].&amp;[187].&amp;[2596],[ARTICLE].[H_ARTICLE_DETAILLEE].[DEPARTEMENT].&amp;[4].&amp;[15].&amp;[70].&amp;[187].&amp;[2743],[ARTICLE].[H_ARTICLE_DETAILLEE].[DEPARTEMENT].&amp;[4].&amp;[15].&amp;[72].&amp;[642].&amp;[3063],[ARTICLE].[H_ARTICLE_DETAILLEE].[DEPARTEMENT].&amp;[4].&amp;[15].&amp;[72].&amp;[642].&amp;[3069],[ARTICLE].[H_ARTICLE_DETAILLEE].[DEPARTEMENT].&amp;[4].&amp;[15].&amp;[72].&amp;[642].&amp;[3073],[ARTICLE].[H_ARTICLE_DETAILLEE].[DEPARTEMENT].&amp;[4].&amp;[16].&amp;[76].&amp;[365].&amp;[397],[ARTICLE].[H_ARTICLE_DETAILLEE].[DEPARTEMENT].&amp;[4].&amp;[16].&amp;[76].&amp;[365].&amp;[975],[ARTICLE].[H_ARTICLE_DETAILLEE].[DEPARTEMENT].&amp;[4].&amp;[16].&amp;[76].&amp;[365].&amp;[1466],[ARTICLE].[H_ARTICLE_DETAILLEE].[DEPARTEMENT].&amp;[4].&amp;[16].&amp;[76].&amp;[365].&amp;[2270],[ARTICLE].[H_ARTICLE_DETAILLEE].[DEPARTEMENT].&amp;[4].&amp;[16].&amp;[76].&amp;[427].&amp;[1032],[ARTICLE].[H_ARTICLE_DETAILLEE].[DEPARTEMENT].&amp;[4].&amp;[16].&amp;[76].&amp;[427].&amp;[1509],[ARTICLE].[H_ARTICLE_DETAILLEE].[DEPARTEMENT].&amp;[4].&amp;[16].&amp;[77].&amp;[191].&amp;[227],[ARTICLE].[H_ARTICLE_DETAILLEE].[DEPARTEMENT].&amp;[4].&amp;[16].&amp;[77].&amp;[191].&amp;[818],[ARTICLE].[H_ARTICLE_DETAILLEE].[DEPARTEMENT].&amp;[4].&amp;[16].&amp;[77].&amp;[191].&amp;[3145],[ARTICLE].[H_ARTICLE_DETAILLEE].[DEPARTEMENT].&amp;[4].&amp;[15].&amp;[67].&amp;[184].&amp;[220].&amp;[23148],[ARTICLE].[H_ARTICLE_DETAILLEE].[DEPARTEMENT].&amp;[4].&amp;[15].&amp;[67].&amp;[184].&amp;[220].&amp;[69133]}"/>
  </metadataStrings>
  <mdxMetadata count="2">
    <mdx n="1" f="s">
      <ms ns="0" c="0"/>
    </mdx>
    <mdx n="1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<sst xmlns="http://schemas.openxmlformats.org/spreadsheetml/2006/main" count="456" uniqueCount="251">
  <si>
    <t>61 - BATAM JEAN JAURES</t>
  </si>
  <si>
    <t>BATAM</t>
  </si>
  <si>
    <t>63 - BATAM AV DE PARIS</t>
  </si>
  <si>
    <t>65 - BATAM DJERBA</t>
  </si>
  <si>
    <t>66 - BATAM ZAHROUNI</t>
  </si>
  <si>
    <t>67 - BATAM GABES</t>
  </si>
  <si>
    <t>68 - BATAM ARIANA</t>
  </si>
  <si>
    <t>69 - BATAM BARDO CENTRE</t>
  </si>
  <si>
    <t>73 - BATAM MEGRINE</t>
  </si>
  <si>
    <t>74 - BATAM KAIROUAN</t>
  </si>
  <si>
    <t>75 - BATAM HAMMAMET</t>
  </si>
  <si>
    <t>76 - BATAM TEJ MARHABA</t>
  </si>
  <si>
    <t>78 - BATAM GAFSA</t>
  </si>
  <si>
    <t>83-BATAM BEJA</t>
  </si>
  <si>
    <t>84 - BATAM MONASTIR</t>
  </si>
  <si>
    <t>87 - BATAM EL INTILEKA</t>
  </si>
  <si>
    <t>Numéro D'ordre</t>
  </si>
  <si>
    <t>Code Magasin</t>
  </si>
  <si>
    <t>Magasin</t>
  </si>
  <si>
    <t>Enseigne</t>
  </si>
  <si>
    <t>Concept</t>
  </si>
  <si>
    <t>N° Fiche de Création</t>
  </si>
  <si>
    <t>H_ARTICLE_DETAILLEE</t>
  </si>
  <si>
    <t>EPCS</t>
  </si>
  <si>
    <t>903 - SMG ENTREPOT CASSE</t>
  </si>
  <si>
    <t>CITY</t>
  </si>
  <si>
    <t>16 - MG CITY NABEUL</t>
  </si>
  <si>
    <t>17 - MG CITY HAMMAMET</t>
  </si>
  <si>
    <t>19 - MG CITY PORT EL KANTAOUI</t>
  </si>
  <si>
    <t>23 - MG CITY KSAR HELAL</t>
  </si>
  <si>
    <t>32 - MG CITY BAB EL FALLA</t>
  </si>
  <si>
    <t>36 - MG CITY CITE OLYMPIQUE</t>
  </si>
  <si>
    <t>38 - MG CITY SOUSSE NEJMA</t>
  </si>
  <si>
    <t>42 - MG CITY HAMMAM-LIF</t>
  </si>
  <si>
    <t>46 - MG CITY MARINA MONASTIR</t>
  </si>
  <si>
    <t>50 - MG CITY MOKNINE</t>
  </si>
  <si>
    <t>51 - MG CITY ZARZIS</t>
  </si>
  <si>
    <t>55 - MG CITY RUE DU GHANA</t>
  </si>
  <si>
    <t>57 - MG CITY EZZAHRA ENNAKHIL</t>
  </si>
  <si>
    <t>72 - MG CITY ARIANA</t>
  </si>
  <si>
    <t>8 - MG CITY EZZAHRA</t>
  </si>
  <si>
    <t>80 - MG CITY SFAX</t>
  </si>
  <si>
    <t>MAXI</t>
  </si>
  <si>
    <t>101 - MG MAXI LA MARSA</t>
  </si>
  <si>
    <t>102 - PROMOGRO SOUSSE</t>
  </si>
  <si>
    <t>103 - MG MAXI GABES</t>
  </si>
  <si>
    <t>104 - PROMOGRO DJERBA</t>
  </si>
  <si>
    <t>105 - PROMOGRO KAIROUAN</t>
  </si>
  <si>
    <t>106 - PROMOGRO SFAX</t>
  </si>
  <si>
    <t>2 - MG MAXI TUNIS BAB BHAR</t>
  </si>
  <si>
    <t>33 - MG MAXI EZZOUHOUR</t>
  </si>
  <si>
    <t>35 - MG MAXI IBN KHALDOUN</t>
  </si>
  <si>
    <t>56 - MG MAXI EL KEF</t>
  </si>
  <si>
    <t>58 - MG MAXI ARIANA</t>
  </si>
  <si>
    <t>PROXI</t>
  </si>
  <si>
    <t>10 - MG PROXI MAHDIA</t>
  </si>
  <si>
    <t>11 - MG PROXI KASSERINE</t>
  </si>
  <si>
    <t>13 - MG PROXI TABARKA</t>
  </si>
  <si>
    <t>14 - MG PROXI BARDO</t>
  </si>
  <si>
    <t>15 - MG PROXI DENDEN</t>
  </si>
  <si>
    <t>20 - MG PROXI TOZEUR</t>
  </si>
  <si>
    <t>25 - MG PROXI GABES BAB BHAR</t>
  </si>
  <si>
    <t>26 - MG PROXI KAIROUAN</t>
  </si>
  <si>
    <t>27 - MG PROXI KEBILI</t>
  </si>
  <si>
    <t>3 - MG PROXI SOUSSE BAB BHAR</t>
  </si>
  <si>
    <t>30 - MG PROXI TAJEROUINE</t>
  </si>
  <si>
    <t>31 - MG PROXI BEJA</t>
  </si>
  <si>
    <t>37 - MG PROXI SILIANA</t>
  </si>
  <si>
    <t>4 - MG PROXI MONASTIR</t>
  </si>
  <si>
    <t>40 - MG PROXI SIDI BOUZID</t>
  </si>
  <si>
    <t>41 - MG PROXI ZAGHOUAN</t>
  </si>
  <si>
    <t>44 - MG PROXI KELIBIA</t>
  </si>
  <si>
    <t>45 - MG PROXI GAFSA</t>
  </si>
  <si>
    <t>47 - MG PROXI EL JEM</t>
  </si>
  <si>
    <t>48 - MG PROXI BEN AROUS</t>
  </si>
  <si>
    <t>49 - MG PROXI JENDOUBA</t>
  </si>
  <si>
    <t>5 - MG PROXI CITE MAHRAJENE</t>
  </si>
  <si>
    <t>54 - MG PROXI EL MANAZEH CENTER</t>
  </si>
  <si>
    <t>59 - MG PROXI EL MANAR</t>
  </si>
  <si>
    <t>6 - MG PROXI GABES MENZEL</t>
  </si>
  <si>
    <t>60 - MG PROXI MEGRINE</t>
  </si>
  <si>
    <t>62 - MG PROXI NABEUL</t>
  </si>
  <si>
    <t>70 - MG PROXI CHARGUIA</t>
  </si>
  <si>
    <t>81 - MG PROXI BIZERTE</t>
  </si>
  <si>
    <t>82 - MG PROXI MOUROUJ 6</t>
  </si>
  <si>
    <t>85 - MG PROXI MEDINA JADIDA 3</t>
  </si>
  <si>
    <t>9 - MG PROXI RADES</t>
  </si>
  <si>
    <t>Total général</t>
  </si>
  <si>
    <t>64 - BATAM MSAKEN</t>
  </si>
  <si>
    <t>71 - SMG BEJA II</t>
  </si>
  <si>
    <t>MAGASIN</t>
  </si>
  <si>
    <t>CONCEPT</t>
  </si>
  <si>
    <t>SMG</t>
  </si>
  <si>
    <t>BHM</t>
  </si>
  <si>
    <t>ARTICLE</t>
  </si>
  <si>
    <t>31003871 - CAFETIERE EXPRESS 1000 FAGOR</t>
  </si>
  <si>
    <t>RAYON</t>
  </si>
  <si>
    <t>43 - PETIT MENAGER</t>
  </si>
  <si>
    <t>40 - MULTIMEDIA ET TELEPHONIE</t>
  </si>
  <si>
    <t>41 - IMAGE SON PHOTO</t>
  </si>
  <si>
    <t>42 - GROS MENAGER</t>
  </si>
  <si>
    <t>44 - CHAUFFAGE ET CLIMATISATION</t>
  </si>
  <si>
    <t>FOURNISSEUR</t>
  </si>
  <si>
    <t>7902 - AFRIVISION SERVICES</t>
  </si>
  <si>
    <t>95 - TUNISIE FACTORING ASSIST INFO</t>
  </si>
  <si>
    <t>3582 - STE FAST INFORMATIQUE ET SERVI</t>
  </si>
  <si>
    <t>99999 - FOURNISSEUR DIVERS</t>
  </si>
  <si>
    <t>STOCK DS</t>
  </si>
  <si>
    <t>Total</t>
  </si>
  <si>
    <t>1040 - MULTIMEDIA ET TELEPHONIE</t>
  </si>
  <si>
    <t>1041 - IMAGE SON PHOTO</t>
  </si>
  <si>
    <t>1042 - GROS MENAGER</t>
  </si>
  <si>
    <t>1043 - PETIT MENAGER</t>
  </si>
  <si>
    <t>1044 - CHAUFFAGE ET CLIMATISATION</t>
  </si>
  <si>
    <t>400 - ORDINATEURS</t>
  </si>
  <si>
    <t>40000004 - MULTIPRISE DE PROTECTION</t>
  </si>
  <si>
    <t>40000009 - HAUT PARLEUR 2.0 300WZ-130 ZYM</t>
  </si>
  <si>
    <t>40000010 - SUBWOOFER SW-F2.1 500 WATTS GE</t>
  </si>
  <si>
    <t>40000011 - SUBWOOFER GHT 502 5.1 2300 WAT</t>
  </si>
  <si>
    <t>40000012 - MICRO-CASQUE Z-870 ZYMM</t>
  </si>
  <si>
    <t>40000013 - MICRO CASQUE Z-323 ZYMM</t>
  </si>
  <si>
    <t>40000014 - MICRO CASQUE Z6206 ZYMM</t>
  </si>
  <si>
    <t>40000015 - MICRO CASQUE Z-8DV NOIR ZYMM</t>
  </si>
  <si>
    <t>40000016 - MICRO CASQUE Z-8DV ORANGE</t>
  </si>
  <si>
    <t>905 - SMG ENTREPOT FRAIS</t>
  </si>
  <si>
    <t>Matricule</t>
  </si>
  <si>
    <t>N° Fiche SAV METI</t>
  </si>
  <si>
    <t>Date de Saisie METI</t>
  </si>
  <si>
    <t>Code METI</t>
  </si>
  <si>
    <t>Désignation</t>
  </si>
  <si>
    <t>Fournisseur</t>
  </si>
  <si>
    <t>Rayon</t>
  </si>
  <si>
    <t>X</t>
  </si>
  <si>
    <t>Date d'Achat</t>
  </si>
  <si>
    <t>Garantie</t>
  </si>
  <si>
    <t>Hors Garantie</t>
  </si>
  <si>
    <t>N° de Série</t>
  </si>
  <si>
    <t>S.Emballage</t>
  </si>
  <si>
    <t>S.Facture</t>
  </si>
  <si>
    <t>S.Chargeur</t>
  </si>
  <si>
    <t>S.Batterie</t>
  </si>
  <si>
    <t>Cabossé</t>
  </si>
  <si>
    <t>Gratté</t>
  </si>
  <si>
    <t>Vitre Brisé</t>
  </si>
  <si>
    <t>Autre 1</t>
  </si>
  <si>
    <t>Autre 2</t>
  </si>
  <si>
    <t>S.Support</t>
  </si>
  <si>
    <t>S.TéléCMD</t>
  </si>
  <si>
    <t>1 ère Interv</t>
  </si>
  <si>
    <t>Nom</t>
  </si>
  <si>
    <t>Prénom</t>
  </si>
  <si>
    <t>Adresse</t>
  </si>
  <si>
    <t>Ville</t>
  </si>
  <si>
    <t>Téléphone</t>
  </si>
  <si>
    <t>Nom Chauffeur</t>
  </si>
  <si>
    <t>Prénom Chauffeur</t>
  </si>
  <si>
    <t>N° Camion</t>
  </si>
  <si>
    <t>louja</t>
  </si>
  <si>
    <t>2 ème Interv</t>
  </si>
  <si>
    <t>3 ème Interv</t>
  </si>
  <si>
    <t>Ordre de Mission</t>
  </si>
  <si>
    <t>Autre 3</t>
  </si>
  <si>
    <t>Trans. SMG</t>
  </si>
  <si>
    <t>Trans. Autre</t>
  </si>
  <si>
    <t>Date d'Envoi FRS</t>
  </si>
  <si>
    <t>N° Fiche de Réparation FRS</t>
  </si>
  <si>
    <t>7 - MG PROXI SIDI BOU SAÏD</t>
  </si>
  <si>
    <t>AUTRE</t>
  </si>
  <si>
    <t>86-SMG MAXI BORJ CEDRIA</t>
  </si>
  <si>
    <t>900 -DEPOT BORJ CEDRIA</t>
  </si>
  <si>
    <t>901 -DEPOT BEN AROUS</t>
  </si>
  <si>
    <t>Date de Réception SAV</t>
  </si>
  <si>
    <t>Commentaires Magasin</t>
  </si>
  <si>
    <t>Date de Réception FRS</t>
  </si>
  <si>
    <t>N° Bon de Sortie FRS</t>
  </si>
  <si>
    <t>Reparé</t>
  </si>
  <si>
    <t>Non Reparé</t>
  </si>
  <si>
    <t>N° Facture</t>
  </si>
  <si>
    <t>Montant</t>
  </si>
  <si>
    <t>Commentaires SAV</t>
  </si>
  <si>
    <t>Date d'Envoi Zone d'Expédition</t>
  </si>
  <si>
    <t>N° Bon D'Expédition</t>
  </si>
  <si>
    <t>(Plusieurs éléments)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</si>
  <si>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</si>
  <si>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</si>
  <si>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</si>
  <si>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</si>
  <si>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</si>
  <si>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</si>
  <si>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</si>
  <si>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</si>
  <si>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</si>
  <si>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</si>
  <si>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</si>
  <si>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</si>
  <si>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</si>
  <si>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</si>
  <si>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</si>
  <si>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</si>
  <si>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</si>
  <si>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</si>
  <si>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</si>
  <si>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</si>
  <si>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</si>
  <si>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</si>
  <si>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</si>
  <si>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</si>
  <si>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</si>
  <si>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</si>
  <si>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</si>
  <si>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</si>
  <si>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</si>
  <si>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</si>
  <si>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</si>
  <si>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</si>
  <si>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</si>
  <si>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</si>
  <si>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</si>
  <si>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AV</t>
  </si>
  <si>
    <t>AS</t>
  </si>
  <si>
    <t>AT</t>
  </si>
  <si>
    <t>AU</t>
  </si>
  <si>
    <t>AW</t>
  </si>
  <si>
    <t>AX</t>
  </si>
  <si>
    <t>AY</t>
  </si>
  <si>
    <t>AZ</t>
  </si>
  <si>
    <t>BA</t>
  </si>
  <si>
    <t>BB</t>
  </si>
  <si>
    <t>BC</t>
  </si>
  <si>
    <t>BD</t>
  </si>
  <si>
    <t>COUCOU</t>
  </si>
  <si>
    <t>DOUDOU</t>
  </si>
  <si>
    <t>ELOELO</t>
  </si>
  <si>
    <t>FOUFOU</t>
  </si>
  <si>
    <t>GOUGOU</t>
  </si>
  <si>
    <t>HO123</t>
  </si>
  <si>
    <t>TOUTOU</t>
  </si>
  <si>
    <t>zizou</t>
  </si>
  <si>
    <t>momom</t>
  </si>
  <si>
    <t>popop</t>
  </si>
  <si>
    <t>vovovo</t>
  </si>
  <si>
    <t>ville</t>
  </si>
  <si>
    <t>123klm</t>
  </si>
  <si>
    <t>lllllomop</t>
  </si>
  <si>
    <t xml:space="preserve">1 ère </t>
  </si>
  <si>
    <t>kkkkk</t>
  </si>
  <si>
    <t>ppppp</t>
  </si>
  <si>
    <t>15/12/2013</t>
  </si>
  <si>
    <t>fffffffffffff</t>
  </si>
  <si>
    <t>15/02/2013</t>
  </si>
  <si>
    <t/>
  </si>
</sst>
</file>

<file path=xl/styles.xml><?xml version="1.0" encoding="utf-8"?>
<styleSheet xmlns="http://schemas.openxmlformats.org/spreadsheetml/2006/main">
  <numFmts count="3">
    <numFmt numFmtId="164" formatCode="000"/>
    <numFmt numFmtId="165" formatCode="00"/>
    <numFmt numFmtId="166" formatCode="#,###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2"/>
      <color theme="9" tint="0.5999938962981048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0" xfId="0" pivotButton="1"/>
    <xf numFmtId="166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2" fillId="3" borderId="0" xfId="0" applyFont="1" applyFill="1"/>
    <xf numFmtId="0" fontId="3" fillId="3" borderId="0" xfId="0" applyFont="1" applyFill="1" applyAlignment="1">
      <alignment horizontal="center" vertical="center"/>
    </xf>
    <xf numFmtId="1" fontId="2" fillId="3" borderId="0" xfId="0" applyNumberFormat="1" applyFont="1" applyFill="1"/>
    <xf numFmtId="165" fontId="2" fillId="3" borderId="0" xfId="0" applyNumberFormat="1" applyFont="1" applyFill="1"/>
    <xf numFmtId="1" fontId="2" fillId="3" borderId="0" xfId="0" applyNumberFormat="1" applyFont="1" applyFill="1" applyAlignment="1">
      <alignment horizontal="right" vertical="center" wrapText="1"/>
    </xf>
    <xf numFmtId="0" fontId="2" fillId="3" borderId="0" xfId="0" applyFont="1" applyFill="1" applyAlignment="1">
      <alignment horizontal="center" vertical="center" wrapText="1"/>
    </xf>
    <xf numFmtId="0" fontId="0" fillId="3" borderId="0" xfId="0" applyFill="1"/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0" xfId="0" applyFont="1" applyFill="1"/>
    <xf numFmtId="0" fontId="1" fillId="4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14" fontId="2" fillId="2" borderId="0" xfId="0" applyNumberFormat="1" applyFont="1" applyFill="1"/>
    <xf numFmtId="0" fontId="2" fillId="2" borderId="0" xfId="0" applyFont="1" applyFill="1"/>
    <xf numFmtId="14" fontId="1" fillId="2" borderId="0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1" fillId="6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magar" refreshedDate="41663.682483449076" backgroundQuery="1" createdVersion="3" refreshedVersion="3" minRefreshableVersion="3" recordCount="0" supportSubquery="1" supportAdvancedDrill="1">
  <cacheSource type="external" connectionId="2"/>
  <cacheFields count="30">
    <cacheField name="[ARTICLE].[H_ARTICLE_DETAILLEE].[DEPARTEMENT]" caption="DEPARTEMENT" numFmtId="0" hierarchy="8" level="1">
      <sharedItems containsSemiMixedTypes="0" containsString="0"/>
    </cacheField>
    <cacheField name="[ARTICLE].[H_ARTICLE_DETAILLEE].[RAYON]" caption="RAYON" numFmtId="0" hierarchy="8" level="2">
      <sharedItems containsSemiMixedTypes="0" containsString="0"/>
    </cacheField>
    <cacheField name="[ARTICLE].[H_ARTICLE_DETAILLEE].[FAMILLE]" caption="FAMILLE" numFmtId="0" hierarchy="8" level="3">
      <sharedItems containsSemiMixedTypes="0" containsString="0"/>
    </cacheField>
    <cacheField name="[ARTICLE].[H_ARTICLE_DETAILLEE].[S FAMILLE]" caption="S FAMILLE" numFmtId="0" hierarchy="8" level="4">
      <sharedItems containsSemiMixedTypes="0" containsString="0"/>
    </cacheField>
    <cacheField name="[ARTICLE].[H_ARTICLE_DETAILLEE].[U BESOIN]" caption="U BESOIN" numFmtId="0" hierarchy="8" level="5">
      <sharedItems containsSemiMixedTypes="0" containsString="0"/>
    </cacheField>
    <cacheField name="[ARTICLE].[H_ARTICLE_DETAILLEE].[ARTICLE]" caption="ARTICLE" numFmtId="0" hierarchy="8" level="6">
      <sharedItems containsSemiMixedTypes="0" containsString="0"/>
    </cacheField>
    <cacheField name="[ARTICLE].[H_ARTICLE_DETAILLEE].[ARTICLE].[BAISSE PRIX]" caption="BAISSE PRIX" propertyName="BAISSE PRIX" numFmtId="0" hierarchy="8" level="6" memberPropertyField="1">
      <sharedItems containsSemiMixedTypes="0" containsString="0"/>
    </cacheField>
    <cacheField name="[ARTICLE].[H_ARTICLE_DETAILLEE].[ARTICLE].[CODE]" caption="CODE" propertyName="CODE" numFmtId="0" hierarchy="8" level="6" memberPropertyField="1">
      <sharedItems containsSemiMixedTypes="0" containsString="0"/>
    </cacheField>
    <cacheField name="[ARTICLE].[H_ARTICLE_DETAILLEE].[ARTICLE].[DEPARTEMENT]" caption="DEPARTEMENT" propertyName="DEPARTEMENT" numFmtId="0" hierarchy="8" level="6" memberPropertyField="1">
      <sharedItems containsSemiMixedTypes="0" containsString="0"/>
    </cacheField>
    <cacheField name="[ARTICLE].[H_ARTICLE_DETAILLEE].[ARTICLE].[ETAT]" caption="ETAT" propertyName="ETAT" numFmtId="0" hierarchy="8" level="6" memberPropertyField="1">
      <sharedItems containsSemiMixedTypes="0" containsString="0"/>
    </cacheField>
    <cacheField name="[ARTICLE].[H_ARTICLE_DETAILLEE].[ARTICLE].[FAMILLE]" caption="FAMILLE" propertyName="FAMILLE" numFmtId="0" hierarchy="8" level="6" memberPropertyField="1">
      <sharedItems containsSemiMixedTypes="0" containsString="0"/>
    </cacheField>
    <cacheField name="[ARTICLE].[H_ARTICLE_DETAILLEE].[ARTICLE].[FOURNISSEUR]" caption="FOURNISSEUR" propertyName="FOURNISSEUR" numFmtId="0" hierarchy="8" level="6" memberPropertyField="1">
      <sharedItems containsSemiMixedTypes="0" containsString="0"/>
    </cacheField>
    <cacheField name="[ARTICLE].[H_ARTICLE_DETAILLEE].[ARTICLE].[MODE APPRO]" caption="MODE APPRO" propertyName="MODE APPRO" numFmtId="0" hierarchy="8" level="6" memberPropertyField="1">
      <sharedItems containsSemiMixedTypes="0" containsString="0"/>
    </cacheField>
    <cacheField name="[ARTICLE].[H_ARTICLE_DETAILLEE].[ARTICLE].[PROMO ACHAT]" caption="PROMO ACHAT" propertyName="PROMO ACHAT" numFmtId="0" hierarchy="8" level="6" memberPropertyField="1">
      <sharedItems containsSemiMixedTypes="0" containsString="0"/>
    </cacheField>
    <cacheField name="[ARTICLE].[H_ARTICLE_DETAILLEE].[ARTICLE].[PROMO VENTE]" caption="PROMO VENTE" propertyName="PROMO VENTE" numFmtId="0" hierarchy="8" level="6" memberPropertyField="1">
      <sharedItems containsSemiMixedTypes="0" containsString="0"/>
    </cacheField>
    <cacheField name="[ARTICLE].[H_ARTICLE_DETAILLEE].[ARTICLE].[RAYON]" caption="RAYON" propertyName="RAYON" numFmtId="0" hierarchy="8" level="6" memberPropertyField="1">
      <sharedItems containsSemiMixedTypes="0" containsString="0"/>
    </cacheField>
    <cacheField name="[ARTICLE].[H_ARTICLE_DETAILLEE].[ARTICLE].[S FAMILLE]" caption="S FAMILLE" propertyName="S FAMILLE" numFmtId="0" hierarchy="8" level="6" memberPropertyField="1">
      <sharedItems containsSemiMixedTypes="0" containsString="0"/>
    </cacheField>
    <cacheField name="[ARTICLE].[H_ARTICLE_DETAILLEE].[ARTICLE].[TAC PGC]" caption="TAC PGC" propertyName="TAC PGC" numFmtId="0" hierarchy="8" level="6" memberPropertyField="1">
      <sharedItems containsSemiMixedTypes="0" containsString="0"/>
    </cacheField>
    <cacheField name="[ARTICLE].[H_ARTICLE_DETAILLEE].[ARTICLE].[U BESOIN]" caption="U BESOIN" propertyName="U BESOIN" numFmtId="0" hierarchy="8" level="6" memberPropertyField="1">
      <sharedItems containsSemiMixedTypes="0" containsString="0"/>
    </cacheField>
    <cacheField name="[MAGASIN].[MAGASIN].[MAGASIN]" caption="MAGASIN" numFmtId="0" hierarchy="24" level="1" mappingCount="7">
      <sharedItems count="83">
        <s v="[MAGASIN].[MAGASIN].&amp;[10]" c="10 - MG PROXI MAHDIA" cp="7">
          <x/>
          <x/>
          <x/>
          <x/>
          <x/>
          <x/>
          <x/>
        </s>
        <s v="[MAGASIN].[MAGASIN].&amp;[74]" c="101 - MG MAXI LA MARSA" cp="7">
          <x v="1"/>
          <x v="1"/>
          <x v="1"/>
          <x v="1"/>
          <x v="1"/>
          <x v="1"/>
          <x v="1"/>
        </s>
        <s v="[MAGASIN].[MAGASIN].&amp;[75]" c="102 - PROMOGRO SOUSSE" cp="7">
          <x v="2"/>
          <x v="1"/>
          <x v="1"/>
          <x/>
          <x v="2"/>
          <x v="2"/>
          <x v="1"/>
        </s>
        <s v="[MAGASIN].[MAGASIN].&amp;[76]" c="103 - MG MAXI GABES" cp="7">
          <x v="3"/>
          <x v="1"/>
          <x v="1"/>
          <x v="1"/>
          <x v="2"/>
          <x v="3"/>
          <x v="1"/>
        </s>
        <s v="[MAGASIN].[MAGASIN].&amp;[77]" c="104 - PROMOGRO DJERBA" cp="7">
          <x v="4"/>
          <x v="1"/>
          <x v="1"/>
          <x/>
          <x v="2"/>
          <x v="4"/>
          <x v="1"/>
        </s>
        <s v="[MAGASIN].[MAGASIN].&amp;[78]" c="105 - PROMOGRO KAIROUAN" cp="7">
          <x v="5"/>
          <x v="1"/>
          <x v="1"/>
          <x/>
          <x v="1"/>
          <x v="5"/>
          <x v="1"/>
        </s>
        <s v="[MAGASIN].[MAGASIN].&amp;[79]" c="106 - PROMOGRO SFAX" cp="7">
          <x v="6"/>
          <x v="1"/>
          <x v="1"/>
          <x/>
          <x v="2"/>
          <x v="6"/>
          <x v="1"/>
        </s>
        <s v="[MAGASIN].[MAGASIN].&amp;[11]" c="11 - MG PROXI KASSERINE" cp="7">
          <x v="7"/>
          <x/>
          <x/>
          <x v="1"/>
          <x v="3"/>
          <x v="7"/>
          <x/>
        </s>
        <s v="[MAGASIN].[MAGASIN].&amp;[12]" c="13 - MG PROXI TABARKA" cp="7">
          <x v="8"/>
          <x/>
          <x/>
          <x/>
          <x v="4"/>
          <x v="8"/>
          <x/>
        </s>
        <s v="[MAGASIN].[MAGASIN].&amp;[13]" c="14 - MG PROXI BARDO" cp="7">
          <x v="9"/>
          <x/>
          <x/>
          <x v="1"/>
          <x v="5"/>
          <x v="9"/>
          <x v="1"/>
        </s>
        <s v="[MAGASIN].[MAGASIN].&amp;[14]" c="15 - MG PROXI DENDEN" cp="7">
          <x v="10"/>
          <x/>
          <x/>
          <x v="1"/>
          <x v="5"/>
          <x v="10"/>
          <x v="1"/>
        </s>
        <s v="[MAGASIN].[MAGASIN].&amp;[15]" c="16 - MG CITY NABEUL" cp="7">
          <x v="11"/>
          <x v="2"/>
          <x/>
          <x/>
          <x v="6"/>
          <x v="11"/>
          <x/>
        </s>
        <s v="[MAGASIN].[MAGASIN].&amp;[16]" c="17 - MG CITY HAMMAMET" cp="7">
          <x v="12"/>
          <x v="2"/>
          <x/>
          <x/>
          <x v="6"/>
          <x v="12"/>
          <x/>
        </s>
        <s v="[MAGASIN].[MAGASIN].&amp;[17]" c="19 - MG CITY PORT EL KANTAOUI" cp="7">
          <x v="13"/>
          <x v="2"/>
          <x/>
          <x/>
          <x/>
          <x v="13"/>
          <x/>
        </s>
        <s v="[MAGASIN].[MAGASIN].&amp;[2]" c="2 - MG MAXI TUNIS BAB BHAR" cp="7">
          <x v="14"/>
          <x v="1"/>
          <x/>
          <x/>
          <x v="7"/>
          <x v="14"/>
          <x/>
        </s>
        <s v="[MAGASIN].[MAGASIN].&amp;[18]" c="20 - MG PROXI TOZEUR" cp="7">
          <x v="15"/>
          <x/>
          <x/>
          <x/>
          <x v="2"/>
          <x v="15"/>
          <x/>
        </s>
        <s v="[MAGASIN].[MAGASIN].&amp;[19]" c="23 - MG CITY KSAR HELAL" cp="7">
          <x v="16"/>
          <x v="2"/>
          <x/>
          <x/>
          <x/>
          <x v="16"/>
          <x v="1"/>
        </s>
        <s v="[MAGASIN].[MAGASIN].&amp;[21]" c="25 - MG PROXI GABES BAB BHAR" cp="7">
          <x v="17"/>
          <x/>
          <x/>
          <x/>
          <x v="8"/>
          <x v="17"/>
          <x/>
        </s>
        <s v="[MAGASIN].[MAGASIN].&amp;[22]" c="26 - MG PROXI KAIROUAN" cp="7">
          <x v="18"/>
          <x/>
          <x/>
          <x v="1"/>
          <x v="3"/>
          <x v="18"/>
          <x v="1"/>
        </s>
        <s v="[MAGASIN].[MAGASIN].&amp;[23]" c="27 - MG PROXI KEBILI" cp="7">
          <x v="19"/>
          <x/>
          <x/>
          <x v="1"/>
          <x v="8"/>
          <x v="19"/>
          <x/>
        </s>
        <s v="[MAGASIN].[MAGASIN].&amp;[3]" c="3 - MG PROXI SOUSSE BAB BHAR" cp="7">
          <x v="20"/>
          <x/>
          <x/>
          <x v="1"/>
          <x/>
          <x v="20"/>
          <x/>
        </s>
        <s v="[MAGASIN].[MAGASIN].&amp;[25]" c="30 - MG PROXI TAJEROUINE" cp="7">
          <x v="21"/>
          <x/>
          <x/>
          <x/>
          <x v="4"/>
          <x v="21"/>
          <x/>
        </s>
        <s v="[MAGASIN].[MAGASIN].&amp;[26]" c="31 - MG PROXI BEJA" cp="7">
          <x v="22"/>
          <x/>
          <x/>
          <x v="1"/>
          <x v="4"/>
          <x v="22"/>
          <x/>
        </s>
        <s v="[MAGASIN].[MAGASIN].&amp;[27]" c="32 - MG CITY BAB EL FALLA" cp="7">
          <x v="23"/>
          <x v="2"/>
          <x/>
          <x/>
          <x v="7"/>
          <x v="23"/>
          <x v="1"/>
        </s>
        <s v="[MAGASIN].[MAGASIN].&amp;[28]" c="33 - MG MAXI EZZOUHOUR" cp="7">
          <x v="24"/>
          <x v="1"/>
          <x/>
          <x v="1"/>
          <x v="1"/>
          <x v="24"/>
          <x v="1"/>
        </s>
        <s v="[MAGASIN].[MAGASIN].&amp;[29]" c="35 - MG MAXI IBN KHALDOUN" cp="7">
          <x v="25"/>
          <x v="1"/>
          <x/>
          <x v="1"/>
          <x v="1"/>
          <x v="25"/>
          <x v="1"/>
        </s>
        <s v="[MAGASIN].[MAGASIN].&amp;[30]" c="36 - MG CITY CITE OLYMPIQUE" cp="7">
          <x v="26"/>
          <x v="2"/>
          <x/>
          <x v="1"/>
          <x v="7"/>
          <x v="26"/>
          <x v="1"/>
        </s>
        <s v="[MAGASIN].[MAGASIN].&amp;[31]" c="37 - MG PROXI SILIANA" cp="7">
          <x v="27"/>
          <x/>
          <x/>
          <x v="1"/>
          <x v="4"/>
          <x v="27"/>
          <x/>
        </s>
        <s v="[MAGASIN].[MAGASIN].&amp;[32]" c="38 - MG CITY SOUSSE NEJMA" cp="7">
          <x v="28"/>
          <x v="2"/>
          <x/>
          <x/>
          <x/>
          <x v="28"/>
          <x/>
        </s>
        <s v="[MAGASIN].[MAGASIN].&amp;[4]" c="4 - MG PROXI MONASTIR" cp="7">
          <x v="29"/>
          <x/>
          <x/>
          <x v="1"/>
          <x/>
          <x v="29"/>
          <x/>
        </s>
        <s v="[MAGASIN].[MAGASIN].&amp;[33]" c="40 - MG PROXI SIDI BOUZID" cp="7">
          <x v="30"/>
          <x/>
          <x/>
          <x/>
          <x v="3"/>
          <x v="30"/>
          <x v="1"/>
        </s>
        <s v="[MAGASIN].[MAGASIN].&amp;[34]" c="41 - MG PROXI ZAGHOUAN" cp="7">
          <x v="31"/>
          <x/>
          <x/>
          <x v="1"/>
          <x v="6"/>
          <x v="31"/>
          <x/>
        </s>
        <s v="[MAGASIN].[MAGASIN].&amp;[35]" c="42 - MG CITY HAMMAM-LIF" cp="7">
          <x v="32"/>
          <x v="2"/>
          <x/>
          <x/>
          <x v="6"/>
          <x v="32"/>
          <x v="1"/>
        </s>
        <s v="[MAGASIN].[MAGASIN].&amp;[36]" c="44 - MG PROXI KELIBIA" cp="7">
          <x v="33"/>
          <x/>
          <x/>
          <x v="1"/>
          <x v="6"/>
          <x v="33"/>
          <x/>
        </s>
        <s v="[MAGASIN].[MAGASIN].&amp;[37]" c="45 - MG PROXI GAFSA" cp="7">
          <x v="34"/>
          <x/>
          <x/>
          <x/>
          <x v="3"/>
          <x v="34"/>
          <x/>
        </s>
        <s v="[MAGASIN].[MAGASIN].&amp;[38]" c="46 - MG CITY MARINA MONASTIR" cp="7">
          <x v="35"/>
          <x v="2"/>
          <x/>
          <x/>
          <x/>
          <x v="35"/>
          <x/>
        </s>
        <s v="[MAGASIN].[MAGASIN].&amp;[39]" c="47 - MG PROXI EL JEM" cp="7">
          <x v="36"/>
          <x/>
          <x/>
          <x/>
          <x/>
          <x v="36"/>
          <x v="1"/>
        </s>
        <s v="[MAGASIN].[MAGASIN].&amp;[40]" c="48 - MG PROXI BEN AROUS" cp="7">
          <x v="37"/>
          <x/>
          <x/>
          <x/>
          <x v="5"/>
          <x v="37"/>
          <x v="1"/>
        </s>
        <s v="[MAGASIN].[MAGASIN].&amp;[41]" c="49 - MG PROXI JENDOUBA" cp="7">
          <x v="38"/>
          <x/>
          <x/>
          <x/>
          <x v="4"/>
          <x v="38"/>
          <x/>
        </s>
        <s v="[MAGASIN].[MAGASIN].&amp;[5]" c="5 - MG PROXI CITE MAHRAJENE" cp="7">
          <x v="39"/>
          <x/>
          <x/>
          <x v="1"/>
          <x v="7"/>
          <x v="39"/>
          <x/>
        </s>
        <s v="[MAGASIN].[MAGASIN].&amp;[42]" c="50 - MG CITY MOKNINE" cp="7">
          <x v="40"/>
          <x v="2"/>
          <x/>
          <x/>
          <x/>
          <x v="40"/>
          <x v="1"/>
        </s>
        <s v="[MAGASIN].[MAGASIN].&amp;[43]" c="51 - MG CITY ZARZIS" cp="7">
          <x v="41"/>
          <x v="2"/>
          <x/>
          <x/>
          <x v="8"/>
          <x v="41"/>
          <x v="1"/>
        </s>
        <s v="[MAGASIN].[MAGASIN].&amp;[45]" c="54 - MG PROXI EL MANAZEH CENTER" cp="7">
          <x v="42"/>
          <x/>
          <x/>
          <x/>
          <x v="7"/>
          <x v="42"/>
          <x v="1"/>
        </s>
        <s v="[MAGASIN].[MAGASIN].&amp;[50]" c="55 - MG CITY RUE DU GHANA" cp="7">
          <x v="43"/>
          <x v="2"/>
          <x/>
          <x v="1"/>
          <x v="7"/>
          <x v="43"/>
          <x v="1"/>
        </s>
        <s v="[MAGASIN].[MAGASIN].&amp;[51]" c="56 - MG MAXI EL KEF" cp="7">
          <x v="44"/>
          <x v="1"/>
          <x/>
          <x v="1"/>
          <x v="1"/>
          <x v="44"/>
          <x v="1"/>
        </s>
        <s v="[MAGASIN].[MAGASIN].&amp;[53]" c="57 - MG CITY EZZAHRA ENNAKHIL" cp="7">
          <x v="45"/>
          <x v="2"/>
          <x/>
          <x v="1"/>
          <x v="5"/>
          <x v="45"/>
          <x v="1"/>
        </s>
        <s v="[MAGASIN].[MAGASIN].&amp;[55]" c="58 - MG MAXI ARIANA" cp="7">
          <x v="46"/>
          <x v="1"/>
          <x/>
          <x v="1"/>
          <x v="1"/>
          <x v="46"/>
          <x v="1"/>
        </s>
        <s v="[MAGASIN].[MAGASIN].&amp;[56]" c="59 - MG PROXI EL MANAR" cp="7">
          <x v="47"/>
          <x/>
          <x/>
          <x v="1"/>
          <x v="7"/>
          <x v="47"/>
          <x v="1"/>
        </s>
        <s v="[MAGASIN].[MAGASIN].&amp;[6]" c="6 - MG PROXI GABES MENZEL" cp="7">
          <x v="48"/>
          <x/>
          <x/>
          <x v="1"/>
          <x v="8"/>
          <x v="48"/>
          <x/>
        </s>
        <s v="[MAGASIN].[MAGASIN].&amp;[57]" c="60 - MG PROXI MEGRINE" cp="7">
          <x v="49"/>
          <x/>
          <x/>
          <x v="1"/>
          <x v="5"/>
          <x v="49"/>
          <x v="1"/>
        </s>
        <s v="[MAGASIN].[MAGASIN].&amp;[58]" c="61 - BATAM JEAN JAURES" cp="7">
          <x v="50"/>
          <x v="3"/>
          <x v="2"/>
          <x v="1"/>
          <x v="7"/>
          <x v="50"/>
          <x v="1"/>
        </s>
        <s v="[MAGASIN].[MAGASIN].&amp;[60]" c="62 - MG PROXI NABEUL" cp="7">
          <x v="51"/>
          <x/>
          <x/>
          <x/>
          <x v="6"/>
          <x v="51"/>
          <x v="1"/>
        </s>
        <s v="[MAGASIN].[MAGASIN].&amp;[61]" c="63 - BATAM AV DE PARIS" cp="7">
          <x v="52"/>
          <x v="3"/>
          <x v="2"/>
          <x v="1"/>
          <x v="5"/>
          <x v="52"/>
          <x v="1"/>
        </s>
        <s v="[MAGASIN].[MAGASIN].&amp;[62]" c="64 - BATAM MSAKEN" cp="7">
          <x v="53"/>
          <x v="3"/>
          <x v="2"/>
          <x v="1"/>
          <x v="6"/>
          <x v="53"/>
          <x v="1"/>
        </s>
        <s v="[MAGASIN].[MAGASIN].&amp;[63]" c="65 - BATAM DJERBA" cp="7">
          <x v="54"/>
          <x v="3"/>
          <x v="2"/>
          <x v="1"/>
          <x v="3"/>
          <x v="54"/>
          <x v="1"/>
        </s>
        <s v="[MAGASIN].[MAGASIN].&amp;[64]" c="66 - BATAM ZAHROUNI" cp="7">
          <x v="55"/>
          <x v="3"/>
          <x v="2"/>
          <x v="1"/>
          <x v="5"/>
          <x v="55"/>
          <x v="1"/>
        </s>
        <s v="[MAGASIN].[MAGASIN].&amp;[65]" c="67 - BATAM GABES" cp="7">
          <x v="56"/>
          <x v="3"/>
          <x v="2"/>
          <x v="1"/>
          <x v="3"/>
          <x v="56"/>
          <x v="1"/>
        </s>
        <s v="[MAGASIN].[MAGASIN].&amp;[66]" c="68 - BATAM ARIANA" cp="7">
          <x v="57"/>
          <x v="3"/>
          <x v="2"/>
          <x v="1"/>
          <x v="5"/>
          <x v="57"/>
          <x v="1"/>
        </s>
        <s v="[MAGASIN].[MAGASIN].&amp;[67]" c="69 - BATAM BARDO CENTRE" cp="7">
          <x v="58"/>
          <x v="3"/>
          <x v="2"/>
          <x v="1"/>
          <x v="5"/>
          <x v="58"/>
          <x v="1"/>
        </s>
        <s v="[MAGASIN].[MAGASIN].&amp;[7]" c="7 - MG PROXI SIDI BOU SAÏD" cp="7">
          <x v="59"/>
          <x/>
          <x/>
          <x v="1"/>
          <x v="7"/>
          <x v="59"/>
          <x/>
        </s>
        <s v="[MAGASIN].[MAGASIN].&amp;[68]" c="70 - MG PROXI CHARGUIA" cp="7">
          <x v="60"/>
          <x/>
          <x/>
          <x v="1"/>
          <x v="7"/>
          <x v="60"/>
          <x v="1"/>
        </s>
        <s v="[MAGASIN].[MAGASIN].&amp;[69]" c="71 - SMG BEJA II" cp="7">
          <x v="61"/>
          <x v="4"/>
          <x/>
          <x v="2"/>
          <x v="4"/>
          <x v="61"/>
          <x v="1"/>
        </s>
        <s v="[MAGASIN].[MAGASIN].&amp;[70]" c="72 - MG CITY ARIANA" cp="7">
          <x v="62"/>
          <x v="2"/>
          <x/>
          <x v="1"/>
          <x v="7"/>
          <x v="62"/>
          <x v="1"/>
        </s>
        <s v="[MAGASIN].[MAGASIN].&amp;[71]" c="73 - BATAM MEGRINE" cp="7">
          <x v="63"/>
          <x v="3"/>
          <x v="2"/>
          <x v="1"/>
          <x v="7"/>
          <x v="63"/>
          <x v="1"/>
        </s>
        <s v="[MAGASIN].[MAGASIN].&amp;[72]" c="74 - BATAM KAIROUAN" cp="7">
          <x v="64"/>
          <x v="3"/>
          <x v="2"/>
          <x v="1"/>
          <x v="3"/>
          <x v="64"/>
          <x v="1"/>
        </s>
        <s v="[MAGASIN].[MAGASIN].&amp;[73]" c="75 - BATAM HAMMAMET" cp="7">
          <x v="65"/>
          <x v="3"/>
          <x v="2"/>
          <x v="1"/>
          <x v="5"/>
          <x v="65"/>
          <x v="1"/>
        </s>
        <s v="[MAGASIN].[MAGASIN].&amp;[82]" c="76 - BATAM TEJ MARHABA" cp="7">
          <x v="66"/>
          <x v="3"/>
          <x v="2"/>
          <x v="1"/>
          <x v="7"/>
          <x v="66"/>
          <x v="1"/>
        </s>
        <s v="[MAGASIN].[MAGASIN].&amp;[83]" c="78 - BATAM GAFSA" cp="7">
          <x v="67"/>
          <x v="3"/>
          <x v="2"/>
          <x v="1"/>
          <x v="3"/>
          <x v="67"/>
          <x v="1"/>
        </s>
        <s v="[MAGASIN].[MAGASIN].&amp;[8]" c="8 - MG CITY EZZAHRA" cp="7">
          <x v="68"/>
          <x v="2"/>
          <x/>
          <x/>
          <x v="5"/>
          <x v="68"/>
          <x v="1"/>
        </s>
        <s v="[MAGASIN].[MAGASIN].&amp;[80]" c="80 - MG CITY SFAX" cp="7">
          <x v="69"/>
          <x v="2"/>
          <x/>
          <x v="1"/>
          <x v="3"/>
          <x v="69"/>
          <x v="1"/>
        </s>
        <s v="[MAGASIN].[MAGASIN].&amp;[81]" c="81 - MG PROXI BIZERTE" cp="7">
          <x v="70"/>
          <x/>
          <x/>
          <x v="1"/>
          <x v="4"/>
          <x v="70"/>
          <x v="1"/>
        </s>
        <s v="[MAGASIN].[MAGASIN].&amp;[86]" c="82 - MG PROXI MOUROUJ 6" cp="7">
          <x v="71"/>
          <x/>
          <x/>
          <x v="1"/>
          <x v="5"/>
          <x v="71"/>
          <x v="1"/>
        </s>
        <s v="[MAGASIN].[MAGASIN].&amp;[87]" c="83-BATAM BEJA" cp="7">
          <x v="72"/>
          <x v="3"/>
          <x v="2"/>
          <x v="1"/>
          <x v="4"/>
          <x v="67"/>
          <x v="1"/>
        </s>
        <s v="[MAGASIN].[MAGASIN].&amp;[88]" c="84 - BATAM MONASTIR" cp="7">
          <x v="73"/>
          <x v="3"/>
          <x v="2"/>
          <x v="1"/>
          <x v="3"/>
          <x v="67"/>
          <x v="1"/>
        </s>
        <s v="[MAGASIN].[MAGASIN].&amp;[90]" c="85 - MG PROXI MEDINA JADIDA 3" cp="7">
          <x v="74"/>
          <x/>
          <x/>
          <x v="1"/>
          <x v="5"/>
          <x v="67"/>
          <x v="1"/>
        </s>
        <s v="[MAGASIN].[MAGASIN].&amp;[91]" c="86-SMG MAXI BORJ CEDRIA" cp="7">
          <x v="75"/>
          <x v="1"/>
          <x/>
          <x v="2"/>
          <x v="6"/>
          <x v="67"/>
          <x v="1"/>
        </s>
        <s v="[MAGASIN].[MAGASIN].&amp;[92]" c="87 - BATAM EL INTILEKA" cp="7">
          <x v="76"/>
          <x v="3"/>
          <x v="2"/>
          <x v="1"/>
          <x v="1"/>
          <x v="67"/>
          <x v="1"/>
        </s>
        <s v="[MAGASIN].[MAGASIN].&amp;[9]" c="9 - MG PROXI RADES" cp="7">
          <x v="77"/>
          <x/>
          <x/>
          <x v="1"/>
          <x v="5"/>
          <x v="72"/>
          <x v="1"/>
        </s>
        <s v="[MAGASIN].[MAGASIN].&amp;[46]" c="900 -DEPOT BORJ CEDRIA" cp="7">
          <x v="78"/>
          <x v="4"/>
          <x/>
          <x v="2"/>
          <x v="9"/>
          <x v="67"/>
          <x v="1"/>
        </s>
        <s v="[MAGASIN].[MAGASIN].&amp;[47]" c="901 -DEPOT BEN AROUS" cp="7">
          <x v="79"/>
          <x v="4"/>
          <x/>
          <x v="2"/>
          <x v="9"/>
          <x v="67"/>
          <x v="1"/>
        </s>
        <s v="[MAGASIN].[MAGASIN].&amp;[49]" c="903 - SMG ENTREPOT CASSE" cp="7">
          <x v="80"/>
          <x v="4"/>
          <x/>
          <x v="2"/>
          <x v="9"/>
          <x v="67"/>
          <x v="1"/>
        </s>
        <s v="[MAGASIN].[MAGASIN].&amp;[59]" c="905 - SMG ENTREPOT FRAIS" cp="7">
          <x v="81"/>
          <x v="4"/>
          <x/>
          <x v="2"/>
          <x v="9"/>
          <x v="67"/>
          <x v="1"/>
        </s>
        <s v="[MAGASIN].[MAGASIN].&amp;[500]" u="1" c="10 - MAGRO DIS CHARGUIA"/>
      </sharedItems>
      <mpMap v="20"/>
      <mpMap v="21"/>
      <mpMap v="22"/>
      <mpMap v="23"/>
      <mpMap v="24"/>
      <mpMap v="25"/>
      <mpMap v="29"/>
    </cacheField>
    <cacheField name="[MAGASIN].[MAGASIN].[MAGASIN].[CODE]" caption="CODE" propertyName="CODE" numFmtId="0" hierarchy="24" level="1" memberPropertyField="1">
      <sharedItems containsSemiMixedTypes="0" containsString="0" containsNumber="1" containsInteger="1" minValue="2" maxValue="905" count="82">
        <n v="10"/>
        <n v="101"/>
        <n v="102"/>
        <n v="103"/>
        <n v="104"/>
        <n v="105"/>
        <n v="106"/>
        <n v="11"/>
        <n v="13"/>
        <n v="14"/>
        <n v="15"/>
        <n v="16"/>
        <n v="17"/>
        <n v="19"/>
        <n v="2"/>
        <n v="20"/>
        <n v="23"/>
        <n v="25"/>
        <n v="26"/>
        <n v="27"/>
        <n v="3"/>
        <n v="30"/>
        <n v="31"/>
        <n v="32"/>
        <n v="33"/>
        <n v="35"/>
        <n v="36"/>
        <n v="37"/>
        <n v="38"/>
        <n v="4"/>
        <n v="40"/>
        <n v="41"/>
        <n v="42"/>
        <n v="44"/>
        <n v="45"/>
        <n v="46"/>
        <n v="47"/>
        <n v="48"/>
        <n v="49"/>
        <n v="5"/>
        <n v="50"/>
        <n v="51"/>
        <n v="54"/>
        <n v="55"/>
        <n v="56"/>
        <n v="57"/>
        <n v="58"/>
        <n v="59"/>
        <n v="6"/>
        <n v="60"/>
        <n v="61"/>
        <n v="62"/>
        <n v="63"/>
        <n v="64"/>
        <n v="65"/>
        <n v="66"/>
        <n v="67"/>
        <n v="68"/>
        <n v="69"/>
        <n v="7"/>
        <n v="70"/>
        <n v="71"/>
        <n v="72"/>
        <n v="73"/>
        <n v="74"/>
        <n v="75"/>
        <n v="76"/>
        <n v="78"/>
        <n v="8"/>
        <n v="80"/>
        <n v="81"/>
        <n v="82"/>
        <n v="83"/>
        <n v="84"/>
        <n v="85"/>
        <n v="86"/>
        <n v="87"/>
        <n v="9"/>
        <n v="900"/>
        <n v="901"/>
        <n v="903"/>
        <n v="905"/>
      </sharedItems>
    </cacheField>
    <cacheField name="[MAGASIN].[MAGASIN].[MAGASIN].[CONCEPT]" caption="CONCEPT" propertyName="CONCEPT" numFmtId="0" hierarchy="24" level="1" memberPropertyField="1">
      <sharedItems count="5">
        <s v="PROXI"/>
        <s v="MAXI"/>
        <s v="CITY"/>
        <s v="BATAM"/>
        <s v="AUTRE"/>
      </sharedItems>
    </cacheField>
    <cacheField name="[MAGASIN].[MAGASIN].[MAGASIN].[ENSEIGNE]" caption="ENSEIGNE" propertyName="ENSEIGNE" numFmtId="0" hierarchy="24" level="1" memberPropertyField="1">
      <sharedItems count="3">
        <s v="SMG"/>
        <s v="BHM"/>
        <s v="BATAM"/>
      </sharedItems>
    </cacheField>
    <cacheField name="[MAGASIN].[MAGASIN].[MAGASIN].[ETAT]" caption="ETAT" propertyName="ETAT" numFmtId="0" hierarchy="24" level="1" memberPropertyField="1">
      <sharedItems count="3">
        <s v="AC"/>
        <s v="RMD"/>
        <s v="NA"/>
      </sharedItems>
    </cacheField>
    <cacheField name="[MAGASIN].[MAGASIN].[MAGASIN].[REGION]" caption="REGION" propertyName="REGION" numFmtId="0" hierarchy="24" level="1" memberPropertyField="1">
      <sharedItems count="10">
        <s v="SAHEL"/>
        <s v="TUNIS ATTRACTION"/>
        <s v="SUD ATTRACTION"/>
        <s v="CENTRE"/>
        <s v="NORD OUEST"/>
        <s v="GRAND TUNIS 2"/>
        <s v="CAP BON"/>
        <s v="GRAND TUNIS 1"/>
        <s v="SUD"/>
        <s v="REGION DEPOT"/>
      </sharedItems>
    </cacheField>
    <cacheField name="[MAGASIN].[MAGASIN].[MAGASIN].[SURFACE]" caption="SURFACE" propertyName="SURFACE" numFmtId="0" hierarchy="24" level="1" memberPropertyField="1">
      <sharedItems containsSemiMixedTypes="0" containsString="0" containsNumber="1" containsInteger="1" minValue="0" maxValue="3216" count="73">
        <n v="374"/>
        <n v="2592"/>
        <n v="3114"/>
        <n v="1510"/>
        <n v="2555"/>
        <n v="2275"/>
        <n v="3216"/>
        <n v="870"/>
        <n v="513"/>
        <n v="775"/>
        <n v="1190"/>
        <n v="249"/>
        <n v="469"/>
        <n v="282"/>
        <n v="2726"/>
        <n v="1007"/>
        <n v="404"/>
        <n v="766"/>
        <n v="785"/>
        <n v="829"/>
        <n v="1160"/>
        <n v="553"/>
        <n v="880"/>
        <n v="740"/>
        <n v="1800"/>
        <n v="1200"/>
        <n v="460"/>
        <n v="645"/>
        <n v="592"/>
        <n v="756"/>
        <n v="789"/>
        <n v="762"/>
        <n v="1017"/>
        <n v="770"/>
        <n v="617"/>
        <n v="175"/>
        <n v="328"/>
        <n v="635"/>
        <n v="695"/>
        <n v="900"/>
        <n v="384"/>
        <n v="598"/>
        <n v="1365"/>
        <n v="470"/>
        <n v="1008"/>
        <n v="484"/>
        <n v="1370"/>
        <n v="755"/>
        <n v="790"/>
        <n v="548"/>
        <n v="212"/>
        <n v="760"/>
        <n v="83"/>
        <n v="80"/>
        <n v="190"/>
        <n v="195"/>
        <n v="163"/>
        <n v="155"/>
        <n v="397"/>
        <n v="646"/>
        <n v="509"/>
        <n v="390"/>
        <n v="690"/>
        <n v="138"/>
        <n v="171"/>
        <n v="94"/>
        <n v="355"/>
        <n v="0"/>
        <n v="874"/>
        <n v="625"/>
        <n v="930"/>
        <n v="800"/>
        <n v="1000"/>
      </sharedItems>
    </cacheField>
    <cacheField name="[MAGASIN].[CONCEPT].[CONCEPT]" caption="CONCEPT" numFmtId="0" hierarchy="18" level="1">
      <sharedItems count="5">
        <s v="[MAGASIN].[CONCEPT].&amp;[AUTRE]" c="AUTRE"/>
        <s v="[MAGASIN].[CONCEPT].&amp;[BATAM]" c="BATAM"/>
        <s v="[MAGASIN].[CONCEPT].&amp;[CITY]" c="CITY"/>
        <s v="[MAGASIN].[CONCEPT].&amp;[MAXI]" c="MAXI"/>
        <s v="[MAGASIN].[CONCEPT].&amp;[PROXI]" c="PROXI"/>
      </sharedItems>
    </cacheField>
    <cacheField name="[MAGASIN].[ENSEIGNE].[ENSEIGNE]" caption="ENSEIGNE" numFmtId="0" hierarchy="19" level="1">
      <sharedItems count="3">
        <s v="[MAGASIN].[ENSEIGNE].&amp;[19]" c="BATAM"/>
        <s v="[MAGASIN].[ENSEIGNE].&amp;[5]" c="BHM"/>
        <s v="[MAGASIN].[ENSEIGNE].&amp;[2]" c="SMG"/>
      </sharedItems>
    </cacheField>
    <cacheField name="[Measures].[STOCK DS]" caption="STOCK DS" numFmtId="0" hierarchy="57" level="32767"/>
    <cacheField name="[MAGASIN].[MAGASIN].[MAGASIN].[VENTE ALCOOL]" caption="VENTE ALCOOL" propertyName="VENTE ALCOOL" numFmtId="0" hierarchy="24" level="1" memberPropertyField="1">
      <sharedItems count="2">
        <s v="AA"/>
        <s v="HA"/>
      </sharedItems>
    </cacheField>
  </cacheFields>
  <cacheHierarchies count="112">
    <cacheHierarchy uniqueName="[ARTICLE].[ARTICLE]" caption="ARTICLE" attribute="1" keyAttribute="1" defaultMemberUniqueName="[ARTICLE].[ARTICLE].[TOUS]" allUniqueName="[ARTICLE].[ARTICLE].[TOUS]" dimensionUniqueName="[ARTICLE]" displayFolder="" count="0" unbalanced="0"/>
    <cacheHierarchy uniqueName="[ARTICLE].[BAISSE PRIX]" caption="BAISSE PRIX" attribute="1" defaultMemberUniqueName="[ARTICLE].[BAISSE PRIX].[TOUS]" allUniqueName="[ARTICLE].[BAISSE PRIX].[TOUS]" dimensionUniqueName="[ARTICLE]" displayFolder="" count="0" unbalanced="0"/>
    <cacheHierarchy uniqueName="[ARTICLE].[CODE]" caption="CODE" attribute="1" defaultMemberUniqueName="[ARTICLE].[CODE].[TOUS]" allUniqueName="[ARTICLE].[CODE].[TOUS]" dimensionUniqueName="[ARTICLE]" displayFolder="" count="0" unbalanced="0"/>
    <cacheHierarchy uniqueName="[ARTICLE].[DEPARTEMENT]" caption="DEPARTEMENT" attribute="1" defaultMemberUniqueName="[ARTICLE].[DEPARTEMENT].[TOUS]" allUniqueName="[ARTICLE].[DEPARTEMENT].[TOUS]" dimensionUniqueName="[ARTICLE]" displayFolder="" count="0" unbalanced="0"/>
    <cacheHierarchy uniqueName="[ARTICLE].[ETAT]" caption="ETAT" attribute="1" defaultMemberUniqueName="[ARTICLE].[ETAT].[TOUS]" allUniqueName="[ARTICLE].[ETAT].[TOUS]" dimensionUniqueName="[ARTICLE]" displayFolder="" count="0" unbalanced="0"/>
    <cacheHierarchy uniqueName="[ARTICLE].[FAMILLE]" caption="FAMILLE" attribute="1" defaultMemberUniqueName="[ARTICLE].[FAMILLE].[TOUS]" allUniqueName="[ARTICLE].[FAMILLE].[TOUS]" dimensionUniqueName="[ARTICLE]" displayFolder="" count="0" unbalanced="0"/>
    <cacheHierarchy uniqueName="[ARTICLE].[FOURNISSEUR]" caption="FOURNISSEUR" attribute="1" defaultMemberUniqueName="[ARTICLE].[FOURNISSEUR].[TOUS]" allUniqueName="[ARTICLE].[FOURNISSEUR].[TOUS]" dimensionUniqueName="[ARTICLE]" displayFolder="" count="0" unbalanced="0"/>
    <cacheHierarchy uniqueName="[ARTICLE].[H_ARTICLE]" caption="H_ARTICLE" defaultMemberUniqueName="[ARTICLE].[H_ARTICLE].[TOUS]" allUniqueName="[ARTICLE].[H_ARTICLE].[TOUS]" dimensionUniqueName="[ARTICLE]" displayFolder="" count="0" unbalanced="0"/>
    <cacheHierarchy uniqueName="[ARTICLE].[H_ARTICLE_DETAILLEE]" caption="H_ARTICLE_DETAILLEE" defaultMemberUniqueName="[ARTICLE].[H_ARTICLE_DETAILLEE].[TOUS]" allUniqueName="[ARTICLE].[H_ARTICLE_DETAILLEE].[TOUS]" dimensionUniqueName="[ARTICLE]" displayFolder="" count="7" unbalanced="0">
      <fieldsUsage count="7">
        <fieldUsage x="-1"/>
        <fieldUsage x="0"/>
        <fieldUsage x="1"/>
        <fieldUsage x="2"/>
        <fieldUsage x="3"/>
        <fieldUsage x="4"/>
        <fieldUsage x="5"/>
      </fieldsUsage>
    </cacheHierarchy>
    <cacheHierarchy uniqueName="[ARTICLE].[H_RAYON_UBS_FRS]" caption="H_RAYON_UBS_FRS" defaultMemberUniqueName="[ARTICLE].[H_RAYON_UBS_FRS].[TOUS]" allUniqueName="[ARTICLE].[H_RAYON_UBS_FRS].[TOUS]" dimensionUniqueName="[ARTICLE]" displayFolder="" count="0" unbalanced="0"/>
    <cacheHierarchy uniqueName="[ARTICLE].[MODE APPRO]" caption="MODE APPRO" attribute="1" defaultMemberUniqueName="[ARTICLE].[MODE APPRO].[TOUS]" allUniqueName="[ARTICLE].[MODE APPRO].[TOUS]" dimensionUniqueName="[ARTICLE]" displayFolder="" count="0" unbalanced="0"/>
    <cacheHierarchy uniqueName="[ARTICLE].[PROMO ACHAT]" caption="PROMO ACHAT" attribute="1" defaultMemberUniqueName="[ARTICLE].[PROMO ACHAT].[TOUS]" allUniqueName="[ARTICLE].[PROMO ACHAT].[TOUS]" dimensionUniqueName="[ARTICLE]" displayFolder="" count="0" unbalanced="0"/>
    <cacheHierarchy uniqueName="[ARTICLE].[PROMO VENTE]" caption="PROMO VENTE" attribute="1" defaultMemberUniqueName="[ARTICLE].[PROMO VENTE].[TOUS]" allUniqueName="[ARTICLE].[PROMO VENTE].[TOUS]" dimensionUniqueName="[ARTICLE]" displayFolder="" count="0" unbalanced="0"/>
    <cacheHierarchy uniqueName="[ARTICLE].[RAYON]" caption="RAYON" attribute="1" defaultMemberUniqueName="[ARTICLE].[RAYON].[TOUS]" allUniqueName="[ARTICLE].[RAYON].[TOUS]" dimensionUniqueName="[ARTICLE]" displayFolder="" count="0" unbalanced="0"/>
    <cacheHierarchy uniqueName="[ARTICLE].[S FAMILLE]" caption="S FAMILLE" attribute="1" defaultMemberUniqueName="[ARTICLE].[S FAMILLE].[TOUS]" allUniqueName="[ARTICLE].[S FAMILLE].[TOUS]" dimensionUniqueName="[ARTICLE]" displayFolder="" count="0" unbalanced="0"/>
    <cacheHierarchy uniqueName="[ARTICLE].[TAC PGC]" caption="TAC PGC" attribute="1" defaultMemberUniqueName="[ARTICLE].[TAC PGC].[TOUS]" allUniqueName="[ARTICLE].[TAC PGC].[TOUS]" dimensionUniqueName="[ARTICLE]" displayFolder="" count="0" unbalanced="0"/>
    <cacheHierarchy uniqueName="[ARTICLE].[U BESOIN]" caption="U BESOIN" attribute="1" defaultMemberUniqueName="[ARTICLE].[U BESOIN].[TOUS]" allUniqueName="[ARTICLE].[U BESOIN].[TOUS]" dimensionUniqueName="[ARTICLE]" displayFolder="" count="0" unbalanced="0"/>
    <cacheHierarchy uniqueName="[MAGASIN].[CODE]" caption="CODE" attribute="1" defaultMemberUniqueName="[MAGASIN].[CODE].[TOUS]" allUniqueName="[MAGASIN].[CODE].[TOUS]" dimensionUniqueName="[MAGASIN]" displayFolder="" count="0" unbalanced="0"/>
    <cacheHierarchy uniqueName="[MAGASIN].[CONCEPT]" caption="CONCEPT" attribute="1" defaultMemberUniqueName="[MAGASIN].[CONCEPT].[TOUS]" allUniqueName="[MAGASIN].[CONCEPT].[TOUS]" dimensionUniqueName="[MAGASIN]" displayFolder="" count="2" unbalanced="0">
      <fieldsUsage count="2">
        <fieldUsage x="-1"/>
        <fieldUsage x="26"/>
      </fieldsUsage>
    </cacheHierarchy>
    <cacheHierarchy uniqueName="[MAGASIN].[ENSEIGNE]" caption="ENSEIGNE" attribute="1" defaultMemberUniqueName="[MAGASIN].[ENSEIGNE].[TOUS]" allUniqueName="[MAGASIN].[ENSEIGNE].[TOUS]" dimensionUniqueName="[MAGASIN]" displayFolder="" count="2" unbalanced="0">
      <fieldsUsage count="2">
        <fieldUsage x="-1"/>
        <fieldUsage x="27"/>
      </fieldsUsage>
    </cacheHierarchy>
    <cacheHierarchy uniqueName="[MAGASIN].[ETAT]" caption="ETAT" attribute="1" defaultMemberUniqueName="[MAGASIN].[ETAT].[TOUS]" allUniqueName="[MAGASIN].[ETAT].[TOUS]" dimensionUniqueName="[MAGASIN]" displayFolder="" count="0" unbalanced="0"/>
    <cacheHierarchy uniqueName="[MAGASIN].[H_CONCEPT]" caption="H_CONCEPT" defaultMemberUniqueName="[MAGASIN].[H_CONCEPT].[TOUS]" allUniqueName="[MAGASIN].[H_CONCEPT].[TOUS]" dimensionUniqueName="[MAGASIN]" displayFolder="" count="0" unbalanced="0"/>
    <cacheHierarchy uniqueName="[MAGASIN].[H_ENSEIGNE]" caption="H_ENSEIGNE" defaultMemberUniqueName="[MAGASIN].[H_ENSEIGNE].[TOUS]" allUniqueName="[MAGASIN].[H_ENSEIGNE].[TOUS]" dimensionUniqueName="[MAGASIN]" displayFolder="" count="0" unbalanced="0"/>
    <cacheHierarchy uniqueName="[MAGASIN].[H_REGION]" caption="H_REGION" defaultMemberUniqueName="[MAGASIN].[H_REGION].[TOUS]" allUniqueName="[MAGASIN].[H_REGION].[TOUS]" dimensionUniqueName="[MAGASIN]" displayFolder="" count="0" unbalanced="0"/>
    <cacheHierarchy uniqueName="[MAGASIN].[MAGASIN]" caption="MAGASIN" attribute="1" keyAttribute="1" defaultMemberUniqueName="[MAGASIN].[MAGASIN].[TOUS]" allUniqueName="[MAGASIN].[MAGASIN].[TOUS]" dimensionUniqueName="[MAGASIN]" displayFolder="" count="2" unbalanced="0">
      <fieldsUsage count="2">
        <fieldUsage x="-1"/>
        <fieldUsage x="19"/>
      </fieldsUsage>
    </cacheHierarchy>
    <cacheHierarchy uniqueName="[MAGASIN].[REGION]" caption="REGION" attribute="1" defaultMemberUniqueName="[MAGASIN].[REGION].[TOUS]" allUniqueName="[MAGASIN].[REGION].[TOUS]" dimensionUniqueName="[MAGASIN]" displayFolder="" count="0" unbalanced="0"/>
    <cacheHierarchy uniqueName="[MAGASIN].[SURFACE]" caption="SURFACE" attribute="1" defaultMemberUniqueName="[MAGASIN].[SURFACE].[TOUS]" allUniqueName="[MAGASIN].[SURFACE].[TOUS]" dimensionUniqueName="[MAGASIN]" displayFolder="" count="0" unbalanced="0"/>
    <cacheHierarchy uniqueName="[MAGASIN].[VENTE ALCOOL]" caption="VENTE ALCOOL" attribute="1" defaultMemberUniqueName="[MAGASIN].[VENTE ALCOOL].[TOUS]" allUniqueName="[MAGASIN].[VENTE ALCOOL].[TOUS]" dimensionUniqueName="[MAGASIN]" displayFolder="" count="0" unbalanced="0"/>
    <cacheHierarchy uniqueName="[MOTIF REGUL].[MOTIF REGUL]" caption="MOTIF REGUL" attribute="1" keyAttribute="1" defaultMemberUniqueName="[MOTIF REGUL].[MOTIF REGUL].[TOUS]" allUniqueName="[MOTIF REGUL].[MOTIF REGUL].[TOUS]" dimensionUniqueName="[MOTIF REGUL]" displayFolder="" count="0" unbalanced="0"/>
    <cacheHierarchy uniqueName="[OPERATEUR].[OPERATEUR]" caption="OPERATEUR" attribute="1" keyAttribute="1" defaultMemberUniqueName="[OPERATEUR].[OPERATEUR].[TOUS]" allUniqueName="[OPERATEUR].[OPERATEUR].[TOUS]" dimensionUniqueName="[OPERATEUR]" displayFolder="" count="0" unbalanced="0"/>
    <cacheHierarchy uniqueName="[TEMPS].[Année]" caption="Année" attribute="1" time="1" defaultMemberUniqueName="[TEMPS].[Année].[TOUS]" allUniqueName="[TEMPS].[Année].[TOUS]" dimensionUniqueName="[TEMPS]" displayFolder="" count="0" unbalanced="0"/>
    <cacheHierarchy uniqueName="[TEMPS].[Jour]" caption="Jour" attribute="1" time="1" keyAttribute="1" defaultMemberUniqueName="[TEMPS].[Jour].[TOUS]" allUniqueName="[TEMPS].[Jour].[TOUS]" dimensionUniqueName="[TEMPS]" displayFolder="" count="0" memberValueDatatype="130" unbalanced="0"/>
    <cacheHierarchy uniqueName="[TEMPS].[Jour de la Semaine]" caption="Jour de la Semaine" attribute="1" time="1" defaultMemberUniqueName="[TEMPS].[Jour de la Semaine].[TOUS]" allUniqueName="[TEMPS].[Jour de la Semaine].[TOUS]" dimensionUniqueName="[TEMPS]" displayFolder="" count="0" unbalanced="0"/>
    <cacheHierarchy uniqueName="[TEMPS].[Jour du Mois]" caption="Jour du Mois" attribute="1" time="1" defaultMemberUniqueName="[TEMPS].[Jour du Mois].[TOUS]" allUniqueName="[TEMPS].[Jour du Mois].[TOUS]" dimensionUniqueName="[TEMPS]" displayFolder="" count="0" unbalanced="0"/>
    <cacheHierarchy uniqueName="[TEMPS].[Mois]" caption="Mois" attribute="1" time="1" defaultMemberUniqueName="[TEMPS].[Mois].[TOUS]" allUniqueName="[TEMPS].[Mois].[TOUS]" dimensionUniqueName="[TEMPS]" displayFolder="" count="0" unbalanced="0"/>
    <cacheHierarchy uniqueName="[TEMPS].[Semaine]" caption="Semaine" attribute="1" time="1" defaultMemberUniqueName="[TEMPS].[Semaine].[TOUS]" allUniqueName="[TEMPS].[Semaine].[TOUS]" dimensionUniqueName="[TEMPS]" displayFolder="" count="0" unbalanced="0"/>
    <cacheHierarchy uniqueName="[TEMPS].[TEMPS ASD]" caption="TEMPS ASD" time="1" defaultMemberUniqueName="[TEMPS].[TEMPS ASD].[TOUS]" allUniqueName="[TEMPS].[TEMPS ASD].[TOUS]" dimensionUniqueName="[TEMPS]" displayFolder="" count="0" unbalanced="0"/>
    <cacheHierarchy uniqueName="[TEMPS].[TEMPS ATM]" caption="TEMPS ATM" time="1" defaultMemberUniqueName="[TEMPS].[TEMPS ATM].[TOUS]" allUniqueName="[TEMPS].[TEMPS ATM].[TOUS]" dimensionUniqueName="[TEMPS]" displayFolder="" count="0" unbalanced="0"/>
    <cacheHierarchy uniqueName="[TEMPS].[TEMPS ATMD]" caption="TEMPS ATMD" time="1" defaultMemberUniqueName="[TEMPS].[TEMPS ATMD].[TOUS]" allUniqueName="[TEMPS].[TEMPS ATMD].[TOUS]" dimensionUniqueName="[TEMPS]" displayFolder="" count="0" unbalanced="0"/>
    <cacheHierarchy uniqueName="[TEMPS].[Trimestre]" caption="Trimestre" attribute="1" time="1" defaultMemberUniqueName="[TEMPS].[Trimestre].[TOUS]" allUniqueName="[TEMPS].[Trimestre].[TOUS]" dimensionUniqueName="[TEMPS]" displayFolder="" count="0" unbalanced="0"/>
    <cacheHierarchy uniqueName="[TYPE INVENTAIRE].[TYPE INVENTAIRE]" caption="TYPE INVENTAIRE" attribute="1" keyAttribute="1" defaultMemberUniqueName="[TYPE INVENTAIRE].[TYPE INVENTAIRE].[TOUS]" allUniqueName="[TYPE INVENTAIRE].[TYPE INVENTAIRE].[TOUS]" dimensionUniqueName="[TYPE INVENTAIRE]" displayFolder="" count="0" unbalanced="0"/>
    <cacheHierarchy uniqueName="[TYPE REGUL].[TYPE REGUL]" caption="TYPE REGUL" attribute="1" keyAttribute="1" defaultMemberUniqueName="[TYPE REGUL].[TYPE REGUL].[TOUS]" allUniqueName="[TYPE REGUL].[TYPE REGUL].[TOUS]" dimensionUniqueName="[TYPE REGUL]" displayFolder="" count="0" unbalanced="0"/>
    <cacheHierarchy uniqueName="[PROMO ACHAT].[PROMO ACHAT]" caption="PROMO ACHAT" attribute="1" keyAttribute="1" defaultMemberUniqueName="[PROMO ACHAT].[PROMO ACHAT].[TOUS]" allUniqueName="[PROMO ACHAT].[PROMO ACHAT].[TOUS]" dimensionUniqueName="[PROMO ACHAT]" displayFolder="" count="0" unbalanced="0" hidden="1"/>
    <cacheHierarchy uniqueName="[PROMO VENTE].[PROMO VENTE]" caption="PROMO VENTE" attribute="1" keyAttribute="1" defaultMemberUniqueName="[PROMO VENTE].[PROMO VENTE].[TOUS]" allUniqueName="[PROMO VENTE].[PROMO VENTE].[TOUS]" dimensionUniqueName="[PROMO VENTE]" displayFolder="" count="0" unbalanced="0" hidden="1"/>
    <cacheHierarchy uniqueName="[Measures].[MVT E]" caption="MVT E" measure="1" displayFolder="MVT" measureGroup="STOCK" count="0"/>
    <cacheHierarchy uniqueName="[Measures].[MVT S]" caption="MVT S" measure="1" displayFolder="MVT" measureGroup="STOCK" count="0"/>
    <cacheHierarchy uniqueName="[Measures].[MVT R]" caption="MVT R" measure="1" displayFolder="MVT" measureGroup="STOCK" count="0"/>
    <cacheHierarchy uniqueName="[Measures].[STOCK]" caption="STOCK" measure="1" displayFolder="MVT" measureGroup="STOCK" count="0"/>
    <cacheHierarchy uniqueName="[Measures].[VAL STOCK PTHT]" caption="VAL STOCK PTHT" measure="1" displayFolder="MVT" measureGroup="STOCK" count="0"/>
    <cacheHierarchy uniqueName="[Measures].[VAL STOCK PTTTC]" caption="VAL STOCK PTTTC" measure="1" displayFolder="MVT" measureGroup="STOCK" count="0"/>
    <cacheHierarchy uniqueName="[Measures].[VAL STOCK PRHT]" caption="VAL STOCK PRHT" measure="1" displayFolder="MVT" measureGroup="STOCK" count="0"/>
    <cacheHierarchy uniqueName="[Measures].[VAL STOCK PRTTC]" caption="VAL STOCK PRTTC" measure="1" displayFolder="MVT" measureGroup="STOCK" count="0"/>
    <cacheHierarchy uniqueName="[Measures].[VAL STOCK PDHT]" caption="VAL STOCK PDHT" measure="1" displayFolder="MVT" measureGroup="STOCK" count="0"/>
    <cacheHierarchy uniqueName="[Measures].[VAL STOCK PDTTC]" caption="VAL STOCK PDTTC" measure="1" displayFolder="MVT" measureGroup="STOCK" count="0"/>
    <cacheHierarchy uniqueName="[Measures].[VAL STOCK PVHT]" caption="VAL STOCK PVHT" measure="1" displayFolder="MVT" measureGroup="STOCK" count="0"/>
    <cacheHierarchy uniqueName="[Measures].[VAL STOCK PVTTC]" caption="VAL STOCK PVTTC" measure="1" displayFolder="MVT" measureGroup="STOCK" count="0"/>
    <cacheHierarchy uniqueName="[Measures].[NOMBRE DE LIGNES]" caption="NOMBRE DE LIGNES" measure="1" displayFolder="" measureGroup="STOCK DS" count="0"/>
    <cacheHierarchy uniqueName="[Measures].[STOCK DS]" caption="STOCK DS" measure="1" displayFolder="" measureGroup="STOCK DS" count="0" oneField="1">
      <fieldsUsage count="1">
        <fieldUsage x="28"/>
      </fieldsUsage>
    </cacheHierarchy>
    <cacheHierarchy uniqueName="[Measures].[STOCK MIN]" caption="STOCK MIN" measure="1" displayFolder="" measureGroup="STOCK DS" count="0"/>
    <cacheHierarchy uniqueName="[Measures].[STOCK INV REEL]" caption="STOCK INV REEL" measure="1" displayFolder="" measureGroup="STOCK DS" count="0"/>
    <cacheHierarchy uniqueName="[Measures].[STOCK INV THE]" caption="STOCK INV THE" measure="1" displayFolder="" measureGroup="STOCK DS" count="0"/>
    <cacheHierarchy uniqueName="[Measures].[VAL STOCK DS PTHT]" caption="VAL STOCK DS PTHT" measure="1" displayFolder="" measureGroup="STOCK DS" count="0"/>
    <cacheHierarchy uniqueName="[Measures].[VAL STOCK DS PTTTC]" caption="VAL STOCK DS PTTTC" measure="1" displayFolder="" measureGroup="STOCK DS" count="0"/>
    <cacheHierarchy uniqueName="[Measures].[VAL STOCK DS PRHT]" caption="VAL STOCK DS PRHT" measure="1" displayFolder="" measureGroup="STOCK DS" count="0"/>
    <cacheHierarchy uniqueName="[Measures].[VAL STOCK DS PRTTC]" caption="VAL STOCK DS PRTTC" measure="1" displayFolder="" measureGroup="STOCK DS" count="0"/>
    <cacheHierarchy uniqueName="[Measures].[VAL STOCK DS PDHT]" caption="VAL STOCK DS PDHT" measure="1" displayFolder="" measureGroup="STOCK DS" count="0"/>
    <cacheHierarchy uniqueName="[Measures].[VAL STOCK DS PDTTC]" caption="VAL STOCK DS PDTTC" measure="1" displayFolder="" measureGroup="STOCK DS" count="0"/>
    <cacheHierarchy uniqueName="[Measures].[VAL STOCK DS PVHT]" caption="VAL STOCK DS PVHT" measure="1" displayFolder="" measureGroup="STOCK DS" count="0"/>
    <cacheHierarchy uniqueName="[Measures].[VAL STOCK DS PVTTC]" caption="VAL STOCK DS PVTTC" measure="1" displayFolder="" measureGroup="STOCK DS" count="0"/>
    <cacheHierarchy uniqueName="[Measures].[AGE]" caption="AGE" measure="1" displayFolder="" measureGroup="STOCK DS" count="0"/>
    <cacheHierarchy uniqueName="[Measures].[AGE FRS]" caption="AGE FRS" measure="1" displayFolder="" measureGroup="STOCK DS" count="0"/>
    <cacheHierarchy uniqueName="[Measures].[DATE DER RCP]" caption="DATE DER RCP" measure="1" displayFolder="" measureGroup="STOCK DS" count="0"/>
    <cacheHierarchy uniqueName="[Measures].[DATE DER RCP_FRS]" caption="DATE DER RCP_FRS" measure="1" displayFolder="" measureGroup="STOCK DS" count="0"/>
    <cacheHierarchy uniqueName="[Measures].[DATE DER INV]" caption="DATE DER INV" measure="1" displayFolder="" measureGroup="STOCK DS" count="0"/>
    <cacheHierarchy uniqueName="[Measures].[REG QTE]" caption="REG QTE" measure="1" displayFolder="" measureGroup="REGUL" count="0"/>
    <cacheHierarchy uniqueName="[Measures].[REG PRHT]" caption="REG PRHT" measure="1" displayFolder="" measureGroup="REGUL" count="0"/>
    <cacheHierarchy uniqueName="[Measures].[REG PRTTC]" caption="REG PRTTC" measure="1" displayFolder="" measureGroup="REGUL" count="0"/>
    <cacheHierarchy uniqueName="[Measures].[NOMBRE]" caption="NOMBRE" measure="1" displayFolder="" measureGroup="REGUL" count="0"/>
    <cacheHierarchy uniqueName="[Measures].[STK]" caption="STK" measure="1" displayFolder="" measureGroup="PROVISION" count="0"/>
    <cacheHierarchy uniqueName="[Measures].[VAL STK PVHT]" caption="VAL STK PVHT" measure="1" displayFolder="" measureGroup="PROVISION" count="0"/>
    <cacheHierarchy uniqueName="[Measures].[VAL STK PRHT]" caption="VAL STK PRHT" measure="1" displayFolder="" measureGroup="PROVISION" count="0"/>
    <cacheHierarchy uniqueName="[Measures].[VAL STK PDHT]" caption="VAL STK PDHT" measure="1" displayFolder="" measureGroup="PROVISION" count="0"/>
    <cacheHierarchy uniqueName="[Measures].[NBR MOIS MAG]" caption="NBR MOIS MAG" measure="1" displayFolder="PROV MAGASIN" measureGroup="PROVISION" count="0"/>
    <cacheHierarchy uniqueName="[Measures].[POND MAG]" caption="POND MAG" measure="1" displayFolder="PROV MAGASIN" measureGroup="PROVISION" count="0"/>
    <cacheHierarchy uniqueName="[Measures].[PROV MAG PVHT]" caption="PROV MAG PVHT" measure="1" displayFolder="PROV MAGASIN" measureGroup="PROVISION" count="0"/>
    <cacheHierarchy uniqueName="[Measures].[PROV MAG PRHT]" caption="PROV MAG PRHT" measure="1" displayFolder="PROV MAGASIN" measureGroup="PROVISION" count="0"/>
    <cacheHierarchy uniqueName="[Measures].[PROV MAG PDHT]" caption="PROV MAG PDHT" measure="1" displayFolder="PROV MAGASIN" measureGroup="PROVISION" count="0"/>
    <cacheHierarchy uniqueName="[Measures].[DEPR MAG PVHT]" caption="DEPR MAG PVHT" measure="1" displayFolder="PROV MAGASIN" measureGroup="PROVISION" count="0"/>
    <cacheHierarchy uniqueName="[Measures].[DEPR MAG PRHT]" caption="DEPR MAG PRHT" measure="1" displayFolder="PROV MAGASIN" measureGroup="PROVISION" count="0"/>
    <cacheHierarchy uniqueName="[Measures].[DEPR MAG PDHT]" caption="DEPR MAG PDHT" measure="1" displayFolder="PROV MAGASIN" measureGroup="PROVISION" count="0"/>
    <cacheHierarchy uniqueName="[Measures].[NBR MOIS DEP]" caption="NBR MOIS DEP" measure="1" displayFolder="PROV DEPOT" measureGroup="PROVISION" count="0"/>
    <cacheHierarchy uniqueName="[Measures].[POND DEP]" caption="POND DEP" measure="1" displayFolder="PROV DEPOT" measureGroup="PROVISION" count="0"/>
    <cacheHierarchy uniqueName="[Measures].[PROV DEP PVHT]" caption="PROV DEP PVHT" measure="1" displayFolder="PROV DEPOT" measureGroup="PROVISION" count="0"/>
    <cacheHierarchy uniqueName="[Measures].[PROV DEP PRHT]" caption="PROV DEP PRHT" measure="1" displayFolder="PROV DEPOT" measureGroup="PROVISION" count="0"/>
    <cacheHierarchy uniqueName="[Measures].[PROV DEP PDHT]" caption="PROV DEP PDHT" measure="1" displayFolder="PROV DEPOT" measureGroup="PROVISION" count="0"/>
    <cacheHierarchy uniqueName="[Measures].[DEPR DEP PVHT]" caption="DEPR DEP PVHT" measure="1" displayFolder="PROV DEPOT" measureGroup="PROVISION" count="0"/>
    <cacheHierarchy uniqueName="[Measures].[DEPR DEP PRHT]" caption="DEPR DEP PRHT" measure="1" displayFolder="PROV DEPOT" measureGroup="PROVISION" count="0"/>
    <cacheHierarchy uniqueName="[Measures].[DEPR DEP PDHT]" caption="DEPR DEP PDHT" measure="1" displayFolder="PROV DEPOT" measureGroup="PROVISION" count="0"/>
    <cacheHierarchy uniqueName="[Measures].[QTE INV]" caption="QTE INV" measure="1" displayFolder="" measureGroup="INVENTAIRE" count="0"/>
    <cacheHierarchy uniqueName="[Measures].[VAL INV PRHT]" caption="VAL INV PRHT" measure="1" displayFolder="" measureGroup="INVENTAIRE" count="0"/>
    <cacheHierarchy uniqueName="[Measures].[VAL INV PRTTC]" caption="VAL INV PRTTC" measure="1" displayFolder="" measureGroup="INVENTAIRE" count="0"/>
    <cacheHierarchy uniqueName="[Measures].[VAL INV PVHT]" caption="VAL INV PVHT" measure="1" displayFolder="" measureGroup="INVENTAIRE" count="0"/>
    <cacheHierarchy uniqueName="[Measures].[VAL INV PVTTC]" caption="VAL INV PVTTC" measure="1" displayFolder="" measureGroup="INVENTAIRE" count="0"/>
    <cacheHierarchy uniqueName="[Measures].[STOCK A DATE]" caption="STOCK A DATE" measure="1" displayFolder="STOCK A DATE" measureGroup="STOCK" count="0"/>
    <cacheHierarchy uniqueName="[Measures].[VAL STOCK A DATE PRHT]" caption="VAL STOCK A DATE PRHT" measure="1" displayFolder="STOCK A DATE" measureGroup="STOCK" count="0"/>
    <cacheHierarchy uniqueName="[Measures].[VAL STOCK A DATE PRTTC]" caption="VAL STOCK A DATE PRTTC" measure="1" displayFolder="STOCK A DATE" measureGroup="STOCK" count="0"/>
    <cacheHierarchy uniqueName="[Measures].[VAL STOCK A DATE PDHT]" caption="VAL STOCK A DATE PDHT" measure="1" displayFolder="STOCK A DATE" measureGroup="STOCK" count="0"/>
    <cacheHierarchy uniqueName="[Measures].[VAL STOCK A DATE PDTTC]" caption="VAL STOCK A DATE PDTTC" measure="1" displayFolder="STOCK A DATE" measureGroup="STOCK" count="0"/>
    <cacheHierarchy uniqueName="[Measures].[VAL STOCK A DATE PVHT]" caption="VAL STOCK A DATE PVHT" measure="1" displayFolder="STOCK A DATE" measureGroup="STOCK" count="0"/>
    <cacheHierarchy uniqueName="[Measures].[VAL STOCK A DATE PVTTC]" caption="VAL STOCK A DATE PVTTC" measure="1" displayFolder="STOCK A DATE" measureGroup="STOCK" count="0"/>
    <cacheHierarchy uniqueName="[Measures].[AGE MOYEN]" caption="AGE MOYEN" measure="1" displayFolder="" measureGroup="STOCK DS" count="0"/>
    <cacheHierarchy uniqueName="[Measures].[AGE MOYEN (FRS)]" caption="AGE MOYEN (FRS)" measure="1" displayFolder="" measureGroup="STOCK DS" count="0"/>
  </cacheHierarchies>
  <kpis count="0"/>
  <dimensions count="8">
    <dimension name="ARTICLE" uniqueName="[ARTICLE]" caption="ARTICLE"/>
    <dimension name="MAGASIN" uniqueName="[MAGASIN]" caption="MAGASIN"/>
    <dimension measure="1" name="Measures" uniqueName="[Measures]" caption="Measures"/>
    <dimension name="MOTIF REGUL" uniqueName="[MOTIF REGUL]" caption="MOTIF REGUL"/>
    <dimension name="OPERATEUR" uniqueName="[OPERATEUR]" caption="OPERATEUR"/>
    <dimension name="TEMPS" uniqueName="[TEMPS]" caption="TEMPS"/>
    <dimension name="TYPE INVENTAIRE" uniqueName="[TYPE INVENTAIRE]" caption="TYPE INVENTAIRE"/>
    <dimension name="TYPE REGUL" uniqueName="[TYPE REGUL]" caption="TYPE REGUL"/>
  </dimensions>
  <measureGroups count="5">
    <measureGroup name="INVENTAIRE" caption="INVENTAIRE"/>
    <measureGroup name="PROVISION" caption="PROVISION"/>
    <measureGroup name="REGUL" caption="REGUL"/>
    <measureGroup name="STOCK" caption="STOCK"/>
    <measureGroup name="STOCK DS" caption="STOCK DS"/>
  </measureGroups>
  <maps count="18">
    <map measureGroup="0" dimension="0"/>
    <map measureGroup="0" dimension="1"/>
    <map measureGroup="0" dimension="5"/>
    <map measureGroup="0" dimension="6"/>
    <map measureGroup="1" dimension="0"/>
    <map measureGroup="1" dimension="1"/>
    <map measureGroup="1" dimension="5"/>
    <map measureGroup="2" dimension="0"/>
    <map measureGroup="2" dimension="1"/>
    <map measureGroup="2" dimension="3"/>
    <map measureGroup="2" dimension="4"/>
    <map measureGroup="2" dimension="5"/>
    <map measureGroup="2" dimension="7"/>
    <map measureGroup="3" dimension="0"/>
    <map measureGroup="3" dimension="1"/>
    <map measureGroup="3" dimension="5"/>
    <map measureGroup="4" dimension="0"/>
    <map measureGroup="4" dimension="1"/>
  </maps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B3:E87" firstHeaderRow="2" firstDataRow="2" firstDataCol="3" rowPageCount="1" colPageCount="1"/>
  <pivotFields count="30">
    <pivotField axis="axisPage" compact="0" allDrilled="1" outline="0" showAll="0" dataSourceSort="1">
      <items count="1">
        <item t="default"/>
      </items>
    </pivotField>
    <pivotField axis="axisPage" compact="0" outline="0" showAll="0" dataSourceSort="1">
      <items count="1">
        <item t="default"/>
      </items>
    </pivotField>
    <pivotField axis="axisPage" compact="0" outline="0" showAll="0" dataSourceSort="1">
      <items count="1">
        <item t="default"/>
      </items>
    </pivotField>
    <pivotField axis="axisPage" compact="0" outline="0" showAll="0" dataSourceSort="1">
      <items count="1">
        <item t="default"/>
      </items>
    </pivotField>
    <pivotField axis="axisPage" compact="0" outline="0" showAll="0" dataSourceSort="1">
      <items count="1">
        <item t="default"/>
      </items>
    </pivotField>
    <pivotField axis="axisPage" compact="0" outline="0" showAll="0" dataSourceSort="1">
      <items count="1">
        <item t="default"/>
      </items>
    </pivotField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axis="axisRow" compact="0" allDrilled="1" outline="0" showAll="0" dataSourceSort="1" defaultSubtotal="0" defaultAttributeDrillState="1">
      <items count="83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  <item s="1" x="13"/>
        <item s="1" x="14"/>
        <item s="1" x="15"/>
        <item s="1" x="16"/>
        <item s="1" x="17"/>
        <item s="1" x="18"/>
        <item s="1" x="19"/>
        <item s="1" x="20"/>
        <item s="1" x="21"/>
        <item s="1" x="22"/>
        <item s="1" x="23"/>
        <item s="1" x="24"/>
        <item s="1" x="25"/>
        <item s="1" x="26"/>
        <item s="1" x="27"/>
        <item s="1" x="28"/>
        <item s="1" x="29"/>
        <item s="1" x="30"/>
        <item s="1" x="31"/>
        <item s="1" x="32"/>
        <item s="1" x="33"/>
        <item s="1" x="34"/>
        <item s="1" x="35"/>
        <item s="1" x="36"/>
        <item s="1" x="37"/>
        <item s="1" x="38"/>
        <item s="1" x="39"/>
        <item s="1" x="40"/>
        <item s="1" x="41"/>
        <item s="1" x="42"/>
        <item s="1" x="43"/>
        <item s="1" x="44"/>
        <item s="1" x="45"/>
        <item s="1" x="46"/>
        <item s="1" x="47"/>
        <item s="1" x="48"/>
        <item s="1" x="49"/>
        <item s="1" x="50"/>
        <item s="1" x="51"/>
        <item s="1" x="52"/>
        <item s="1" x="53"/>
        <item s="1" x="54"/>
        <item s="1" x="55"/>
        <item s="1" x="56"/>
        <item s="1" x="57"/>
        <item s="1" x="58"/>
        <item s="1" x="59"/>
        <item s="1" x="60"/>
        <item s="1" x="61"/>
        <item s="1" x="62"/>
        <item s="1" x="63"/>
        <item s="1" x="64"/>
        <item s="1" x="65"/>
        <item s="1" x="66"/>
        <item s="1" x="67"/>
        <item s="1" x="68"/>
        <item s="1" x="69"/>
        <item s="1" x="70"/>
        <item s="1" x="71"/>
        <item s="1" x="72"/>
        <item s="1" x="73"/>
        <item s="1" x="74"/>
        <item s="1" x="75"/>
        <item s="1" x="76"/>
        <item s="1" x="77"/>
        <item s="1" x="78"/>
        <item s="1" x="79"/>
        <item s="1" x="80"/>
        <item s="1" x="81"/>
        <item s="1" x="82"/>
      </items>
    </pivotField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compact="0" outline="0" showAll="0" dataSourceSort="1" defaultSubtotal="0" showPropTip="1"/>
    <pivotField axis="axisRow" compact="0" allDrilled="1" outline="0" showAll="0" dataSourceSort="1" defaultSubtotal="0" defaultAttributeDrillState="1">
      <items count="5">
        <item x="0"/>
        <item x="1"/>
        <item x="2"/>
        <item x="3"/>
        <item x="4"/>
      </items>
    </pivotField>
    <pivotField name="103 - MG MAXI GABES" axis="axisRow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  <pivotField compact="0" outline="0" showAll="0" dataSourceSort="1" defaultSubtotal="0" showPropTip="1"/>
  </pivotFields>
  <rowFields count="3">
    <field x="19"/>
    <field x="26"/>
    <field x="27"/>
  </rowFields>
  <rowItems count="83">
    <i>
      <x/>
      <x v="4"/>
      <x v="2"/>
    </i>
    <i>
      <x v="1"/>
      <x v="3"/>
      <x v="1"/>
    </i>
    <i>
      <x v="2"/>
      <x v="3"/>
      <x v="1"/>
    </i>
    <i>
      <x v="3"/>
      <x v="3"/>
      <x v="1"/>
    </i>
    <i>
      <x v="4"/>
      <x v="3"/>
      <x v="1"/>
    </i>
    <i>
      <x v="5"/>
      <x v="3"/>
      <x v="1"/>
    </i>
    <i>
      <x v="6"/>
      <x v="3"/>
      <x v="1"/>
    </i>
    <i>
      <x v="7"/>
      <x v="4"/>
      <x v="2"/>
    </i>
    <i>
      <x v="8"/>
      <x v="4"/>
      <x v="2"/>
    </i>
    <i>
      <x v="9"/>
      <x v="4"/>
      <x v="2"/>
    </i>
    <i>
      <x v="10"/>
      <x v="4"/>
      <x v="2"/>
    </i>
    <i>
      <x v="11"/>
      <x v="2"/>
      <x v="2"/>
    </i>
    <i>
      <x v="12"/>
      <x v="2"/>
      <x v="2"/>
    </i>
    <i>
      <x v="13"/>
      <x v="2"/>
      <x v="2"/>
    </i>
    <i>
      <x v="14"/>
      <x v="3"/>
      <x v="2"/>
    </i>
    <i>
      <x v="15"/>
      <x v="4"/>
      <x v="2"/>
    </i>
    <i>
      <x v="16"/>
      <x v="2"/>
      <x v="2"/>
    </i>
    <i>
      <x v="17"/>
      <x v="4"/>
      <x v="2"/>
    </i>
    <i>
      <x v="18"/>
      <x v="4"/>
      <x v="2"/>
    </i>
    <i>
      <x v="19"/>
      <x v="4"/>
      <x v="2"/>
    </i>
    <i>
      <x v="20"/>
      <x v="4"/>
      <x v="2"/>
    </i>
    <i>
      <x v="21"/>
      <x v="4"/>
      <x v="2"/>
    </i>
    <i>
      <x v="22"/>
      <x v="4"/>
      <x v="2"/>
    </i>
    <i>
      <x v="23"/>
      <x v="2"/>
      <x v="2"/>
    </i>
    <i>
      <x v="24"/>
      <x v="3"/>
      <x v="2"/>
    </i>
    <i>
      <x v="25"/>
      <x v="3"/>
      <x v="2"/>
    </i>
    <i>
      <x v="26"/>
      <x v="2"/>
      <x v="2"/>
    </i>
    <i>
      <x v="27"/>
      <x v="4"/>
      <x v="2"/>
    </i>
    <i>
      <x v="28"/>
      <x v="2"/>
      <x v="2"/>
    </i>
    <i>
      <x v="29"/>
      <x v="4"/>
      <x v="2"/>
    </i>
    <i>
      <x v="30"/>
      <x v="4"/>
      <x v="2"/>
    </i>
    <i>
      <x v="31"/>
      <x v="4"/>
      <x v="2"/>
    </i>
    <i>
      <x v="32"/>
      <x v="2"/>
      <x v="2"/>
    </i>
    <i>
      <x v="33"/>
      <x v="4"/>
      <x v="2"/>
    </i>
    <i>
      <x v="34"/>
      <x v="4"/>
      <x v="2"/>
    </i>
    <i>
      <x v="35"/>
      <x v="2"/>
      <x v="2"/>
    </i>
    <i>
      <x v="36"/>
      <x v="4"/>
      <x v="2"/>
    </i>
    <i>
      <x v="37"/>
      <x v="4"/>
      <x v="2"/>
    </i>
    <i>
      <x v="38"/>
      <x v="4"/>
      <x v="2"/>
    </i>
    <i>
      <x v="39"/>
      <x v="4"/>
      <x v="2"/>
    </i>
    <i>
      <x v="40"/>
      <x v="2"/>
      <x v="2"/>
    </i>
    <i>
      <x v="41"/>
      <x v="2"/>
      <x v="2"/>
    </i>
    <i>
      <x v="42"/>
      <x v="4"/>
      <x v="2"/>
    </i>
    <i>
      <x v="43"/>
      <x v="2"/>
      <x v="2"/>
    </i>
    <i>
      <x v="44"/>
      <x v="3"/>
      <x v="2"/>
    </i>
    <i>
      <x v="45"/>
      <x v="2"/>
      <x v="2"/>
    </i>
    <i>
      <x v="46"/>
      <x v="3"/>
      <x v="2"/>
    </i>
    <i>
      <x v="47"/>
      <x v="4"/>
      <x v="2"/>
    </i>
    <i>
      <x v="48"/>
      <x v="4"/>
      <x v="2"/>
    </i>
    <i>
      <x v="49"/>
      <x v="4"/>
      <x v="2"/>
    </i>
    <i>
      <x v="50"/>
      <x v="1"/>
      <x/>
    </i>
    <i>
      <x v="51"/>
      <x v="4"/>
      <x v="2"/>
    </i>
    <i>
      <x v="52"/>
      <x v="1"/>
      <x/>
    </i>
    <i>
      <x v="53"/>
      <x v="1"/>
      <x/>
    </i>
    <i>
      <x v="54"/>
      <x v="1"/>
      <x/>
    </i>
    <i>
      <x v="55"/>
      <x v="1"/>
      <x/>
    </i>
    <i>
      <x v="56"/>
      <x v="1"/>
      <x/>
    </i>
    <i>
      <x v="57"/>
      <x v="1"/>
      <x/>
    </i>
    <i>
      <x v="58"/>
      <x v="1"/>
      <x/>
    </i>
    <i>
      <x v="59"/>
      <x v="4"/>
      <x v="2"/>
    </i>
    <i>
      <x v="60"/>
      <x v="4"/>
      <x v="2"/>
    </i>
    <i>
      <x v="61"/>
      <x/>
      <x v="2"/>
    </i>
    <i>
      <x v="62"/>
      <x v="2"/>
      <x v="2"/>
    </i>
    <i>
      <x v="63"/>
      <x v="1"/>
      <x/>
    </i>
    <i>
      <x v="64"/>
      <x v="1"/>
      <x/>
    </i>
    <i>
      <x v="65"/>
      <x v="1"/>
      <x/>
    </i>
    <i>
      <x v="66"/>
      <x v="1"/>
      <x/>
    </i>
    <i>
      <x v="67"/>
      <x v="1"/>
      <x/>
    </i>
    <i>
      <x v="68"/>
      <x v="2"/>
      <x v="2"/>
    </i>
    <i>
      <x v="69"/>
      <x v="2"/>
      <x v="2"/>
    </i>
    <i>
      <x v="70"/>
      <x v="4"/>
      <x v="2"/>
    </i>
    <i>
      <x v="71"/>
      <x v="4"/>
      <x v="2"/>
    </i>
    <i>
      <x v="72"/>
      <x v="1"/>
      <x/>
    </i>
    <i>
      <x v="73"/>
      <x v="1"/>
      <x/>
    </i>
    <i>
      <x v="74"/>
      <x v="4"/>
      <x v="2"/>
    </i>
    <i>
      <x v="75"/>
      <x v="3"/>
      <x v="2"/>
    </i>
    <i>
      <x v="76"/>
      <x v="1"/>
      <x/>
    </i>
    <i>
      <x v="77"/>
      <x v="4"/>
      <x v="2"/>
    </i>
    <i>
      <x v="78"/>
      <x/>
      <x v="2"/>
    </i>
    <i>
      <x v="79"/>
      <x/>
      <x v="2"/>
    </i>
    <i>
      <x v="80"/>
      <x/>
      <x v="2"/>
    </i>
    <i>
      <x v="81"/>
      <x/>
      <x v="2"/>
    </i>
    <i t="grand">
      <x/>
    </i>
  </rowItems>
  <colItems count="1">
    <i/>
  </colItems>
  <pageFields count="1">
    <pageField fld="0" hier="8" name="[ARTICLE].[H_ARTICLE_DETAILLEE].[DEPARTEMENT].&amp;[4]" cap="EPCS"/>
  </pageFields>
  <dataFields count="1">
    <dataField fld="28" baseField="0" baseItem="0"/>
  </dataFields>
  <pivotHierarchies count="112">
    <pivotHierarchy/>
    <pivotHierarchy/>
    <pivotHierarchy/>
    <pivotHierarchy/>
    <pivotHierarchy/>
    <pivotHierarchy/>
    <pivotHierarchy/>
    <pivotHierarchy/>
    <pivotHierarchy>
      <mps count="13">
        <mp field="6"/>
        <mp field="7"/>
        <mp field="8"/>
        <mp field="9"/>
        <mp field="10"/>
        <mp field="11"/>
        <mp field="12"/>
        <mp field="13"/>
        <mp field="14"/>
        <mp field="15"/>
        <mp field="16"/>
        <mp field="17"/>
        <mp field="18"/>
      </mp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>
      <mps count="7">
        <mp field="20"/>
        <mp field="21"/>
        <mp field="22"/>
        <mp field="23"/>
        <mp field="24"/>
        <mp field="25"/>
        <mp field="29"/>
      </mps>
      <members count="200" level="1">
        <member name="[MAGASIN].[MAGASIN].&amp;[505]"/>
        <member name="[MAGASIN].[MAGASIN].&amp;[504]"/>
        <member name="[MAGASIN].[MAGASIN].&amp;[506]"/>
        <member name="[MAGASIN].[MAGASIN].&amp;[501]"/>
        <member name="[MAGASIN].[MAGASIN].&amp;[1]"/>
        <member name=""/>
        <member name=""/>
        <member name=""/>
        <member name=""/>
        <member name=""/>
        <member name=""/>
        <member name=""/>
        <member name=""/>
        <member name="[MAGASIN].[MAGASIN].&amp;[521]"/>
        <member name="[MAGASIN].[MAGASIN].&amp;[522]"/>
        <member name="[MAGASIN].[MAGASIN].&amp;[523]"/>
        <member name="[MAGASIN].[MAGASIN].&amp;[502]"/>
        <member name=""/>
        <member name="[MAGASIN].[MAGASIN].&amp;[524]"/>
        <member name="[MAGASIN].[MAGASIN].&amp;[520]"/>
        <member name="[MAGASIN].[MAGASIN].&amp;[525]"/>
        <member name="[MAGASIN].[MAGASIN].&amp;[527]"/>
        <member name="[MAGASIN].[MAGASIN].&amp;[528]"/>
        <member name="[MAGASIN].[MAGASIN].&amp;[529]"/>
        <member name="[MAGASIN].[MAGASIN].&amp;[530]"/>
        <member name="[MAGASIN].[MAGASIN].&amp;[531]"/>
        <member name="[MAGASIN].[MAGASIN].&amp;[532]"/>
        <member name="[MAGASIN].[MAGASIN].&amp;[85]"/>
        <member name="[MAGASIN].[MAGASIN].&amp;[508]"/>
        <member name=""/>
        <member name=""/>
        <member name=""/>
        <member name=""/>
        <member name=""/>
        <member name="[MAGASIN].[MAGASIN].&amp;[507]"/>
        <member name="[MAGASIN].[MAGASIN].&amp;[89]"/>
        <member name=""/>
        <member name=""/>
        <member name=""/>
        <member name="[MAGASIN].[MAGASIN].&amp;[517]"/>
        <member name="[MAGASIN].[MAGASIN].&amp;[509]"/>
        <member name=""/>
        <member name=""/>
        <member name=""/>
        <member name=""/>
        <member name="[MAGASIN].[MAGASIN].&amp;[518]"/>
        <member name=""/>
        <member name=""/>
        <member name=""/>
        <member name=""/>
        <member name=""/>
        <member name="[MAGASIN].[MAGASIN].&amp;[519]"/>
        <member name=""/>
        <member name=""/>
        <member name=""/>
        <member name=""/>
        <member name="[MAGASIN].[MAGASIN].&amp;[510]"/>
        <member name=""/>
        <member name=""/>
        <member name=""/>
        <member name=""/>
        <member name="[MAGASIN].[MAGASIN].&amp;[511]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[MAGASIN].[MAGASIN].&amp;[513]"/>
        <member name="[MAGASIN].[MAGASIN].&amp;[514]"/>
        <member name="[MAGASIN].[MAGASIN].&amp;[515]"/>
        <member name="[MAGASIN].[MAGASIN].&amp;[516]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[MAGASIN].[MAGASIN].&amp;[84]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[MAGASIN].[MAGASIN].&amp;[512]"/>
        <member name=""/>
        <member name=""/>
        <member name="[MAGASIN].[MAGASIN].&amp;[48]"/>
        <member name=""/>
        <member name=""/>
        <member name=""/>
        <member name="[MAGASIN].[MAGASIN].&amp;[503]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  <member name=""/>
      </members>
    </pivotHierarchy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3">
    <rowHierarchyUsage hierarchyUsage="24"/>
    <rowHierarchyUsage hierarchyUsage="18"/>
    <rowHierarchyUsage hierarchyUsage="19"/>
  </rowHierarchiesUsage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Y131"/>
  <sheetViews>
    <sheetView workbookViewId="0">
      <pane ySplit="3" topLeftCell="A4" activePane="bottomLeft" state="frozen"/>
      <selection pane="bottomLeft" activeCell="D9" sqref="D9"/>
    </sheetView>
  </sheetViews>
  <sheetFormatPr baseColWidth="10" defaultRowHeight="15"/>
  <cols>
    <col min="1" max="1" width="10.28515625" style="13" customWidth="1"/>
    <col min="2" max="2" width="16.7109375" style="13" customWidth="1"/>
    <col min="3" max="3" width="10" style="13" customWidth="1"/>
    <col min="4" max="4" width="24.7109375" style="13" customWidth="1"/>
    <col min="5" max="5" width="11.28515625" style="13" customWidth="1"/>
    <col min="6" max="6" width="16" style="13" customWidth="1"/>
    <col min="7" max="7" width="18.85546875" style="13" customWidth="1"/>
    <col min="8" max="8" width="13.85546875" style="13" customWidth="1"/>
    <col min="9" max="9" width="12.42578125" style="13" customWidth="1"/>
    <col min="10" max="10" width="14.28515625" style="13" customWidth="1"/>
    <col min="11" max="11" width="11" style="13" customWidth="1"/>
    <col min="12" max="12" width="17.5703125" style="13" customWidth="1"/>
    <col min="13" max="13" width="36.42578125" style="13" bestFit="1" customWidth="1"/>
    <col min="14" max="14" width="37.140625" style="13" bestFit="1" customWidth="1"/>
    <col min="15" max="15" width="29.85546875" style="13" bestFit="1" customWidth="1"/>
    <col min="16" max="16" width="13" style="13" bestFit="1" customWidth="1"/>
    <col min="17" max="17" width="13.28515625" style="13" customWidth="1"/>
    <col min="18" max="27" width="14.85546875" style="13" customWidth="1"/>
    <col min="28" max="37" width="11.42578125" style="13"/>
    <col min="38" max="38" width="24.85546875" style="13" customWidth="1"/>
    <col min="39" max="44" width="11.42578125" style="13"/>
    <col min="45" max="45" width="62.140625" style="13" customWidth="1"/>
    <col min="46" max="46" width="11.42578125" style="13"/>
    <col min="47" max="47" width="14.28515625" style="13" customWidth="1"/>
    <col min="48" max="48" width="15.28515625" style="13" customWidth="1"/>
    <col min="49" max="53" width="11.42578125" style="13"/>
    <col min="54" max="54" width="13.7109375" style="13" customWidth="1"/>
    <col min="55" max="55" width="18.5703125" style="13" customWidth="1"/>
    <col min="56" max="56" width="14" style="13" customWidth="1"/>
    <col min="57" max="16384" width="11.42578125" style="13"/>
  </cols>
  <sheetData>
    <row r="1" spans="1:56" s="7" customFormat="1" ht="35.25" customHeight="1">
      <c r="A1" s="23">
        <f ca="1">INDIRECT("$A$4")*1</f>
        <v>0</v>
      </c>
      <c r="B1" s="24">
        <f ca="1">INDIRECT("B4")</f>
        <v>0</v>
      </c>
      <c r="C1" s="25"/>
      <c r="D1" s="25"/>
      <c r="E1" s="25"/>
      <c r="F1" s="25" t="str">
        <f ca="1">IFERROR(VLOOKUP($E$2,Données!$A:$F,6,FALSE),"")</f>
        <v/>
      </c>
      <c r="G1" s="25" t="e">
        <f ca="1">MID($F$2,1,1)*1</f>
        <v>#VALUE!</v>
      </c>
      <c r="H1" s="25" t="e">
        <f ca="1">MID($F$2,3,1)*1</f>
        <v>#VALUE!</v>
      </c>
      <c r="I1" s="25" t="e">
        <f ca="1">MID($F$2,5,1)*1</f>
        <v>#VALUE!</v>
      </c>
      <c r="J1" s="25" t="e">
        <f ca="1">MID($F$2,7,1)*1</f>
        <v>#VALUE!</v>
      </c>
      <c r="K1" s="25" t="e">
        <f ca="1">MID($F$2,9,1)*1</f>
        <v>#VALUE!</v>
      </c>
      <c r="L1" s="25" t="e">
        <f ca="1">MID($F$2,11,1)*1</f>
        <v>#VALUE!</v>
      </c>
      <c r="M1" s="25" t="e">
        <f ca="1">SUM($G$1:$L$1)</f>
        <v>#VALUE!</v>
      </c>
      <c r="N1" s="25" t="e">
        <f ca="1">$M$1+$M$2</f>
        <v>#VALUE!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0"/>
      <c r="AM1" s="20"/>
      <c r="AN1" s="20"/>
      <c r="AO1" s="20"/>
      <c r="AP1" s="20"/>
      <c r="AQ1" s="20"/>
      <c r="AR1" s="20"/>
      <c r="AS1" s="25"/>
      <c r="AT1" s="20"/>
      <c r="AU1" s="20"/>
      <c r="AV1" s="21"/>
      <c r="AW1" s="21"/>
      <c r="AX1" s="21"/>
      <c r="AY1" s="21"/>
      <c r="AZ1" s="21"/>
      <c r="BA1" s="21"/>
      <c r="BB1" s="21"/>
      <c r="BC1" s="22"/>
      <c r="BD1" s="22"/>
    </row>
    <row r="2" spans="1:56" s="7" customFormat="1" ht="17.25" hidden="1" customHeight="1">
      <c r="A2" s="8">
        <f ca="1">IF(INDIRECT("A5")="",1,INDIRECT("A5")+1)*1</f>
        <v>4</v>
      </c>
      <c r="B2" s="9">
        <f ca="1">MID($B$1,1,2)*1</f>
        <v>0</v>
      </c>
      <c r="C2" s="10" t="e">
        <f ca="1">MID($B$1,4,2)*1</f>
        <v>#VALUE!</v>
      </c>
      <c r="D2" s="11" t="e">
        <f ca="1">MID($B$1,9,2)*1</f>
        <v>#VALUE!</v>
      </c>
      <c r="E2" s="6">
        <f ca="1">INDIRECT("$C$4")*1</f>
        <v>0</v>
      </c>
      <c r="F2" s="12" t="e">
        <f ca="1">TEXT($A$1,"000")&amp;TEXT($B$2,"00")&amp;TEXT($C$2,"00")&amp;TEXT($D$2,"00")&amp;TEXT($E$2,"000")</f>
        <v>#VALUE!</v>
      </c>
      <c r="G2" s="7" t="e">
        <f ca="1">MID($F$2,2,1)*1</f>
        <v>#VALUE!</v>
      </c>
      <c r="H2" s="7" t="e">
        <f ca="1">MID($F$2,4,1)*1</f>
        <v>#VALUE!</v>
      </c>
      <c r="I2" s="7" t="e">
        <f ca="1">MID($F$2,6,1)*1</f>
        <v>#VALUE!</v>
      </c>
      <c r="J2" s="7" t="e">
        <f ca="1">MID($F$2,8,1)*1</f>
        <v>#VALUE!</v>
      </c>
      <c r="K2" s="7" t="e">
        <f ca="1">MID($F$2,10,1)*1</f>
        <v>#VALUE!</v>
      </c>
      <c r="L2" s="7" t="e">
        <f ca="1">MID($F$2,12,1)*1</f>
        <v>#VALUE!</v>
      </c>
      <c r="M2" s="7" t="e">
        <f ca="1">SUM($G$2:$L$2)*3</f>
        <v>#VALUE!</v>
      </c>
      <c r="N2" s="7" t="e">
        <f ca="1">10-MOD($N$1,10)</f>
        <v>#VALUE!</v>
      </c>
      <c r="O2" s="7" t="str">
        <f ca="1">IFERROR(CONCATENATE($F$2,$N$2),"")</f>
        <v/>
      </c>
      <c r="T2" s="7">
        <v>1</v>
      </c>
      <c r="U2" s="7">
        <v>1</v>
      </c>
      <c r="V2" s="7">
        <v>1</v>
      </c>
      <c r="W2" s="7">
        <v>1</v>
      </c>
    </row>
    <row r="3" spans="1:56" ht="29.25" customHeight="1">
      <c r="A3" s="4" t="s">
        <v>16</v>
      </c>
      <c r="B3" s="4" t="s">
        <v>171</v>
      </c>
      <c r="C3" s="4" t="s">
        <v>17</v>
      </c>
      <c r="D3" s="4" t="s">
        <v>18</v>
      </c>
      <c r="E3" s="4" t="s">
        <v>20</v>
      </c>
      <c r="F3" s="4" t="s">
        <v>19</v>
      </c>
      <c r="G3" s="4" t="s">
        <v>21</v>
      </c>
      <c r="H3" s="4" t="s">
        <v>126</v>
      </c>
      <c r="I3" s="4" t="s">
        <v>127</v>
      </c>
      <c r="J3" s="4" t="s">
        <v>133</v>
      </c>
      <c r="K3" s="4" t="s">
        <v>128</v>
      </c>
      <c r="L3" s="4" t="s">
        <v>136</v>
      </c>
      <c r="M3" s="4" t="s">
        <v>129</v>
      </c>
      <c r="N3" s="4" t="s">
        <v>130</v>
      </c>
      <c r="O3" s="4" t="s">
        <v>131</v>
      </c>
      <c r="P3" s="4" t="s">
        <v>134</v>
      </c>
      <c r="Q3" s="4" t="s">
        <v>135</v>
      </c>
      <c r="R3" s="4" t="s">
        <v>137</v>
      </c>
      <c r="S3" s="4" t="s">
        <v>138</v>
      </c>
      <c r="T3" s="4" t="s">
        <v>139</v>
      </c>
      <c r="U3" s="4" t="s">
        <v>140</v>
      </c>
      <c r="V3" s="4" t="s">
        <v>141</v>
      </c>
      <c r="W3" s="4" t="s">
        <v>142</v>
      </c>
      <c r="X3" s="4" t="s">
        <v>143</v>
      </c>
      <c r="Y3" s="4" t="s">
        <v>144</v>
      </c>
      <c r="Z3" s="4" t="s">
        <v>145</v>
      </c>
      <c r="AA3" s="4" t="s">
        <v>146</v>
      </c>
      <c r="AB3" s="4" t="s">
        <v>147</v>
      </c>
      <c r="AC3" s="4" t="s">
        <v>161</v>
      </c>
      <c r="AD3" s="4" t="s">
        <v>148</v>
      </c>
      <c r="AE3" s="4" t="s">
        <v>158</v>
      </c>
      <c r="AF3" s="4" t="s">
        <v>159</v>
      </c>
      <c r="AG3" s="4" t="s">
        <v>149</v>
      </c>
      <c r="AH3" s="4" t="s">
        <v>150</v>
      </c>
      <c r="AI3" s="4" t="s">
        <v>151</v>
      </c>
      <c r="AJ3" s="4" t="s">
        <v>152</v>
      </c>
      <c r="AK3" s="4" t="s">
        <v>153</v>
      </c>
      <c r="AL3" s="16" t="s">
        <v>154</v>
      </c>
      <c r="AM3" s="16" t="s">
        <v>155</v>
      </c>
      <c r="AN3" s="16" t="s">
        <v>125</v>
      </c>
      <c r="AO3" s="16" t="s">
        <v>156</v>
      </c>
      <c r="AP3" s="16" t="s">
        <v>160</v>
      </c>
      <c r="AQ3" s="16" t="s">
        <v>162</v>
      </c>
      <c r="AR3" s="16" t="s">
        <v>163</v>
      </c>
      <c r="AS3" s="4" t="s">
        <v>172</v>
      </c>
      <c r="AT3" s="16" t="s">
        <v>164</v>
      </c>
      <c r="AU3" s="16" t="s">
        <v>165</v>
      </c>
      <c r="AV3" s="17" t="s">
        <v>173</v>
      </c>
      <c r="AW3" s="17" t="s">
        <v>174</v>
      </c>
      <c r="AX3" s="17" t="s">
        <v>175</v>
      </c>
      <c r="AY3" s="17" t="s">
        <v>176</v>
      </c>
      <c r="AZ3" s="17" t="s">
        <v>177</v>
      </c>
      <c r="BA3" s="17" t="s">
        <v>178</v>
      </c>
      <c r="BB3" s="17" t="s">
        <v>179</v>
      </c>
      <c r="BC3" s="18" t="s">
        <v>180</v>
      </c>
      <c r="BD3" s="18" t="s">
        <v>181</v>
      </c>
    </row>
    <row r="4" spans="1:56" ht="29.25" customHeigh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20"/>
      <c r="AM4" s="20"/>
      <c r="AN4" s="20"/>
      <c r="AO4" s="20"/>
      <c r="AP4" s="20"/>
      <c r="AQ4" s="20"/>
      <c r="AR4" s="20"/>
      <c r="AS4" s="5"/>
      <c r="AT4" s="20"/>
      <c r="AU4" s="20"/>
      <c r="AV4" s="21"/>
      <c r="AW4" s="21"/>
      <c r="AX4" s="21"/>
      <c r="AY4" s="21"/>
      <c r="AZ4" s="21"/>
      <c r="BA4" s="21"/>
      <c r="BB4" s="21"/>
      <c r="BC4" s="22"/>
      <c r="BD4" s="22"/>
    </row>
    <row r="5" spans="1:56" ht="29.25" customHeight="1">
      <c r="A5" s="5">
        <v>3</v>
      </c>
      <c r="B5" s="26">
        <v>41974</v>
      </c>
      <c r="C5" s="5">
        <v>101</v>
      </c>
      <c r="D5" s="5" t="s">
        <v>43</v>
      </c>
      <c r="E5" s="5" t="s">
        <v>42</v>
      </c>
      <c r="F5" s="5" t="s">
        <v>93</v>
      </c>
      <c r="G5" s="5">
        <v>31201141018</v>
      </c>
      <c r="H5" s="5">
        <v>1245</v>
      </c>
      <c r="I5" s="26">
        <v>41641</v>
      </c>
      <c r="J5" s="26">
        <v>41641</v>
      </c>
      <c r="K5" s="5">
        <v>40000004</v>
      </c>
      <c r="L5" s="5" t="s">
        <v>242</v>
      </c>
      <c r="M5" s="5" t="s">
        <v>115</v>
      </c>
      <c r="N5" s="5" t="s">
        <v>104</v>
      </c>
      <c r="O5" s="5" t="s">
        <v>98</v>
      </c>
      <c r="P5" s="5" t="s">
        <v>134</v>
      </c>
      <c r="Q5" s="5"/>
      <c r="R5" s="5" t="s">
        <v>137</v>
      </c>
      <c r="S5" s="5"/>
      <c r="T5" s="5"/>
      <c r="U5" s="5"/>
      <c r="V5" s="5"/>
      <c r="W5" s="5"/>
      <c r="X5" s="5"/>
      <c r="Y5" s="5"/>
      <c r="Z5" s="5"/>
      <c r="AA5" s="5"/>
      <c r="AB5" s="5" t="s">
        <v>147</v>
      </c>
      <c r="AC5" s="5"/>
      <c r="AD5" s="5" t="s">
        <v>244</v>
      </c>
      <c r="AE5" s="5"/>
      <c r="AF5" s="5"/>
      <c r="AG5" s="5" t="s">
        <v>238</v>
      </c>
      <c r="AH5" s="5" t="s">
        <v>239</v>
      </c>
      <c r="AI5" s="5" t="s">
        <v>240</v>
      </c>
      <c r="AJ5" s="5" t="s">
        <v>241</v>
      </c>
      <c r="AK5" s="5">
        <v>123456</v>
      </c>
      <c r="AL5" s="20" t="s">
        <v>245</v>
      </c>
      <c r="AM5" s="20" t="s">
        <v>246</v>
      </c>
      <c r="AN5" s="20">
        <v>25252</v>
      </c>
      <c r="AO5" s="20">
        <v>123123</v>
      </c>
      <c r="AP5" s="20">
        <v>123123</v>
      </c>
      <c r="AQ5" s="20" t="s">
        <v>162</v>
      </c>
      <c r="AR5" s="20"/>
      <c r="AS5" s="5" t="s">
        <v>243</v>
      </c>
      <c r="AT5" s="27">
        <v>41985</v>
      </c>
      <c r="AU5" s="20">
        <v>55555</v>
      </c>
      <c r="AV5" s="21" t="s">
        <v>247</v>
      </c>
      <c r="AW5" s="21">
        <v>14141</v>
      </c>
      <c r="AX5" s="21" t="s">
        <v>175</v>
      </c>
      <c r="AY5" s="21"/>
      <c r="AZ5" s="21">
        <v>142145</v>
      </c>
      <c r="BA5" s="21">
        <v>1253645</v>
      </c>
      <c r="BB5" s="21" t="s">
        <v>248</v>
      </c>
      <c r="BC5" s="22" t="s">
        <v>249</v>
      </c>
      <c r="BD5" s="22">
        <v>157</v>
      </c>
    </row>
    <row r="6" spans="1:56" ht="29.25" customHeight="1">
      <c r="A6" s="5">
        <v>2</v>
      </c>
      <c r="B6" s="5" t="s">
        <v>237</v>
      </c>
      <c r="C6" s="28">
        <v>3</v>
      </c>
      <c r="D6" s="5">
        <v>4</v>
      </c>
      <c r="E6" s="5">
        <v>5</v>
      </c>
      <c r="F6" s="5">
        <v>6</v>
      </c>
      <c r="G6" s="5">
        <v>7</v>
      </c>
      <c r="H6" s="5">
        <v>88888</v>
      </c>
      <c r="I6" s="5">
        <v>9</v>
      </c>
      <c r="J6" s="5">
        <v>10</v>
      </c>
      <c r="K6" s="5">
        <v>11</v>
      </c>
      <c r="L6" s="5">
        <v>12</v>
      </c>
      <c r="M6" s="5">
        <v>13</v>
      </c>
      <c r="N6" s="5">
        <v>14</v>
      </c>
      <c r="O6" s="5">
        <v>15</v>
      </c>
      <c r="P6" s="5">
        <v>16</v>
      </c>
      <c r="Q6" s="5">
        <v>17</v>
      </c>
      <c r="R6" s="5">
        <v>18</v>
      </c>
      <c r="S6" s="5">
        <v>19</v>
      </c>
      <c r="T6" s="5">
        <v>20</v>
      </c>
      <c r="U6" s="5">
        <v>21</v>
      </c>
      <c r="V6" s="5">
        <v>22</v>
      </c>
      <c r="W6" s="5">
        <v>23</v>
      </c>
      <c r="X6" s="5">
        <v>24</v>
      </c>
      <c r="Y6" s="5">
        <v>25</v>
      </c>
      <c r="Z6" s="5">
        <v>26</v>
      </c>
      <c r="AA6" s="5">
        <v>27</v>
      </c>
      <c r="AB6" s="5">
        <v>28</v>
      </c>
      <c r="AC6" s="5">
        <v>29</v>
      </c>
      <c r="AD6" s="5">
        <v>30</v>
      </c>
      <c r="AE6" s="5">
        <v>31</v>
      </c>
      <c r="AF6" s="5">
        <v>32</v>
      </c>
      <c r="AG6" s="5">
        <v>33</v>
      </c>
      <c r="AH6" s="5">
        <v>34</v>
      </c>
      <c r="AI6" s="5">
        <v>35</v>
      </c>
      <c r="AJ6" s="5">
        <v>36</v>
      </c>
      <c r="AK6" s="5">
        <v>37</v>
      </c>
      <c r="AL6" s="20">
        <v>38</v>
      </c>
      <c r="AM6" s="20">
        <v>39</v>
      </c>
      <c r="AN6" s="20">
        <v>40</v>
      </c>
      <c r="AO6" s="20">
        <v>41</v>
      </c>
      <c r="AP6" s="20">
        <v>42</v>
      </c>
      <c r="AQ6" s="20">
        <v>43</v>
      </c>
      <c r="AR6" s="20">
        <v>44</v>
      </c>
      <c r="AS6" s="5">
        <v>45</v>
      </c>
      <c r="AT6" s="20">
        <v>46</v>
      </c>
      <c r="AU6" s="20">
        <v>47</v>
      </c>
      <c r="AV6" s="21">
        <v>48</v>
      </c>
      <c r="AW6" s="21">
        <v>49</v>
      </c>
      <c r="AX6" s="21">
        <v>50</v>
      </c>
      <c r="AY6" s="21">
        <v>51</v>
      </c>
      <c r="AZ6" s="21">
        <v>52</v>
      </c>
      <c r="BA6" s="21">
        <v>53</v>
      </c>
      <c r="BB6" s="21">
        <v>54</v>
      </c>
      <c r="BC6" s="22">
        <v>55</v>
      </c>
      <c r="BD6" s="29">
        <v>56</v>
      </c>
    </row>
    <row r="7" spans="1:56" ht="29.25" customHeight="1">
      <c r="A7" s="5">
        <v>1</v>
      </c>
      <c r="B7" s="5" t="s">
        <v>236</v>
      </c>
      <c r="C7" s="5" t="s">
        <v>230</v>
      </c>
      <c r="D7" s="5" t="s">
        <v>231</v>
      </c>
      <c r="E7" s="5" t="s">
        <v>232</v>
      </c>
      <c r="F7" s="5" t="s">
        <v>233</v>
      </c>
      <c r="G7" s="5" t="s">
        <v>234</v>
      </c>
      <c r="H7" s="5" t="s">
        <v>235</v>
      </c>
      <c r="I7" s="5" t="s">
        <v>183</v>
      </c>
      <c r="J7" s="5" t="s">
        <v>184</v>
      </c>
      <c r="K7" s="5" t="s">
        <v>185</v>
      </c>
      <c r="L7" s="5" t="s">
        <v>186</v>
      </c>
      <c r="M7" s="5" t="s">
        <v>187</v>
      </c>
      <c r="N7" s="5" t="s">
        <v>188</v>
      </c>
      <c r="O7" s="5" t="s">
        <v>189</v>
      </c>
      <c r="P7" s="5" t="s">
        <v>190</v>
      </c>
      <c r="Q7" s="5" t="s">
        <v>191</v>
      </c>
      <c r="R7" s="5" t="s">
        <v>192</v>
      </c>
      <c r="S7" s="5" t="s">
        <v>193</v>
      </c>
      <c r="T7" s="5" t="s">
        <v>194</v>
      </c>
      <c r="U7" s="5" t="s">
        <v>195</v>
      </c>
      <c r="V7" s="5" t="s">
        <v>196</v>
      </c>
      <c r="W7" s="5" t="s">
        <v>197</v>
      </c>
      <c r="X7" s="5" t="s">
        <v>132</v>
      </c>
      <c r="Y7" s="5" t="s">
        <v>198</v>
      </c>
      <c r="Z7" s="5" t="s">
        <v>199</v>
      </c>
      <c r="AA7" s="5" t="s">
        <v>200</v>
      </c>
      <c r="AB7" s="5" t="s">
        <v>201</v>
      </c>
      <c r="AC7" s="5" t="s">
        <v>202</v>
      </c>
      <c r="AD7" s="5" t="s">
        <v>203</v>
      </c>
      <c r="AE7" s="5" t="s">
        <v>204</v>
      </c>
      <c r="AF7" s="5" t="s">
        <v>205</v>
      </c>
      <c r="AG7" s="5" t="s">
        <v>206</v>
      </c>
      <c r="AH7" s="5" t="s">
        <v>207</v>
      </c>
      <c r="AI7" s="5" t="s">
        <v>208</v>
      </c>
      <c r="AJ7" s="5" t="s">
        <v>209</v>
      </c>
      <c r="AK7" s="5" t="s">
        <v>210</v>
      </c>
      <c r="AL7" s="20" t="s">
        <v>211</v>
      </c>
      <c r="AM7" s="20" t="s">
        <v>212</v>
      </c>
      <c r="AN7" s="20" t="s">
        <v>213</v>
      </c>
      <c r="AO7" s="20" t="s">
        <v>214</v>
      </c>
      <c r="AP7" s="20" t="s">
        <v>215</v>
      </c>
      <c r="AQ7" s="20" t="s">
        <v>216</v>
      </c>
      <c r="AR7" s="20" t="s">
        <v>217</v>
      </c>
      <c r="AS7" s="5" t="s">
        <v>218</v>
      </c>
      <c r="AT7" s="20" t="s">
        <v>219</v>
      </c>
      <c r="AU7" s="20" t="s">
        <v>220</v>
      </c>
      <c r="AV7" s="21" t="s">
        <v>221</v>
      </c>
      <c r="AW7" s="21" t="s">
        <v>222</v>
      </c>
      <c r="AX7" s="21" t="s">
        <v>223</v>
      </c>
      <c r="AY7" s="21" t="s">
        <v>224</v>
      </c>
      <c r="AZ7" s="21" t="s">
        <v>225</v>
      </c>
      <c r="BA7" s="21" t="s">
        <v>226</v>
      </c>
      <c r="BB7" s="21" t="s">
        <v>227</v>
      </c>
      <c r="BC7" s="22" t="s">
        <v>228</v>
      </c>
      <c r="BD7" s="22" t="s">
        <v>229</v>
      </c>
    </row>
    <row r="8" spans="1:56" ht="29.2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6" ht="29.2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</row>
    <row r="10" spans="1:56" ht="29.25" customHeight="1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6" ht="29.2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9"/>
      <c r="AW11" s="19"/>
      <c r="AX11" s="19"/>
      <c r="AY11" s="19"/>
      <c r="AZ11" s="19"/>
      <c r="BA11" s="19"/>
      <c r="BB11" s="19"/>
      <c r="BC11" s="19"/>
    </row>
    <row r="12" spans="1:56" ht="29.25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9"/>
      <c r="AW12" s="19"/>
      <c r="AX12" s="19"/>
      <c r="AY12" s="19"/>
      <c r="AZ12" s="19"/>
      <c r="BA12" s="19"/>
      <c r="BB12" s="19"/>
      <c r="BC12" s="19"/>
    </row>
    <row r="13" spans="1:56" ht="29.2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9"/>
      <c r="AW13" s="19"/>
      <c r="AX13" s="19"/>
      <c r="AY13" s="19"/>
      <c r="AZ13" s="19"/>
      <c r="BA13" s="19"/>
      <c r="BB13" s="19"/>
      <c r="BC13" s="19"/>
    </row>
    <row r="14" spans="1:56" ht="29.2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9"/>
      <c r="AW14" s="19"/>
      <c r="AX14" s="19"/>
      <c r="AY14" s="19"/>
      <c r="AZ14" s="19"/>
      <c r="BA14" s="19"/>
      <c r="BB14" s="19"/>
      <c r="BC14" s="19"/>
    </row>
    <row r="15" spans="1:56" ht="29.2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9"/>
      <c r="AW15" s="19"/>
      <c r="AX15" s="19"/>
      <c r="AY15" s="19"/>
      <c r="AZ15" s="19"/>
      <c r="BA15" s="19"/>
      <c r="BB15" s="19"/>
      <c r="BC15" s="19"/>
    </row>
    <row r="16" spans="1:56" ht="29.25" customHeight="1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9"/>
      <c r="AU16" s="19"/>
      <c r="AV16" s="19"/>
      <c r="AW16" s="19"/>
      <c r="AX16" s="19"/>
      <c r="AY16" s="19"/>
      <c r="AZ16" s="19"/>
      <c r="BA16" s="19"/>
      <c r="BB16" s="19"/>
      <c r="BC16" s="19"/>
    </row>
    <row r="17" spans="1:55" ht="29.25" customHeight="1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9"/>
      <c r="AU17" s="19"/>
      <c r="AV17" s="19"/>
      <c r="AW17" s="19"/>
      <c r="AX17" s="19"/>
      <c r="AY17" s="19"/>
      <c r="AZ17" s="19"/>
      <c r="BA17" s="19"/>
      <c r="BB17" s="19"/>
      <c r="BC17" s="19"/>
    </row>
    <row r="18" spans="1:55" ht="29.25" customHeight="1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9"/>
      <c r="AU18" s="19"/>
      <c r="AV18" s="19"/>
      <c r="AW18" s="19"/>
      <c r="AX18" s="19"/>
      <c r="AY18" s="19"/>
      <c r="AZ18" s="19"/>
      <c r="BA18" s="19"/>
      <c r="BB18" s="19"/>
      <c r="BC18" s="19"/>
    </row>
    <row r="19" spans="1:55" ht="29.25" customHeight="1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9"/>
      <c r="AU19" s="19"/>
      <c r="AV19" s="19"/>
      <c r="AW19" s="19"/>
      <c r="AX19" s="19"/>
      <c r="AY19" s="19"/>
      <c r="AZ19" s="19"/>
      <c r="BA19" s="19"/>
      <c r="BB19" s="19"/>
      <c r="BC19" s="19"/>
    </row>
    <row r="20" spans="1:55" ht="29.25" customHeight="1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9"/>
      <c r="AR20" s="19"/>
      <c r="AS20" s="14"/>
      <c r="AT20" s="19"/>
      <c r="AU20" s="19"/>
      <c r="AV20" s="19"/>
      <c r="AW20" s="19"/>
      <c r="AX20" s="19"/>
      <c r="AY20" s="19"/>
      <c r="AZ20" s="19"/>
      <c r="BA20" s="19"/>
      <c r="BB20" s="19"/>
      <c r="BC20" s="19"/>
    </row>
    <row r="21" spans="1:55" ht="29.25" customHeight="1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</row>
    <row r="22" spans="1:55" ht="29.25" customHeight="1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</row>
    <row r="23" spans="1:55" ht="29.25" customHeight="1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</row>
    <row r="24" spans="1:55" ht="29.25" customHeight="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</row>
    <row r="25" spans="1:55" ht="29.25" customHeight="1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</row>
    <row r="26" spans="1:55" ht="29.25" customHeight="1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</row>
    <row r="27" spans="1:55" ht="29.25" customHeight="1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</row>
    <row r="28" spans="1:55" ht="29.25" customHeight="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</row>
    <row r="29" spans="1:55" ht="29.25" customHeight="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</row>
    <row r="30" spans="1:55" ht="29.25" customHeight="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</row>
    <row r="31" spans="1:55" ht="29.25" customHeight="1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</row>
    <row r="32" spans="1:55" ht="29.25" customHeight="1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</row>
    <row r="33" spans="1:77" ht="29.25" customHeight="1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</row>
    <row r="34" spans="1:77" ht="29.25" customHeight="1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</row>
    <row r="35" spans="1:77" ht="29.25" customHeight="1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</row>
    <row r="36" spans="1:77" ht="29.25" customHeight="1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</row>
    <row r="37" spans="1:77" ht="29.25" customHeight="1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</row>
    <row r="38" spans="1:77" ht="29.25" customHeight="1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</row>
    <row r="39" spans="1:77" ht="29.25" customHeight="1">
      <c r="A39" s="14"/>
      <c r="B39" s="15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</row>
    <row r="40" spans="1:77" ht="15" customHeight="1"/>
    <row r="41" spans="1:77" ht="15" customHeight="1"/>
    <row r="42" spans="1:77" ht="15" customHeight="1"/>
    <row r="43" spans="1:77" ht="15" customHeight="1"/>
    <row r="44" spans="1:77" ht="15" customHeight="1"/>
    <row r="45" spans="1:77" ht="14.25" customHeight="1"/>
    <row r="46" spans="1:77" ht="14.25" customHeight="1"/>
    <row r="47" spans="1:77" ht="14.25" customHeight="1"/>
    <row r="48" spans="1:77" ht="14.25" customHeight="1">
      <c r="BY48" s="13" t="s">
        <v>157</v>
      </c>
    </row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5" customHeight="1"/>
    <row r="131" ht="12" customHeight="1"/>
  </sheetData>
  <conditionalFormatting sqref="L8:L65004">
    <cfRule type="duplicateValues" dxfId="0" priority="2"/>
  </conditionalFormatting>
  <pageMargins left="0.7" right="0.7" top="0.75" bottom="0.75" header="0.3" footer="0.3"/>
  <pageSetup paperSize="9" orientation="portrait" verticalDpi="0" r:id="rId1"/>
  <legacyDrawing r:id="rId2"/>
  <controls>
    <control shapeId="1033" r:id="rId3" name="CommandButton4"/>
    <control shapeId="1032" r:id="rId4" name="CommandButton3"/>
    <control shapeId="1031" r:id="rId5" name="CommandButton2"/>
    <control shapeId="1030" r:id="rId6" name="CommandButton1"/>
    <control shapeId="1034" r:id="rId7" name="CommandButton5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6133"/>
  <sheetViews>
    <sheetView tabSelected="1" workbookViewId="0">
      <selection activeCell="R21" sqref="L21:R6128"/>
    </sheetView>
  </sheetViews>
  <sheetFormatPr baseColWidth="10" defaultRowHeight="15"/>
  <cols>
    <col min="2" max="2" width="35.140625" bestFit="1" customWidth="1"/>
    <col min="3" max="3" width="11.5703125" bestFit="1" customWidth="1"/>
    <col min="4" max="4" width="22.85546875" customWidth="1"/>
    <col min="5" max="5" width="10" bestFit="1" customWidth="1"/>
    <col min="6" max="6" width="15.85546875" customWidth="1"/>
    <col min="7" max="7" width="7.140625" customWidth="1"/>
    <col min="8" max="8" width="4.28515625" customWidth="1"/>
    <col min="9" max="9" width="6.140625" customWidth="1"/>
    <col min="10" max="10" width="6" customWidth="1"/>
    <col min="13" max="13" width="47.140625" bestFit="1" customWidth="1"/>
    <col min="14" max="14" width="32.42578125" customWidth="1"/>
    <col min="15" max="15" width="41.42578125" bestFit="1" customWidth="1"/>
    <col min="16" max="16" width="10" customWidth="1"/>
    <col min="17" max="17" width="3.42578125" customWidth="1"/>
    <col min="18" max="18" width="2.42578125" customWidth="1"/>
    <col min="19" max="19" width="3.85546875" customWidth="1"/>
    <col min="20" max="20" width="7.28515625" customWidth="1"/>
  </cols>
  <sheetData>
    <row r="1" spans="1:16">
      <c r="A1" t="str">
        <f>IFERROR(IFERROR(MID(#REF!,1,3)*1,MID(#REF!,1,2)*1),"")</f>
        <v/>
      </c>
      <c r="B1" s="2" t="s">
        <v>22</v>
      </c>
      <c r="C1" t="s" vm="1">
        <v>23</v>
      </c>
      <c r="M1" s="2" t="s">
        <v>22</v>
      </c>
      <c r="N1" t="s" vm="2">
        <v>182</v>
      </c>
    </row>
    <row r="2" spans="1:16">
      <c r="A2" t="str">
        <f>IFERROR(IFERROR(MID(#REF!,1,3)*1,MID(#REF!,1,2)*1),"")</f>
        <v/>
      </c>
    </row>
    <row r="3" spans="1:16">
      <c r="A3" t="str">
        <f>IFERROR(IFERROR(MID(#REF!,1,3)*1,MID(#REF!,1,2)*1),"")</f>
        <v/>
      </c>
      <c r="B3" s="2" t="s">
        <v>107</v>
      </c>
      <c r="M3" s="2" t="s">
        <v>107</v>
      </c>
    </row>
    <row r="4" spans="1:16">
      <c r="A4" s="1"/>
      <c r="B4" s="2" t="s">
        <v>90</v>
      </c>
      <c r="C4" s="2" t="s">
        <v>91</v>
      </c>
      <c r="D4" s="2" t="s">
        <v>45</v>
      </c>
      <c r="E4" t="s">
        <v>108</v>
      </c>
      <c r="M4" s="2" t="s">
        <v>94</v>
      </c>
      <c r="N4" s="2" t="s">
        <v>96</v>
      </c>
      <c r="O4" s="2" t="s">
        <v>102</v>
      </c>
      <c r="P4" t="s">
        <v>108</v>
      </c>
    </row>
    <row r="5" spans="1:16">
      <c r="A5" s="1">
        <v>1</v>
      </c>
      <c r="B5" t="s">
        <v>55</v>
      </c>
      <c r="C5" t="s">
        <v>54</v>
      </c>
      <c r="D5" t="s">
        <v>92</v>
      </c>
      <c r="E5" s="3">
        <v>443</v>
      </c>
      <c r="F5" t="str">
        <f ca="1">Feuil1!$O$2</f>
        <v/>
      </c>
      <c r="L5" t="s">
        <v>250</v>
      </c>
      <c r="M5" t="s">
        <v>109</v>
      </c>
      <c r="N5" t="s">
        <v>98</v>
      </c>
      <c r="O5" t="s">
        <v>106</v>
      </c>
      <c r="P5" s="3">
        <v>0</v>
      </c>
    </row>
    <row r="6" spans="1:16">
      <c r="A6" s="1">
        <f t="shared" ref="A6:A68" si="0">IFERROR(IFERROR(MID(B6,1,3)*1,MID(B6,1,2)*1),"")</f>
        <v>101</v>
      </c>
      <c r="B6" t="s">
        <v>43</v>
      </c>
      <c r="C6" t="s">
        <v>42</v>
      </c>
      <c r="D6" t="s">
        <v>93</v>
      </c>
      <c r="E6" s="3">
        <v>2309</v>
      </c>
      <c r="F6" t="str">
        <f ca="1">Feuil1!$O$2</f>
        <v/>
      </c>
      <c r="L6" t="s">
        <v>250</v>
      </c>
      <c r="M6" t="s">
        <v>110</v>
      </c>
      <c r="N6" t="s">
        <v>99</v>
      </c>
      <c r="O6" t="s">
        <v>106</v>
      </c>
      <c r="P6" s="3">
        <v>0</v>
      </c>
    </row>
    <row r="7" spans="1:16">
      <c r="A7" s="1">
        <f t="shared" si="0"/>
        <v>102</v>
      </c>
      <c r="B7" t="s">
        <v>44</v>
      </c>
      <c r="C7" t="s">
        <v>42</v>
      </c>
      <c r="D7" t="s">
        <v>93</v>
      </c>
      <c r="E7" s="3">
        <v>4065</v>
      </c>
      <c r="F7" t="str">
        <f ca="1">Feuil1!$O$2</f>
        <v/>
      </c>
      <c r="L7" t="s">
        <v>250</v>
      </c>
      <c r="M7" t="s">
        <v>111</v>
      </c>
      <c r="N7" t="s">
        <v>100</v>
      </c>
      <c r="O7" t="s">
        <v>106</v>
      </c>
      <c r="P7" s="3">
        <v>0</v>
      </c>
    </row>
    <row r="8" spans="1:16">
      <c r="A8" s="1">
        <f t="shared" si="0"/>
        <v>103</v>
      </c>
      <c r="B8" t="s">
        <v>45</v>
      </c>
      <c r="C8" t="s">
        <v>42</v>
      </c>
      <c r="D8" t="s">
        <v>93</v>
      </c>
      <c r="E8" s="3">
        <v>2484</v>
      </c>
      <c r="F8" t="str">
        <f ca="1">Feuil1!$O$2</f>
        <v/>
      </c>
      <c r="L8" t="s">
        <v>250</v>
      </c>
      <c r="M8" t="s">
        <v>112</v>
      </c>
      <c r="N8" t="s">
        <v>97</v>
      </c>
      <c r="O8" t="s">
        <v>106</v>
      </c>
      <c r="P8" s="3">
        <v>0</v>
      </c>
    </row>
    <row r="9" spans="1:16">
      <c r="A9" s="1">
        <f t="shared" si="0"/>
        <v>104</v>
      </c>
      <c r="B9" t="s">
        <v>46</v>
      </c>
      <c r="C9" t="s">
        <v>42</v>
      </c>
      <c r="D9" t="s">
        <v>93</v>
      </c>
      <c r="E9" s="3">
        <v>1559</v>
      </c>
      <c r="F9" t="str">
        <f ca="1">Feuil1!$O$2</f>
        <v/>
      </c>
      <c r="L9" t="s">
        <v>250</v>
      </c>
      <c r="M9" t="s">
        <v>113</v>
      </c>
      <c r="N9" t="s">
        <v>101</v>
      </c>
      <c r="O9" t="s">
        <v>106</v>
      </c>
      <c r="P9" s="3">
        <v>0</v>
      </c>
    </row>
    <row r="10" spans="1:16">
      <c r="A10" s="1">
        <f t="shared" si="0"/>
        <v>105</v>
      </c>
      <c r="B10" t="s">
        <v>47</v>
      </c>
      <c r="C10" t="s">
        <v>42</v>
      </c>
      <c r="D10" t="s">
        <v>93</v>
      </c>
      <c r="E10" s="3">
        <v>496</v>
      </c>
      <c r="F10" t="str">
        <f ca="1">Feuil1!$O$2</f>
        <v/>
      </c>
      <c r="L10">
        <v>31003871</v>
      </c>
      <c r="M10" t="s">
        <v>95</v>
      </c>
      <c r="N10" t="s">
        <v>97</v>
      </c>
      <c r="O10" t="s">
        <v>103</v>
      </c>
      <c r="P10" s="3">
        <v>326</v>
      </c>
    </row>
    <row r="11" spans="1:16">
      <c r="A11" s="1">
        <f t="shared" si="0"/>
        <v>106</v>
      </c>
      <c r="B11" t="s">
        <v>48</v>
      </c>
      <c r="C11" t="s">
        <v>42</v>
      </c>
      <c r="D11" t="s">
        <v>93</v>
      </c>
      <c r="E11" s="3">
        <v>1753</v>
      </c>
      <c r="F11" t="str">
        <f ca="1">Feuil1!$O$2</f>
        <v/>
      </c>
      <c r="L11" t="s">
        <v>250</v>
      </c>
      <c r="M11" t="s">
        <v>114</v>
      </c>
      <c r="N11" t="s">
        <v>98</v>
      </c>
      <c r="O11" t="s">
        <v>106</v>
      </c>
      <c r="P11" s="3">
        <v>0</v>
      </c>
    </row>
    <row r="12" spans="1:16">
      <c r="A12" s="1">
        <f t="shared" si="0"/>
        <v>11</v>
      </c>
      <c r="B12" t="s">
        <v>56</v>
      </c>
      <c r="C12" t="s">
        <v>54</v>
      </c>
      <c r="D12" t="s">
        <v>92</v>
      </c>
      <c r="E12" s="3">
        <v>854</v>
      </c>
      <c r="F12" t="str">
        <f ca="1">Feuil1!$O$2</f>
        <v/>
      </c>
      <c r="L12">
        <v>40000004</v>
      </c>
      <c r="M12" t="s">
        <v>115</v>
      </c>
      <c r="N12" t="s">
        <v>98</v>
      </c>
      <c r="O12" t="s">
        <v>104</v>
      </c>
      <c r="P12" s="3">
        <v>0</v>
      </c>
    </row>
    <row r="13" spans="1:16">
      <c r="A13" s="1">
        <f t="shared" si="0"/>
        <v>13</v>
      </c>
      <c r="B13" t="s">
        <v>57</v>
      </c>
      <c r="C13" t="s">
        <v>54</v>
      </c>
      <c r="D13" t="s">
        <v>92</v>
      </c>
      <c r="E13" s="3">
        <v>352</v>
      </c>
      <c r="F13" t="str">
        <f ca="1">Feuil1!$O$2</f>
        <v/>
      </c>
      <c r="L13">
        <v>40000009</v>
      </c>
      <c r="M13" t="s">
        <v>116</v>
      </c>
      <c r="N13" t="s">
        <v>98</v>
      </c>
      <c r="O13" t="s">
        <v>104</v>
      </c>
      <c r="P13" s="3">
        <v>0</v>
      </c>
    </row>
    <row r="14" spans="1:16">
      <c r="A14" s="1">
        <f t="shared" si="0"/>
        <v>14</v>
      </c>
      <c r="B14" t="s">
        <v>58</v>
      </c>
      <c r="C14" t="s">
        <v>54</v>
      </c>
      <c r="D14" t="s">
        <v>92</v>
      </c>
      <c r="E14" s="3">
        <v>754</v>
      </c>
      <c r="F14" t="str">
        <f ca="1">Feuil1!$O$2</f>
        <v/>
      </c>
      <c r="L14">
        <v>40000010</v>
      </c>
      <c r="M14" t="s">
        <v>117</v>
      </c>
      <c r="N14" t="s">
        <v>98</v>
      </c>
      <c r="O14" t="s">
        <v>105</v>
      </c>
      <c r="P14" s="3">
        <v>0</v>
      </c>
    </row>
    <row r="15" spans="1:16">
      <c r="A15" s="1">
        <f t="shared" si="0"/>
        <v>15</v>
      </c>
      <c r="B15" t="s">
        <v>59</v>
      </c>
      <c r="C15" t="s">
        <v>54</v>
      </c>
      <c r="D15" t="s">
        <v>92</v>
      </c>
      <c r="E15" s="3">
        <v>1854</v>
      </c>
      <c r="F15" t="str">
        <f ca="1">Feuil1!$O$2</f>
        <v/>
      </c>
      <c r="L15">
        <v>40000011</v>
      </c>
      <c r="M15" t="s">
        <v>118</v>
      </c>
      <c r="N15" t="s">
        <v>98</v>
      </c>
      <c r="O15" t="s">
        <v>105</v>
      </c>
      <c r="P15" s="3">
        <v>0</v>
      </c>
    </row>
    <row r="16" spans="1:16">
      <c r="A16" s="1">
        <f t="shared" si="0"/>
        <v>16</v>
      </c>
      <c r="B16" t="s">
        <v>26</v>
      </c>
      <c r="C16" t="s">
        <v>25</v>
      </c>
      <c r="D16" t="s">
        <v>92</v>
      </c>
      <c r="E16" s="3">
        <v>242</v>
      </c>
      <c r="F16" t="str">
        <f ca="1">Feuil1!$O$2</f>
        <v/>
      </c>
      <c r="L16">
        <v>40000012</v>
      </c>
      <c r="M16" t="s">
        <v>119</v>
      </c>
      <c r="N16" t="s">
        <v>98</v>
      </c>
      <c r="O16" t="s">
        <v>104</v>
      </c>
      <c r="P16" s="3">
        <v>0</v>
      </c>
    </row>
    <row r="17" spans="1:16">
      <c r="A17" s="1">
        <f t="shared" si="0"/>
        <v>17</v>
      </c>
      <c r="B17" t="s">
        <v>27</v>
      </c>
      <c r="C17" t="s">
        <v>25</v>
      </c>
      <c r="D17" t="s">
        <v>92</v>
      </c>
      <c r="E17" s="3">
        <v>463</v>
      </c>
      <c r="F17" t="str">
        <f ca="1">Feuil1!$O$2</f>
        <v/>
      </c>
      <c r="L17">
        <v>40000013</v>
      </c>
      <c r="M17" t="s">
        <v>120</v>
      </c>
      <c r="N17" t="s">
        <v>98</v>
      </c>
      <c r="O17" t="s">
        <v>104</v>
      </c>
      <c r="P17" s="3">
        <v>0</v>
      </c>
    </row>
    <row r="18" spans="1:16">
      <c r="A18" s="1">
        <f t="shared" si="0"/>
        <v>19</v>
      </c>
      <c r="B18" t="s">
        <v>28</v>
      </c>
      <c r="C18" t="s">
        <v>25</v>
      </c>
      <c r="D18" t="s">
        <v>92</v>
      </c>
      <c r="E18" s="3">
        <v>39</v>
      </c>
      <c r="F18" t="str">
        <f ca="1">Feuil1!$O$2</f>
        <v/>
      </c>
      <c r="L18">
        <v>40000014</v>
      </c>
      <c r="M18" t="s">
        <v>121</v>
      </c>
      <c r="N18" t="s">
        <v>98</v>
      </c>
      <c r="O18" t="s">
        <v>104</v>
      </c>
      <c r="P18" s="3">
        <v>0</v>
      </c>
    </row>
    <row r="19" spans="1:16">
      <c r="A19" s="1">
        <f t="shared" si="0"/>
        <v>2</v>
      </c>
      <c r="B19" t="s">
        <v>49</v>
      </c>
      <c r="C19" t="s">
        <v>42</v>
      </c>
      <c r="D19" t="s">
        <v>92</v>
      </c>
      <c r="E19" s="3">
        <v>2597</v>
      </c>
      <c r="F19" t="str">
        <f ca="1">Feuil1!$O$2</f>
        <v/>
      </c>
      <c r="L19">
        <v>40000015</v>
      </c>
      <c r="M19" t="s">
        <v>122</v>
      </c>
      <c r="N19" t="s">
        <v>98</v>
      </c>
      <c r="O19" t="s">
        <v>104</v>
      </c>
      <c r="P19" s="3">
        <v>0</v>
      </c>
    </row>
    <row r="20" spans="1:16">
      <c r="A20" s="1">
        <f t="shared" si="0"/>
        <v>20</v>
      </c>
      <c r="B20" t="s">
        <v>60</v>
      </c>
      <c r="C20" t="s">
        <v>54</v>
      </c>
      <c r="D20" t="s">
        <v>92</v>
      </c>
      <c r="E20" s="3">
        <v>622</v>
      </c>
      <c r="F20" t="str">
        <f ca="1">Feuil1!$O$2</f>
        <v/>
      </c>
      <c r="L20">
        <v>40000016</v>
      </c>
      <c r="M20" t="s">
        <v>123</v>
      </c>
      <c r="N20" t="s">
        <v>98</v>
      </c>
      <c r="O20" t="s">
        <v>104</v>
      </c>
      <c r="P20" s="3">
        <v>0</v>
      </c>
    </row>
    <row r="21" spans="1:16">
      <c r="A21" s="1">
        <f t="shared" si="0"/>
        <v>23</v>
      </c>
      <c r="B21" t="s">
        <v>29</v>
      </c>
      <c r="C21" t="s">
        <v>25</v>
      </c>
      <c r="D21" t="s">
        <v>92</v>
      </c>
      <c r="E21" s="3">
        <v>721</v>
      </c>
      <c r="F21" t="str">
        <f ca="1">Feuil1!$O$2</f>
        <v/>
      </c>
    </row>
    <row r="22" spans="1:16">
      <c r="A22" s="1">
        <f t="shared" si="0"/>
        <v>25</v>
      </c>
      <c r="B22" t="s">
        <v>61</v>
      </c>
      <c r="C22" t="s">
        <v>54</v>
      </c>
      <c r="D22" t="s">
        <v>92</v>
      </c>
      <c r="E22" s="3">
        <v>849</v>
      </c>
      <c r="F22" t="str">
        <f ca="1">Feuil1!$O$2</f>
        <v/>
      </c>
    </row>
    <row r="23" spans="1:16">
      <c r="A23" s="1">
        <f t="shared" si="0"/>
        <v>26</v>
      </c>
      <c r="B23" t="s">
        <v>62</v>
      </c>
      <c r="C23" t="s">
        <v>54</v>
      </c>
      <c r="D23" t="s">
        <v>92</v>
      </c>
      <c r="E23" s="3">
        <v>660</v>
      </c>
      <c r="F23" t="str">
        <f ca="1">Feuil1!$O$2</f>
        <v/>
      </c>
    </row>
    <row r="24" spans="1:16">
      <c r="A24" s="1">
        <f t="shared" si="0"/>
        <v>27</v>
      </c>
      <c r="B24" t="s">
        <v>63</v>
      </c>
      <c r="C24" t="s">
        <v>54</v>
      </c>
      <c r="D24" t="s">
        <v>92</v>
      </c>
      <c r="E24" s="3">
        <v>475</v>
      </c>
      <c r="F24" t="str">
        <f ca="1">Feuil1!$O$2</f>
        <v/>
      </c>
    </row>
    <row r="25" spans="1:16">
      <c r="A25" s="1">
        <f t="shared" si="0"/>
        <v>3</v>
      </c>
      <c r="B25" t="s">
        <v>64</v>
      </c>
      <c r="C25" t="s">
        <v>54</v>
      </c>
      <c r="D25" t="s">
        <v>92</v>
      </c>
      <c r="E25" s="3">
        <v>1463</v>
      </c>
      <c r="F25" t="str">
        <f ca="1">Feuil1!$O$2</f>
        <v/>
      </c>
    </row>
    <row r="26" spans="1:16">
      <c r="A26" s="1">
        <f t="shared" si="0"/>
        <v>30</v>
      </c>
      <c r="B26" t="s">
        <v>65</v>
      </c>
      <c r="C26" t="s">
        <v>54</v>
      </c>
      <c r="D26" t="s">
        <v>92</v>
      </c>
      <c r="E26" s="3">
        <v>412</v>
      </c>
      <c r="F26" t="str">
        <f ca="1">Feuil1!$O$2</f>
        <v/>
      </c>
    </row>
    <row r="27" spans="1:16">
      <c r="A27" s="1">
        <f t="shared" si="0"/>
        <v>31</v>
      </c>
      <c r="B27" t="s">
        <v>66</v>
      </c>
      <c r="C27" t="s">
        <v>54</v>
      </c>
      <c r="D27" t="s">
        <v>92</v>
      </c>
      <c r="E27" s="3">
        <v>777</v>
      </c>
      <c r="F27" t="str">
        <f ca="1">Feuil1!$O$2</f>
        <v/>
      </c>
    </row>
    <row r="28" spans="1:16">
      <c r="A28" s="1">
        <f t="shared" si="0"/>
        <v>32</v>
      </c>
      <c r="B28" t="s">
        <v>30</v>
      </c>
      <c r="C28" t="s">
        <v>25</v>
      </c>
      <c r="D28" t="s">
        <v>92</v>
      </c>
      <c r="E28" s="3">
        <v>323</v>
      </c>
      <c r="F28" t="str">
        <f ca="1">Feuil1!$O$2</f>
        <v/>
      </c>
    </row>
    <row r="29" spans="1:16">
      <c r="A29" s="1">
        <f t="shared" si="0"/>
        <v>33</v>
      </c>
      <c r="B29" t="s">
        <v>50</v>
      </c>
      <c r="C29" t="s">
        <v>42</v>
      </c>
      <c r="D29" t="s">
        <v>92</v>
      </c>
      <c r="E29" s="3">
        <v>1404</v>
      </c>
      <c r="F29" t="str">
        <f ca="1">Feuil1!$O$2</f>
        <v/>
      </c>
    </row>
    <row r="30" spans="1:16">
      <c r="A30" s="1">
        <f t="shared" si="0"/>
        <v>35</v>
      </c>
      <c r="B30" t="s">
        <v>51</v>
      </c>
      <c r="C30" t="s">
        <v>42</v>
      </c>
      <c r="D30" t="s">
        <v>92</v>
      </c>
      <c r="E30" s="3">
        <v>1295</v>
      </c>
      <c r="F30" t="str">
        <f ca="1">Feuil1!$O$2</f>
        <v/>
      </c>
    </row>
    <row r="31" spans="1:16">
      <c r="A31" s="1">
        <f t="shared" si="0"/>
        <v>36</v>
      </c>
      <c r="B31" t="s">
        <v>31</v>
      </c>
      <c r="C31" t="s">
        <v>25</v>
      </c>
      <c r="D31" t="s">
        <v>92</v>
      </c>
      <c r="E31" s="3">
        <v>13</v>
      </c>
      <c r="F31" t="str">
        <f ca="1">Feuil1!$O$2</f>
        <v/>
      </c>
    </row>
    <row r="32" spans="1:16">
      <c r="A32" s="1">
        <f t="shared" si="0"/>
        <v>37</v>
      </c>
      <c r="B32" t="s">
        <v>67</v>
      </c>
      <c r="C32" t="s">
        <v>54</v>
      </c>
      <c r="D32" t="s">
        <v>92</v>
      </c>
      <c r="E32" s="3">
        <v>605</v>
      </c>
      <c r="F32" t="str">
        <f ca="1">Feuil1!$O$2</f>
        <v/>
      </c>
    </row>
    <row r="33" spans="1:6">
      <c r="A33" s="1">
        <f t="shared" si="0"/>
        <v>38</v>
      </c>
      <c r="B33" t="s">
        <v>32</v>
      </c>
      <c r="C33" t="s">
        <v>25</v>
      </c>
      <c r="D33" t="s">
        <v>92</v>
      </c>
      <c r="E33" s="3">
        <v>717</v>
      </c>
      <c r="F33" t="str">
        <f ca="1">Feuil1!$O$2</f>
        <v/>
      </c>
    </row>
    <row r="34" spans="1:6">
      <c r="A34" s="1">
        <f t="shared" si="0"/>
        <v>4</v>
      </c>
      <c r="B34" t="s">
        <v>68</v>
      </c>
      <c r="C34" t="s">
        <v>54</v>
      </c>
      <c r="D34" t="s">
        <v>92</v>
      </c>
      <c r="E34" s="3">
        <v>972</v>
      </c>
      <c r="F34" t="str">
        <f ca="1">Feuil1!$O$2</f>
        <v/>
      </c>
    </row>
    <row r="35" spans="1:6">
      <c r="A35" s="1">
        <f t="shared" si="0"/>
        <v>40</v>
      </c>
      <c r="B35" t="s">
        <v>69</v>
      </c>
      <c r="C35" t="s">
        <v>54</v>
      </c>
      <c r="D35" t="s">
        <v>92</v>
      </c>
      <c r="E35" s="3">
        <v>374</v>
      </c>
      <c r="F35" t="str">
        <f ca="1">Feuil1!$O$2</f>
        <v/>
      </c>
    </row>
    <row r="36" spans="1:6">
      <c r="A36" s="1">
        <f t="shared" si="0"/>
        <v>41</v>
      </c>
      <c r="B36" t="s">
        <v>70</v>
      </c>
      <c r="C36" t="s">
        <v>54</v>
      </c>
      <c r="D36" t="s">
        <v>92</v>
      </c>
      <c r="E36" s="3">
        <v>638</v>
      </c>
      <c r="F36" t="str">
        <f ca="1">Feuil1!$O$2</f>
        <v/>
      </c>
    </row>
    <row r="37" spans="1:6">
      <c r="A37" s="1">
        <f t="shared" si="0"/>
        <v>42</v>
      </c>
      <c r="B37" t="s">
        <v>33</v>
      </c>
      <c r="C37" t="s">
        <v>25</v>
      </c>
      <c r="D37" t="s">
        <v>92</v>
      </c>
      <c r="E37" s="3">
        <v>730</v>
      </c>
      <c r="F37" t="str">
        <f ca="1">Feuil1!$O$2</f>
        <v/>
      </c>
    </row>
    <row r="38" spans="1:6">
      <c r="A38" s="1">
        <f t="shared" si="0"/>
        <v>44</v>
      </c>
      <c r="B38" t="s">
        <v>71</v>
      </c>
      <c r="C38" t="s">
        <v>54</v>
      </c>
      <c r="D38" t="s">
        <v>92</v>
      </c>
      <c r="E38" s="3">
        <v>633</v>
      </c>
      <c r="F38" t="str">
        <f ca="1">Feuil1!$O$2</f>
        <v/>
      </c>
    </row>
    <row r="39" spans="1:6">
      <c r="A39" s="1">
        <f t="shared" si="0"/>
        <v>45</v>
      </c>
      <c r="B39" t="s">
        <v>72</v>
      </c>
      <c r="C39" t="s">
        <v>54</v>
      </c>
      <c r="D39" t="s">
        <v>92</v>
      </c>
      <c r="E39" s="3">
        <v>651</v>
      </c>
      <c r="F39" t="str">
        <f ca="1">Feuil1!$O$2</f>
        <v/>
      </c>
    </row>
    <row r="40" spans="1:6">
      <c r="A40" s="1">
        <f t="shared" si="0"/>
        <v>46</v>
      </c>
      <c r="B40" t="s">
        <v>34</v>
      </c>
      <c r="C40" t="s">
        <v>25</v>
      </c>
      <c r="D40" t="s">
        <v>92</v>
      </c>
      <c r="E40" s="3">
        <v>0</v>
      </c>
      <c r="F40" t="str">
        <f ca="1">Feuil1!$O$2</f>
        <v/>
      </c>
    </row>
    <row r="41" spans="1:6">
      <c r="A41" s="1">
        <f t="shared" si="0"/>
        <v>47</v>
      </c>
      <c r="B41" t="s">
        <v>73</v>
      </c>
      <c r="C41" t="s">
        <v>54</v>
      </c>
      <c r="D41" t="s">
        <v>92</v>
      </c>
      <c r="E41" s="3">
        <v>237</v>
      </c>
      <c r="F41" t="str">
        <f ca="1">Feuil1!$O$2</f>
        <v/>
      </c>
    </row>
    <row r="42" spans="1:6">
      <c r="A42" s="1">
        <f t="shared" si="0"/>
        <v>48</v>
      </c>
      <c r="B42" t="s">
        <v>74</v>
      </c>
      <c r="C42" t="s">
        <v>54</v>
      </c>
      <c r="D42" t="s">
        <v>92</v>
      </c>
      <c r="E42" s="3">
        <v>565</v>
      </c>
      <c r="F42" t="str">
        <f ca="1">Feuil1!$O$2</f>
        <v/>
      </c>
    </row>
    <row r="43" spans="1:6">
      <c r="A43" s="1">
        <f t="shared" si="0"/>
        <v>49</v>
      </c>
      <c r="B43" t="s">
        <v>75</v>
      </c>
      <c r="C43" t="s">
        <v>54</v>
      </c>
      <c r="D43" t="s">
        <v>92</v>
      </c>
      <c r="E43" s="3">
        <v>740</v>
      </c>
      <c r="F43" t="str">
        <f ca="1">Feuil1!$O$2</f>
        <v/>
      </c>
    </row>
    <row r="44" spans="1:6">
      <c r="A44" s="1">
        <f t="shared" si="0"/>
        <v>5</v>
      </c>
      <c r="B44" t="s">
        <v>76</v>
      </c>
      <c r="C44" t="s">
        <v>54</v>
      </c>
      <c r="D44" t="s">
        <v>92</v>
      </c>
      <c r="E44" s="3">
        <v>413</v>
      </c>
      <c r="F44" t="str">
        <f ca="1">Feuil1!$O$2</f>
        <v/>
      </c>
    </row>
    <row r="45" spans="1:6">
      <c r="A45" s="1">
        <f t="shared" si="0"/>
        <v>50</v>
      </c>
      <c r="B45" t="s">
        <v>35</v>
      </c>
      <c r="C45" t="s">
        <v>25</v>
      </c>
      <c r="D45" t="s">
        <v>92</v>
      </c>
      <c r="E45" s="3">
        <v>499</v>
      </c>
      <c r="F45" t="str">
        <f ca="1">Feuil1!$O$2</f>
        <v/>
      </c>
    </row>
    <row r="46" spans="1:6">
      <c r="A46" s="1">
        <f t="shared" si="0"/>
        <v>51</v>
      </c>
      <c r="B46" t="s">
        <v>36</v>
      </c>
      <c r="C46" t="s">
        <v>25</v>
      </c>
      <c r="D46" t="s">
        <v>92</v>
      </c>
      <c r="E46" s="3">
        <v>529</v>
      </c>
      <c r="F46" t="str">
        <f ca="1">Feuil1!$O$2</f>
        <v/>
      </c>
    </row>
    <row r="47" spans="1:6">
      <c r="A47" s="1">
        <f t="shared" si="0"/>
        <v>54</v>
      </c>
      <c r="B47" t="s">
        <v>77</v>
      </c>
      <c r="C47" t="s">
        <v>54</v>
      </c>
      <c r="D47" t="s">
        <v>92</v>
      </c>
      <c r="E47" s="3">
        <v>1249</v>
      </c>
      <c r="F47" t="str">
        <f ca="1">Feuil1!$O$2</f>
        <v/>
      </c>
    </row>
    <row r="48" spans="1:6">
      <c r="A48" s="1">
        <f t="shared" si="0"/>
        <v>55</v>
      </c>
      <c r="B48" t="s">
        <v>37</v>
      </c>
      <c r="C48" t="s">
        <v>25</v>
      </c>
      <c r="D48" t="s">
        <v>92</v>
      </c>
      <c r="E48" s="3">
        <v>32</v>
      </c>
      <c r="F48" t="str">
        <f ca="1">Feuil1!$O$2</f>
        <v/>
      </c>
    </row>
    <row r="49" spans="1:6">
      <c r="A49" s="1">
        <f t="shared" si="0"/>
        <v>56</v>
      </c>
      <c r="B49" t="s">
        <v>52</v>
      </c>
      <c r="C49" t="s">
        <v>42</v>
      </c>
      <c r="D49" t="s">
        <v>92</v>
      </c>
      <c r="E49" s="3">
        <v>1394</v>
      </c>
      <c r="F49" t="str">
        <f ca="1">Feuil1!$O$2</f>
        <v/>
      </c>
    </row>
    <row r="50" spans="1:6">
      <c r="A50" s="1">
        <f t="shared" si="0"/>
        <v>57</v>
      </c>
      <c r="B50" t="s">
        <v>38</v>
      </c>
      <c r="C50" t="s">
        <v>25</v>
      </c>
      <c r="D50" t="s">
        <v>92</v>
      </c>
      <c r="E50" s="3">
        <v>69</v>
      </c>
      <c r="F50" t="str">
        <f ca="1">Feuil1!$O$2</f>
        <v/>
      </c>
    </row>
    <row r="51" spans="1:6">
      <c r="A51" s="1">
        <f t="shared" si="0"/>
        <v>58</v>
      </c>
      <c r="B51" t="s">
        <v>53</v>
      </c>
      <c r="C51" t="s">
        <v>42</v>
      </c>
      <c r="D51" t="s">
        <v>92</v>
      </c>
      <c r="E51" s="3">
        <v>1361</v>
      </c>
      <c r="F51" t="str">
        <f ca="1">Feuil1!$O$2</f>
        <v/>
      </c>
    </row>
    <row r="52" spans="1:6">
      <c r="A52" s="1">
        <f t="shared" si="0"/>
        <v>59</v>
      </c>
      <c r="B52" t="s">
        <v>78</v>
      </c>
      <c r="C52" t="s">
        <v>54</v>
      </c>
      <c r="D52" t="s">
        <v>92</v>
      </c>
      <c r="E52" s="3">
        <v>351</v>
      </c>
      <c r="F52" t="str">
        <f ca="1">Feuil1!$O$2</f>
        <v/>
      </c>
    </row>
    <row r="53" spans="1:6">
      <c r="A53" s="1">
        <f t="shared" si="0"/>
        <v>6</v>
      </c>
      <c r="B53" t="s">
        <v>79</v>
      </c>
      <c r="C53" t="s">
        <v>54</v>
      </c>
      <c r="D53" t="s">
        <v>92</v>
      </c>
      <c r="E53" s="3">
        <v>582</v>
      </c>
      <c r="F53" t="str">
        <f ca="1">Feuil1!$O$2</f>
        <v/>
      </c>
    </row>
    <row r="54" spans="1:6">
      <c r="A54" s="1">
        <f t="shared" si="0"/>
        <v>60</v>
      </c>
      <c r="B54" t="s">
        <v>80</v>
      </c>
      <c r="C54" t="s">
        <v>54</v>
      </c>
      <c r="D54" t="s">
        <v>92</v>
      </c>
      <c r="E54" s="3">
        <v>63</v>
      </c>
      <c r="F54" t="str">
        <f ca="1">Feuil1!$O$2</f>
        <v/>
      </c>
    </row>
    <row r="55" spans="1:6">
      <c r="A55" s="1">
        <f t="shared" si="0"/>
        <v>61</v>
      </c>
      <c r="B55" t="s">
        <v>0</v>
      </c>
      <c r="C55" t="s">
        <v>1</v>
      </c>
      <c r="D55" t="s">
        <v>1</v>
      </c>
      <c r="E55" s="3">
        <v>1358</v>
      </c>
      <c r="F55" t="str">
        <f ca="1">Feuil1!$O$2</f>
        <v/>
      </c>
    </row>
    <row r="56" spans="1:6">
      <c r="A56" s="1">
        <f t="shared" si="0"/>
        <v>62</v>
      </c>
      <c r="B56" t="s">
        <v>81</v>
      </c>
      <c r="C56" t="s">
        <v>54</v>
      </c>
      <c r="D56" t="s">
        <v>92</v>
      </c>
      <c r="E56" s="3">
        <v>414</v>
      </c>
      <c r="F56" t="str">
        <f ca="1">Feuil1!$O$2</f>
        <v/>
      </c>
    </row>
    <row r="57" spans="1:6">
      <c r="A57" s="1">
        <f t="shared" si="0"/>
        <v>63</v>
      </c>
      <c r="B57" t="s">
        <v>2</v>
      </c>
      <c r="C57" t="s">
        <v>1</v>
      </c>
      <c r="D57" t="s">
        <v>1</v>
      </c>
      <c r="E57" s="3">
        <v>968</v>
      </c>
      <c r="F57" t="str">
        <f ca="1">Feuil1!$O$2</f>
        <v/>
      </c>
    </row>
    <row r="58" spans="1:6">
      <c r="A58" s="1">
        <f t="shared" si="0"/>
        <v>64</v>
      </c>
      <c r="B58" t="s">
        <v>88</v>
      </c>
      <c r="C58" t="s">
        <v>1</v>
      </c>
      <c r="D58" t="s">
        <v>1</v>
      </c>
      <c r="E58" s="3">
        <v>0</v>
      </c>
      <c r="F58" t="str">
        <f ca="1">Feuil1!$O$2</f>
        <v/>
      </c>
    </row>
    <row r="59" spans="1:6">
      <c r="A59" s="1">
        <f t="shared" si="0"/>
        <v>65</v>
      </c>
      <c r="B59" t="s">
        <v>3</v>
      </c>
      <c r="C59" t="s">
        <v>1</v>
      </c>
      <c r="D59" t="s">
        <v>1</v>
      </c>
      <c r="E59" s="3">
        <v>703</v>
      </c>
      <c r="F59" t="str">
        <f ca="1">Feuil1!$O$2</f>
        <v/>
      </c>
    </row>
    <row r="60" spans="1:6">
      <c r="A60" s="1">
        <f t="shared" si="0"/>
        <v>66</v>
      </c>
      <c r="B60" t="s">
        <v>4</v>
      </c>
      <c r="C60" t="s">
        <v>1</v>
      </c>
      <c r="D60" t="s">
        <v>1</v>
      </c>
      <c r="E60" s="3">
        <v>852</v>
      </c>
      <c r="F60" t="str">
        <f ca="1">Feuil1!$O$2</f>
        <v/>
      </c>
    </row>
    <row r="61" spans="1:6">
      <c r="A61" s="1">
        <f t="shared" si="0"/>
        <v>67</v>
      </c>
      <c r="B61" t="s">
        <v>5</v>
      </c>
      <c r="C61" t="s">
        <v>1</v>
      </c>
      <c r="D61" t="s">
        <v>1</v>
      </c>
      <c r="E61" s="3">
        <v>885</v>
      </c>
      <c r="F61" t="str">
        <f ca="1">Feuil1!$O$2</f>
        <v/>
      </c>
    </row>
    <row r="62" spans="1:6">
      <c r="A62" s="1">
        <f t="shared" si="0"/>
        <v>68</v>
      </c>
      <c r="B62" t="s">
        <v>6</v>
      </c>
      <c r="C62" t="s">
        <v>1</v>
      </c>
      <c r="D62" t="s">
        <v>1</v>
      </c>
      <c r="E62" s="3">
        <v>1487</v>
      </c>
      <c r="F62" t="str">
        <f ca="1">Feuil1!$O$2</f>
        <v/>
      </c>
    </row>
    <row r="63" spans="1:6">
      <c r="A63" s="1">
        <f t="shared" si="0"/>
        <v>69</v>
      </c>
      <c r="B63" t="s">
        <v>7</v>
      </c>
      <c r="C63" t="s">
        <v>1</v>
      </c>
      <c r="D63" t="s">
        <v>1</v>
      </c>
      <c r="E63" s="3">
        <v>1312</v>
      </c>
      <c r="F63" t="str">
        <f ca="1">Feuil1!$O$2</f>
        <v/>
      </c>
    </row>
    <row r="64" spans="1:6">
      <c r="A64" s="1">
        <f t="shared" si="0"/>
        <v>7</v>
      </c>
      <c r="B64" t="s">
        <v>166</v>
      </c>
      <c r="C64" t="s">
        <v>54</v>
      </c>
      <c r="D64" t="s">
        <v>92</v>
      </c>
      <c r="E64" s="3">
        <v>267</v>
      </c>
      <c r="F64" t="str">
        <f ca="1">Feuil1!$O$2</f>
        <v/>
      </c>
    </row>
    <row r="65" spans="1:6">
      <c r="A65" s="1">
        <f t="shared" si="0"/>
        <v>70</v>
      </c>
      <c r="B65" t="s">
        <v>82</v>
      </c>
      <c r="C65" t="s">
        <v>54</v>
      </c>
      <c r="D65" t="s">
        <v>92</v>
      </c>
      <c r="E65" s="3">
        <v>18</v>
      </c>
      <c r="F65" t="str">
        <f ca="1">Feuil1!$O$2</f>
        <v/>
      </c>
    </row>
    <row r="66" spans="1:6">
      <c r="A66" s="1">
        <f t="shared" si="0"/>
        <v>71</v>
      </c>
      <c r="B66" t="s">
        <v>89</v>
      </c>
      <c r="C66" t="s">
        <v>167</v>
      </c>
      <c r="D66" t="s">
        <v>92</v>
      </c>
      <c r="E66" s="3">
        <v>0</v>
      </c>
      <c r="F66" t="str">
        <f ca="1">Feuil1!$O$2</f>
        <v/>
      </c>
    </row>
    <row r="67" spans="1:6">
      <c r="A67" s="1">
        <f t="shared" si="0"/>
        <v>72</v>
      </c>
      <c r="B67" t="s">
        <v>39</v>
      </c>
      <c r="C67" t="s">
        <v>25</v>
      </c>
      <c r="D67" t="s">
        <v>92</v>
      </c>
      <c r="E67" s="3">
        <v>114</v>
      </c>
      <c r="F67" t="str">
        <f ca="1">Feuil1!$O$2</f>
        <v/>
      </c>
    </row>
    <row r="68" spans="1:6">
      <c r="A68" s="1">
        <f t="shared" si="0"/>
        <v>73</v>
      </c>
      <c r="B68" t="s">
        <v>8</v>
      </c>
      <c r="C68" t="s">
        <v>1</v>
      </c>
      <c r="D68" t="s">
        <v>1</v>
      </c>
      <c r="E68" s="3">
        <v>1234</v>
      </c>
      <c r="F68" t="str">
        <f ca="1">Feuil1!$O$2</f>
        <v/>
      </c>
    </row>
    <row r="69" spans="1:6">
      <c r="A69" s="1">
        <f t="shared" ref="A69:A84" si="1">IFERROR(IFERROR(MID(B69,1,3)*1,MID(B69,1,2)*1),"")</f>
        <v>74</v>
      </c>
      <c r="B69" t="s">
        <v>9</v>
      </c>
      <c r="C69" t="s">
        <v>1</v>
      </c>
      <c r="D69" t="s">
        <v>1</v>
      </c>
      <c r="E69" s="3">
        <v>905</v>
      </c>
      <c r="F69" t="str">
        <f ca="1">Feuil1!$O$2</f>
        <v/>
      </c>
    </row>
    <row r="70" spans="1:6">
      <c r="A70" s="1">
        <f t="shared" si="1"/>
        <v>75</v>
      </c>
      <c r="B70" t="s">
        <v>10</v>
      </c>
      <c r="C70" t="s">
        <v>1</v>
      </c>
      <c r="D70" t="s">
        <v>1</v>
      </c>
      <c r="E70" s="3">
        <v>941</v>
      </c>
      <c r="F70" t="str">
        <f ca="1">Feuil1!$O$2</f>
        <v/>
      </c>
    </row>
    <row r="71" spans="1:6">
      <c r="A71" s="1">
        <f t="shared" si="1"/>
        <v>76</v>
      </c>
      <c r="B71" t="s">
        <v>11</v>
      </c>
      <c r="C71" t="s">
        <v>1</v>
      </c>
      <c r="D71" t="s">
        <v>1</v>
      </c>
      <c r="E71" s="3">
        <v>1097</v>
      </c>
      <c r="F71" t="str">
        <f ca="1">Feuil1!$O$2</f>
        <v/>
      </c>
    </row>
    <row r="72" spans="1:6">
      <c r="A72" s="1">
        <f t="shared" si="1"/>
        <v>78</v>
      </c>
      <c r="B72" t="s">
        <v>12</v>
      </c>
      <c r="C72" t="s">
        <v>1</v>
      </c>
      <c r="D72" t="s">
        <v>1</v>
      </c>
      <c r="E72" s="3">
        <v>1033</v>
      </c>
      <c r="F72" t="str">
        <f ca="1">Feuil1!$O$2</f>
        <v/>
      </c>
    </row>
    <row r="73" spans="1:6">
      <c r="A73" s="1">
        <f t="shared" si="1"/>
        <v>8</v>
      </c>
      <c r="B73" t="s">
        <v>40</v>
      </c>
      <c r="C73" t="s">
        <v>25</v>
      </c>
      <c r="D73" t="s">
        <v>92</v>
      </c>
      <c r="E73" s="3">
        <v>627</v>
      </c>
      <c r="F73" t="str">
        <f ca="1">Feuil1!$O$2</f>
        <v/>
      </c>
    </row>
    <row r="74" spans="1:6">
      <c r="A74" s="1">
        <f t="shared" si="1"/>
        <v>80</v>
      </c>
      <c r="B74" t="s">
        <v>41</v>
      </c>
      <c r="C74" t="s">
        <v>25</v>
      </c>
      <c r="D74" t="s">
        <v>92</v>
      </c>
      <c r="E74" s="3">
        <v>265</v>
      </c>
      <c r="F74" t="str">
        <f ca="1">Feuil1!$O$2</f>
        <v/>
      </c>
    </row>
    <row r="75" spans="1:6">
      <c r="A75" s="1">
        <f t="shared" si="1"/>
        <v>81</v>
      </c>
      <c r="B75" t="s">
        <v>83</v>
      </c>
      <c r="C75" t="s">
        <v>54</v>
      </c>
      <c r="D75" t="s">
        <v>92</v>
      </c>
      <c r="E75" s="3">
        <v>816</v>
      </c>
      <c r="F75" t="str">
        <f ca="1">Feuil1!$O$2</f>
        <v/>
      </c>
    </row>
    <row r="76" spans="1:6">
      <c r="A76" s="1">
        <f t="shared" si="1"/>
        <v>82</v>
      </c>
      <c r="B76" t="s">
        <v>84</v>
      </c>
      <c r="C76" t="s">
        <v>54</v>
      </c>
      <c r="D76" t="s">
        <v>92</v>
      </c>
      <c r="E76" s="3">
        <v>840</v>
      </c>
      <c r="F76" t="str">
        <f ca="1">Feuil1!$O$2</f>
        <v/>
      </c>
    </row>
    <row r="77" spans="1:6">
      <c r="A77" s="1">
        <f t="shared" si="1"/>
        <v>83</v>
      </c>
      <c r="B77" t="s">
        <v>13</v>
      </c>
      <c r="C77" t="s">
        <v>1</v>
      </c>
      <c r="D77" t="s">
        <v>1</v>
      </c>
      <c r="E77" s="3">
        <v>1420</v>
      </c>
      <c r="F77" t="str">
        <f ca="1">Feuil1!$O$2</f>
        <v/>
      </c>
    </row>
    <row r="78" spans="1:6">
      <c r="A78" s="1">
        <f t="shared" si="1"/>
        <v>84</v>
      </c>
      <c r="B78" t="s">
        <v>14</v>
      </c>
      <c r="C78" t="s">
        <v>1</v>
      </c>
      <c r="D78" t="s">
        <v>1</v>
      </c>
      <c r="E78" s="3">
        <v>1308</v>
      </c>
      <c r="F78" t="str">
        <f ca="1">Feuil1!$O$2</f>
        <v/>
      </c>
    </row>
    <row r="79" spans="1:6">
      <c r="A79" s="1">
        <f t="shared" si="1"/>
        <v>85</v>
      </c>
      <c r="B79" t="s">
        <v>85</v>
      </c>
      <c r="C79" t="s">
        <v>54</v>
      </c>
      <c r="D79" t="s">
        <v>92</v>
      </c>
      <c r="E79" s="3">
        <v>535</v>
      </c>
      <c r="F79" t="str">
        <f ca="1">Feuil1!$O$2</f>
        <v/>
      </c>
    </row>
    <row r="80" spans="1:6">
      <c r="A80" s="1">
        <f t="shared" si="1"/>
        <v>86</v>
      </c>
      <c r="B80" t="s">
        <v>168</v>
      </c>
      <c r="C80" t="s">
        <v>42</v>
      </c>
      <c r="D80" t="s">
        <v>92</v>
      </c>
      <c r="E80" s="3">
        <v>722</v>
      </c>
      <c r="F80" t="str">
        <f ca="1">Feuil1!$O$2</f>
        <v/>
      </c>
    </row>
    <row r="81" spans="1:6">
      <c r="A81" s="1">
        <f t="shared" si="1"/>
        <v>87</v>
      </c>
      <c r="B81" t="s">
        <v>15</v>
      </c>
      <c r="C81" t="s">
        <v>1</v>
      </c>
      <c r="D81" t="s">
        <v>1</v>
      </c>
      <c r="E81" s="3">
        <v>1534</v>
      </c>
      <c r="F81" t="str">
        <f ca="1">Feuil1!$O$2</f>
        <v/>
      </c>
    </row>
    <row r="82" spans="1:6">
      <c r="A82" s="1">
        <f t="shared" si="1"/>
        <v>9</v>
      </c>
      <c r="B82" t="s">
        <v>86</v>
      </c>
      <c r="C82" t="s">
        <v>54</v>
      </c>
      <c r="D82" t="s">
        <v>92</v>
      </c>
      <c r="E82" s="3">
        <v>852</v>
      </c>
      <c r="F82" t="str">
        <f ca="1">Feuil1!$O$2</f>
        <v/>
      </c>
    </row>
    <row r="83" spans="1:6">
      <c r="A83" s="1">
        <f t="shared" si="1"/>
        <v>900</v>
      </c>
      <c r="B83" t="s">
        <v>169</v>
      </c>
      <c r="C83" t="s">
        <v>167</v>
      </c>
      <c r="D83" t="s">
        <v>92</v>
      </c>
      <c r="E83" s="3">
        <v>0</v>
      </c>
      <c r="F83" t="str">
        <f ca="1">Feuil1!$O$2</f>
        <v/>
      </c>
    </row>
    <row r="84" spans="1:6">
      <c r="A84" s="1">
        <f t="shared" si="1"/>
        <v>901</v>
      </c>
      <c r="B84" t="s">
        <v>170</v>
      </c>
      <c r="C84" t="s">
        <v>167</v>
      </c>
      <c r="D84" t="s">
        <v>92</v>
      </c>
      <c r="E84" s="3">
        <v>25170</v>
      </c>
      <c r="F84" t="str">
        <f ca="1">Feuil1!$O$2</f>
        <v/>
      </c>
    </row>
    <row r="85" spans="1:6">
      <c r="A85" s="1"/>
      <c r="B85" t="s">
        <v>24</v>
      </c>
      <c r="C85" t="s">
        <v>167</v>
      </c>
      <c r="D85" t="s">
        <v>92</v>
      </c>
      <c r="E85" s="3">
        <v>1779</v>
      </c>
      <c r="F85" t="str">
        <f ca="1">Feuil1!$O$2</f>
        <v/>
      </c>
    </row>
    <row r="86" spans="1:6">
      <c r="B86" t="s">
        <v>124</v>
      </c>
      <c r="C86" t="s">
        <v>167</v>
      </c>
      <c r="D86" t="s">
        <v>92</v>
      </c>
      <c r="E86" s="3">
        <v>0</v>
      </c>
      <c r="F86" t="str">
        <f ca="1">Feuil1!$O$2</f>
        <v/>
      </c>
    </row>
    <row r="87" spans="1:6">
      <c r="B87" t="s">
        <v>87</v>
      </c>
      <c r="E87" s="3">
        <v>92138</v>
      </c>
    </row>
    <row r="6129" spans="12:12">
      <c r="L6129" t="s">
        <v>250</v>
      </c>
    </row>
    <row r="6130" spans="12:12">
      <c r="L6130" t="s">
        <v>250</v>
      </c>
    </row>
    <row r="6131" spans="12:12">
      <c r="L6131" t="s">
        <v>250</v>
      </c>
    </row>
    <row r="6132" spans="12:12">
      <c r="L6132" t="s">
        <v>250</v>
      </c>
    </row>
    <row r="6133" spans="12:12">
      <c r="L6133" t="s">
        <v>250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magar</cp:lastModifiedBy>
  <cp:lastPrinted>2014-02-01T09:49:55Z</cp:lastPrinted>
  <dcterms:created xsi:type="dcterms:W3CDTF">2013-10-07T17:54:32Z</dcterms:created>
  <dcterms:modified xsi:type="dcterms:W3CDTF">2014-02-23T21:20:00Z</dcterms:modified>
</cp:coreProperties>
</file>