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hidePivotFieldList="1" defaultThemeVersion="166925"/>
  <mc:AlternateContent xmlns:mc="http://schemas.openxmlformats.org/markup-compatibility/2006">
    <mc:Choice Requires="x15">
      <x15ac:absPath xmlns:x15ac="http://schemas.microsoft.com/office/spreadsheetml/2010/11/ac" url="C:\Users\naell\Downloads\"/>
    </mc:Choice>
  </mc:AlternateContent>
  <xr:revisionPtr revIDLastSave="0" documentId="8_{BE554C89-5E5F-4D8B-ADFE-23975E97BB85}" xr6:coauthVersionLast="47" xr6:coauthVersionMax="47" xr10:uidLastSave="{00000000-0000-0000-0000-000000000000}"/>
  <bookViews>
    <workbookView xWindow="-108" yWindow="-108" windowWidth="23256" windowHeight="12456" xr2:uid="{173DEE2A-FA8D-4857-BF0B-E5453245948E}"/>
  </bookViews>
  <sheets>
    <sheet name="QUALITES" sheetId="6" r:id="rId1"/>
    <sheet name="Raisin" sheetId="17" r:id="rId2"/>
    <sheet name="Poire" sheetId="15" r:id="rId3"/>
    <sheet name="Pomme" sheetId="16" r:id="rId4"/>
    <sheet name="Feuil4" sheetId="18" r:id="rId5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P25" i="6" l="1"/>
  <c r="Q25" i="6"/>
  <c r="R25" i="6"/>
  <c r="S25" i="6"/>
  <c r="T25" i="6"/>
  <c r="U25" i="6"/>
  <c r="AD25" i="6" s="1"/>
  <c r="P7" i="6"/>
  <c r="Q7" i="6"/>
  <c r="R7" i="6"/>
  <c r="S7" i="6"/>
  <c r="T7" i="6"/>
  <c r="U7" i="6"/>
  <c r="P8" i="6"/>
  <c r="Q8" i="6"/>
  <c r="R8" i="6"/>
  <c r="S8" i="6"/>
  <c r="T8" i="6"/>
  <c r="U8" i="6"/>
  <c r="P9" i="6"/>
  <c r="Q9" i="6"/>
  <c r="R9" i="6"/>
  <c r="S9" i="6"/>
  <c r="T9" i="6"/>
  <c r="U9" i="6"/>
  <c r="P10" i="6"/>
  <c r="Q10" i="6"/>
  <c r="R10" i="6"/>
  <c r="S10" i="6"/>
  <c r="T10" i="6"/>
  <c r="U10" i="6"/>
  <c r="AD10" i="6" s="1"/>
  <c r="P11" i="6"/>
  <c r="Q11" i="6"/>
  <c r="R11" i="6"/>
  <c r="S11" i="6"/>
  <c r="T11" i="6"/>
  <c r="U11" i="6"/>
  <c r="P12" i="6"/>
  <c r="Q12" i="6"/>
  <c r="Y12" i="6" s="1"/>
  <c r="R12" i="6"/>
  <c r="S12" i="6"/>
  <c r="T12" i="6"/>
  <c r="U12" i="6"/>
  <c r="P13" i="6"/>
  <c r="Q13" i="6"/>
  <c r="R13" i="6"/>
  <c r="S13" i="6"/>
  <c r="AB13" i="6" s="1"/>
  <c r="T13" i="6"/>
  <c r="U13" i="6"/>
  <c r="P14" i="6"/>
  <c r="Q14" i="6"/>
  <c r="R14" i="6"/>
  <c r="S14" i="6"/>
  <c r="T14" i="6"/>
  <c r="U14" i="6"/>
  <c r="AD14" i="6" s="1"/>
  <c r="P15" i="6"/>
  <c r="Q15" i="6"/>
  <c r="R15" i="6"/>
  <c r="S15" i="6"/>
  <c r="T15" i="6"/>
  <c r="U15" i="6"/>
  <c r="P16" i="6"/>
  <c r="Q16" i="6"/>
  <c r="R16" i="6"/>
  <c r="S16" i="6"/>
  <c r="T16" i="6"/>
  <c r="U16" i="6"/>
  <c r="P17" i="6"/>
  <c r="Q17" i="6"/>
  <c r="R17" i="6"/>
  <c r="S17" i="6"/>
  <c r="T17" i="6"/>
  <c r="U17" i="6"/>
  <c r="P18" i="6"/>
  <c r="Q18" i="6"/>
  <c r="R18" i="6"/>
  <c r="S18" i="6"/>
  <c r="T18" i="6"/>
  <c r="U18" i="6"/>
  <c r="P19" i="6"/>
  <c r="Q19" i="6"/>
  <c r="R19" i="6"/>
  <c r="S19" i="6"/>
  <c r="T19" i="6"/>
  <c r="U19" i="6"/>
  <c r="P20" i="6"/>
  <c r="Q20" i="6"/>
  <c r="R20" i="6"/>
  <c r="S20" i="6"/>
  <c r="T20" i="6"/>
  <c r="U20" i="6"/>
  <c r="P21" i="6"/>
  <c r="Q21" i="6"/>
  <c r="R21" i="6"/>
  <c r="S21" i="6"/>
  <c r="T21" i="6"/>
  <c r="U21" i="6"/>
  <c r="P22" i="6"/>
  <c r="Q22" i="6"/>
  <c r="R22" i="6"/>
  <c r="S22" i="6"/>
  <c r="T22" i="6"/>
  <c r="U22" i="6"/>
  <c r="P23" i="6"/>
  <c r="Q23" i="6"/>
  <c r="R23" i="6"/>
  <c r="S23" i="6"/>
  <c r="T23" i="6"/>
  <c r="U23" i="6"/>
  <c r="P24" i="6"/>
  <c r="Q24" i="6"/>
  <c r="Y24" i="6" s="1"/>
  <c r="R24" i="6"/>
  <c r="S24" i="6"/>
  <c r="T24" i="6"/>
  <c r="U24" i="6"/>
  <c r="U6" i="6"/>
  <c r="T6" i="6"/>
  <c r="S6" i="6"/>
  <c r="R6" i="6"/>
  <c r="Q6" i="6"/>
  <c r="P6" i="6"/>
  <c r="AB8" i="6"/>
  <c r="AC12" i="6"/>
  <c r="AD13" i="6"/>
  <c r="Y16" i="6"/>
  <c r="AB16" i="6"/>
  <c r="AD17" i="6"/>
  <c r="AD19" i="6"/>
  <c r="AD21" i="6"/>
  <c r="O15" i="6"/>
  <c r="O16" i="6"/>
  <c r="AD16" i="6" s="1"/>
  <c r="O17" i="6"/>
  <c r="O18" i="6"/>
  <c r="O19" i="6"/>
  <c r="O20" i="6"/>
  <c r="O21" i="6"/>
  <c r="O22" i="6"/>
  <c r="O23" i="6"/>
  <c r="O24" i="6"/>
  <c r="O25" i="6"/>
  <c r="N15" i="6"/>
  <c r="N16" i="6"/>
  <c r="N17" i="6"/>
  <c r="N18" i="6"/>
  <c r="N19" i="6"/>
  <c r="N20" i="6"/>
  <c r="N21" i="6"/>
  <c r="N22" i="6"/>
  <c r="N23" i="6"/>
  <c r="N24" i="6"/>
  <c r="N25" i="6"/>
  <c r="M15" i="6"/>
  <c r="M16" i="6"/>
  <c r="M17" i="6"/>
  <c r="M18" i="6"/>
  <c r="M19" i="6"/>
  <c r="M20" i="6"/>
  <c r="M21" i="6"/>
  <c r="M22" i="6"/>
  <c r="M23" i="6"/>
  <c r="M24" i="6"/>
  <c r="M25" i="6"/>
  <c r="L15" i="6"/>
  <c r="L16" i="6"/>
  <c r="L17" i="6"/>
  <c r="L18" i="6"/>
  <c r="L19" i="6"/>
  <c r="L20" i="6"/>
  <c r="L21" i="6"/>
  <c r="L22" i="6"/>
  <c r="L23" i="6"/>
  <c r="L24" i="6"/>
  <c r="L25" i="6"/>
  <c r="K15" i="6"/>
  <c r="K16" i="6"/>
  <c r="K17" i="6"/>
  <c r="K18" i="6"/>
  <c r="Y18" i="6" s="1"/>
  <c r="K19" i="6"/>
  <c r="K20" i="6"/>
  <c r="K21" i="6"/>
  <c r="K22" i="6"/>
  <c r="K23" i="6"/>
  <c r="K24" i="6"/>
  <c r="K25" i="6"/>
  <c r="O7" i="6"/>
  <c r="O8" i="6"/>
  <c r="O9" i="6"/>
  <c r="O10" i="6"/>
  <c r="N7" i="6"/>
  <c r="N8" i="6"/>
  <c r="N9" i="6"/>
  <c r="N10" i="6"/>
  <c r="M7" i="6"/>
  <c r="M8" i="6"/>
  <c r="M9" i="6"/>
  <c r="M10" i="6"/>
  <c r="L7" i="6"/>
  <c r="L8" i="6"/>
  <c r="L9" i="6"/>
  <c r="L10" i="6"/>
  <c r="K7" i="6"/>
  <c r="K8" i="6"/>
  <c r="K9" i="6"/>
  <c r="K10" i="6"/>
  <c r="J7" i="6"/>
  <c r="J8" i="6"/>
  <c r="J9" i="6"/>
  <c r="J10" i="6"/>
  <c r="O6" i="6"/>
  <c r="N6" i="6"/>
  <c r="M6" i="6"/>
  <c r="L6" i="6"/>
  <c r="K6" i="6"/>
  <c r="J16" i="6"/>
  <c r="J17" i="6"/>
  <c r="J18" i="6"/>
  <c r="J19" i="6"/>
  <c r="J20" i="6"/>
  <c r="J21" i="6"/>
  <c r="J22" i="6"/>
  <c r="J23" i="6"/>
  <c r="J24" i="6"/>
  <c r="J25" i="6"/>
  <c r="J15" i="6"/>
  <c r="J6" i="6"/>
  <c r="I7" i="6"/>
  <c r="I8" i="6"/>
  <c r="I9" i="6"/>
  <c r="I10" i="6"/>
  <c r="I11" i="6"/>
  <c r="I12" i="6"/>
  <c r="I13" i="6"/>
  <c r="I14" i="6"/>
  <c r="Y14" i="6" s="1"/>
  <c r="I15" i="6"/>
  <c r="I16" i="6"/>
  <c r="I17" i="6"/>
  <c r="I18" i="6"/>
  <c r="I19" i="6"/>
  <c r="I20" i="6"/>
  <c r="I21" i="6"/>
  <c r="I22" i="6"/>
  <c r="Y22" i="6" s="1"/>
  <c r="I23" i="6"/>
  <c r="I6" i="6"/>
  <c r="H7" i="6"/>
  <c r="H8" i="6"/>
  <c r="H9" i="6"/>
  <c r="H10" i="6"/>
  <c r="H11" i="6"/>
  <c r="H12" i="6"/>
  <c r="H13" i="6"/>
  <c r="H14" i="6"/>
  <c r="H15" i="6"/>
  <c r="H16" i="6"/>
  <c r="H17" i="6"/>
  <c r="H18" i="6"/>
  <c r="H19" i="6"/>
  <c r="H20" i="6"/>
  <c r="H21" i="6"/>
  <c r="H22" i="6"/>
  <c r="H23" i="6"/>
  <c r="H6" i="6"/>
  <c r="Y10" i="6"/>
  <c r="Y11" i="6"/>
  <c r="Y13" i="6"/>
  <c r="AD23" i="6"/>
  <c r="AB11" i="6"/>
  <c r="AC11" i="6"/>
  <c r="AD11" i="6"/>
  <c r="AB12" i="6"/>
  <c r="AD12" i="6"/>
  <c r="AC13" i="6"/>
  <c r="AB14" i="6"/>
  <c r="AC14" i="6"/>
  <c r="AB15" i="6"/>
  <c r="AB7" i="6"/>
  <c r="Y25" i="6" l="1"/>
  <c r="AC16" i="6"/>
  <c r="AC6" i="6"/>
  <c r="X6" i="6"/>
  <c r="Y20" i="6"/>
  <c r="AB9" i="6"/>
  <c r="AC10" i="6"/>
  <c r="X25" i="6"/>
  <c r="Y8" i="6"/>
  <c r="AD9" i="6"/>
  <c r="AB25" i="6"/>
  <c r="AB21" i="6"/>
  <c r="AB17" i="6"/>
  <c r="X20" i="6"/>
  <c r="X16" i="6"/>
  <c r="X12" i="6"/>
  <c r="X8" i="6"/>
  <c r="AC18" i="6"/>
  <c r="AC22" i="6"/>
  <c r="AD8" i="6"/>
  <c r="AB24" i="6"/>
  <c r="AB20" i="6"/>
  <c r="Y21" i="6"/>
  <c r="Y17" i="6"/>
  <c r="Y9" i="6"/>
  <c r="X15" i="6"/>
  <c r="X11" i="6"/>
  <c r="AD24" i="6"/>
  <c r="X24" i="6"/>
  <c r="AD20" i="6"/>
  <c r="AD6" i="6"/>
  <c r="AD18" i="6"/>
  <c r="X7" i="6"/>
  <c r="AC15" i="6"/>
  <c r="AC23" i="6"/>
  <c r="AD7" i="6"/>
  <c r="AB10" i="6"/>
  <c r="AB23" i="6"/>
  <c r="AB19" i="6"/>
  <c r="X22" i="6"/>
  <c r="X18" i="6"/>
  <c r="X14" i="6"/>
  <c r="X10" i="6"/>
  <c r="Y6" i="6"/>
  <c r="AC8" i="6"/>
  <c r="AC20" i="6"/>
  <c r="AC24" i="6"/>
  <c r="AB6" i="6"/>
  <c r="AD22" i="6"/>
  <c r="X23" i="6"/>
  <c r="X19" i="6"/>
  <c r="AC7" i="6"/>
  <c r="AC19" i="6"/>
  <c r="AD15" i="6"/>
  <c r="AB22" i="6"/>
  <c r="AB18" i="6"/>
  <c r="X21" i="6"/>
  <c r="X17" i="6"/>
  <c r="X13" i="6"/>
  <c r="X9" i="6"/>
  <c r="Y23" i="6"/>
  <c r="Y19" i="6"/>
  <c r="Y15" i="6"/>
  <c r="Y7" i="6"/>
  <c r="AC9" i="6"/>
  <c r="AC17" i="6"/>
  <c r="AC21" i="6"/>
  <c r="AC25" i="6"/>
</calcChain>
</file>

<file path=xl/sharedStrings.xml><?xml version="1.0" encoding="utf-8"?>
<sst xmlns="http://schemas.openxmlformats.org/spreadsheetml/2006/main" count="215" uniqueCount="98">
  <si>
    <t>M</t>
  </si>
  <si>
    <t>1000 m²</t>
  </si>
  <si>
    <t>C</t>
  </si>
  <si>
    <t>B</t>
  </si>
  <si>
    <t>E</t>
  </si>
  <si>
    <r>
      <rPr>
        <b/>
        <sz val="9"/>
        <rFont val="Arial"/>
        <family val="2"/>
      </rPr>
      <t>200 m²</t>
    </r>
  </si>
  <si>
    <r>
      <rPr>
        <b/>
        <sz val="9"/>
        <rFont val="Arial"/>
        <family val="2"/>
      </rPr>
      <t>500 m²</t>
    </r>
  </si>
  <si>
    <r>
      <rPr>
        <b/>
        <sz val="9"/>
        <rFont val="Arial"/>
        <family val="2"/>
      </rPr>
      <t>750 m²</t>
    </r>
  </si>
  <si>
    <r>
      <rPr>
        <b/>
        <sz val="9"/>
        <rFont val="Arial"/>
        <family val="2"/>
      </rPr>
      <t>1500 m²</t>
    </r>
  </si>
  <si>
    <r>
      <rPr>
        <b/>
        <sz val="9"/>
        <rFont val="Arial"/>
        <family val="2"/>
      </rPr>
      <t>3000 m²</t>
    </r>
  </si>
  <si>
    <r>
      <rPr>
        <b/>
        <sz val="9"/>
        <rFont val="Arial"/>
        <family val="2"/>
      </rPr>
      <t>5000 m²</t>
    </r>
  </si>
  <si>
    <t>Poire</t>
  </si>
  <si>
    <t>Pomme</t>
  </si>
  <si>
    <t>Raisin</t>
  </si>
  <si>
    <t>Fraise</t>
  </si>
  <si>
    <t>CDX</t>
  </si>
  <si>
    <t>ZR</t>
  </si>
  <si>
    <t xml:space="preserve">Poire </t>
  </si>
  <si>
    <t>CDV</t>
  </si>
  <si>
    <t>CDF</t>
  </si>
  <si>
    <t>CDH</t>
  </si>
  <si>
    <t>CDI</t>
  </si>
  <si>
    <t>CDO</t>
  </si>
  <si>
    <t>CDK</t>
  </si>
  <si>
    <t>A1</t>
  </si>
  <si>
    <t>A2</t>
  </si>
  <si>
    <t>A3</t>
  </si>
  <si>
    <t>A4</t>
  </si>
  <si>
    <t>A5</t>
  </si>
  <si>
    <t>A6</t>
  </si>
  <si>
    <t>A7</t>
  </si>
  <si>
    <t>A8</t>
  </si>
  <si>
    <t>A9</t>
  </si>
  <si>
    <t>A10</t>
  </si>
  <si>
    <t>A11</t>
  </si>
  <si>
    <t>A12</t>
  </si>
  <si>
    <t>A13</t>
  </si>
  <si>
    <t>A14</t>
  </si>
  <si>
    <t>A15</t>
  </si>
  <si>
    <t>A16</t>
  </si>
  <si>
    <t>A17</t>
  </si>
  <si>
    <t>A18</t>
  </si>
  <si>
    <t>A19</t>
  </si>
  <si>
    <t>A20</t>
  </si>
  <si>
    <t>D</t>
  </si>
  <si>
    <t>F</t>
  </si>
  <si>
    <t>G</t>
  </si>
  <si>
    <t>H</t>
  </si>
  <si>
    <t>I</t>
  </si>
  <si>
    <t>J</t>
  </si>
  <si>
    <t>K</t>
  </si>
  <si>
    <t>L</t>
  </si>
  <si>
    <t>N</t>
  </si>
  <si>
    <t>O</t>
  </si>
  <si>
    <t>P</t>
  </si>
  <si>
    <t>Q</t>
  </si>
  <si>
    <t>R</t>
  </si>
  <si>
    <t>S</t>
  </si>
  <si>
    <t>T</t>
  </si>
  <si>
    <t>U</t>
  </si>
  <si>
    <t>Y1</t>
  </si>
  <si>
    <t>Y2</t>
  </si>
  <si>
    <t>Y3</t>
  </si>
  <si>
    <t>Y4</t>
  </si>
  <si>
    <t>Y5</t>
  </si>
  <si>
    <t>Y6</t>
  </si>
  <si>
    <t>Y7</t>
  </si>
  <si>
    <t>Y8</t>
  </si>
  <si>
    <t>Y9</t>
  </si>
  <si>
    <t>Y10</t>
  </si>
  <si>
    <t>Y11</t>
  </si>
  <si>
    <t>Y12</t>
  </si>
  <si>
    <t>Y13</t>
  </si>
  <si>
    <t>Y14</t>
  </si>
  <si>
    <t>Y15</t>
  </si>
  <si>
    <t>Y16</t>
  </si>
  <si>
    <t>Y17</t>
  </si>
  <si>
    <t>Y18</t>
  </si>
  <si>
    <t>ZA</t>
  </si>
  <si>
    <t>ZF</t>
  </si>
  <si>
    <t>ZQ</t>
  </si>
  <si>
    <t>ZJ</t>
  </si>
  <si>
    <t>ZO</t>
  </si>
  <si>
    <t>ZP</t>
  </si>
  <si>
    <t>ZM</t>
  </si>
  <si>
    <t>ZN</t>
  </si>
  <si>
    <t>ZL</t>
  </si>
  <si>
    <t>ZT</t>
  </si>
  <si>
    <t>ZU</t>
  </si>
  <si>
    <t>ZH</t>
  </si>
  <si>
    <t>ZG</t>
  </si>
  <si>
    <t>ZZ</t>
  </si>
  <si>
    <t>500M²</t>
  </si>
  <si>
    <t>200M²</t>
  </si>
  <si>
    <t>750 m²</t>
  </si>
  <si>
    <t>1500 m²</t>
  </si>
  <si>
    <t>3000 m²</t>
  </si>
  <si>
    <t>5000 m²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</si>
</sst>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6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9"/>
      <name val="Arial"/>
      <family val="2"/>
    </font>
    <font>
      <b/>
      <sz val="9"/>
      <name val="Arial"/>
    </font>
    <font>
      <b/>
      <u/>
      <sz val="11"/>
      <color theme="1"/>
      <name val="Calibri"/>
      <family val="2"/>
      <scheme val="minor"/>
    </font>
    <font>
      <sz val="8"/>
      <name val="Calibri"/>
      <family val="2"/>
      <scheme val="minor"/>
    </font>
  </fonts>
  <fills count="10">
    <fill>
      <patternFill patternType="none"/>
    </fill>
    <fill>
      <patternFill patternType="gray125"/>
    </fill>
    <fill>
      <patternFill patternType="solid">
        <fgColor theme="1"/>
        <bgColor indexed="64"/>
      </patternFill>
    </fill>
    <fill>
      <patternFill patternType="solid">
        <fgColor theme="4" tint="0.39997558519241921"/>
        <bgColor indexed="64"/>
      </patternFill>
    </fill>
    <fill>
      <patternFill patternType="solid">
        <fgColor theme="9" tint="-0.249977111117893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FFC000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0" tint="-0.14999847407452621"/>
        <bgColor indexed="64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/>
      <right/>
      <top/>
      <bottom style="thin">
        <color rgb="FF000000"/>
      </bottom>
      <diagonal/>
    </border>
    <border>
      <left style="medium">
        <color theme="1"/>
      </left>
      <right style="medium">
        <color theme="1"/>
      </right>
      <top style="medium">
        <color theme="1"/>
      </top>
      <bottom style="medium">
        <color theme="1"/>
      </bottom>
      <diagonal/>
    </border>
    <border>
      <left style="medium">
        <color theme="1"/>
      </left>
      <right/>
      <top style="medium">
        <color theme="1"/>
      </top>
      <bottom style="medium">
        <color theme="1"/>
      </bottom>
      <diagonal/>
    </border>
    <border>
      <left/>
      <right style="medium">
        <color theme="1"/>
      </right>
      <top style="medium">
        <color theme="1"/>
      </top>
      <bottom style="medium">
        <color theme="1"/>
      </bottom>
      <diagonal/>
    </border>
  </borders>
  <cellStyleXfs count="1">
    <xf numFmtId="0" fontId="0" fillId="0" borderId="0"/>
  </cellStyleXfs>
  <cellXfs count="21">
    <xf numFmtId="0" fontId="0" fillId="0" borderId="0" xfId="0"/>
    <xf numFmtId="14" fontId="0" fillId="0" borderId="0" xfId="0" applyNumberFormat="1"/>
    <xf numFmtId="0" fontId="0" fillId="2" borderId="2" xfId="0" applyFill="1" applyBorder="1"/>
    <xf numFmtId="0" fontId="1" fillId="5" borderId="2" xfId="0" applyFont="1" applyFill="1" applyBorder="1" applyAlignment="1">
      <alignment horizontal="center"/>
    </xf>
    <xf numFmtId="0" fontId="4" fillId="7" borderId="2" xfId="0" applyFont="1" applyFill="1" applyBorder="1" applyAlignment="1">
      <alignment horizontal="center" vertical="center"/>
    </xf>
    <xf numFmtId="0" fontId="1" fillId="0" borderId="2" xfId="0" applyFont="1" applyBorder="1" applyAlignment="1">
      <alignment horizontal="center" vertical="center"/>
    </xf>
    <xf numFmtId="0" fontId="3" fillId="8" borderId="1" xfId="0" applyFont="1" applyFill="1" applyBorder="1" applyAlignment="1">
      <alignment horizontal="left" vertical="top" wrapText="1" indent="2"/>
    </xf>
    <xf numFmtId="0" fontId="0" fillId="8" borderId="0" xfId="0" applyFill="1"/>
    <xf numFmtId="0" fontId="2" fillId="8" borderId="1" xfId="0" applyFont="1" applyFill="1" applyBorder="1" applyAlignment="1">
      <alignment horizontal="right" vertical="top" wrapText="1" indent="1"/>
    </xf>
    <xf numFmtId="0" fontId="3" fillId="8" borderId="1" xfId="0" applyFont="1" applyFill="1" applyBorder="1" applyAlignment="1">
      <alignment horizontal="right" vertical="top" wrapText="1" indent="1"/>
    </xf>
    <xf numFmtId="0" fontId="3" fillId="8" borderId="1" xfId="0" applyFont="1" applyFill="1" applyBorder="1" applyAlignment="1">
      <alignment horizontal="right" vertical="top" wrapText="1"/>
    </xf>
    <xf numFmtId="0" fontId="1" fillId="8" borderId="2" xfId="0" applyFont="1" applyFill="1" applyBorder="1" applyAlignment="1">
      <alignment horizontal="center" vertical="center"/>
    </xf>
    <xf numFmtId="0" fontId="1" fillId="6" borderId="2" xfId="0" applyFont="1" applyFill="1" applyBorder="1" applyAlignment="1">
      <alignment horizontal="center"/>
    </xf>
    <xf numFmtId="0" fontId="1" fillId="3" borderId="2" xfId="0" applyFont="1" applyFill="1" applyBorder="1" applyAlignment="1">
      <alignment horizontal="center"/>
    </xf>
    <xf numFmtId="0" fontId="1" fillId="4" borderId="2" xfId="0" applyFont="1" applyFill="1" applyBorder="1" applyAlignment="1">
      <alignment horizontal="center"/>
    </xf>
    <xf numFmtId="0" fontId="0" fillId="9" borderId="0" xfId="0" applyFill="1"/>
    <xf numFmtId="0" fontId="0" fillId="3" borderId="3" xfId="0" applyFill="1" applyBorder="1" applyAlignment="1"/>
    <xf numFmtId="0" fontId="1" fillId="5" borderId="3" xfId="0" applyFont="1" applyFill="1" applyBorder="1" applyAlignment="1"/>
    <xf numFmtId="0" fontId="1" fillId="5" borderId="4" xfId="0" applyFont="1" applyFill="1" applyBorder="1" applyAlignment="1"/>
    <xf numFmtId="20" fontId="0" fillId="0" borderId="0" xfId="0" applyNumberFormat="1"/>
    <xf numFmtId="0" fontId="0" fillId="7" borderId="3" xfId="0" applyFill="1" applyBorder="1" applyAlignment="1"/>
  </cellXfs>
  <cellStyles count="1">
    <cellStyle name="Normal" xfId="0" builtinId="0"/>
  </cellStyles>
  <dxfs count="0"/>
  <tableStyles count="2" defaultTableStyle="TableStyleMedium2" defaultPivotStyle="PivotStyleLight16">
    <tableStyle name="Style de tableau croisé dynamique 1" table="0" count="0" xr9:uid="{849AD936-150C-4996-9B7F-1D274E04ED5B}"/>
    <tableStyle name="Style de tableau croisé dynamique 2" table="0" count="0" xr9:uid="{9E016985-F748-4A57-942A-7104D2B700B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A2FF013-DB99-47DB-8ADF-2E5451ABC897}">
  <dimension ref="C2:AF25"/>
  <sheetViews>
    <sheetView tabSelected="1" topLeftCell="H15" zoomScale="85" zoomScaleNormal="85" workbookViewId="0">
      <selection activeCell="W6" sqref="W6:W25"/>
    </sheetView>
  </sheetViews>
  <sheetFormatPr baseColWidth="10" defaultColWidth="9.109375" defaultRowHeight="14.4" x14ac:dyDescent="0.3"/>
  <cols>
    <col min="3" max="3" width="10.6640625" bestFit="1" customWidth="1"/>
    <col min="4" max="4" width="14.5546875" customWidth="1"/>
    <col min="5" max="5" width="16.5546875" customWidth="1"/>
    <col min="6" max="6" width="16.33203125" customWidth="1"/>
    <col min="7" max="7" width="16.5546875" customWidth="1"/>
    <col min="23" max="23" width="9.5546875" bestFit="1" customWidth="1"/>
    <col min="25" max="25" width="9.5546875" bestFit="1" customWidth="1"/>
  </cols>
  <sheetData>
    <row r="2" spans="3:32" x14ac:dyDescent="0.3">
      <c r="C2" s="1"/>
    </row>
    <row r="3" spans="3:32" ht="15" thickBot="1" x14ac:dyDescent="0.35"/>
    <row r="4" spans="3:32" ht="15" thickBot="1" x14ac:dyDescent="0.35">
      <c r="H4" s="17" t="s">
        <v>13</v>
      </c>
      <c r="I4" s="18" t="s">
        <v>13</v>
      </c>
      <c r="J4" s="20" t="s">
        <v>12</v>
      </c>
      <c r="K4" s="20" t="s">
        <v>12</v>
      </c>
      <c r="L4" s="20" t="s">
        <v>12</v>
      </c>
      <c r="M4" s="20" t="s">
        <v>12</v>
      </c>
      <c r="N4" s="20" t="s">
        <v>12</v>
      </c>
      <c r="O4" s="20" t="s">
        <v>12</v>
      </c>
      <c r="P4" s="16" t="s">
        <v>17</v>
      </c>
      <c r="Q4" s="16" t="s">
        <v>11</v>
      </c>
      <c r="R4" s="16" t="s">
        <v>11</v>
      </c>
      <c r="S4" s="16" t="s">
        <v>11</v>
      </c>
      <c r="T4" s="16" t="s">
        <v>11</v>
      </c>
      <c r="U4" s="16" t="s">
        <v>11</v>
      </c>
    </row>
    <row r="5" spans="3:32" ht="24.9" customHeight="1" thickBot="1" x14ac:dyDescent="0.35">
      <c r="C5" s="2"/>
      <c r="D5" s="13" t="s">
        <v>11</v>
      </c>
      <c r="E5" s="14" t="s">
        <v>12</v>
      </c>
      <c r="F5" s="3" t="s">
        <v>13</v>
      </c>
      <c r="G5" s="12" t="s">
        <v>14</v>
      </c>
      <c r="H5" s="6" t="s">
        <v>5</v>
      </c>
      <c r="I5" s="6" t="s">
        <v>6</v>
      </c>
      <c r="J5" s="6" t="s">
        <v>5</v>
      </c>
      <c r="K5" s="6" t="s">
        <v>6</v>
      </c>
      <c r="L5" s="8" t="s">
        <v>1</v>
      </c>
      <c r="M5" s="9" t="s">
        <v>8</v>
      </c>
      <c r="N5" s="9" t="s">
        <v>9</v>
      </c>
      <c r="O5" s="10" t="s">
        <v>10</v>
      </c>
      <c r="P5" s="6" t="s">
        <v>5</v>
      </c>
      <c r="Q5" s="6" t="s">
        <v>6</v>
      </c>
      <c r="R5" s="9" t="s">
        <v>7</v>
      </c>
      <c r="S5" s="9" t="s">
        <v>8</v>
      </c>
      <c r="T5" s="9" t="s">
        <v>9</v>
      </c>
      <c r="U5" s="10" t="s">
        <v>10</v>
      </c>
      <c r="X5">
        <v>200</v>
      </c>
      <c r="Y5">
        <v>500</v>
      </c>
      <c r="Z5">
        <v>750</v>
      </c>
      <c r="AA5">
        <v>1000</v>
      </c>
      <c r="AB5">
        <v>1500</v>
      </c>
      <c r="AC5">
        <v>3000</v>
      </c>
      <c r="AD5">
        <v>5000</v>
      </c>
    </row>
    <row r="6" spans="3:32" ht="24.9" customHeight="1" thickBot="1" x14ac:dyDescent="0.35">
      <c r="C6" s="4" t="s">
        <v>24</v>
      </c>
      <c r="D6" s="5" t="s">
        <v>3</v>
      </c>
      <c r="E6" s="5" t="s">
        <v>15</v>
      </c>
      <c r="F6" s="5" t="s">
        <v>60</v>
      </c>
      <c r="G6" s="5" t="s">
        <v>16</v>
      </c>
      <c r="H6" s="7">
        <f>+VLOOKUP(F6,Raisin!$A$1:$C$22,2,0)</f>
        <v>12</v>
      </c>
      <c r="I6" s="7">
        <f>+VLOOKUP(F6,Raisin!$A$1:$C$22,3,0)</f>
        <v>111</v>
      </c>
      <c r="J6" s="7">
        <f>+VLOOKUP(E6,Pomme!$A$1:$G$21,2,0)</f>
        <v>18</v>
      </c>
      <c r="K6" s="7">
        <f>+VLOOKUP(E6,Pomme!$A$1:$G$21,3,0)</f>
        <v>121</v>
      </c>
      <c r="L6" s="7">
        <f>+VLOOKUP(E6,Pomme!$A$1:$G$21,4,0)</f>
        <v>1221</v>
      </c>
      <c r="M6" s="7">
        <f>+VLOOKUP(E6,Pomme!$A$1:$G$21,5,0)</f>
        <v>5771</v>
      </c>
      <c r="N6" s="7">
        <f>+VLOOKUP(E6,Pomme!$A$1:$G$21,6,0)</f>
        <v>6701</v>
      </c>
      <c r="O6" s="7">
        <f>+VLOOKUP(E6,Pomme!$A$1:$G$21,7,0)</f>
        <v>9982</v>
      </c>
      <c r="P6" s="7">
        <f>+VLOOKUP(D6,Poire!$A$1:$G$211,2,0)</f>
        <v>12</v>
      </c>
      <c r="Q6" s="7">
        <f>+VLOOKUP(D6,Poire!$A$1:$G$211,3,0)</f>
        <v>111</v>
      </c>
      <c r="R6" s="7">
        <f>+VLOOKUP(D6,Poire!$A$1:$G$211,4,0)</f>
        <v>1212</v>
      </c>
      <c r="S6" s="7">
        <f>+VLOOKUP(D6,Poire!$A$1:$G$211,5,0)</f>
        <v>5678</v>
      </c>
      <c r="T6" s="7">
        <f>+VLOOKUP(D6,Poire!$A$1:$G$211,6,0)</f>
        <v>6789</v>
      </c>
      <c r="U6" s="7">
        <f>+VLOOKUP(D6,Poire!$A$1:$G$211,7,0)</f>
        <v>8967</v>
      </c>
      <c r="W6" s="4" t="s">
        <v>24</v>
      </c>
      <c r="X6">
        <f>MIN(H6,P6,J6)</f>
        <v>12</v>
      </c>
      <c r="Y6" s="15">
        <f>MIN(I6,Q6,K6)</f>
        <v>111</v>
      </c>
      <c r="Z6">
        <v>40.200000000000003</v>
      </c>
      <c r="AA6">
        <v>40</v>
      </c>
      <c r="AB6">
        <f>MIN(S6,M6)</f>
        <v>5678</v>
      </c>
      <c r="AC6">
        <f>MIN(N6,T6)</f>
        <v>6701</v>
      </c>
      <c r="AD6">
        <f>MIN(U6,O6)</f>
        <v>8967</v>
      </c>
      <c r="AF6" s="19"/>
    </row>
    <row r="7" spans="3:32" ht="24.9" customHeight="1" thickBot="1" x14ac:dyDescent="0.35">
      <c r="C7" s="4" t="s">
        <v>25</v>
      </c>
      <c r="D7" s="5" t="s">
        <v>2</v>
      </c>
      <c r="E7" s="5" t="s">
        <v>18</v>
      </c>
      <c r="F7" s="5" t="s">
        <v>61</v>
      </c>
      <c r="G7" s="5" t="s">
        <v>78</v>
      </c>
      <c r="H7" s="7">
        <f>+VLOOKUP(F7,Raisin!$A$1:$C$22,2,0)</f>
        <v>13</v>
      </c>
      <c r="I7" s="7">
        <f>+VLOOKUP(F7,Raisin!$A$1:$C$22,3,0)</f>
        <v>112</v>
      </c>
      <c r="J7" s="7">
        <f>+VLOOKUP(E7,Pomme!$A$1:$G$21,2,0)</f>
        <v>19</v>
      </c>
      <c r="K7" s="7">
        <f>+VLOOKUP(E7,Pomme!$A$1:$G$21,3,0)</f>
        <v>122</v>
      </c>
      <c r="L7" s="7">
        <f>+VLOOKUP(E7,Pomme!$A$1:$G$21,4,0)</f>
        <v>1222</v>
      </c>
      <c r="M7" s="7">
        <f>+VLOOKUP(E7,Pomme!$A$1:$G$21,5,0)</f>
        <v>5772</v>
      </c>
      <c r="N7" s="7">
        <f>+VLOOKUP(E7,Pomme!$A$1:$G$21,6,0)</f>
        <v>6702</v>
      </c>
      <c r="O7" s="7">
        <f>+VLOOKUP(E7,Pomme!$A$1:$G$21,7,0)</f>
        <v>9983</v>
      </c>
      <c r="P7" s="7">
        <f>+VLOOKUP(D7,Poire!$A$1:$G$211,2,0)</f>
        <v>13</v>
      </c>
      <c r="Q7" s="7">
        <f>+VLOOKUP(D7,Poire!$A$1:$G$211,3,0)</f>
        <v>112</v>
      </c>
      <c r="R7" s="7">
        <f>+VLOOKUP(D7,Poire!$A$1:$G$211,4,0)</f>
        <v>1213</v>
      </c>
      <c r="S7" s="7">
        <f>+VLOOKUP(D7,Poire!$A$1:$G$211,5,0)</f>
        <v>5679</v>
      </c>
      <c r="T7" s="7">
        <f>+VLOOKUP(D7,Poire!$A$1:$G$211,6,0)</f>
        <v>6790</v>
      </c>
      <c r="U7" s="7">
        <f>+VLOOKUP(D7,Poire!$A$1:$G$211,7,0)</f>
        <v>8968</v>
      </c>
      <c r="W7" s="4" t="s">
        <v>25</v>
      </c>
      <c r="X7">
        <f t="shared" ref="X7:X25" si="0">MIN(H7,P7,J7)</f>
        <v>13</v>
      </c>
      <c r="Y7">
        <f t="shared" ref="Y7:Y25" si="1">MIN(I7,Q7,K7)</f>
        <v>112</v>
      </c>
      <c r="Z7">
        <v>43.3</v>
      </c>
      <c r="AA7">
        <v>44</v>
      </c>
      <c r="AB7">
        <f t="shared" ref="AB7:AB25" si="2">MIN(S7,M7)</f>
        <v>5679</v>
      </c>
      <c r="AC7">
        <f t="shared" ref="AC7:AC25" si="3">MIN(N7,T7)</f>
        <v>6702</v>
      </c>
      <c r="AD7">
        <f t="shared" ref="AD7:AD25" si="4">MIN(U7,O7)</f>
        <v>8968</v>
      </c>
    </row>
    <row r="8" spans="3:32" ht="24.9" customHeight="1" thickBot="1" x14ac:dyDescent="0.35">
      <c r="C8" s="4" t="s">
        <v>26</v>
      </c>
      <c r="D8" s="5" t="s">
        <v>44</v>
      </c>
      <c r="E8" s="5" t="s">
        <v>19</v>
      </c>
      <c r="F8" s="5" t="s">
        <v>62</v>
      </c>
      <c r="G8" s="5" t="s">
        <v>79</v>
      </c>
      <c r="H8" s="7">
        <f>+VLOOKUP(F8,Raisin!$A$1:$C$22,2,0)</f>
        <v>14</v>
      </c>
      <c r="I8" s="7">
        <f>+VLOOKUP(F8,Raisin!$A$1:$C$22,3,0)</f>
        <v>113</v>
      </c>
      <c r="J8" s="7">
        <f>+VLOOKUP(E8,Pomme!$A$1:$G$21,2,0)</f>
        <v>20</v>
      </c>
      <c r="K8" s="7">
        <f>+VLOOKUP(E8,Pomme!$A$1:$G$21,3,0)</f>
        <v>123</v>
      </c>
      <c r="L8" s="7">
        <f>+VLOOKUP(E8,Pomme!$A$1:$G$21,4,0)</f>
        <v>1223</v>
      </c>
      <c r="M8" s="7">
        <f>+VLOOKUP(E8,Pomme!$A$1:$G$21,5,0)</f>
        <v>5773</v>
      </c>
      <c r="N8" s="7">
        <f>+VLOOKUP(E8,Pomme!$A$1:$G$21,6,0)</f>
        <v>6703</v>
      </c>
      <c r="O8" s="7">
        <f>+VLOOKUP(E8,Pomme!$A$1:$G$21,7,0)</f>
        <v>9984</v>
      </c>
      <c r="P8" s="7">
        <f>+VLOOKUP(D8,Poire!$A$1:$G$211,2,0)</f>
        <v>14</v>
      </c>
      <c r="Q8" s="7">
        <f>+VLOOKUP(D8,Poire!$A$1:$G$211,3,0)</f>
        <v>113</v>
      </c>
      <c r="R8" s="7">
        <f>+VLOOKUP(D8,Poire!$A$1:$G$211,4,0)</f>
        <v>1214</v>
      </c>
      <c r="S8" s="7">
        <f>+VLOOKUP(D8,Poire!$A$1:$G$211,5,0)</f>
        <v>5680</v>
      </c>
      <c r="T8" s="7">
        <f>+VLOOKUP(D8,Poire!$A$1:$G$211,6,0)</f>
        <v>6791</v>
      </c>
      <c r="U8" s="7">
        <f>+VLOOKUP(D8,Poire!$A$1:$G$211,7,0)</f>
        <v>8969</v>
      </c>
      <c r="W8" s="4" t="s">
        <v>26</v>
      </c>
      <c r="X8">
        <f t="shared" si="0"/>
        <v>14</v>
      </c>
      <c r="Y8">
        <f t="shared" si="1"/>
        <v>113</v>
      </c>
      <c r="Z8">
        <v>46.5</v>
      </c>
      <c r="AA8">
        <v>44</v>
      </c>
      <c r="AB8">
        <f t="shared" si="2"/>
        <v>5680</v>
      </c>
      <c r="AC8">
        <f t="shared" si="3"/>
        <v>6703</v>
      </c>
      <c r="AD8">
        <f t="shared" si="4"/>
        <v>8969</v>
      </c>
    </row>
    <row r="9" spans="3:32" ht="24.9" customHeight="1" thickBot="1" x14ac:dyDescent="0.35">
      <c r="C9" s="4" t="s">
        <v>27</v>
      </c>
      <c r="D9" s="5" t="s">
        <v>4</v>
      </c>
      <c r="E9" s="5" t="s">
        <v>20</v>
      </c>
      <c r="F9" s="5" t="s">
        <v>63</v>
      </c>
      <c r="G9" s="5" t="s">
        <v>80</v>
      </c>
      <c r="H9" s="7">
        <f>+VLOOKUP(F9,Raisin!$A$1:$C$22,2,0)</f>
        <v>15</v>
      </c>
      <c r="I9" s="7">
        <f>+VLOOKUP(F9,Raisin!$A$1:$C$22,3,0)</f>
        <v>114</v>
      </c>
      <c r="J9" s="7">
        <f>+VLOOKUP(E9,Pomme!$A$1:$G$21,2,0)</f>
        <v>21</v>
      </c>
      <c r="K9" s="7">
        <f>+VLOOKUP(E9,Pomme!$A$1:$G$21,3,0)</f>
        <v>124</v>
      </c>
      <c r="L9" s="7">
        <f>+VLOOKUP(E9,Pomme!$A$1:$G$21,4,0)</f>
        <v>1224</v>
      </c>
      <c r="M9" s="7">
        <f>+VLOOKUP(E9,Pomme!$A$1:$G$21,5,0)</f>
        <v>5774</v>
      </c>
      <c r="N9" s="7">
        <f>+VLOOKUP(E9,Pomme!$A$1:$G$21,6,0)</f>
        <v>6704</v>
      </c>
      <c r="O9" s="7">
        <f>+VLOOKUP(E9,Pomme!$A$1:$G$21,7,0)</f>
        <v>9985</v>
      </c>
      <c r="P9" s="7">
        <f>+VLOOKUP(D9,Poire!$A$1:$G$211,2,0)</f>
        <v>15</v>
      </c>
      <c r="Q9" s="7">
        <f>+VLOOKUP(D9,Poire!$A$1:$G$211,3,0)</f>
        <v>114</v>
      </c>
      <c r="R9" s="7">
        <f>+VLOOKUP(D9,Poire!$A$1:$G$211,4,0)</f>
        <v>1215</v>
      </c>
      <c r="S9" s="7">
        <f>+VLOOKUP(D9,Poire!$A$1:$G$211,5,0)</f>
        <v>5681</v>
      </c>
      <c r="T9" s="7">
        <f>+VLOOKUP(D9,Poire!$A$1:$G$211,6,0)</f>
        <v>6792</v>
      </c>
      <c r="U9" s="7">
        <f>+VLOOKUP(D9,Poire!$A$1:$G$211,7,0)</f>
        <v>8970</v>
      </c>
      <c r="W9" s="4" t="s">
        <v>27</v>
      </c>
      <c r="X9">
        <f t="shared" si="0"/>
        <v>15</v>
      </c>
      <c r="Y9">
        <f t="shared" si="1"/>
        <v>114</v>
      </c>
      <c r="Z9">
        <v>47.6</v>
      </c>
      <c r="AA9">
        <v>47.5</v>
      </c>
      <c r="AB9">
        <f t="shared" si="2"/>
        <v>5681</v>
      </c>
      <c r="AC9">
        <f t="shared" si="3"/>
        <v>6704</v>
      </c>
      <c r="AD9">
        <f t="shared" si="4"/>
        <v>8970</v>
      </c>
    </row>
    <row r="10" spans="3:32" ht="24.9" customHeight="1" thickBot="1" x14ac:dyDescent="0.35">
      <c r="C10" s="4" t="s">
        <v>28</v>
      </c>
      <c r="D10" s="5" t="s">
        <v>45</v>
      </c>
      <c r="E10" s="5" t="s">
        <v>21</v>
      </c>
      <c r="F10" s="5" t="s">
        <v>64</v>
      </c>
      <c r="G10" s="5" t="s">
        <v>81</v>
      </c>
      <c r="H10" s="7">
        <f>+VLOOKUP(F10,Raisin!$A$1:$C$22,2,0)</f>
        <v>16</v>
      </c>
      <c r="I10" s="7">
        <f>+VLOOKUP(F10,Raisin!$A$1:$C$22,3,0)</f>
        <v>115</v>
      </c>
      <c r="J10" s="7">
        <f>+VLOOKUP(E10,Pomme!$A$1:$G$21,2,0)</f>
        <v>22</v>
      </c>
      <c r="K10" s="7">
        <f>+VLOOKUP(E10,Pomme!$A$1:$G$21,3,0)</f>
        <v>125</v>
      </c>
      <c r="L10" s="7">
        <f>+VLOOKUP(E10,Pomme!$A$1:$G$21,4,0)</f>
        <v>1225</v>
      </c>
      <c r="M10" s="7">
        <f>+VLOOKUP(E10,Pomme!$A$1:$G$21,5,0)</f>
        <v>5775</v>
      </c>
      <c r="N10" s="7">
        <f>+VLOOKUP(E10,Pomme!$A$1:$G$21,6,0)</f>
        <v>6705</v>
      </c>
      <c r="O10" s="7">
        <f>+VLOOKUP(E10,Pomme!$A$1:$G$21,7,0)</f>
        <v>9986</v>
      </c>
      <c r="P10" s="7">
        <f>+VLOOKUP(D10,Poire!$A$1:$G$211,2,0)</f>
        <v>16</v>
      </c>
      <c r="Q10" s="7">
        <f>+VLOOKUP(D10,Poire!$A$1:$G$211,3,0)</f>
        <v>115</v>
      </c>
      <c r="R10" s="7">
        <f>+VLOOKUP(D10,Poire!$A$1:$G$211,4,0)</f>
        <v>1216</v>
      </c>
      <c r="S10" s="7">
        <f>+VLOOKUP(D10,Poire!$A$1:$G$211,5,0)</f>
        <v>5682</v>
      </c>
      <c r="T10" s="7">
        <f>+VLOOKUP(D10,Poire!$A$1:$G$211,6,0)</f>
        <v>6793</v>
      </c>
      <c r="U10" s="7">
        <f>+VLOOKUP(D10,Poire!$A$1:$G$211,7,0)</f>
        <v>8971</v>
      </c>
      <c r="W10" s="4" t="s">
        <v>28</v>
      </c>
      <c r="X10">
        <f t="shared" si="0"/>
        <v>16</v>
      </c>
      <c r="Y10">
        <f t="shared" si="1"/>
        <v>115</v>
      </c>
      <c r="Z10">
        <v>54.8</v>
      </c>
      <c r="AA10">
        <v>50.7</v>
      </c>
      <c r="AB10">
        <f t="shared" si="2"/>
        <v>5682</v>
      </c>
      <c r="AC10">
        <f t="shared" si="3"/>
        <v>6705</v>
      </c>
      <c r="AD10">
        <f t="shared" si="4"/>
        <v>8971</v>
      </c>
    </row>
    <row r="11" spans="3:32" ht="24.9" customHeight="1" thickBot="1" x14ac:dyDescent="0.35">
      <c r="C11" s="4" t="s">
        <v>29</v>
      </c>
      <c r="D11" s="5" t="s">
        <v>46</v>
      </c>
      <c r="E11" s="11"/>
      <c r="F11" s="5" t="s">
        <v>65</v>
      </c>
      <c r="G11" s="5" t="s">
        <v>82</v>
      </c>
      <c r="H11" s="7">
        <f>+VLOOKUP(F11,Raisin!$A$1:$C$22,2,0)</f>
        <v>17</v>
      </c>
      <c r="I11" s="7">
        <f>+VLOOKUP(F11,Raisin!$A$1:$C$22,3,0)</f>
        <v>116</v>
      </c>
      <c r="J11" s="7"/>
      <c r="K11" s="7"/>
      <c r="L11" s="7"/>
      <c r="M11" s="7"/>
      <c r="N11" s="7"/>
      <c r="O11" s="7"/>
      <c r="P11" s="7">
        <f>+VLOOKUP(D11,Poire!$A$1:$G$211,2,0)</f>
        <v>17</v>
      </c>
      <c r="Q11" s="7">
        <f>+VLOOKUP(D11,Poire!$A$1:$G$211,3,0)</f>
        <v>116</v>
      </c>
      <c r="R11" s="7">
        <f>+VLOOKUP(D11,Poire!$A$1:$G$211,4,0)</f>
        <v>1217</v>
      </c>
      <c r="S11" s="7">
        <f>+VLOOKUP(D11,Poire!$A$1:$G$211,5,0)</f>
        <v>5683</v>
      </c>
      <c r="T11" s="7">
        <f>+VLOOKUP(D11,Poire!$A$1:$G$211,6,0)</f>
        <v>6794</v>
      </c>
      <c r="U11" s="7">
        <f>+VLOOKUP(D11,Poire!$A$1:$G$211,7,0)</f>
        <v>8972</v>
      </c>
      <c r="W11" s="4" t="s">
        <v>29</v>
      </c>
      <c r="X11">
        <f t="shared" si="0"/>
        <v>17</v>
      </c>
      <c r="Y11">
        <f t="shared" si="1"/>
        <v>116</v>
      </c>
      <c r="Z11">
        <v>42.2</v>
      </c>
      <c r="AB11">
        <f t="shared" si="2"/>
        <v>5683</v>
      </c>
      <c r="AC11">
        <f t="shared" si="3"/>
        <v>6794</v>
      </c>
      <c r="AD11">
        <f t="shared" si="4"/>
        <v>8972</v>
      </c>
    </row>
    <row r="12" spans="3:32" ht="24.9" customHeight="1" thickBot="1" x14ac:dyDescent="0.35">
      <c r="C12" s="4" t="s">
        <v>30</v>
      </c>
      <c r="D12" s="5" t="s">
        <v>47</v>
      </c>
      <c r="E12" s="11"/>
      <c r="F12" s="5" t="s">
        <v>66</v>
      </c>
      <c r="G12" s="5" t="s">
        <v>83</v>
      </c>
      <c r="H12" s="7">
        <f>+VLOOKUP(F12,Raisin!$A$1:$C$22,2,0)</f>
        <v>18</v>
      </c>
      <c r="I12" s="7">
        <f>+VLOOKUP(F12,Raisin!$A$1:$C$22,3,0)</f>
        <v>117</v>
      </c>
      <c r="J12" s="7"/>
      <c r="K12" s="7"/>
      <c r="L12" s="7"/>
      <c r="M12" s="7"/>
      <c r="N12" s="7"/>
      <c r="O12" s="7"/>
      <c r="P12" s="7">
        <f>+VLOOKUP(D12,Poire!$A$1:$G$211,2,0)</f>
        <v>18</v>
      </c>
      <c r="Q12" s="7">
        <f>+VLOOKUP(D12,Poire!$A$1:$G$211,3,0)</f>
        <v>117</v>
      </c>
      <c r="R12" s="7">
        <f>+VLOOKUP(D12,Poire!$A$1:$G$211,4,0)</f>
        <v>1218</v>
      </c>
      <c r="S12" s="7">
        <f>+VLOOKUP(D12,Poire!$A$1:$G$211,5,0)</f>
        <v>5684</v>
      </c>
      <c r="T12" s="7">
        <f>+VLOOKUP(D12,Poire!$A$1:$G$211,6,0)</f>
        <v>6795</v>
      </c>
      <c r="U12" s="7">
        <f>+VLOOKUP(D12,Poire!$A$1:$G$211,7,0)</f>
        <v>8973</v>
      </c>
      <c r="W12" s="4" t="s">
        <v>30</v>
      </c>
      <c r="X12">
        <f t="shared" si="0"/>
        <v>18</v>
      </c>
      <c r="Y12">
        <f t="shared" si="1"/>
        <v>117</v>
      </c>
      <c r="Z12">
        <v>45.5</v>
      </c>
      <c r="AB12">
        <f t="shared" si="2"/>
        <v>5684</v>
      </c>
      <c r="AC12">
        <f t="shared" si="3"/>
        <v>6795</v>
      </c>
      <c r="AD12">
        <f t="shared" si="4"/>
        <v>8973</v>
      </c>
    </row>
    <row r="13" spans="3:32" ht="24.9" customHeight="1" thickBot="1" x14ac:dyDescent="0.35">
      <c r="C13" s="4" t="s">
        <v>31</v>
      </c>
      <c r="D13" s="5" t="s">
        <v>48</v>
      </c>
      <c r="E13" s="11"/>
      <c r="F13" s="5" t="s">
        <v>67</v>
      </c>
      <c r="G13" s="5" t="s">
        <v>84</v>
      </c>
      <c r="H13" s="7">
        <f>+VLOOKUP(F13,Raisin!$A$1:$C$22,2,0)</f>
        <v>19</v>
      </c>
      <c r="I13" s="7">
        <f>+VLOOKUP(F13,Raisin!$A$1:$C$22,3,0)</f>
        <v>118</v>
      </c>
      <c r="J13" s="7"/>
      <c r="K13" s="7"/>
      <c r="L13" s="7"/>
      <c r="M13" s="7"/>
      <c r="N13" s="7"/>
      <c r="O13" s="7"/>
      <c r="P13" s="7">
        <f>+VLOOKUP(D13,Poire!$A$1:$G$211,2,0)</f>
        <v>19</v>
      </c>
      <c r="Q13" s="7">
        <f>+VLOOKUP(D13,Poire!$A$1:$G$211,3,0)</f>
        <v>118</v>
      </c>
      <c r="R13" s="7">
        <f>+VLOOKUP(D13,Poire!$A$1:$G$211,4,0)</f>
        <v>1219</v>
      </c>
      <c r="S13" s="7">
        <f>+VLOOKUP(D13,Poire!$A$1:$G$211,5,0)</f>
        <v>5685</v>
      </c>
      <c r="T13" s="7">
        <f>+VLOOKUP(D13,Poire!$A$1:$G$211,6,0)</f>
        <v>6796</v>
      </c>
      <c r="U13" s="7">
        <f>+VLOOKUP(D13,Poire!$A$1:$G$211,7,0)</f>
        <v>8974</v>
      </c>
      <c r="W13" s="4" t="s">
        <v>31</v>
      </c>
      <c r="X13">
        <f t="shared" si="0"/>
        <v>19</v>
      </c>
      <c r="Y13">
        <f t="shared" si="1"/>
        <v>118</v>
      </c>
      <c r="Z13">
        <v>48.7</v>
      </c>
      <c r="AB13">
        <f t="shared" si="2"/>
        <v>5685</v>
      </c>
      <c r="AC13">
        <f t="shared" si="3"/>
        <v>6796</v>
      </c>
      <c r="AD13">
        <f t="shared" si="4"/>
        <v>8974</v>
      </c>
    </row>
    <row r="14" spans="3:32" ht="24.9" customHeight="1" thickBot="1" x14ac:dyDescent="0.35">
      <c r="C14" s="4" t="s">
        <v>32</v>
      </c>
      <c r="D14" s="5" t="s">
        <v>49</v>
      </c>
      <c r="E14" s="11"/>
      <c r="F14" s="5" t="s">
        <v>68</v>
      </c>
      <c r="G14" s="5" t="s">
        <v>85</v>
      </c>
      <c r="H14" s="7">
        <f>+VLOOKUP(F14,Raisin!$A$1:$C$22,2,0)</f>
        <v>20</v>
      </c>
      <c r="I14" s="7">
        <f>+VLOOKUP(F14,Raisin!$A$1:$C$22,3,0)</f>
        <v>119</v>
      </c>
      <c r="J14" s="7"/>
      <c r="K14" s="7"/>
      <c r="L14" s="7"/>
      <c r="M14" s="7"/>
      <c r="N14" s="7"/>
      <c r="O14" s="7"/>
      <c r="P14" s="7">
        <f>+VLOOKUP(D14,Poire!$A$1:$G$211,2,0)</f>
        <v>20</v>
      </c>
      <c r="Q14" s="7">
        <f>+VLOOKUP(D14,Poire!$A$1:$G$211,3,0)</f>
        <v>119</v>
      </c>
      <c r="R14" s="7">
        <f>+VLOOKUP(D14,Poire!$A$1:$G$211,4,0)</f>
        <v>1220</v>
      </c>
      <c r="S14" s="7">
        <f>+VLOOKUP(D14,Poire!$A$1:$G$211,5,0)</f>
        <v>5686</v>
      </c>
      <c r="T14" s="7">
        <f>+VLOOKUP(D14,Poire!$A$1:$G$211,6,0)</f>
        <v>6797</v>
      </c>
      <c r="U14" s="7">
        <f>+VLOOKUP(D14,Poire!$A$1:$G$211,7,0)</f>
        <v>8975</v>
      </c>
      <c r="W14" s="4" t="s">
        <v>32</v>
      </c>
      <c r="X14">
        <f t="shared" si="0"/>
        <v>20</v>
      </c>
      <c r="Y14">
        <f t="shared" si="1"/>
        <v>119</v>
      </c>
      <c r="Z14">
        <v>57.1</v>
      </c>
      <c r="AB14">
        <f t="shared" si="2"/>
        <v>5686</v>
      </c>
      <c r="AC14">
        <f t="shared" si="3"/>
        <v>6797</v>
      </c>
      <c r="AD14">
        <f t="shared" si="4"/>
        <v>8975</v>
      </c>
    </row>
    <row r="15" spans="3:32" ht="24.9" customHeight="1" thickBot="1" x14ac:dyDescent="0.35">
      <c r="C15" s="4" t="s">
        <v>33</v>
      </c>
      <c r="D15" s="5" t="s">
        <v>50</v>
      </c>
      <c r="E15" s="5" t="s">
        <v>22</v>
      </c>
      <c r="F15" s="5" t="s">
        <v>69</v>
      </c>
      <c r="G15" s="5" t="s">
        <v>86</v>
      </c>
      <c r="H15" s="7">
        <f>+VLOOKUP(F15,Raisin!$A$1:$C$22,2,0)</f>
        <v>21</v>
      </c>
      <c r="I15" s="7">
        <f>+VLOOKUP(F15,Raisin!$A$1:$C$22,3,0)</f>
        <v>120</v>
      </c>
      <c r="J15" s="7">
        <f>+VLOOKUP(E15,Pomme!$A$1:$G$21,2,0)</f>
        <v>27</v>
      </c>
      <c r="K15" s="7">
        <f>+VLOOKUP(E15,Pomme!$A$1:$G$21,3,0)</f>
        <v>126</v>
      </c>
      <c r="L15" s="7">
        <f>+VLOOKUP(E15,Pomme!$A$1:$G$21,4,0)</f>
        <v>1226</v>
      </c>
      <c r="M15" s="7">
        <f>+VLOOKUP(E15,Pomme!$A$1:$G$21,5,0)</f>
        <v>5776</v>
      </c>
      <c r="N15" s="7">
        <f>+VLOOKUP(E15,Pomme!$A$1:$G$21,6,0)</f>
        <v>6708</v>
      </c>
      <c r="O15" s="7">
        <f>+VLOOKUP(E15,Pomme!$A$1:$G$21,7,0)</f>
        <v>9987</v>
      </c>
      <c r="P15" s="7">
        <f>+VLOOKUP(D15,Poire!$A$1:$G$211,2,0)</f>
        <v>21</v>
      </c>
      <c r="Q15" s="7">
        <f>+VLOOKUP(D15,Poire!$A$1:$G$211,3,0)</f>
        <v>120</v>
      </c>
      <c r="R15" s="7">
        <f>+VLOOKUP(D15,Poire!$A$1:$G$211,4,0)</f>
        <v>1221</v>
      </c>
      <c r="S15" s="7">
        <f>+VLOOKUP(D15,Poire!$A$1:$G$211,5,0)</f>
        <v>5687</v>
      </c>
      <c r="T15" s="7">
        <f>+VLOOKUP(D15,Poire!$A$1:$G$211,6,0)</f>
        <v>6798</v>
      </c>
      <c r="U15" s="7">
        <f>+VLOOKUP(D15,Poire!$A$1:$G$211,7,0)</f>
        <v>8976</v>
      </c>
      <c r="W15" s="4" t="s">
        <v>33</v>
      </c>
      <c r="X15">
        <f t="shared" si="0"/>
        <v>21</v>
      </c>
      <c r="Y15">
        <f t="shared" si="1"/>
        <v>120</v>
      </c>
      <c r="Z15">
        <v>59.1</v>
      </c>
      <c r="AA15">
        <v>56.4</v>
      </c>
      <c r="AB15">
        <f t="shared" si="2"/>
        <v>5687</v>
      </c>
      <c r="AC15">
        <f t="shared" si="3"/>
        <v>6708</v>
      </c>
      <c r="AD15">
        <f t="shared" si="4"/>
        <v>8976</v>
      </c>
    </row>
    <row r="16" spans="3:32" ht="24.9" customHeight="1" thickBot="1" x14ac:dyDescent="0.35">
      <c r="C16" s="4" t="s">
        <v>34</v>
      </c>
      <c r="D16" s="5" t="s">
        <v>51</v>
      </c>
      <c r="E16" s="5" t="s">
        <v>23</v>
      </c>
      <c r="F16" s="5" t="s">
        <v>70</v>
      </c>
      <c r="G16" s="5" t="s">
        <v>87</v>
      </c>
      <c r="H16" s="7">
        <f>+VLOOKUP(F16,Raisin!$A$1:$C$22,2,0)</f>
        <v>22</v>
      </c>
      <c r="I16" s="7">
        <f>+VLOOKUP(F16,Raisin!$A$1:$C$22,3,0)</f>
        <v>121</v>
      </c>
      <c r="J16" s="7">
        <f>+VLOOKUP(E16,Pomme!$A$1:$G$21,2,0)</f>
        <v>28</v>
      </c>
      <c r="K16" s="7">
        <f>+VLOOKUP(E16,Pomme!$A$1:$G$21,3,0)</f>
        <v>127</v>
      </c>
      <c r="L16" s="7">
        <f>+VLOOKUP(E16,Pomme!$A$1:$G$21,4,0)</f>
        <v>1227</v>
      </c>
      <c r="M16" s="7">
        <f>+VLOOKUP(E16,Pomme!$A$1:$G$21,5,0)</f>
        <v>5777</v>
      </c>
      <c r="N16" s="7">
        <f>+VLOOKUP(E16,Pomme!$A$1:$G$21,6,0)</f>
        <v>6709</v>
      </c>
      <c r="O16" s="7">
        <f>+VLOOKUP(E16,Pomme!$A$1:$G$21,7,0)</f>
        <v>9988</v>
      </c>
      <c r="P16" s="7">
        <f>+VLOOKUP(D16,Poire!$A$1:$G$211,2,0)</f>
        <v>22</v>
      </c>
      <c r="Q16" s="7">
        <f>+VLOOKUP(D16,Poire!$A$1:$G$211,3,0)</f>
        <v>121</v>
      </c>
      <c r="R16" s="7">
        <f>+VLOOKUP(D16,Poire!$A$1:$G$211,4,0)</f>
        <v>1222</v>
      </c>
      <c r="S16" s="7">
        <f>+VLOOKUP(D16,Poire!$A$1:$G$211,5,0)</f>
        <v>5688</v>
      </c>
      <c r="T16" s="7">
        <f>+VLOOKUP(D16,Poire!$A$1:$G$211,6,0)</f>
        <v>6799</v>
      </c>
      <c r="U16" s="7">
        <f>+VLOOKUP(D16,Poire!$A$1:$G$211,7,0)</f>
        <v>8977</v>
      </c>
      <c r="W16" s="4" t="s">
        <v>34</v>
      </c>
      <c r="X16">
        <f t="shared" si="0"/>
        <v>22</v>
      </c>
      <c r="Y16">
        <f t="shared" si="1"/>
        <v>121</v>
      </c>
      <c r="AA16">
        <v>63.5</v>
      </c>
      <c r="AB16">
        <f t="shared" si="2"/>
        <v>5688</v>
      </c>
      <c r="AC16">
        <f t="shared" si="3"/>
        <v>6709</v>
      </c>
      <c r="AD16">
        <f t="shared" si="4"/>
        <v>8977</v>
      </c>
    </row>
    <row r="17" spans="3:30" ht="24.9" customHeight="1" thickBot="1" x14ac:dyDescent="0.35">
      <c r="C17" s="4" t="s">
        <v>35</v>
      </c>
      <c r="D17" s="5" t="s">
        <v>0</v>
      </c>
      <c r="E17" s="5" t="s">
        <v>22</v>
      </c>
      <c r="F17" s="5" t="s">
        <v>71</v>
      </c>
      <c r="G17" s="5" t="s">
        <v>88</v>
      </c>
      <c r="H17" s="7">
        <f>+VLOOKUP(F17,Raisin!$A$1:$C$22,2,0)</f>
        <v>23</v>
      </c>
      <c r="I17" s="7">
        <f>+VLOOKUP(F17,Raisin!$A$1:$C$22,3,0)</f>
        <v>122</v>
      </c>
      <c r="J17" s="7">
        <f>+VLOOKUP(E17,Pomme!$A$1:$G$21,2,0)</f>
        <v>27</v>
      </c>
      <c r="K17" s="7">
        <f>+VLOOKUP(E17,Pomme!$A$1:$G$21,3,0)</f>
        <v>126</v>
      </c>
      <c r="L17" s="7">
        <f>+VLOOKUP(E17,Pomme!$A$1:$G$21,4,0)</f>
        <v>1226</v>
      </c>
      <c r="M17" s="7">
        <f>+VLOOKUP(E17,Pomme!$A$1:$G$21,5,0)</f>
        <v>5776</v>
      </c>
      <c r="N17" s="7">
        <f>+VLOOKUP(E17,Pomme!$A$1:$G$21,6,0)</f>
        <v>6708</v>
      </c>
      <c r="O17" s="7">
        <f>+VLOOKUP(E17,Pomme!$A$1:$G$21,7,0)</f>
        <v>9987</v>
      </c>
      <c r="P17" s="7">
        <f>+VLOOKUP(D17,Poire!$A$1:$G$211,2,0)</f>
        <v>23</v>
      </c>
      <c r="Q17" s="7">
        <f>+VLOOKUP(D17,Poire!$A$1:$G$211,3,0)</f>
        <v>122</v>
      </c>
      <c r="R17" s="7">
        <f>+VLOOKUP(D17,Poire!$A$1:$G$211,4,0)</f>
        <v>1223</v>
      </c>
      <c r="S17" s="7">
        <f>+VLOOKUP(D17,Poire!$A$1:$G$211,5,0)</f>
        <v>5689</v>
      </c>
      <c r="T17" s="7">
        <f>+VLOOKUP(D17,Poire!$A$1:$G$211,6,0)</f>
        <v>6800</v>
      </c>
      <c r="U17" s="7">
        <f>+VLOOKUP(D17,Poire!$A$1:$G$211,7,0)</f>
        <v>8978</v>
      </c>
      <c r="W17" s="4" t="s">
        <v>35</v>
      </c>
      <c r="X17">
        <f t="shared" si="0"/>
        <v>23</v>
      </c>
      <c r="Y17">
        <f t="shared" si="1"/>
        <v>122</v>
      </c>
      <c r="Z17">
        <v>59.9</v>
      </c>
      <c r="AA17">
        <v>63.5</v>
      </c>
      <c r="AB17">
        <f t="shared" si="2"/>
        <v>5689</v>
      </c>
      <c r="AC17">
        <f t="shared" si="3"/>
        <v>6708</v>
      </c>
      <c r="AD17">
        <f t="shared" si="4"/>
        <v>8978</v>
      </c>
    </row>
    <row r="18" spans="3:30" ht="24.9" customHeight="1" thickBot="1" x14ac:dyDescent="0.35">
      <c r="C18" s="4" t="s">
        <v>36</v>
      </c>
      <c r="D18" s="5" t="s">
        <v>52</v>
      </c>
      <c r="E18" s="5" t="s">
        <v>23</v>
      </c>
      <c r="F18" s="5" t="s">
        <v>72</v>
      </c>
      <c r="G18" s="5" t="s">
        <v>81</v>
      </c>
      <c r="H18" s="7">
        <f>+VLOOKUP(F18,Raisin!$A$1:$C$22,2,0)</f>
        <v>24</v>
      </c>
      <c r="I18" s="7">
        <f>+VLOOKUP(F18,Raisin!$A$1:$C$22,3,0)</f>
        <v>123</v>
      </c>
      <c r="J18" s="7">
        <f>+VLOOKUP(E18,Pomme!$A$1:$G$21,2,0)</f>
        <v>28</v>
      </c>
      <c r="K18" s="7">
        <f>+VLOOKUP(E18,Pomme!$A$1:$G$21,3,0)</f>
        <v>127</v>
      </c>
      <c r="L18" s="7">
        <f>+VLOOKUP(E18,Pomme!$A$1:$G$21,4,0)</f>
        <v>1227</v>
      </c>
      <c r="M18" s="7">
        <f>+VLOOKUP(E18,Pomme!$A$1:$G$21,5,0)</f>
        <v>5777</v>
      </c>
      <c r="N18" s="7">
        <f>+VLOOKUP(E18,Pomme!$A$1:$G$21,6,0)</f>
        <v>6709</v>
      </c>
      <c r="O18" s="7">
        <f>+VLOOKUP(E18,Pomme!$A$1:$G$21,7,0)</f>
        <v>9988</v>
      </c>
      <c r="P18" s="7">
        <f>+VLOOKUP(D18,Poire!$A$1:$G$211,2,0)</f>
        <v>24</v>
      </c>
      <c r="Q18" s="7">
        <f>+VLOOKUP(D18,Poire!$A$1:$G$211,3,0)</f>
        <v>123</v>
      </c>
      <c r="R18" s="7">
        <f>+VLOOKUP(D18,Poire!$A$1:$G$211,4,0)</f>
        <v>1224</v>
      </c>
      <c r="S18" s="7">
        <f>+VLOOKUP(D18,Poire!$A$1:$G$211,5,0)</f>
        <v>5690</v>
      </c>
      <c r="T18" s="7">
        <f>+VLOOKUP(D18,Poire!$A$1:$G$211,6,0)</f>
        <v>6801</v>
      </c>
      <c r="U18" s="7">
        <f>+VLOOKUP(D18,Poire!$A$1:$G$211,7,0)</f>
        <v>8979</v>
      </c>
      <c r="W18" s="4" t="s">
        <v>36</v>
      </c>
      <c r="X18">
        <f t="shared" si="0"/>
        <v>24</v>
      </c>
      <c r="Y18">
        <f t="shared" si="1"/>
        <v>123</v>
      </c>
      <c r="Z18">
        <v>62.5</v>
      </c>
      <c r="AA18">
        <v>60.7</v>
      </c>
      <c r="AB18">
        <f t="shared" si="2"/>
        <v>5690</v>
      </c>
      <c r="AC18">
        <f t="shared" si="3"/>
        <v>6709</v>
      </c>
      <c r="AD18">
        <f t="shared" si="4"/>
        <v>8979</v>
      </c>
    </row>
    <row r="19" spans="3:30" ht="24.9" customHeight="1" thickBot="1" x14ac:dyDescent="0.35">
      <c r="C19" s="4" t="s">
        <v>37</v>
      </c>
      <c r="D19" s="5" t="s">
        <v>53</v>
      </c>
      <c r="E19" s="5" t="s">
        <v>22</v>
      </c>
      <c r="F19" s="5" t="s">
        <v>73</v>
      </c>
      <c r="G19" s="5" t="s">
        <v>89</v>
      </c>
      <c r="H19" s="7">
        <f>+VLOOKUP(F19,Raisin!$A$1:$C$22,2,0)</f>
        <v>25</v>
      </c>
      <c r="I19" s="7">
        <f>+VLOOKUP(F19,Raisin!$A$1:$C$22,3,0)</f>
        <v>124</v>
      </c>
      <c r="J19" s="7">
        <f>+VLOOKUP(E19,Pomme!$A$1:$G$21,2,0)</f>
        <v>27</v>
      </c>
      <c r="K19" s="7">
        <f>+VLOOKUP(E19,Pomme!$A$1:$G$21,3,0)</f>
        <v>126</v>
      </c>
      <c r="L19" s="7">
        <f>+VLOOKUP(E19,Pomme!$A$1:$G$21,4,0)</f>
        <v>1226</v>
      </c>
      <c r="M19" s="7">
        <f>+VLOOKUP(E19,Pomme!$A$1:$G$21,5,0)</f>
        <v>5776</v>
      </c>
      <c r="N19" s="7">
        <f>+VLOOKUP(E19,Pomme!$A$1:$G$21,6,0)</f>
        <v>6708</v>
      </c>
      <c r="O19" s="7">
        <f>+VLOOKUP(E19,Pomme!$A$1:$G$21,7,0)</f>
        <v>9987</v>
      </c>
      <c r="P19" s="7">
        <f>+VLOOKUP(D19,Poire!$A$1:$G$211,2,0)</f>
        <v>25</v>
      </c>
      <c r="Q19" s="7">
        <f>+VLOOKUP(D19,Poire!$A$1:$G$211,3,0)</f>
        <v>124</v>
      </c>
      <c r="R19" s="7">
        <f>+VLOOKUP(D19,Poire!$A$1:$G$211,4,0)</f>
        <v>1225</v>
      </c>
      <c r="S19" s="7">
        <f>+VLOOKUP(D19,Poire!$A$1:$G$211,5,0)</f>
        <v>5691</v>
      </c>
      <c r="T19" s="7">
        <f>+VLOOKUP(D19,Poire!$A$1:$G$211,6,0)</f>
        <v>6802</v>
      </c>
      <c r="U19" s="7">
        <f>+VLOOKUP(D19,Poire!$A$1:$G$211,7,0)</f>
        <v>8980</v>
      </c>
      <c r="W19" s="4" t="s">
        <v>37</v>
      </c>
      <c r="X19">
        <f t="shared" si="0"/>
        <v>25</v>
      </c>
      <c r="Y19">
        <f t="shared" si="1"/>
        <v>124</v>
      </c>
      <c r="Z19">
        <v>65.8</v>
      </c>
      <c r="AA19">
        <v>64.8</v>
      </c>
      <c r="AB19">
        <f t="shared" si="2"/>
        <v>5691</v>
      </c>
      <c r="AC19">
        <f t="shared" si="3"/>
        <v>6708</v>
      </c>
      <c r="AD19">
        <f t="shared" si="4"/>
        <v>8980</v>
      </c>
    </row>
    <row r="20" spans="3:30" ht="24.9" customHeight="1" thickBot="1" x14ac:dyDescent="0.35">
      <c r="C20" s="4" t="s">
        <v>38</v>
      </c>
      <c r="D20" s="5" t="s">
        <v>54</v>
      </c>
      <c r="E20" s="5" t="s">
        <v>23</v>
      </c>
      <c r="F20" s="5" t="s">
        <v>74</v>
      </c>
      <c r="G20" s="5" t="s">
        <v>90</v>
      </c>
      <c r="H20" s="7">
        <f>+VLOOKUP(F20,Raisin!$A$1:$C$22,2,0)</f>
        <v>26</v>
      </c>
      <c r="I20" s="7">
        <f>+VLOOKUP(F20,Raisin!$A$1:$C$22,3,0)</f>
        <v>125</v>
      </c>
      <c r="J20" s="7">
        <f>+VLOOKUP(E20,Pomme!$A$1:$G$21,2,0)</f>
        <v>28</v>
      </c>
      <c r="K20" s="7">
        <f>+VLOOKUP(E20,Pomme!$A$1:$G$21,3,0)</f>
        <v>127</v>
      </c>
      <c r="L20" s="7">
        <f>+VLOOKUP(E20,Pomme!$A$1:$G$21,4,0)</f>
        <v>1227</v>
      </c>
      <c r="M20" s="7">
        <f>+VLOOKUP(E20,Pomme!$A$1:$G$21,5,0)</f>
        <v>5777</v>
      </c>
      <c r="N20" s="7">
        <f>+VLOOKUP(E20,Pomme!$A$1:$G$21,6,0)</f>
        <v>6709</v>
      </c>
      <c r="O20" s="7">
        <f>+VLOOKUP(E20,Pomme!$A$1:$G$21,7,0)</f>
        <v>9988</v>
      </c>
      <c r="P20" s="7">
        <f>+VLOOKUP(D20,Poire!$A$1:$G$211,2,0)</f>
        <v>26</v>
      </c>
      <c r="Q20" s="7">
        <f>+VLOOKUP(D20,Poire!$A$1:$G$211,3,0)</f>
        <v>125</v>
      </c>
      <c r="R20" s="7">
        <f>+VLOOKUP(D20,Poire!$A$1:$G$211,4,0)</f>
        <v>1226</v>
      </c>
      <c r="S20" s="7">
        <f>+VLOOKUP(D20,Poire!$A$1:$G$211,5,0)</f>
        <v>5692</v>
      </c>
      <c r="T20" s="7">
        <f>+VLOOKUP(D20,Poire!$A$1:$G$211,6,0)</f>
        <v>6803</v>
      </c>
      <c r="U20" s="7">
        <f>+VLOOKUP(D20,Poire!$A$1:$G$211,7,0)</f>
        <v>8981</v>
      </c>
      <c r="W20" s="4" t="s">
        <v>38</v>
      </c>
      <c r="X20">
        <f t="shared" si="0"/>
        <v>26</v>
      </c>
      <c r="Y20">
        <f t="shared" si="1"/>
        <v>125</v>
      </c>
      <c r="Z20">
        <v>72.400000000000006</v>
      </c>
      <c r="AA20">
        <v>69.5</v>
      </c>
      <c r="AB20">
        <f t="shared" si="2"/>
        <v>5692</v>
      </c>
      <c r="AC20">
        <f t="shared" si="3"/>
        <v>6709</v>
      </c>
      <c r="AD20">
        <f t="shared" si="4"/>
        <v>8981</v>
      </c>
    </row>
    <row r="21" spans="3:30" ht="24.9" customHeight="1" thickBot="1" x14ac:dyDescent="0.35">
      <c r="C21" s="4" t="s">
        <v>39</v>
      </c>
      <c r="D21" s="5" t="s">
        <v>55</v>
      </c>
      <c r="E21" s="5" t="s">
        <v>22</v>
      </c>
      <c r="F21" s="5" t="s">
        <v>75</v>
      </c>
      <c r="G21" s="5" t="s">
        <v>91</v>
      </c>
      <c r="H21" s="7">
        <f>+VLOOKUP(F21,Raisin!$A$1:$C$22,2,0)</f>
        <v>27</v>
      </c>
      <c r="I21" s="7">
        <f>+VLOOKUP(F21,Raisin!$A$1:$C$22,3,0)</f>
        <v>126</v>
      </c>
      <c r="J21" s="7">
        <f>+VLOOKUP(E21,Pomme!$A$1:$G$21,2,0)</f>
        <v>27</v>
      </c>
      <c r="K21" s="7">
        <f>+VLOOKUP(E21,Pomme!$A$1:$G$21,3,0)</f>
        <v>126</v>
      </c>
      <c r="L21" s="7">
        <f>+VLOOKUP(E21,Pomme!$A$1:$G$21,4,0)</f>
        <v>1226</v>
      </c>
      <c r="M21" s="7">
        <f>+VLOOKUP(E21,Pomme!$A$1:$G$21,5,0)</f>
        <v>5776</v>
      </c>
      <c r="N21" s="7">
        <f>+VLOOKUP(E21,Pomme!$A$1:$G$21,6,0)</f>
        <v>6708</v>
      </c>
      <c r="O21" s="7">
        <f>+VLOOKUP(E21,Pomme!$A$1:$G$21,7,0)</f>
        <v>9987</v>
      </c>
      <c r="P21" s="7">
        <f>+VLOOKUP(D21,Poire!$A$1:$G$211,2,0)</f>
        <v>27</v>
      </c>
      <c r="Q21" s="7">
        <f>+VLOOKUP(D21,Poire!$A$1:$G$211,3,0)</f>
        <v>126</v>
      </c>
      <c r="R21" s="7">
        <f>+VLOOKUP(D21,Poire!$A$1:$G$211,4,0)</f>
        <v>1227</v>
      </c>
      <c r="S21" s="7">
        <f>+VLOOKUP(D21,Poire!$A$1:$G$211,5,0)</f>
        <v>5693</v>
      </c>
      <c r="T21" s="7">
        <f>+VLOOKUP(D21,Poire!$A$1:$G$211,6,0)</f>
        <v>6804</v>
      </c>
      <c r="U21" s="7">
        <f>+VLOOKUP(D21,Poire!$A$1:$G$211,7,0)</f>
        <v>8982</v>
      </c>
      <c r="W21" s="4" t="s">
        <v>39</v>
      </c>
      <c r="X21">
        <f t="shared" si="0"/>
        <v>27</v>
      </c>
      <c r="Y21">
        <f t="shared" si="1"/>
        <v>126</v>
      </c>
      <c r="Z21">
        <v>75.400000000000006</v>
      </c>
      <c r="AA21">
        <v>77.7</v>
      </c>
      <c r="AB21">
        <f t="shared" si="2"/>
        <v>5693</v>
      </c>
      <c r="AC21">
        <f t="shared" si="3"/>
        <v>6708</v>
      </c>
      <c r="AD21">
        <f t="shared" si="4"/>
        <v>8982</v>
      </c>
    </row>
    <row r="22" spans="3:30" ht="24.9" customHeight="1" thickBot="1" x14ac:dyDescent="0.35">
      <c r="C22" s="4" t="s">
        <v>40</v>
      </c>
      <c r="D22" s="5" t="s">
        <v>56</v>
      </c>
      <c r="E22" s="5" t="s">
        <v>23</v>
      </c>
      <c r="F22" s="5" t="s">
        <v>76</v>
      </c>
      <c r="G22" s="11"/>
      <c r="H22" s="7">
        <f>+VLOOKUP(F22,Raisin!$A$1:$C$22,2,0)</f>
        <v>28</v>
      </c>
      <c r="I22" s="7">
        <f>+VLOOKUP(F22,Raisin!$A$1:$C$22,3,0)</f>
        <v>127</v>
      </c>
      <c r="J22" s="7">
        <f>+VLOOKUP(E22,Pomme!$A$1:$G$21,2,0)</f>
        <v>28</v>
      </c>
      <c r="K22" s="7">
        <f>+VLOOKUP(E22,Pomme!$A$1:$G$21,3,0)</f>
        <v>127</v>
      </c>
      <c r="L22" s="7">
        <f>+VLOOKUP(E22,Pomme!$A$1:$G$21,4,0)</f>
        <v>1227</v>
      </c>
      <c r="M22" s="7">
        <f>+VLOOKUP(E22,Pomme!$A$1:$G$21,5,0)</f>
        <v>5777</v>
      </c>
      <c r="N22" s="7">
        <f>+VLOOKUP(E22,Pomme!$A$1:$G$21,6,0)</f>
        <v>6709</v>
      </c>
      <c r="O22" s="7">
        <f>+VLOOKUP(E22,Pomme!$A$1:$G$21,7,0)</f>
        <v>9988</v>
      </c>
      <c r="P22" s="7">
        <f>+VLOOKUP(D22,Poire!$A$1:$G$211,2,0)</f>
        <v>28</v>
      </c>
      <c r="Q22" s="7">
        <f>+VLOOKUP(D22,Poire!$A$1:$G$211,3,0)</f>
        <v>127</v>
      </c>
      <c r="R22" s="7">
        <f>+VLOOKUP(D22,Poire!$A$1:$G$211,4,0)</f>
        <v>1228</v>
      </c>
      <c r="S22" s="7">
        <f>+VLOOKUP(D22,Poire!$A$1:$G$211,5,0)</f>
        <v>5694</v>
      </c>
      <c r="T22" s="7">
        <f>+VLOOKUP(D22,Poire!$A$1:$G$211,6,0)</f>
        <v>6805</v>
      </c>
      <c r="U22" s="7">
        <f>+VLOOKUP(D22,Poire!$A$1:$G$211,7,0)</f>
        <v>8983</v>
      </c>
      <c r="W22" s="4" t="s">
        <v>40</v>
      </c>
      <c r="X22">
        <f t="shared" si="0"/>
        <v>28</v>
      </c>
      <c r="Y22">
        <f t="shared" si="1"/>
        <v>127</v>
      </c>
      <c r="Z22">
        <v>83.7</v>
      </c>
      <c r="AA22">
        <v>77.7</v>
      </c>
      <c r="AB22">
        <f t="shared" si="2"/>
        <v>5694</v>
      </c>
      <c r="AC22">
        <f t="shared" si="3"/>
        <v>6709</v>
      </c>
      <c r="AD22">
        <f t="shared" si="4"/>
        <v>8983</v>
      </c>
    </row>
    <row r="23" spans="3:30" ht="24.9" customHeight="1" thickBot="1" x14ac:dyDescent="0.35">
      <c r="C23" s="4" t="s">
        <v>41</v>
      </c>
      <c r="D23" s="5" t="s">
        <v>57</v>
      </c>
      <c r="E23" s="5" t="s">
        <v>22</v>
      </c>
      <c r="F23" s="5" t="s">
        <v>77</v>
      </c>
      <c r="G23" s="11"/>
      <c r="H23" s="7">
        <f>+VLOOKUP(F23,Raisin!$A$1:$C$22,2,0)</f>
        <v>29</v>
      </c>
      <c r="I23" s="7">
        <f>+VLOOKUP(F23,Raisin!$A$1:$C$22,3,0)</f>
        <v>128</v>
      </c>
      <c r="J23" s="7">
        <f>+VLOOKUP(E23,Pomme!$A$1:$G$21,2,0)</f>
        <v>27</v>
      </c>
      <c r="K23" s="7">
        <f>+VLOOKUP(E23,Pomme!$A$1:$G$21,3,0)</f>
        <v>126</v>
      </c>
      <c r="L23" s="7">
        <f>+VLOOKUP(E23,Pomme!$A$1:$G$21,4,0)</f>
        <v>1226</v>
      </c>
      <c r="M23" s="7">
        <f>+VLOOKUP(E23,Pomme!$A$1:$G$21,5,0)</f>
        <v>5776</v>
      </c>
      <c r="N23" s="7">
        <f>+VLOOKUP(E23,Pomme!$A$1:$G$21,6,0)</f>
        <v>6708</v>
      </c>
      <c r="O23" s="7">
        <f>+VLOOKUP(E23,Pomme!$A$1:$G$21,7,0)</f>
        <v>9987</v>
      </c>
      <c r="P23" s="7">
        <f>+VLOOKUP(D23,Poire!$A$1:$G$211,2,0)</f>
        <v>29</v>
      </c>
      <c r="Q23" s="7">
        <f>+VLOOKUP(D23,Poire!$A$1:$G$211,3,0)</f>
        <v>128</v>
      </c>
      <c r="R23" s="7">
        <f>+VLOOKUP(D23,Poire!$A$1:$G$211,4,0)</f>
        <v>1229</v>
      </c>
      <c r="S23" s="7">
        <f>+VLOOKUP(D23,Poire!$A$1:$G$211,5,0)</f>
        <v>5695</v>
      </c>
      <c r="T23" s="7">
        <f>+VLOOKUP(D23,Poire!$A$1:$G$211,6,0)</f>
        <v>6806</v>
      </c>
      <c r="U23" s="7">
        <f>+VLOOKUP(D23,Poire!$A$1:$G$211,7,0)</f>
        <v>8984</v>
      </c>
      <c r="W23" s="4" t="s">
        <v>41</v>
      </c>
      <c r="X23">
        <f t="shared" si="0"/>
        <v>27</v>
      </c>
      <c r="Y23">
        <f t="shared" si="1"/>
        <v>126</v>
      </c>
      <c r="Z23">
        <v>89.1</v>
      </c>
      <c r="AA23">
        <v>81</v>
      </c>
      <c r="AB23">
        <f t="shared" si="2"/>
        <v>5695</v>
      </c>
      <c r="AC23">
        <f t="shared" si="3"/>
        <v>6708</v>
      </c>
      <c r="AD23">
        <f t="shared" si="4"/>
        <v>8984</v>
      </c>
    </row>
    <row r="24" spans="3:30" ht="24.9" customHeight="1" thickBot="1" x14ac:dyDescent="0.35">
      <c r="C24" s="4" t="s">
        <v>42</v>
      </c>
      <c r="D24" s="5" t="s">
        <v>58</v>
      </c>
      <c r="E24" s="5" t="s">
        <v>23</v>
      </c>
      <c r="F24" s="11"/>
      <c r="G24" s="11"/>
      <c r="H24" s="7"/>
      <c r="I24" s="7"/>
      <c r="J24" s="7">
        <f>+VLOOKUP(E24,Pomme!$A$1:$G$21,2,0)</f>
        <v>28</v>
      </c>
      <c r="K24" s="7">
        <f>+VLOOKUP(E24,Pomme!$A$1:$G$21,3,0)</f>
        <v>127</v>
      </c>
      <c r="L24" s="7">
        <f>+VLOOKUP(E24,Pomme!$A$1:$G$21,4,0)</f>
        <v>1227</v>
      </c>
      <c r="M24" s="7">
        <f>+VLOOKUP(E24,Pomme!$A$1:$G$21,5,0)</f>
        <v>5777</v>
      </c>
      <c r="N24" s="7">
        <f>+VLOOKUP(E24,Pomme!$A$1:$G$21,6,0)</f>
        <v>6709</v>
      </c>
      <c r="O24" s="7">
        <f>+VLOOKUP(E24,Pomme!$A$1:$G$21,7,0)</f>
        <v>9988</v>
      </c>
      <c r="P24" s="7">
        <f>+VLOOKUP(D24,Poire!$A$1:$G$211,2,0)</f>
        <v>30</v>
      </c>
      <c r="Q24" s="7">
        <f>+VLOOKUP(D24,Poire!$A$1:$G$211,3,0)</f>
        <v>129</v>
      </c>
      <c r="R24" s="7">
        <f>+VLOOKUP(D24,Poire!$A$1:$G$211,4,0)</f>
        <v>1230</v>
      </c>
      <c r="S24" s="7">
        <f>+VLOOKUP(D24,Poire!$A$1:$G$211,5,0)</f>
        <v>5696</v>
      </c>
      <c r="T24" s="7">
        <f>+VLOOKUP(D24,Poire!$A$1:$G$211,6,0)</f>
        <v>6807</v>
      </c>
      <c r="U24" s="7">
        <f>+VLOOKUP(D24,Poire!$A$1:$G$211,7,0)</f>
        <v>8985</v>
      </c>
      <c r="W24" s="4" t="s">
        <v>42</v>
      </c>
      <c r="X24">
        <f t="shared" si="0"/>
        <v>28</v>
      </c>
      <c r="Y24">
        <f t="shared" si="1"/>
        <v>127</v>
      </c>
      <c r="Z24">
        <v>98.6</v>
      </c>
      <c r="AA24">
        <v>93.5</v>
      </c>
      <c r="AB24">
        <f t="shared" si="2"/>
        <v>5696</v>
      </c>
      <c r="AC24">
        <f t="shared" si="3"/>
        <v>6709</v>
      </c>
      <c r="AD24">
        <f t="shared" si="4"/>
        <v>8985</v>
      </c>
    </row>
    <row r="25" spans="3:30" ht="24.9" customHeight="1" thickBot="1" x14ac:dyDescent="0.35">
      <c r="C25" s="4" t="s">
        <v>43</v>
      </c>
      <c r="D25" s="5" t="s">
        <v>59</v>
      </c>
      <c r="E25" s="5" t="s">
        <v>22</v>
      </c>
      <c r="F25" s="11"/>
      <c r="G25" s="11"/>
      <c r="H25" s="7"/>
      <c r="I25" s="7"/>
      <c r="J25" s="7">
        <f>+VLOOKUP(E25,Pomme!$A$1:$G$21,2,0)</f>
        <v>27</v>
      </c>
      <c r="K25" s="7">
        <f>+VLOOKUP(E25,Pomme!$A$1:$G$21,3,0)</f>
        <v>126</v>
      </c>
      <c r="L25" s="7">
        <f>+VLOOKUP(E25,Pomme!$A$1:$G$21,4,0)</f>
        <v>1226</v>
      </c>
      <c r="M25" s="7">
        <f>+VLOOKUP(E25,Pomme!$A$1:$G$21,5,0)</f>
        <v>5776</v>
      </c>
      <c r="N25" s="7">
        <f>+VLOOKUP(E25,Pomme!$A$1:$G$21,6,0)</f>
        <v>6708</v>
      </c>
      <c r="O25" s="7">
        <f>+VLOOKUP(E25,Pomme!$A$1:$G$21,7,0)</f>
        <v>9987</v>
      </c>
      <c r="P25" s="7">
        <f>+VLOOKUP(D25,Poire!$A$1:$G$211,2,0)</f>
        <v>31</v>
      </c>
      <c r="Q25" s="7">
        <f>+VLOOKUP(D25,Poire!$A$1:$G$211,3,0)</f>
        <v>130</v>
      </c>
      <c r="R25" s="7">
        <f>+VLOOKUP(D25,Poire!$A$1:$G$211,4,0)</f>
        <v>1231</v>
      </c>
      <c r="S25" s="7">
        <f>+VLOOKUP(D25,Poire!$A$1:$G$211,5,0)</f>
        <v>5697</v>
      </c>
      <c r="T25" s="7">
        <f>+VLOOKUP(D25,Poire!$A$1:$G$211,6,0)</f>
        <v>6808</v>
      </c>
      <c r="U25" s="7">
        <f>+VLOOKUP(D25,Poire!$A$1:$G$211,7,0)</f>
        <v>8986</v>
      </c>
      <c r="W25" s="4" t="s">
        <v>43</v>
      </c>
      <c r="X25">
        <f t="shared" si="0"/>
        <v>27</v>
      </c>
      <c r="Y25">
        <f t="shared" si="1"/>
        <v>126</v>
      </c>
      <c r="Z25">
        <v>111.5</v>
      </c>
      <c r="AA25">
        <v>113</v>
      </c>
      <c r="AB25">
        <f t="shared" si="2"/>
        <v>5697</v>
      </c>
      <c r="AC25">
        <f t="shared" si="3"/>
        <v>6708</v>
      </c>
      <c r="AD25">
        <f t="shared" si="4"/>
        <v>8986</v>
      </c>
    </row>
  </sheetData>
  <phoneticPr fontId="5" type="noConversion"/>
  <pageMargins left="1" right="1" top="1" bottom="1" header="0.5" footer="0.5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679864D1-D6BC-4707-8633-9D6076A1DAF4}">
  <dimension ref="A1:C22"/>
  <sheetViews>
    <sheetView workbookViewId="0">
      <selection activeCell="F21" sqref="F21"/>
    </sheetView>
  </sheetViews>
  <sheetFormatPr baseColWidth="10" defaultRowHeight="14.4" x14ac:dyDescent="0.3"/>
  <sheetData>
    <row r="1" spans="1:3" ht="15" thickBot="1" x14ac:dyDescent="0.35">
      <c r="B1" s="17" t="s">
        <v>13</v>
      </c>
      <c r="C1" s="18" t="s">
        <v>13</v>
      </c>
    </row>
    <row r="2" spans="1:3" ht="15" thickBot="1" x14ac:dyDescent="0.35">
      <c r="A2" s="3" t="s">
        <v>13</v>
      </c>
      <c r="B2" s="6" t="s">
        <v>5</v>
      </c>
      <c r="C2" s="6" t="s">
        <v>6</v>
      </c>
    </row>
    <row r="3" spans="1:3" ht="15" thickBot="1" x14ac:dyDescent="0.35">
      <c r="A3" s="5" t="s">
        <v>60</v>
      </c>
      <c r="B3">
        <v>12</v>
      </c>
      <c r="C3">
        <v>111</v>
      </c>
    </row>
    <row r="4" spans="1:3" ht="15" thickBot="1" x14ac:dyDescent="0.35">
      <c r="A4" s="5" t="s">
        <v>61</v>
      </c>
      <c r="B4">
        <v>13</v>
      </c>
      <c r="C4">
        <v>112</v>
      </c>
    </row>
    <row r="5" spans="1:3" ht="15" thickBot="1" x14ac:dyDescent="0.35">
      <c r="A5" s="5" t="s">
        <v>62</v>
      </c>
      <c r="B5">
        <v>14</v>
      </c>
      <c r="C5">
        <v>113</v>
      </c>
    </row>
    <row r="6" spans="1:3" ht="15" thickBot="1" x14ac:dyDescent="0.35">
      <c r="A6" s="5" t="s">
        <v>63</v>
      </c>
      <c r="B6">
        <v>15</v>
      </c>
      <c r="C6">
        <v>114</v>
      </c>
    </row>
    <row r="7" spans="1:3" ht="15" thickBot="1" x14ac:dyDescent="0.35">
      <c r="A7" s="5" t="s">
        <v>64</v>
      </c>
      <c r="B7">
        <v>16</v>
      </c>
      <c r="C7">
        <v>115</v>
      </c>
    </row>
    <row r="8" spans="1:3" ht="15" thickBot="1" x14ac:dyDescent="0.35">
      <c r="A8" s="5" t="s">
        <v>65</v>
      </c>
      <c r="B8">
        <v>17</v>
      </c>
      <c r="C8">
        <v>116</v>
      </c>
    </row>
    <row r="9" spans="1:3" ht="15" thickBot="1" x14ac:dyDescent="0.35">
      <c r="A9" s="5" t="s">
        <v>66</v>
      </c>
      <c r="B9">
        <v>18</v>
      </c>
      <c r="C9">
        <v>117</v>
      </c>
    </row>
    <row r="10" spans="1:3" ht="15" thickBot="1" x14ac:dyDescent="0.35">
      <c r="A10" s="5" t="s">
        <v>67</v>
      </c>
      <c r="B10">
        <v>19</v>
      </c>
      <c r="C10">
        <v>118</v>
      </c>
    </row>
    <row r="11" spans="1:3" ht="15" thickBot="1" x14ac:dyDescent="0.35">
      <c r="A11" s="5" t="s">
        <v>68</v>
      </c>
      <c r="B11">
        <v>20</v>
      </c>
      <c r="C11">
        <v>119</v>
      </c>
    </row>
    <row r="12" spans="1:3" ht="15" thickBot="1" x14ac:dyDescent="0.35">
      <c r="A12" s="5" t="s">
        <v>69</v>
      </c>
      <c r="B12">
        <v>21</v>
      </c>
      <c r="C12">
        <v>120</v>
      </c>
    </row>
    <row r="13" spans="1:3" ht="15" thickBot="1" x14ac:dyDescent="0.35">
      <c r="A13" s="5" t="s">
        <v>70</v>
      </c>
      <c r="B13">
        <v>22</v>
      </c>
      <c r="C13">
        <v>121</v>
      </c>
    </row>
    <row r="14" spans="1:3" ht="15" thickBot="1" x14ac:dyDescent="0.35">
      <c r="A14" s="5" t="s">
        <v>71</v>
      </c>
      <c r="B14">
        <v>23</v>
      </c>
      <c r="C14">
        <v>122</v>
      </c>
    </row>
    <row r="15" spans="1:3" ht="15" thickBot="1" x14ac:dyDescent="0.35">
      <c r="A15" s="5" t="s">
        <v>72</v>
      </c>
      <c r="B15">
        <v>24</v>
      </c>
      <c r="C15">
        <v>123</v>
      </c>
    </row>
    <row r="16" spans="1:3" ht="15" thickBot="1" x14ac:dyDescent="0.35">
      <c r="A16" s="5" t="s">
        <v>73</v>
      </c>
      <c r="B16">
        <v>25</v>
      </c>
      <c r="C16">
        <v>124</v>
      </c>
    </row>
    <row r="17" spans="1:3" ht="15" thickBot="1" x14ac:dyDescent="0.35">
      <c r="A17" s="5" t="s">
        <v>74</v>
      </c>
      <c r="B17">
        <v>26</v>
      </c>
      <c r="C17">
        <v>125</v>
      </c>
    </row>
    <row r="18" spans="1:3" ht="15" thickBot="1" x14ac:dyDescent="0.35">
      <c r="A18" s="5" t="s">
        <v>75</v>
      </c>
      <c r="B18">
        <v>27</v>
      </c>
      <c r="C18">
        <v>126</v>
      </c>
    </row>
    <row r="19" spans="1:3" ht="15" thickBot="1" x14ac:dyDescent="0.35">
      <c r="A19" s="5" t="s">
        <v>76</v>
      </c>
      <c r="B19">
        <v>28</v>
      </c>
      <c r="C19">
        <v>127</v>
      </c>
    </row>
    <row r="20" spans="1:3" ht="15" thickBot="1" x14ac:dyDescent="0.35">
      <c r="A20" s="5" t="s">
        <v>77</v>
      </c>
      <c r="B20">
        <v>29</v>
      </c>
      <c r="C20">
        <v>128</v>
      </c>
    </row>
    <row r="21" spans="1:3" ht="15" thickBot="1" x14ac:dyDescent="0.35">
      <c r="A21" s="11"/>
    </row>
    <row r="22" spans="1:3" ht="15" thickBot="1" x14ac:dyDescent="0.35">
      <c r="A22" s="11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34C46A-F79B-4227-A934-4237164FB539}">
  <dimension ref="A1:G21"/>
  <sheetViews>
    <sheetView workbookViewId="0">
      <selection activeCell="B2" sqref="B2:C21"/>
    </sheetView>
  </sheetViews>
  <sheetFormatPr baseColWidth="10" defaultRowHeight="14.4" x14ac:dyDescent="0.3"/>
  <sheetData>
    <row r="1" spans="1:7" ht="15" thickBot="1" x14ac:dyDescent="0.35">
      <c r="A1" s="13" t="s">
        <v>11</v>
      </c>
      <c r="B1" t="s">
        <v>93</v>
      </c>
      <c r="C1" t="s">
        <v>92</v>
      </c>
      <c r="D1" t="s">
        <v>94</v>
      </c>
      <c r="E1" t="s">
        <v>95</v>
      </c>
      <c r="F1" t="s">
        <v>96</v>
      </c>
      <c r="G1" t="s">
        <v>97</v>
      </c>
    </row>
    <row r="2" spans="1:7" ht="15" thickBot="1" x14ac:dyDescent="0.35">
      <c r="A2" s="5" t="s">
        <v>3</v>
      </c>
      <c r="B2">
        <v>12</v>
      </c>
      <c r="C2">
        <v>111</v>
      </c>
      <c r="D2">
        <v>1212</v>
      </c>
      <c r="E2">
        <v>5678</v>
      </c>
      <c r="F2">
        <v>6789</v>
      </c>
      <c r="G2">
        <v>8967</v>
      </c>
    </row>
    <row r="3" spans="1:7" ht="15" thickBot="1" x14ac:dyDescent="0.35">
      <c r="A3" s="5" t="s">
        <v>2</v>
      </c>
      <c r="B3">
        <v>13</v>
      </c>
      <c r="C3">
        <v>112</v>
      </c>
      <c r="D3">
        <v>1213</v>
      </c>
      <c r="E3">
        <v>5679</v>
      </c>
      <c r="F3">
        <v>6790</v>
      </c>
      <c r="G3">
        <v>8968</v>
      </c>
    </row>
    <row r="4" spans="1:7" ht="15" thickBot="1" x14ac:dyDescent="0.35">
      <c r="A4" s="5" t="s">
        <v>44</v>
      </c>
      <c r="B4">
        <v>14</v>
      </c>
      <c r="C4">
        <v>113</v>
      </c>
      <c r="D4">
        <v>1214</v>
      </c>
      <c r="E4">
        <v>5680</v>
      </c>
      <c r="F4">
        <v>6791</v>
      </c>
      <c r="G4">
        <v>8969</v>
      </c>
    </row>
    <row r="5" spans="1:7" ht="15" thickBot="1" x14ac:dyDescent="0.35">
      <c r="A5" s="5" t="s">
        <v>4</v>
      </c>
      <c r="B5">
        <v>15</v>
      </c>
      <c r="C5">
        <v>114</v>
      </c>
      <c r="D5">
        <v>1215</v>
      </c>
      <c r="E5">
        <v>5681</v>
      </c>
      <c r="F5">
        <v>6792</v>
      </c>
      <c r="G5">
        <v>8970</v>
      </c>
    </row>
    <row r="6" spans="1:7" ht="15" thickBot="1" x14ac:dyDescent="0.35">
      <c r="A6" s="5" t="s">
        <v>45</v>
      </c>
      <c r="B6">
        <v>16</v>
      </c>
      <c r="C6">
        <v>115</v>
      </c>
      <c r="D6">
        <v>1216</v>
      </c>
      <c r="E6">
        <v>5682</v>
      </c>
      <c r="F6">
        <v>6793</v>
      </c>
      <c r="G6">
        <v>8971</v>
      </c>
    </row>
    <row r="7" spans="1:7" ht="15" thickBot="1" x14ac:dyDescent="0.35">
      <c r="A7" s="5" t="s">
        <v>46</v>
      </c>
      <c r="B7">
        <v>17</v>
      </c>
      <c r="C7">
        <v>116</v>
      </c>
      <c r="D7">
        <v>1217</v>
      </c>
      <c r="E7">
        <v>5683</v>
      </c>
      <c r="F7">
        <v>6794</v>
      </c>
      <c r="G7">
        <v>8972</v>
      </c>
    </row>
    <row r="8" spans="1:7" ht="15" thickBot="1" x14ac:dyDescent="0.35">
      <c r="A8" s="5" t="s">
        <v>47</v>
      </c>
      <c r="B8">
        <v>18</v>
      </c>
      <c r="C8">
        <v>117</v>
      </c>
      <c r="D8">
        <v>1218</v>
      </c>
      <c r="E8">
        <v>5684</v>
      </c>
      <c r="F8">
        <v>6795</v>
      </c>
      <c r="G8">
        <v>8973</v>
      </c>
    </row>
    <row r="9" spans="1:7" ht="15" thickBot="1" x14ac:dyDescent="0.35">
      <c r="A9" s="5" t="s">
        <v>48</v>
      </c>
      <c r="B9">
        <v>19</v>
      </c>
      <c r="C9">
        <v>118</v>
      </c>
      <c r="D9">
        <v>1219</v>
      </c>
      <c r="E9">
        <v>5685</v>
      </c>
      <c r="F9">
        <v>6796</v>
      </c>
      <c r="G9">
        <v>8974</v>
      </c>
    </row>
    <row r="10" spans="1:7" ht="15" thickBot="1" x14ac:dyDescent="0.35">
      <c r="A10" s="5" t="s">
        <v>49</v>
      </c>
      <c r="B10">
        <v>20</v>
      </c>
      <c r="C10">
        <v>119</v>
      </c>
      <c r="D10">
        <v>1220</v>
      </c>
      <c r="E10">
        <v>5686</v>
      </c>
      <c r="F10">
        <v>6797</v>
      </c>
      <c r="G10">
        <v>8975</v>
      </c>
    </row>
    <row r="11" spans="1:7" ht="15" thickBot="1" x14ac:dyDescent="0.35">
      <c r="A11" s="5" t="s">
        <v>50</v>
      </c>
      <c r="B11">
        <v>21</v>
      </c>
      <c r="C11">
        <v>120</v>
      </c>
      <c r="D11">
        <v>1221</v>
      </c>
      <c r="E11">
        <v>5687</v>
      </c>
      <c r="F11">
        <v>6798</v>
      </c>
      <c r="G11">
        <v>8976</v>
      </c>
    </row>
    <row r="12" spans="1:7" ht="15" thickBot="1" x14ac:dyDescent="0.35">
      <c r="A12" s="5" t="s">
        <v>51</v>
      </c>
      <c r="B12">
        <v>22</v>
      </c>
      <c r="C12">
        <v>121</v>
      </c>
      <c r="D12">
        <v>1222</v>
      </c>
      <c r="E12">
        <v>5688</v>
      </c>
      <c r="F12">
        <v>6799</v>
      </c>
      <c r="G12">
        <v>8977</v>
      </c>
    </row>
    <row r="13" spans="1:7" ht="15" thickBot="1" x14ac:dyDescent="0.35">
      <c r="A13" s="5" t="s">
        <v>0</v>
      </c>
      <c r="B13">
        <v>23</v>
      </c>
      <c r="C13">
        <v>122</v>
      </c>
      <c r="D13">
        <v>1223</v>
      </c>
      <c r="E13">
        <v>5689</v>
      </c>
      <c r="F13">
        <v>6800</v>
      </c>
      <c r="G13">
        <v>8978</v>
      </c>
    </row>
    <row r="14" spans="1:7" ht="15" thickBot="1" x14ac:dyDescent="0.35">
      <c r="A14" s="5" t="s">
        <v>52</v>
      </c>
      <c r="B14">
        <v>24</v>
      </c>
      <c r="C14">
        <v>123</v>
      </c>
      <c r="D14">
        <v>1224</v>
      </c>
      <c r="E14">
        <v>5690</v>
      </c>
      <c r="F14">
        <v>6801</v>
      </c>
      <c r="G14">
        <v>8979</v>
      </c>
    </row>
    <row r="15" spans="1:7" ht="15" thickBot="1" x14ac:dyDescent="0.35">
      <c r="A15" s="5" t="s">
        <v>53</v>
      </c>
      <c r="B15">
        <v>25</v>
      </c>
      <c r="C15">
        <v>124</v>
      </c>
      <c r="D15">
        <v>1225</v>
      </c>
      <c r="E15">
        <v>5691</v>
      </c>
      <c r="F15">
        <v>6802</v>
      </c>
      <c r="G15">
        <v>8980</v>
      </c>
    </row>
    <row r="16" spans="1:7" ht="15" thickBot="1" x14ac:dyDescent="0.35">
      <c r="A16" s="5" t="s">
        <v>54</v>
      </c>
      <c r="B16">
        <v>26</v>
      </c>
      <c r="C16">
        <v>125</v>
      </c>
      <c r="D16">
        <v>1226</v>
      </c>
      <c r="E16">
        <v>5692</v>
      </c>
      <c r="F16">
        <v>6803</v>
      </c>
      <c r="G16">
        <v>8981</v>
      </c>
    </row>
    <row r="17" spans="1:7" ht="15" thickBot="1" x14ac:dyDescent="0.35">
      <c r="A17" s="5" t="s">
        <v>55</v>
      </c>
      <c r="B17">
        <v>27</v>
      </c>
      <c r="C17">
        <v>126</v>
      </c>
      <c r="D17">
        <v>1227</v>
      </c>
      <c r="E17">
        <v>5693</v>
      </c>
      <c r="F17">
        <v>6804</v>
      </c>
      <c r="G17">
        <v>8982</v>
      </c>
    </row>
    <row r="18" spans="1:7" ht="15" thickBot="1" x14ac:dyDescent="0.35">
      <c r="A18" s="5" t="s">
        <v>56</v>
      </c>
      <c r="B18">
        <v>28</v>
      </c>
      <c r="C18">
        <v>127</v>
      </c>
      <c r="D18">
        <v>1228</v>
      </c>
      <c r="E18">
        <v>5694</v>
      </c>
      <c r="F18">
        <v>6805</v>
      </c>
      <c r="G18">
        <v>8983</v>
      </c>
    </row>
    <row r="19" spans="1:7" ht="15" thickBot="1" x14ac:dyDescent="0.35">
      <c r="A19" s="5" t="s">
        <v>57</v>
      </c>
      <c r="B19">
        <v>29</v>
      </c>
      <c r="C19">
        <v>128</v>
      </c>
      <c r="D19">
        <v>1229</v>
      </c>
      <c r="E19">
        <v>5695</v>
      </c>
      <c r="F19">
        <v>6806</v>
      </c>
      <c r="G19">
        <v>8984</v>
      </c>
    </row>
    <row r="20" spans="1:7" ht="15" thickBot="1" x14ac:dyDescent="0.35">
      <c r="A20" s="5" t="s">
        <v>58</v>
      </c>
      <c r="B20">
        <v>30</v>
      </c>
      <c r="C20">
        <v>129</v>
      </c>
      <c r="D20">
        <v>1230</v>
      </c>
      <c r="E20">
        <v>5696</v>
      </c>
      <c r="F20">
        <v>6807</v>
      </c>
      <c r="G20">
        <v>8985</v>
      </c>
    </row>
    <row r="21" spans="1:7" ht="15" thickBot="1" x14ac:dyDescent="0.35">
      <c r="A21" s="5" t="s">
        <v>59</v>
      </c>
      <c r="B21">
        <v>31</v>
      </c>
      <c r="C21">
        <v>130</v>
      </c>
      <c r="D21">
        <v>1231</v>
      </c>
      <c r="E21">
        <v>5697</v>
      </c>
      <c r="F21">
        <v>6808</v>
      </c>
      <c r="G21">
        <v>8986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64F709C-4024-42A9-B57B-2845DB569A32}">
  <dimension ref="A1:G21"/>
  <sheetViews>
    <sheetView workbookViewId="0">
      <selection activeCell="G26" sqref="G26"/>
    </sheetView>
  </sheetViews>
  <sheetFormatPr baseColWidth="10" defaultRowHeight="14.4" x14ac:dyDescent="0.3"/>
  <sheetData>
    <row r="1" spans="1:7" ht="15" thickBot="1" x14ac:dyDescent="0.35">
      <c r="A1" s="14" t="s">
        <v>12</v>
      </c>
      <c r="B1" t="s">
        <v>93</v>
      </c>
      <c r="C1" t="s">
        <v>92</v>
      </c>
      <c r="D1" t="s">
        <v>94</v>
      </c>
      <c r="E1" t="s">
        <v>95</v>
      </c>
      <c r="F1" t="s">
        <v>96</v>
      </c>
      <c r="G1" t="s">
        <v>97</v>
      </c>
    </row>
    <row r="2" spans="1:7" ht="15" thickBot="1" x14ac:dyDescent="0.35">
      <c r="A2" s="5" t="s">
        <v>15</v>
      </c>
      <c r="B2">
        <v>18</v>
      </c>
      <c r="C2">
        <v>121</v>
      </c>
      <c r="D2">
        <v>1221</v>
      </c>
      <c r="E2">
        <v>5771</v>
      </c>
      <c r="F2">
        <v>6701</v>
      </c>
      <c r="G2">
        <v>9982</v>
      </c>
    </row>
    <row r="3" spans="1:7" ht="15" thickBot="1" x14ac:dyDescent="0.35">
      <c r="A3" s="5" t="s">
        <v>18</v>
      </c>
      <c r="B3">
        <v>19</v>
      </c>
      <c r="C3">
        <v>122</v>
      </c>
      <c r="D3">
        <v>1222</v>
      </c>
      <c r="E3">
        <v>5772</v>
      </c>
      <c r="F3">
        <v>6702</v>
      </c>
      <c r="G3">
        <v>9983</v>
      </c>
    </row>
    <row r="4" spans="1:7" ht="15" thickBot="1" x14ac:dyDescent="0.35">
      <c r="A4" s="5" t="s">
        <v>19</v>
      </c>
      <c r="B4">
        <v>20</v>
      </c>
      <c r="C4">
        <v>123</v>
      </c>
      <c r="D4">
        <v>1223</v>
      </c>
      <c r="E4">
        <v>5773</v>
      </c>
      <c r="F4">
        <v>6703</v>
      </c>
      <c r="G4">
        <v>9984</v>
      </c>
    </row>
    <row r="5" spans="1:7" ht="15" thickBot="1" x14ac:dyDescent="0.35">
      <c r="A5" s="5" t="s">
        <v>20</v>
      </c>
      <c r="B5">
        <v>21</v>
      </c>
      <c r="C5">
        <v>124</v>
      </c>
      <c r="D5">
        <v>1224</v>
      </c>
      <c r="E5">
        <v>5774</v>
      </c>
      <c r="F5">
        <v>6704</v>
      </c>
      <c r="G5">
        <v>9985</v>
      </c>
    </row>
    <row r="6" spans="1:7" ht="15" thickBot="1" x14ac:dyDescent="0.35">
      <c r="A6" s="5" t="s">
        <v>21</v>
      </c>
      <c r="B6">
        <v>22</v>
      </c>
      <c r="C6">
        <v>125</v>
      </c>
      <c r="D6">
        <v>1225</v>
      </c>
      <c r="E6">
        <v>5775</v>
      </c>
      <c r="F6">
        <v>6705</v>
      </c>
      <c r="G6">
        <v>9986</v>
      </c>
    </row>
    <row r="7" spans="1:7" ht="15" thickBot="1" x14ac:dyDescent="0.35">
      <c r="A7" s="11"/>
    </row>
    <row r="8" spans="1:7" ht="15" thickBot="1" x14ac:dyDescent="0.35">
      <c r="A8" s="11"/>
    </row>
    <row r="9" spans="1:7" ht="15" thickBot="1" x14ac:dyDescent="0.35">
      <c r="A9" s="11"/>
    </row>
    <row r="10" spans="1:7" ht="15" thickBot="1" x14ac:dyDescent="0.35">
      <c r="A10" s="11"/>
    </row>
    <row r="11" spans="1:7" ht="15" thickBot="1" x14ac:dyDescent="0.35">
      <c r="A11" s="5" t="s">
        <v>22</v>
      </c>
      <c r="B11">
        <v>27</v>
      </c>
      <c r="C11">
        <v>126</v>
      </c>
      <c r="D11">
        <v>1226</v>
      </c>
      <c r="E11">
        <v>5776</v>
      </c>
      <c r="F11">
        <v>6708</v>
      </c>
      <c r="G11">
        <v>9987</v>
      </c>
    </row>
    <row r="12" spans="1:7" ht="15" thickBot="1" x14ac:dyDescent="0.35">
      <c r="A12" s="5" t="s">
        <v>23</v>
      </c>
      <c r="B12">
        <v>28</v>
      </c>
      <c r="C12">
        <v>127</v>
      </c>
      <c r="D12">
        <v>1227</v>
      </c>
      <c r="E12">
        <v>5777</v>
      </c>
      <c r="F12">
        <v>6709</v>
      </c>
      <c r="G12">
        <v>9988</v>
      </c>
    </row>
    <row r="13" spans="1:7" ht="15" thickBot="1" x14ac:dyDescent="0.35">
      <c r="A13" s="5" t="s">
        <v>22</v>
      </c>
      <c r="B13">
        <v>29</v>
      </c>
      <c r="C13">
        <v>128</v>
      </c>
      <c r="D13">
        <v>1228</v>
      </c>
      <c r="E13">
        <v>5778</v>
      </c>
      <c r="F13">
        <v>6710</v>
      </c>
      <c r="G13">
        <v>9989</v>
      </c>
    </row>
    <row r="14" spans="1:7" ht="15" thickBot="1" x14ac:dyDescent="0.35">
      <c r="A14" s="5" t="s">
        <v>23</v>
      </c>
      <c r="B14">
        <v>30</v>
      </c>
      <c r="C14">
        <v>129</v>
      </c>
      <c r="D14">
        <v>1229</v>
      </c>
      <c r="E14">
        <v>5779</v>
      </c>
      <c r="F14">
        <v>6711</v>
      </c>
      <c r="G14">
        <v>9990</v>
      </c>
    </row>
    <row r="15" spans="1:7" ht="15" thickBot="1" x14ac:dyDescent="0.35">
      <c r="A15" s="5" t="s">
        <v>22</v>
      </c>
      <c r="B15">
        <v>31</v>
      </c>
      <c r="C15">
        <v>130</v>
      </c>
      <c r="D15">
        <v>1230</v>
      </c>
      <c r="E15">
        <v>5780</v>
      </c>
      <c r="F15">
        <v>6712</v>
      </c>
      <c r="G15">
        <v>9991</v>
      </c>
    </row>
    <row r="16" spans="1:7" ht="15" thickBot="1" x14ac:dyDescent="0.35">
      <c r="A16" s="5" t="s">
        <v>23</v>
      </c>
      <c r="B16">
        <v>32</v>
      </c>
      <c r="C16">
        <v>131</v>
      </c>
      <c r="D16">
        <v>1231</v>
      </c>
      <c r="E16">
        <v>5781</v>
      </c>
      <c r="F16">
        <v>6713</v>
      </c>
      <c r="G16">
        <v>9992</v>
      </c>
    </row>
    <row r="17" spans="1:7" ht="15" thickBot="1" x14ac:dyDescent="0.35">
      <c r="A17" s="5" t="s">
        <v>22</v>
      </c>
      <c r="B17">
        <v>33</v>
      </c>
      <c r="C17">
        <v>132</v>
      </c>
      <c r="D17">
        <v>1232</v>
      </c>
      <c r="E17">
        <v>5782</v>
      </c>
      <c r="F17">
        <v>6714</v>
      </c>
      <c r="G17">
        <v>9993</v>
      </c>
    </row>
    <row r="18" spans="1:7" ht="15" thickBot="1" x14ac:dyDescent="0.35">
      <c r="A18" s="5" t="s">
        <v>23</v>
      </c>
      <c r="B18">
        <v>34</v>
      </c>
      <c r="C18">
        <v>133</v>
      </c>
      <c r="D18">
        <v>1233</v>
      </c>
      <c r="E18">
        <v>5783</v>
      </c>
      <c r="F18">
        <v>6715</v>
      </c>
      <c r="G18">
        <v>9994</v>
      </c>
    </row>
    <row r="19" spans="1:7" ht="15" thickBot="1" x14ac:dyDescent="0.35">
      <c r="A19" s="5" t="s">
        <v>22</v>
      </c>
      <c r="B19">
        <v>35</v>
      </c>
      <c r="C19">
        <v>134</v>
      </c>
      <c r="D19">
        <v>1234</v>
      </c>
      <c r="E19">
        <v>5784</v>
      </c>
      <c r="F19">
        <v>6716</v>
      </c>
      <c r="G19">
        <v>9995</v>
      </c>
    </row>
    <row r="20" spans="1:7" ht="15" thickBot="1" x14ac:dyDescent="0.35">
      <c r="A20" s="5" t="s">
        <v>23</v>
      </c>
      <c r="B20">
        <v>36</v>
      </c>
      <c r="C20">
        <v>135</v>
      </c>
      <c r="D20">
        <v>1235</v>
      </c>
      <c r="E20">
        <v>5785</v>
      </c>
      <c r="F20">
        <v>6717</v>
      </c>
      <c r="G20">
        <v>9996</v>
      </c>
    </row>
    <row r="21" spans="1:7" ht="15" thickBot="1" x14ac:dyDescent="0.35">
      <c r="A21" s="5" t="s">
        <v>22</v>
      </c>
      <c r="B21">
        <v>37</v>
      </c>
      <c r="C21">
        <v>136</v>
      </c>
      <c r="D21">
        <v>1236</v>
      </c>
      <c r="E21">
        <v>5786</v>
      </c>
      <c r="F21">
        <v>6718</v>
      </c>
      <c r="G21">
        <v>9997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4F010D05-4BC7-4DFF-916F-D003194494B2}">
  <dimension ref="A1"/>
  <sheetViews>
    <sheetView workbookViewId="0"/>
  </sheetViews>
  <sheetFormatPr baseColWidth="10"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5</vt:i4>
      </vt:variant>
    </vt:vector>
  </HeadingPairs>
  <TitlesOfParts>
    <vt:vector size="5" baseType="lpstr">
      <vt:lpstr>QUALITES</vt:lpstr>
      <vt:lpstr>Raisin</vt:lpstr>
      <vt:lpstr>Poire</vt:lpstr>
      <vt:lpstr>Pomme</vt:lpstr>
      <vt:lpstr>Feuil4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Naëlle Jaillet</dc:creator>
  <cp:lastModifiedBy>Asuna Yuki</cp:lastModifiedBy>
  <dcterms:created xsi:type="dcterms:W3CDTF">2021-11-23T12:28:59Z</dcterms:created>
  <dcterms:modified xsi:type="dcterms:W3CDTF">2021-11-24T21:09:51Z</dcterms:modified>
</cp:coreProperties>
</file>