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xcreton\Desktop\MOTOGP\"/>
    </mc:Choice>
  </mc:AlternateContent>
  <xr:revisionPtr revIDLastSave="0" documentId="13_ncr:1_{5F842EFB-FAFD-4774-9692-5B282EF7C589}" xr6:coauthVersionLast="45" xr6:coauthVersionMax="45" xr10:uidLastSave="{00000000-0000-0000-0000-000000000000}"/>
  <bookViews>
    <workbookView xWindow="-120" yWindow="-120" windowWidth="29040" windowHeight="15840" activeTab="2" xr2:uid="{F379ECB4-DFB5-45D3-8CBC-19DC13130C90}"/>
  </bookViews>
  <sheets>
    <sheet name="COTES" sheetId="1" r:id="rId1"/>
    <sheet name="PRONOSTIC" sheetId="2" r:id="rId2"/>
    <sheet name="PRONO_PILOTE" sheetId="3" r:id="rId3"/>
  </sheets>
  <definedNames>
    <definedName name="COTEVAINQUEURMOTO2">#REF!</definedName>
    <definedName name="COTEVAINQUEURMOTOGP">PRONOSTIC!$B$2:$B$16</definedName>
    <definedName name="LISTECHOIXMOTOGP">COTES!$A$2:$A$29</definedName>
    <definedName name="LISTECOTEDUELA">#REF!</definedName>
    <definedName name="LISTECOTEDUELB">#REF!</definedName>
    <definedName name="LISTECOTEPODIUM">#REF!</definedName>
    <definedName name="LISTECOTEPODIUMMOTO2">PRONOSTIC!$BX$2:$BX$16</definedName>
    <definedName name="LISTECOTEPODIUMMOTOGP">PRONOSTIC!$D$2:$D$16</definedName>
    <definedName name="LISTECOTEVAINQUEUR">#REF!</definedName>
    <definedName name="LISTECOTEVAINQUEURMOTO2">PRONOSTIC!$BV$2:$BV$16</definedName>
    <definedName name="LISTED1">Tableau2[[#All],[1]]</definedName>
    <definedName name="LISTEDUEL">#REF!</definedName>
    <definedName name="LISTEDUEL3">PRONOSTIC!$M$2,PRONOSTIC!$O$2</definedName>
    <definedName name="LISTEDUELA">PRONOSTIC!$CC$2:$CC$18</definedName>
    <definedName name="LISTEDUELS">PRONOSTIC!$CB$2:$CB$18</definedName>
    <definedName name="LISTEMOTO2">Tableau1[MOTO2]</definedName>
    <definedName name="LISTEMOTO3">Tableau1[MOTO3]</definedName>
    <definedName name="LISTEMOTOGP">COTES!$A$3:$A$28</definedName>
    <definedName name="LISTENUMERODUELS">PRONOSTIC!$CE$2:$CE$18</definedName>
    <definedName name="LISTEPILOTE">COTES!$M$2:$M$21</definedName>
    <definedName name="LISTEPODIUMMOTO2">PRONOSTIC!$BW$2:$BW$16</definedName>
    <definedName name="LISTEPODIUMMOTOGP">PRONOSTIC!$C$2:$C$16</definedName>
    <definedName name="LISTEVAINQUEURMOTO2">PRONOSTIC!$BU$2:$BU$16</definedName>
    <definedName name="LISTEVAINQUEURMOTOGP">PRONOSTIC!$A$2:$A$16</definedName>
    <definedName name="TBLCOTEDUELA">#REF!</definedName>
    <definedName name="TBLCOTEDUELB">#REF!</definedName>
    <definedName name="TBLCOTEPODIUM">#REF!</definedName>
    <definedName name="TBLCOTEPODIUMMOTOGP">PRONOSTIC!$D:$D</definedName>
    <definedName name="TBLCOTEVAINQUEUR">#REF!</definedName>
    <definedName name="TBLCOTEVAINQUEURMOTOGP">PRONOSTIC!$B:$B</definedName>
    <definedName name="TBLDUEL">#REF!</definedName>
    <definedName name="TBLDUELA">#REF!</definedName>
    <definedName name="TBLDUELB">#REF!</definedName>
    <definedName name="TBLMOTO2">COTES!$B:$B</definedName>
    <definedName name="TBLMOTO3">COTES!$C:$C</definedName>
    <definedName name="TBLMOTOGP">COTES!$A:$A</definedName>
    <definedName name="TBLPILOTE">COTES!$M:$M</definedName>
    <definedName name="TBLPODIUM">#REF!</definedName>
    <definedName name="TBLPODIUMMOTOGP">PRONOSTIC!$C:$C</definedName>
    <definedName name="TBLPRONO">PRONOSTIC!$A$1:$BT$37</definedName>
    <definedName name="TBLVAINQUEURMOTOGP">PRONOSTIC!$A:$A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D18" i="2" l="1"/>
  <c r="CU3" i="2" s="1"/>
  <c r="CC18" i="2"/>
  <c r="CU2" i="2" s="1"/>
  <c r="CB18" i="2"/>
  <c r="CD17" i="2"/>
  <c r="CT3" i="2" s="1"/>
  <c r="CC17" i="2"/>
  <c r="CT2" i="2" s="1"/>
  <c r="CB17" i="2"/>
  <c r="CD16" i="2"/>
  <c r="CS3" i="2" s="1"/>
  <c r="CC16" i="2"/>
  <c r="CS2" i="2" s="1"/>
  <c r="CB16" i="2"/>
  <c r="CD15" i="2"/>
  <c r="CR3" i="2" s="1"/>
  <c r="CC15" i="2"/>
  <c r="CR2" i="2" s="1"/>
  <c r="CB15" i="2"/>
  <c r="CD14" i="2"/>
  <c r="CQ3" i="2" s="1"/>
  <c r="CC14" i="2"/>
  <c r="CQ2" i="2" s="1"/>
  <c r="CB14" i="2"/>
  <c r="CD13" i="2"/>
  <c r="CP3" i="2" s="1"/>
  <c r="CC13" i="2"/>
  <c r="CP2" i="2" s="1"/>
  <c r="CB13" i="2"/>
  <c r="CD12" i="2"/>
  <c r="CO3" i="2" s="1"/>
  <c r="CC12" i="2"/>
  <c r="CO2" i="2" s="1"/>
  <c r="CB12" i="2"/>
  <c r="CD11" i="2"/>
  <c r="CN3" i="2" s="1"/>
  <c r="CC11" i="2"/>
  <c r="CN2" i="2" s="1"/>
  <c r="CB11" i="2"/>
  <c r="CD10" i="2"/>
  <c r="CM3" i="2" s="1"/>
  <c r="CC10" i="2"/>
  <c r="CM2" i="2" s="1"/>
  <c r="CB10" i="2"/>
  <c r="CD9" i="2"/>
  <c r="CL3" i="2" s="1"/>
  <c r="CC9" i="2"/>
  <c r="CL2" i="2" s="1"/>
  <c r="CB9" i="2"/>
  <c r="CD8" i="2"/>
  <c r="CK3" i="2" s="1"/>
  <c r="CC8" i="2"/>
  <c r="CK2" i="2" s="1"/>
  <c r="CB8" i="2"/>
  <c r="CD7" i="2"/>
  <c r="CJ3" i="2" s="1"/>
  <c r="CC7" i="2"/>
  <c r="CJ2" i="2" s="1"/>
  <c r="CB7" i="2"/>
  <c r="CD6" i="2"/>
  <c r="CI3" i="2" s="1"/>
  <c r="CC6" i="2"/>
  <c r="CI2" i="2" s="1"/>
  <c r="CB6" i="2"/>
  <c r="CD5" i="2"/>
  <c r="CH3" i="2" s="1"/>
  <c r="CC5" i="2"/>
  <c r="CH2" i="2" s="1"/>
  <c r="CB5" i="2"/>
  <c r="CD4" i="2"/>
  <c r="CG3" i="2" s="1"/>
  <c r="CC4" i="2"/>
  <c r="CG2" i="2" s="1"/>
  <c r="CB4" i="2"/>
  <c r="CD3" i="2"/>
  <c r="CF3" i="2" s="1"/>
  <c r="CC3" i="2"/>
  <c r="CF2" i="2" s="1"/>
  <c r="CB3" i="2"/>
  <c r="CD2" i="2"/>
  <c r="CE3" i="2" s="1"/>
  <c r="CC2" i="2"/>
  <c r="CE2" i="2" s="1"/>
  <c r="CB2" i="2"/>
</calcChain>
</file>

<file path=xl/sharedStrings.xml><?xml version="1.0" encoding="utf-8"?>
<sst xmlns="http://schemas.openxmlformats.org/spreadsheetml/2006/main" count="685" uniqueCount="242">
  <si>
    <t>Martín</t>
  </si>
  <si>
    <t>M Márquez</t>
  </si>
  <si>
    <t>A Espargaró</t>
  </si>
  <si>
    <t>BBinder</t>
  </si>
  <si>
    <t>Bastianini</t>
  </si>
  <si>
    <t>Mir</t>
  </si>
  <si>
    <t>Bagnaia</t>
  </si>
  <si>
    <t>Miller</t>
  </si>
  <si>
    <t>P Espargaró</t>
  </si>
  <si>
    <t>Quartararo</t>
  </si>
  <si>
    <t>Rins</t>
  </si>
  <si>
    <t>Autre MotoGP</t>
  </si>
  <si>
    <t>Fenati</t>
  </si>
  <si>
    <t>Bezzecchi</t>
  </si>
  <si>
    <t>Zarco</t>
  </si>
  <si>
    <t>DiGiannantonio</t>
  </si>
  <si>
    <t>Morbidelli</t>
  </si>
  <si>
    <t>Oliveira</t>
  </si>
  <si>
    <t>Vietti</t>
  </si>
  <si>
    <t>Fernández</t>
  </si>
  <si>
    <t>Lowes</t>
  </si>
  <si>
    <t>Arbolino</t>
  </si>
  <si>
    <t>MOTOGP</t>
  </si>
  <si>
    <t>MOTO2</t>
  </si>
  <si>
    <t>MOTO3</t>
  </si>
  <si>
    <t>Dovizioso</t>
  </si>
  <si>
    <t>Marini</t>
  </si>
  <si>
    <t>Viñales</t>
  </si>
  <si>
    <t>Nakagami</t>
  </si>
  <si>
    <t>DBinder</t>
  </si>
  <si>
    <t>Á Márquez</t>
  </si>
  <si>
    <t>Gardner</t>
  </si>
  <si>
    <t>Rodrigo</t>
  </si>
  <si>
    <t>Kelly</t>
  </si>
  <si>
    <t>Beaubier</t>
  </si>
  <si>
    <t>Baltus </t>
  </si>
  <si>
    <t>Navarro</t>
  </si>
  <si>
    <t>Salac </t>
  </si>
  <si>
    <t>Roberts</t>
  </si>
  <si>
    <t>González</t>
  </si>
  <si>
    <t>Dalla Porta</t>
  </si>
  <si>
    <t>Schrötter</t>
  </si>
  <si>
    <t>Corsi</t>
  </si>
  <si>
    <t>Antonelli</t>
  </si>
  <si>
    <t>Chantra</t>
  </si>
  <si>
    <t>Canet</t>
  </si>
  <si>
    <t>Ramírez</t>
  </si>
  <si>
    <t>Acosta</t>
  </si>
  <si>
    <t>Alcoba</t>
  </si>
  <si>
    <t>Aldeguer</t>
  </si>
  <si>
    <t>Zaccone</t>
  </si>
  <si>
    <t>Bendsneyder </t>
  </si>
  <si>
    <t>Arenas</t>
  </si>
  <si>
    <t>Ogura</t>
  </si>
  <si>
    <t>Kubo</t>
  </si>
  <si>
    <t>Goorbergh</t>
  </si>
  <si>
    <t>Dixon</t>
  </si>
  <si>
    <t>Masiá</t>
  </si>
  <si>
    <t>Yamanaka</t>
  </si>
  <si>
    <t>Foggia </t>
  </si>
  <si>
    <t>Moreira</t>
  </si>
  <si>
    <t xml:space="preserve">García </t>
  </si>
  <si>
    <t>Migno</t>
  </si>
  <si>
    <t>McPhee</t>
  </si>
  <si>
    <t>Berttelle</t>
  </si>
  <si>
    <t>Ogden </t>
  </si>
  <si>
    <t>Felon</t>
  </si>
  <si>
    <t>Carrasco</t>
  </si>
  <si>
    <t>Bartolini</t>
  </si>
  <si>
    <t>Suzuki </t>
  </si>
  <si>
    <t>Toba </t>
  </si>
  <si>
    <t>Guevara</t>
  </si>
  <si>
    <t>Artigas</t>
  </si>
  <si>
    <t>Muñoz </t>
  </si>
  <si>
    <t>Ortolá </t>
  </si>
  <si>
    <t>Öncü </t>
  </si>
  <si>
    <t>Rossi</t>
  </si>
  <si>
    <t>Mario Aji</t>
  </si>
  <si>
    <t>Kelso</t>
  </si>
  <si>
    <t>Surra </t>
  </si>
  <si>
    <t>Whatley</t>
  </si>
  <si>
    <t>Sasaki</t>
  </si>
  <si>
    <t>Furusato</t>
  </si>
  <si>
    <t>Nepa</t>
  </si>
  <si>
    <t>Riu Male</t>
  </si>
  <si>
    <t>Holgado</t>
  </si>
  <si>
    <t>Tatay</t>
  </si>
  <si>
    <t>Juliette</t>
  </si>
  <si>
    <t>Tony</t>
  </si>
  <si>
    <t>Sylvie</t>
  </si>
  <si>
    <t>Adelyne</t>
  </si>
  <si>
    <t>Ch'Barb</t>
  </si>
  <si>
    <t>Ludo</t>
  </si>
  <si>
    <t>Coucou</t>
  </si>
  <si>
    <t>Bapt</t>
  </si>
  <si>
    <t>Ch'lap</t>
  </si>
  <si>
    <t>Genevieve</t>
  </si>
  <si>
    <t>Le Loup</t>
  </si>
  <si>
    <t>Xav</t>
  </si>
  <si>
    <t>Yoann</t>
  </si>
  <si>
    <t>Greg</t>
  </si>
  <si>
    <t>Alain LM</t>
  </si>
  <si>
    <t>Guigui</t>
  </si>
  <si>
    <t>Nico</t>
  </si>
  <si>
    <t>Noah</t>
  </si>
  <si>
    <t>Soso</t>
  </si>
  <si>
    <t>Cricri</t>
  </si>
  <si>
    <t>Pilotes</t>
  </si>
  <si>
    <t>Vainqueur</t>
  </si>
  <si>
    <t>Cote Vainqueur</t>
  </si>
  <si>
    <t>Podium</t>
  </si>
  <si>
    <t>Cote Podium</t>
  </si>
  <si>
    <t>Duel1A</t>
  </si>
  <si>
    <t>Duel 1B</t>
  </si>
  <si>
    <t>Cote 1A</t>
  </si>
  <si>
    <t>Cote 1B</t>
  </si>
  <si>
    <t>Duel2A</t>
  </si>
  <si>
    <t>Cote 2A</t>
  </si>
  <si>
    <t>Duel 2B</t>
  </si>
  <si>
    <t>Cote 2B</t>
  </si>
  <si>
    <t>Duel3A</t>
  </si>
  <si>
    <t>Cote 3A</t>
  </si>
  <si>
    <t>Duel 3B</t>
  </si>
  <si>
    <t>Cote 3B</t>
  </si>
  <si>
    <t>Duel4A</t>
  </si>
  <si>
    <t>Cote 4A</t>
  </si>
  <si>
    <t>Duel 4B</t>
  </si>
  <si>
    <t>Cote 4B</t>
  </si>
  <si>
    <t>Duel5A</t>
  </si>
  <si>
    <t>Cote 5A</t>
  </si>
  <si>
    <t>Duel 5B</t>
  </si>
  <si>
    <t>Cote 5B</t>
  </si>
  <si>
    <t>Duel6A</t>
  </si>
  <si>
    <t>Cote 6A</t>
  </si>
  <si>
    <t>Duel 6B</t>
  </si>
  <si>
    <t>Cote 6B</t>
  </si>
  <si>
    <t>Duel7A</t>
  </si>
  <si>
    <t>Cote 7A</t>
  </si>
  <si>
    <t>Duel 7B</t>
  </si>
  <si>
    <t>Cote 7B</t>
  </si>
  <si>
    <t>Duel8A</t>
  </si>
  <si>
    <t>Cote 8A</t>
  </si>
  <si>
    <t>Duel 8B</t>
  </si>
  <si>
    <t>Cote 8B</t>
  </si>
  <si>
    <t>Duel9A</t>
  </si>
  <si>
    <t>Cote 9A</t>
  </si>
  <si>
    <t>Duel 9B</t>
  </si>
  <si>
    <t>Cote 9B</t>
  </si>
  <si>
    <t>Duel10A</t>
  </si>
  <si>
    <t>Cote 10A</t>
  </si>
  <si>
    <t>Duel 10B</t>
  </si>
  <si>
    <t>Cote 10B</t>
  </si>
  <si>
    <t>Duel11A</t>
  </si>
  <si>
    <t>Cote 11A</t>
  </si>
  <si>
    <t>Duel 11B</t>
  </si>
  <si>
    <t>Cote 11B</t>
  </si>
  <si>
    <t>Duel12A</t>
  </si>
  <si>
    <t>Cote 12A</t>
  </si>
  <si>
    <t>Duel 12B</t>
  </si>
  <si>
    <t>Cote 12B</t>
  </si>
  <si>
    <t>Duel13A</t>
  </si>
  <si>
    <t>Cote 13A</t>
  </si>
  <si>
    <t>Duel 13B</t>
  </si>
  <si>
    <t>Cote 13B</t>
  </si>
  <si>
    <t>Duel14A</t>
  </si>
  <si>
    <t>Cote 14A</t>
  </si>
  <si>
    <t>Duel 14B</t>
  </si>
  <si>
    <t>Cote 14B</t>
  </si>
  <si>
    <t>Duel15A</t>
  </si>
  <si>
    <t>Cote 15A</t>
  </si>
  <si>
    <t>Duel 15B</t>
  </si>
  <si>
    <t>Cote 15B</t>
  </si>
  <si>
    <t>Duel16A</t>
  </si>
  <si>
    <t>Cote 16A</t>
  </si>
  <si>
    <t>Duel 16B</t>
  </si>
  <si>
    <t>Cote 16B</t>
  </si>
  <si>
    <t>Duel17A</t>
  </si>
  <si>
    <t>Cote 17A</t>
  </si>
  <si>
    <t>Duel 17B</t>
  </si>
  <si>
    <t>Cote 17B</t>
  </si>
  <si>
    <t>Vainqueur MOTO2</t>
  </si>
  <si>
    <t>podium moto2</t>
  </si>
  <si>
    <t>cote podium moto2</t>
  </si>
  <si>
    <t/>
  </si>
  <si>
    <t> 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</si>
  <si>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</si>
  <si>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</si>
  <si>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</si>
  <si>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</si>
  <si>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</si>
  <si>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</si>
  <si>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</si>
  <si>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</si>
  <si>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</si>
  <si>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2</t>
  </si>
  <si>
    <t>5</t>
  </si>
  <si>
    <t>cote podium moto3</t>
  </si>
  <si>
    <t>8</t>
  </si>
  <si>
    <t>6</t>
  </si>
  <si>
    <t>45</t>
  </si>
  <si>
    <t>1</t>
  </si>
  <si>
    <t>Liste des Duels</t>
  </si>
  <si>
    <t>cote podium moto4</t>
  </si>
  <si>
    <t>DUEL A</t>
  </si>
  <si>
    <t>DUEL B</t>
  </si>
  <si>
    <t>3</t>
  </si>
  <si>
    <t>4</t>
  </si>
  <si>
    <t>7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</si>
  <si>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</si>
  <si>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</si>
  <si>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</si>
  <si>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</si>
  <si>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</si>
  <si>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</si>
  <si>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</si>
  <si>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</si>
  <si>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</si>
  <si>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</si>
  <si>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</si>
  <si>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</si>
  <si>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</si>
  <si>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</si>
  <si>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</si>
  <si>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</si>
  <si>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</si>
  <si>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</si>
  <si>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</si>
  <si>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</si>
  <si>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</si>
  <si>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</si>
  <si>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</si>
  <si>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</si>
  <si>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</si>
  <si>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</si>
  <si>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Mise</t>
  </si>
  <si>
    <t>V MOTOGP</t>
  </si>
  <si>
    <t>P MOTOGP</t>
  </si>
  <si>
    <t>V MOTO2</t>
  </si>
  <si>
    <t>P MOTO2</t>
  </si>
  <si>
    <t>Duel</t>
  </si>
  <si>
    <t>Cote vainqueur moto2</t>
  </si>
  <si>
    <t>Numero duel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</si>
</sst>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EE06CD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FF"/>
      <name val="Calibri"/>
      <family val="2"/>
      <scheme val="minor"/>
    </font>
    <font>
      <b/>
      <sz val="11"/>
      <color rgb="FFFF00FF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/>
      <protection locked="0"/>
    </xf>
    <xf numFmtId="1" fontId="4" fillId="0" borderId="0" xfId="0" applyNumberFormat="1" applyFont="1" applyFill="1" applyBorder="1" applyAlignment="1" applyProtection="1">
      <alignment horizontal="center"/>
      <protection locked="0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Border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2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FAFED2"/>
      <color rgb="FFE6F7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6</xdr:row>
      <xdr:rowOff>76199</xdr:rowOff>
    </xdr:from>
    <xdr:to>
      <xdr:col>10</xdr:col>
      <xdr:colOff>133350</xdr:colOff>
      <xdr:row>9</xdr:row>
      <xdr:rowOff>123824</xdr:rowOff>
    </xdr:to>
    <xdr:sp macro="[0]!OuvreFormulaireDuel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A38A9E4-89CD-4E30-B5D4-E7C5731BB447}"/>
            </a:ext>
          </a:extLst>
        </xdr:cNvPr>
        <xdr:cNvSpPr/>
      </xdr:nvSpPr>
      <xdr:spPr>
        <a:xfrm>
          <a:off x="5600700" y="1219199"/>
          <a:ext cx="2152650" cy="619125"/>
        </a:xfrm>
        <a:prstGeom prst="roundRect">
          <a:avLst/>
        </a:prstGeom>
        <a:solidFill>
          <a:srgbClr val="E6F79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rgbClr val="FF0000"/>
              </a:solidFill>
            </a:rPr>
            <a:t>AFFICHE FORMULAIRE de SAISIE DUELS et COTES</a:t>
          </a:r>
        </a:p>
      </xdr:txBody>
    </xdr:sp>
    <xdr:clientData/>
  </xdr:twoCellAnchor>
  <xdr:twoCellAnchor>
    <xdr:from>
      <xdr:col>7</xdr:col>
      <xdr:colOff>323850</xdr:colOff>
      <xdr:row>12</xdr:row>
      <xdr:rowOff>38100</xdr:rowOff>
    </xdr:from>
    <xdr:to>
      <xdr:col>10</xdr:col>
      <xdr:colOff>304800</xdr:colOff>
      <xdr:row>16</xdr:row>
      <xdr:rowOff>133350</xdr:rowOff>
    </xdr:to>
    <xdr:sp macro="[0]!OuvreFormulaireVAINQUEUR_PODIUM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6F4ABB1-2A1F-4690-BE37-B699A7FDB234}"/>
            </a:ext>
          </a:extLst>
        </xdr:cNvPr>
        <xdr:cNvSpPr/>
      </xdr:nvSpPr>
      <xdr:spPr>
        <a:xfrm>
          <a:off x="6305550" y="2324100"/>
          <a:ext cx="2266950" cy="857250"/>
        </a:xfrm>
        <a:prstGeom prst="roundRect">
          <a:avLst/>
        </a:prstGeom>
        <a:solidFill>
          <a:srgbClr val="FAFED2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0070C0"/>
              </a:solidFill>
            </a:rPr>
            <a:t>AFFICHE FORMULAIRE</a:t>
          </a:r>
        </a:p>
        <a:p>
          <a:pPr algn="ctr"/>
          <a:r>
            <a:rPr lang="fr-FR" sz="1200" b="1">
              <a:solidFill>
                <a:srgbClr val="0070C0"/>
              </a:solidFill>
            </a:rPr>
            <a:t>SAISIE VAINQUEURS ET PODIUMS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20</xdr:row>
      <xdr:rowOff>161925</xdr:rowOff>
    </xdr:from>
    <xdr:to>
      <xdr:col>10</xdr:col>
      <xdr:colOff>0</xdr:colOff>
      <xdr:row>23</xdr:row>
      <xdr:rowOff>161925</xdr:rowOff>
    </xdr:to>
    <xdr:sp macro="[0]!OuvreFormulairePRONOSTIC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45BE58-18D1-4FFB-943C-3B14390DB481}"/>
            </a:ext>
          </a:extLst>
        </xdr:cNvPr>
        <xdr:cNvSpPr/>
      </xdr:nvSpPr>
      <xdr:spPr>
        <a:xfrm>
          <a:off x="10258424" y="4162425"/>
          <a:ext cx="2638426" cy="571500"/>
        </a:xfrm>
        <a:prstGeom prst="roundRect">
          <a:avLst/>
        </a:prstGeom>
        <a:solidFill>
          <a:schemeClr val="bg2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PRONOSTIC DES PILOTES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54458-0B3F-46DC-8024-D0D81B781144}" name="Tableau1" displayName="Tableau1" ref="A1:M33" totalsRowShown="0" headerRowDxfId="27">
  <autoFilter ref="A1:M33" xr:uid="{FD5A38E9-C9DB-403D-9023-987846AEAE89}"/>
  <tableColumns count="13">
    <tableColumn id="1" xr3:uid="{62A407C7-C77C-4201-8B70-B39667768F47}" name="MOTOGP"/>
    <tableColumn id="2" xr3:uid="{06CF81FD-1FCB-4E2A-8C68-F9F7749B215F}" name="MOTO2" dataDxfId="26"/>
    <tableColumn id="3" xr3:uid="{596827AA-666D-40E3-83EA-FC73D380A802}" name="MOTO3" dataDxfId="25"/>
    <tableColumn id="4" xr3:uid="{D0330C26-C848-463C-960D-E350BE687DA0}" name="Colonne1"/>
    <tableColumn id="5" xr3:uid="{CEECC0E4-6C5E-4ABA-B001-3E8DE12CFB8D}" name="Colonne2" dataDxfId="24">
      <calculatedColumnFormula>Tableau3[[#This Row],[Cote Vainqueur]]</calculatedColumnFormula>
    </tableColumn>
    <tableColumn id="6" xr3:uid="{C4A4BCBE-EF62-4A25-A5CE-5BB784C7121E}" name="Colonne3" dataDxfId="23">
      <calculatedColumnFormula>Tableau3[[#This Row],[Podium]]</calculatedColumnFormula>
    </tableColumn>
    <tableColumn id="7" xr3:uid="{2869C21C-B6EC-4521-8C1C-377E1D38187C}" name="Colonne4" dataDxfId="22">
      <calculatedColumnFormula>Tableau3[[#This Row],[Cote Podium]]</calculatedColumnFormula>
    </tableColumn>
    <tableColumn id="8" xr3:uid="{32E830DC-4352-491C-9013-B00363CCDDC8}" name="Colonne5"/>
    <tableColumn id="9" xr3:uid="{E4E86FD3-B374-4C6B-BF9A-5B4A8EA5CE5C}" name="Colonne6" dataDxfId="21">
      <calculatedColumnFormula>PRONOSTIC!I1</calculatedColumnFormula>
    </tableColumn>
    <tableColumn id="10" xr3:uid="{AA9A0A7D-E3A0-4A6F-B8E3-2B8A7BF75711}" name="Colonne7" dataDxfId="20">
      <calculatedColumnFormula>Tableau3[[#This Row],[Cote 1A]]</calculatedColumnFormula>
    </tableColumn>
    <tableColumn id="11" xr3:uid="{31A48428-22A6-413E-A963-EB10169C398F}" name="Colonne8" dataDxfId="19">
      <calculatedColumnFormula>PRONOSTIC!K1</calculatedColumnFormula>
    </tableColumn>
    <tableColumn id="12" xr3:uid="{B4FFEE41-4D4D-4BEB-9561-C2AD43ACE068}" name="Colonne9"/>
    <tableColumn id="13" xr3:uid="{7434DC78-7140-4467-B15A-1C1BAAF46EE5}" name="Pil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AA1248-8AB4-4B4B-A84F-24F176AB1552}" name="Tableau3" displayName="Tableau3" ref="A1:BZ37" totalsRowShown="0">
  <autoFilter ref="A1:BZ37" xr:uid="{8BEC5A98-BF0C-49D0-863D-62CE5C14E20E}"/>
  <tableColumns count="78">
    <tableColumn id="1" xr3:uid="{F80D5C38-3FAB-4BF2-BECF-5573A0A243FA}" name="Vainqueur"/>
    <tableColumn id="2" xr3:uid="{5F65EFD4-E642-4A26-AA25-A5210729DB6E}" name="Cote Vainqueur"/>
    <tableColumn id="3" xr3:uid="{21D2214F-D264-4E84-B66F-36A7E73D89B5}" name="Podium"/>
    <tableColumn id="4" xr3:uid="{FE4E3689-9875-4DBD-896B-6FC3DFBEF57A}" name="Cote Podium"/>
    <tableColumn id="5" xr3:uid="{6FC5D978-B72C-47BD-923A-8A0A98A74110}" name="Duel1A"/>
    <tableColumn id="6" xr3:uid="{2B11AD12-0F7D-445F-859B-EED0161A4E59}" name="Cote 1A"/>
    <tableColumn id="7" xr3:uid="{774B8D76-666F-461B-AFDD-4C6C5A31D874}" name="Duel 1B"/>
    <tableColumn id="8" xr3:uid="{CB399FE4-4306-4618-ACB1-3717396D716B}" name="Cote 1B"/>
    <tableColumn id="9" xr3:uid="{2500CEC2-EBC7-4F42-9629-36EA592972F4}" name="Duel2A"/>
    <tableColumn id="10" xr3:uid="{A9666734-15BF-4AF2-AE7D-9C7ED67CEF85}" name="Cote 2A"/>
    <tableColumn id="11" xr3:uid="{0D511AB1-882A-4241-9AB6-1F813DD768C8}" name="Duel 2B"/>
    <tableColumn id="12" xr3:uid="{BC38FE6D-F84C-4B9D-B5D6-69F66AC57895}" name="Cote 2B"/>
    <tableColumn id="13" xr3:uid="{194BEEB2-1D8B-4D18-9B3A-1398489E3D93}" name="Duel3A"/>
    <tableColumn id="14" xr3:uid="{8951E25A-D303-4CB5-85F1-67681D531DF3}" name="Cote 3A"/>
    <tableColumn id="15" xr3:uid="{47FAF837-C48B-4C24-B412-2451BD1ED5EB}" name="Duel 3B"/>
    <tableColumn id="16" xr3:uid="{5908BEDB-C3A3-407D-876E-DC7BF4AEFBC3}" name="Cote 3B"/>
    <tableColumn id="17" xr3:uid="{1000C931-2B0D-41ED-92E7-4B4A06451EEC}" name="Duel4A"/>
    <tableColumn id="18" xr3:uid="{49272C4D-082C-45B4-8224-1592E4E08A3E}" name="Cote 4A"/>
    <tableColumn id="19" xr3:uid="{C487D540-D172-412F-B5BD-BBD9A62BBB38}" name="Duel 4B"/>
    <tableColumn id="20" xr3:uid="{CD6527E6-A2CD-462C-BC65-740F67216827}" name="Cote 4B"/>
    <tableColumn id="21" xr3:uid="{E6A728CC-6670-4523-8403-D17BE6F2FA87}" name="Duel5A"/>
    <tableColumn id="22" xr3:uid="{E1099326-7AA4-4D8B-8FF1-FFD0649E44B6}" name="Cote 5A"/>
    <tableColumn id="23" xr3:uid="{B1E35462-D8E2-433A-AB57-8882F0853BD1}" name="Duel 5B"/>
    <tableColumn id="24" xr3:uid="{1BC21FC1-F246-4440-99BB-81FD69984BB8}" name="Cote 5B"/>
    <tableColumn id="25" xr3:uid="{BBFEB96B-21AB-4DB0-8AC5-32D81779E632}" name="Duel6A"/>
    <tableColumn id="26" xr3:uid="{37EF49E7-2742-4916-B4EA-395F4BB1F8CE}" name="Cote 6A"/>
    <tableColumn id="27" xr3:uid="{F830B45D-0332-458C-88D1-819CAA870F78}" name="Duel 6B"/>
    <tableColumn id="28" xr3:uid="{E330B9BD-2E69-4444-B71D-52C3EAACC729}" name="Cote 6B"/>
    <tableColumn id="29" xr3:uid="{CA7D4546-FDBA-4B20-A58A-F3235E4FE6E4}" name="Duel7A"/>
    <tableColumn id="30" xr3:uid="{6E3E7F2A-A65D-4BD2-BE0F-4796CDDF5897}" name="Cote 7A"/>
    <tableColumn id="31" xr3:uid="{D5656647-947C-4D3D-99E9-BC63310FB11B}" name="Duel 7B"/>
    <tableColumn id="32" xr3:uid="{FD155684-32DB-4695-9DFD-444C67C8D806}" name="Cote 7B"/>
    <tableColumn id="33" xr3:uid="{548F9FF0-6E38-4CF1-8287-F9F566F8070B}" name="Duel8A"/>
    <tableColumn id="34" xr3:uid="{4132CD5D-D336-438F-BB2E-01D5772FCBBC}" name="Cote 8A"/>
    <tableColumn id="35" xr3:uid="{01D4AB4B-A83D-4F13-920A-BD7F2C30173F}" name="Duel 8B"/>
    <tableColumn id="36" xr3:uid="{3C4A70ED-EFEC-4F79-85EA-7DB1358BC281}" name="Cote 8B"/>
    <tableColumn id="37" xr3:uid="{EC0A3DCA-A168-43E8-AA47-F30444F1F3F9}" name="Duel9A"/>
    <tableColumn id="38" xr3:uid="{05B45736-398B-498B-8BD1-6E19D3229951}" name="Cote 9A"/>
    <tableColumn id="39" xr3:uid="{CB3DEF5A-949C-462E-B530-747326994F2F}" name="Duel 9B"/>
    <tableColumn id="40" xr3:uid="{AF91E49C-75B0-44D7-AB2F-C1F9DF54DF3E}" name="Cote 9B"/>
    <tableColumn id="41" xr3:uid="{9DEE4D02-AFFB-43C2-9C07-FFB4E6A89FA0}" name="Duel10A"/>
    <tableColumn id="42" xr3:uid="{6DB0F459-5005-4264-ABF1-A05C15651EB4}" name="Cote 10A"/>
    <tableColumn id="43" xr3:uid="{0D506BD2-5C0B-49FE-B152-65C5C6F23BAC}" name="Duel 10B"/>
    <tableColumn id="44" xr3:uid="{1920BE23-97E2-4C1B-A900-3D04167629E7}" name="Cote 10B"/>
    <tableColumn id="45" xr3:uid="{C497C0C1-DF1A-4A89-9F51-366C799608C3}" name="Duel11A"/>
    <tableColumn id="46" xr3:uid="{B641E5EE-6D52-403B-A41B-C95F60D69826}" name="Cote 11A"/>
    <tableColumn id="47" xr3:uid="{AD7C704A-BE36-4D1D-9A0A-21326EA31BDA}" name="Duel 11B"/>
    <tableColumn id="48" xr3:uid="{3FF9FF2A-7D5B-495E-8A83-B6823AD45CE6}" name="Cote 11B"/>
    <tableColumn id="49" xr3:uid="{EA89B8A7-63A7-4C86-930D-D4246D358F68}" name="Duel12A"/>
    <tableColumn id="50" xr3:uid="{B9744B7F-B44D-4D36-B68C-357AA892DA6C}" name="Cote 12A"/>
    <tableColumn id="51" xr3:uid="{15D2ADD5-9687-406F-A72B-E7ED9751DF52}" name="Duel 12B"/>
    <tableColumn id="52" xr3:uid="{53519FAC-4AA7-4BFD-9F39-8DBF5833FF73}" name="Cote 12B"/>
    <tableColumn id="53" xr3:uid="{D1F4EFD4-6ED1-4A74-96FF-EF526662F67C}" name="Duel13A"/>
    <tableColumn id="54" xr3:uid="{FCC6F62C-52AB-49DE-A82B-A7B726E5F133}" name="Cote 13A"/>
    <tableColumn id="55" xr3:uid="{9FA55136-48C9-4105-905A-8F8E4D173BF6}" name="Duel 13B"/>
    <tableColumn id="56" xr3:uid="{77E13272-426D-443A-B2F0-8628FC4EFB75}" name="Cote 13B"/>
    <tableColumn id="57" xr3:uid="{4EBBEC5D-9CE9-4529-B36B-455334FECB5B}" name="Duel14A"/>
    <tableColumn id="58" xr3:uid="{D66E5874-F3BE-4993-A273-EF929A634FA0}" name="Cote 14A"/>
    <tableColumn id="59" xr3:uid="{5FA409D0-82F5-4D37-B58C-6F8021EAC0E2}" name="Duel 14B"/>
    <tableColumn id="60" xr3:uid="{9C8027EE-908A-4D7C-8888-775962C72C3E}" name="Cote 14B"/>
    <tableColumn id="61" xr3:uid="{2B3796CE-3E82-44C1-99F2-CF7A5A22727B}" name="Duel15A"/>
    <tableColumn id="62" xr3:uid="{E53933E1-38B3-4525-B45B-745426C3B10E}" name="Cote 15A"/>
    <tableColumn id="63" xr3:uid="{471C245E-B5F5-4CFF-B285-C99D2BE8A087}" name="Duel 15B"/>
    <tableColumn id="64" xr3:uid="{4DF50F81-3CBA-43AD-89C7-99ED19BA97ED}" name="Cote 15B"/>
    <tableColumn id="65" xr3:uid="{04D84B10-D233-444B-8799-EF5073E6994D}" name="Duel16A"/>
    <tableColumn id="66" xr3:uid="{C374B9E1-3221-40AF-BE5A-AF962DB3CD67}" name="Cote 16A"/>
    <tableColumn id="67" xr3:uid="{41DAD651-2347-48D0-8773-3C3C87829F49}" name="Duel 16B"/>
    <tableColumn id="68" xr3:uid="{522D0401-64EC-414D-AE61-DBFFB66D98B7}" name="Cote 16B"/>
    <tableColumn id="69" xr3:uid="{9E9EC006-1CA9-4749-9B9F-AFF2348C0F3C}" name="Duel17A"/>
    <tableColumn id="70" xr3:uid="{92BCF7B8-C466-442D-BD7B-E4631E2F6464}" name="Cote 17A"/>
    <tableColumn id="71" xr3:uid="{81F31D37-132E-47CB-8EDD-3F5961955D9F}" name="Duel 17B"/>
    <tableColumn id="72" xr3:uid="{FF3F51E7-5A27-4B78-B6BC-D305ECC9A522}" name="Cote 17B"/>
    <tableColumn id="73" xr3:uid="{6A45AD33-BC34-4365-88E4-1185D454080C}" name="Vainqueur MOTO2"/>
    <tableColumn id="74" xr3:uid="{64D8E9F9-91D8-4053-BD65-08CB3D375B23}" name="Cote vainqueur moto2"/>
    <tableColumn id="75" xr3:uid="{0D76E8F0-5EA6-4C1C-AF94-63D75B3933A2}" name="podium moto2"/>
    <tableColumn id="76" xr3:uid="{1A769BE5-020A-4456-93FC-95FF5CE72CAD}" name="cote podium moto2"/>
    <tableColumn id="77" xr3:uid="{00055314-9E83-4432-B6DD-474D3006FF8B}" name="cote podium moto3"/>
    <tableColumn id="78" xr3:uid="{247C2498-BAC6-416B-8B7E-BC93E5A73C9D}" name="cote podium moto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7203A0-9E35-4076-8C53-1E10DB850A17}" name="Tableau2" displayName="Tableau2" ref="CE1:CU3" totalsRowShown="0" headerRowDxfId="18" dataDxfId="17">
  <autoFilter ref="CE1:CU3" xr:uid="{50216D7B-0D87-488B-9D01-4D604AD3683F}"/>
  <tableColumns count="17">
    <tableColumn id="1" xr3:uid="{2FF4B3A8-F612-425E-A3EF-7CCE08C87E7B}" name="1" dataDxfId="16">
      <calculatedColumnFormula>CD1</calculatedColumnFormula>
    </tableColumn>
    <tableColumn id="2" xr3:uid="{5B8F220B-2A40-46FF-ADB6-7C9CBBBBB67A}" name="2" dataDxfId="15">
      <calculatedColumnFormula>CD2</calculatedColumnFormula>
    </tableColumn>
    <tableColumn id="3" xr3:uid="{08888032-42F5-4BFF-AB29-E9B958068838}" name="3" dataDxfId="14">
      <calculatedColumnFormula>CD3</calculatedColumnFormula>
    </tableColumn>
    <tableColumn id="4" xr3:uid="{31A3B64C-8BCC-45CA-ABEF-C054D1108A5B}" name="4" dataDxfId="13">
      <calculatedColumnFormula>CD4</calculatedColumnFormula>
    </tableColumn>
    <tableColumn id="5" xr3:uid="{5322654C-1E4E-4A71-BD02-A82831C09B30}" name="5" dataDxfId="12">
      <calculatedColumnFormula>CD5</calculatedColumnFormula>
    </tableColumn>
    <tableColumn id="6" xr3:uid="{2AADD23C-A1C5-4641-9E27-9B050D952277}" name="6" dataDxfId="11">
      <calculatedColumnFormula>CD6</calculatedColumnFormula>
    </tableColumn>
    <tableColumn id="7" xr3:uid="{75666C5D-0BDD-41AD-97DC-27BD26C18660}" name="7" dataDxfId="10">
      <calculatedColumnFormula>CD7</calculatedColumnFormula>
    </tableColumn>
    <tableColumn id="8" xr3:uid="{840720AC-17B2-4C51-8F5F-440A23D7D15C}" name="8" dataDxfId="9">
      <calculatedColumnFormula>CD8</calculatedColumnFormula>
    </tableColumn>
    <tableColumn id="9" xr3:uid="{150BA023-88AC-4537-9CEF-F6BEF0C0C813}" name="9" dataDxfId="8">
      <calculatedColumnFormula>CD9</calculatedColumnFormula>
    </tableColumn>
    <tableColumn id="10" xr3:uid="{16CD98E8-5E47-4A12-AB88-95E37C3D011E}" name="10" dataDxfId="7">
      <calculatedColumnFormula>CD10</calculatedColumnFormula>
    </tableColumn>
    <tableColumn id="11" xr3:uid="{2F816482-C06D-425D-8A51-A0481B406213}" name="11" dataDxfId="6">
      <calculatedColumnFormula>CD11</calculatedColumnFormula>
    </tableColumn>
    <tableColumn id="12" xr3:uid="{6C700E25-1901-4B4D-9C80-5B51A1F0CF7E}" name="12" dataDxfId="5">
      <calculatedColumnFormula>CD12</calculatedColumnFormula>
    </tableColumn>
    <tableColumn id="13" xr3:uid="{BB75AD87-C236-404B-BD1F-9967864869E7}" name="13" dataDxfId="4">
      <calculatedColumnFormula>CD13</calculatedColumnFormula>
    </tableColumn>
    <tableColumn id="14" xr3:uid="{B90E2794-E0E6-4F0A-BC22-D0C03801F984}" name="14" dataDxfId="3">
      <calculatedColumnFormula>CD14</calculatedColumnFormula>
    </tableColumn>
    <tableColumn id="15" xr3:uid="{34D371F3-014E-4B05-BD12-59C61943BED8}" name="15" dataDxfId="2">
      <calculatedColumnFormula>CD15</calculatedColumnFormula>
    </tableColumn>
    <tableColumn id="16" xr3:uid="{05CCDD91-E442-4F52-9CB3-7C2E2BE7DACB}" name="16" dataDxfId="1">
      <calculatedColumnFormula>CD16</calculatedColumnFormula>
    </tableColumn>
    <tableColumn id="17" xr3:uid="{C7FAB7DE-9203-4CCD-A397-62CF1C0C67EB}" name="17" dataDxfId="0">
      <calculatedColumnFormula>CD17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4DD21-0987-4C89-8AAD-A6BB97B0A42A}">
  <sheetPr codeName="Feuil1"/>
  <dimension ref="A1:M33"/>
  <sheetViews>
    <sheetView workbookViewId="0">
      <selection activeCell="F31" sqref="F31"/>
    </sheetView>
  </sheetViews>
  <sheetFormatPr baseColWidth="10" defaultRowHeight="15" x14ac:dyDescent="0.25"/>
  <cols>
    <col min="1" max="1" width="18.42578125" customWidth="1"/>
    <col min="2" max="2" width="13.7109375" customWidth="1"/>
    <col min="3" max="3" width="12.140625" customWidth="1"/>
  </cols>
  <sheetData>
    <row r="1" spans="1:13" s="5" customFormat="1" x14ac:dyDescent="0.25">
      <c r="A1" s="4" t="s">
        <v>22</v>
      </c>
      <c r="B1" s="4" t="s">
        <v>23</v>
      </c>
      <c r="C1" s="4" t="s">
        <v>24</v>
      </c>
      <c r="D1" s="5" t="s">
        <v>185</v>
      </c>
      <c r="E1" s="5" t="s">
        <v>186</v>
      </c>
      <c r="F1" s="5" t="s">
        <v>187</v>
      </c>
      <c r="G1" s="5" t="s">
        <v>188</v>
      </c>
      <c r="H1" s="5" t="s">
        <v>189</v>
      </c>
      <c r="I1" s="5" t="s">
        <v>190</v>
      </c>
      <c r="J1" s="5" t="s">
        <v>191</v>
      </c>
      <c r="K1" s="5" t="s">
        <v>192</v>
      </c>
      <c r="L1" s="5" t="s">
        <v>193</v>
      </c>
      <c r="M1" s="5" t="s">
        <v>107</v>
      </c>
    </row>
    <row r="2" spans="1:13" x14ac:dyDescent="0.25">
      <c r="A2" s="2" t="s">
        <v>11</v>
      </c>
      <c r="B2" s="3" t="s">
        <v>32</v>
      </c>
      <c r="C2" s="3" t="s">
        <v>57</v>
      </c>
      <c r="M2" t="s">
        <v>87</v>
      </c>
    </row>
    <row r="3" spans="1:13" x14ac:dyDescent="0.25">
      <c r="A3" s="3" t="s">
        <v>25</v>
      </c>
      <c r="B3" s="3" t="s">
        <v>33</v>
      </c>
      <c r="C3" s="3" t="s">
        <v>58</v>
      </c>
      <c r="M3" t="s">
        <v>88</v>
      </c>
    </row>
    <row r="4" spans="1:13" x14ac:dyDescent="0.25">
      <c r="A4" s="3" t="s">
        <v>14</v>
      </c>
      <c r="B4" s="3" t="s">
        <v>12</v>
      </c>
      <c r="C4" s="3" t="s">
        <v>59</v>
      </c>
      <c r="M4" t="s">
        <v>89</v>
      </c>
    </row>
    <row r="5" spans="1:13" x14ac:dyDescent="0.25">
      <c r="A5" s="3" t="s">
        <v>26</v>
      </c>
      <c r="B5" s="3" t="s">
        <v>34</v>
      </c>
      <c r="C5" s="3" t="s">
        <v>60</v>
      </c>
      <c r="M5" t="s">
        <v>90</v>
      </c>
    </row>
    <row r="6" spans="1:13" x14ac:dyDescent="0.25">
      <c r="A6" s="3" t="s">
        <v>27</v>
      </c>
      <c r="B6" s="3" t="s">
        <v>35</v>
      </c>
      <c r="C6" s="3" t="s">
        <v>61</v>
      </c>
      <c r="M6" t="s">
        <v>91</v>
      </c>
    </row>
    <row r="7" spans="1:13" x14ac:dyDescent="0.25">
      <c r="A7" s="3" t="s">
        <v>9</v>
      </c>
      <c r="B7" s="3" t="s">
        <v>36</v>
      </c>
      <c r="C7" s="3" t="s">
        <v>62</v>
      </c>
      <c r="M7" t="s">
        <v>92</v>
      </c>
    </row>
    <row r="8" spans="1:13" x14ac:dyDescent="0.25">
      <c r="A8" s="3" t="s">
        <v>16</v>
      </c>
      <c r="B8" s="3" t="s">
        <v>37</v>
      </c>
      <c r="C8" s="3" t="s">
        <v>63</v>
      </c>
      <c r="M8" t="s">
        <v>93</v>
      </c>
    </row>
    <row r="9" spans="1:13" x14ac:dyDescent="0.25">
      <c r="A9" s="3" t="s">
        <v>4</v>
      </c>
      <c r="B9" s="3" t="s">
        <v>18</v>
      </c>
      <c r="C9" s="3" t="s">
        <v>64</v>
      </c>
      <c r="M9" t="s">
        <v>94</v>
      </c>
    </row>
    <row r="10" spans="1:13" x14ac:dyDescent="0.25">
      <c r="A10" s="3" t="s">
        <v>19</v>
      </c>
      <c r="B10" s="3" t="s">
        <v>21</v>
      </c>
      <c r="C10" s="3" t="s">
        <v>65</v>
      </c>
      <c r="M10" t="s">
        <v>95</v>
      </c>
    </row>
    <row r="11" spans="1:13" x14ac:dyDescent="0.25">
      <c r="A11" s="3" t="s">
        <v>28</v>
      </c>
      <c r="B11" s="3" t="s">
        <v>38</v>
      </c>
      <c r="C11" s="3" t="s">
        <v>66</v>
      </c>
      <c r="M11" t="s">
        <v>96</v>
      </c>
    </row>
    <row r="12" spans="1:13" x14ac:dyDescent="0.25">
      <c r="A12" s="3" t="s">
        <v>3</v>
      </c>
      <c r="B12" s="3" t="s">
        <v>39</v>
      </c>
      <c r="C12" s="3" t="s">
        <v>67</v>
      </c>
      <c r="M12" t="s">
        <v>97</v>
      </c>
    </row>
    <row r="13" spans="1:13" x14ac:dyDescent="0.25">
      <c r="A13" s="3" t="s">
        <v>5</v>
      </c>
      <c r="B13" s="3" t="s">
        <v>40</v>
      </c>
      <c r="C13" s="3" t="s">
        <v>68</v>
      </c>
      <c r="M13" t="s">
        <v>98</v>
      </c>
    </row>
    <row r="14" spans="1:13" x14ac:dyDescent="0.25">
      <c r="A14" s="3" t="s">
        <v>29</v>
      </c>
      <c r="B14" s="3" t="s">
        <v>20</v>
      </c>
      <c r="C14" s="3" t="s">
        <v>69</v>
      </c>
      <c r="M14" t="s">
        <v>99</v>
      </c>
    </row>
    <row r="15" spans="1:13" x14ac:dyDescent="0.25">
      <c r="A15" s="3" t="s">
        <v>2</v>
      </c>
      <c r="B15" s="3" t="s">
        <v>41</v>
      </c>
      <c r="C15" s="3" t="s">
        <v>65</v>
      </c>
      <c r="M15" t="s">
        <v>100</v>
      </c>
    </row>
    <row r="16" spans="1:13" x14ac:dyDescent="0.25">
      <c r="A16" s="3" t="s">
        <v>10</v>
      </c>
      <c r="B16" s="3" t="s">
        <v>42</v>
      </c>
      <c r="C16" s="3" t="s">
        <v>70</v>
      </c>
      <c r="M16" t="s">
        <v>101</v>
      </c>
    </row>
    <row r="17" spans="1:13" x14ac:dyDescent="0.25">
      <c r="A17" s="3" t="s">
        <v>7</v>
      </c>
      <c r="B17" s="3" t="s">
        <v>43</v>
      </c>
      <c r="C17" s="3" t="s">
        <v>71</v>
      </c>
      <c r="M17" t="s">
        <v>102</v>
      </c>
    </row>
    <row r="18" spans="1:13" x14ac:dyDescent="0.25">
      <c r="A18" s="3" t="s">
        <v>8</v>
      </c>
      <c r="B18" s="3" t="s">
        <v>44</v>
      </c>
      <c r="C18" s="3" t="s">
        <v>19</v>
      </c>
      <c r="M18" t="s">
        <v>103</v>
      </c>
    </row>
    <row r="19" spans="1:13" x14ac:dyDescent="0.25">
      <c r="A19" s="3" t="s">
        <v>15</v>
      </c>
      <c r="B19" s="3" t="s">
        <v>19</v>
      </c>
      <c r="C19" s="3" t="s">
        <v>72</v>
      </c>
      <c r="M19" t="s">
        <v>104</v>
      </c>
    </row>
    <row r="20" spans="1:13" x14ac:dyDescent="0.25">
      <c r="A20" s="3" t="s">
        <v>6</v>
      </c>
      <c r="B20" s="3" t="s">
        <v>45</v>
      </c>
      <c r="C20" s="3" t="s">
        <v>73</v>
      </c>
      <c r="M20" t="s">
        <v>105</v>
      </c>
    </row>
    <row r="21" spans="1:13" x14ac:dyDescent="0.25">
      <c r="A21" s="3" t="s">
        <v>13</v>
      </c>
      <c r="B21" s="3" t="s">
        <v>46</v>
      </c>
      <c r="C21" s="3" t="s">
        <v>74</v>
      </c>
      <c r="M21" t="s">
        <v>106</v>
      </c>
    </row>
    <row r="22" spans="1:13" x14ac:dyDescent="0.25">
      <c r="A22" s="3" t="s">
        <v>30</v>
      </c>
      <c r="B22" s="3" t="s">
        <v>47</v>
      </c>
      <c r="C22" s="3" t="s">
        <v>75</v>
      </c>
    </row>
    <row r="23" spans="1:13" x14ac:dyDescent="0.25">
      <c r="A23" s="3" t="s">
        <v>31</v>
      </c>
      <c r="B23" s="3" t="s">
        <v>48</v>
      </c>
      <c r="C23" s="3" t="s">
        <v>76</v>
      </c>
    </row>
    <row r="24" spans="1:13" x14ac:dyDescent="0.25">
      <c r="A24" s="3" t="s">
        <v>17</v>
      </c>
      <c r="B24" s="3" t="s">
        <v>49</v>
      </c>
      <c r="C24" s="3" t="s">
        <v>77</v>
      </c>
    </row>
    <row r="25" spans="1:13" x14ac:dyDescent="0.25">
      <c r="A25" s="3" t="s">
        <v>0</v>
      </c>
      <c r="B25" s="3" t="s">
        <v>50</v>
      </c>
      <c r="C25" s="3" t="s">
        <v>78</v>
      </c>
    </row>
    <row r="26" spans="1:13" x14ac:dyDescent="0.25">
      <c r="A26" s="3" t="s">
        <v>1</v>
      </c>
      <c r="B26" s="3" t="s">
        <v>51</v>
      </c>
      <c r="C26" s="3" t="s">
        <v>79</v>
      </c>
    </row>
    <row r="27" spans="1:13" x14ac:dyDescent="0.25">
      <c r="A27" s="1"/>
      <c r="B27" s="3" t="s">
        <v>52</v>
      </c>
      <c r="C27" s="3" t="s">
        <v>80</v>
      </c>
    </row>
    <row r="28" spans="1:13" x14ac:dyDescent="0.25">
      <c r="A28" s="1"/>
      <c r="B28" s="3" t="s">
        <v>53</v>
      </c>
      <c r="C28" s="3" t="s">
        <v>81</v>
      </c>
    </row>
    <row r="29" spans="1:13" x14ac:dyDescent="0.25">
      <c r="A29" s="1"/>
      <c r="B29" s="3" t="s">
        <v>54</v>
      </c>
      <c r="C29" s="3" t="s">
        <v>82</v>
      </c>
    </row>
    <row r="30" spans="1:13" x14ac:dyDescent="0.25">
      <c r="A30" s="1"/>
      <c r="B30" s="3" t="s">
        <v>55</v>
      </c>
      <c r="C30" s="3" t="s">
        <v>83</v>
      </c>
    </row>
    <row r="31" spans="1:13" x14ac:dyDescent="0.25">
      <c r="A31" s="1"/>
      <c r="B31" s="3" t="s">
        <v>56</v>
      </c>
      <c r="C31" s="3" t="s">
        <v>84</v>
      </c>
    </row>
    <row r="32" spans="1:13" x14ac:dyDescent="0.25">
      <c r="A32" s="1"/>
      <c r="B32" s="1"/>
      <c r="C32" s="3" t="s">
        <v>85</v>
      </c>
    </row>
    <row r="33" spans="1:3" x14ac:dyDescent="0.25">
      <c r="A33" s="1"/>
      <c r="B33" s="1"/>
      <c r="C33" s="3" t="s">
        <v>86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570E-64BB-4231-B2FC-95BEC884887C}">
  <sheetPr codeName="Feuil2"/>
  <dimension ref="A1:CU37"/>
  <sheetViews>
    <sheetView topLeftCell="CC1" zoomScale="90" zoomScaleNormal="90" workbookViewId="0">
      <selection activeCell="CD24" sqref="CD24"/>
    </sheetView>
  </sheetViews>
  <sheetFormatPr baseColWidth="10" defaultColWidth="24.85546875" defaultRowHeight="15" x14ac:dyDescent="0.25"/>
  <cols>
    <col min="5" max="5" width="19.42578125" customWidth="1"/>
    <col min="79" max="79" width="13" customWidth="1"/>
    <col min="81" max="81" width="20.5703125" style="6" customWidth="1"/>
    <col min="82" max="82" width="19.28515625" style="6" customWidth="1"/>
    <col min="83" max="83" width="16.85546875" customWidth="1"/>
    <col min="84" max="84" width="12.85546875" customWidth="1"/>
    <col min="85" max="85" width="15.140625" customWidth="1"/>
    <col min="86" max="86" width="11.5703125" customWidth="1"/>
    <col min="87" max="87" width="14.7109375" customWidth="1"/>
    <col min="88" max="88" width="12.140625" customWidth="1"/>
    <col min="89" max="89" width="12" customWidth="1"/>
    <col min="90" max="90" width="12.42578125" customWidth="1"/>
    <col min="91" max="91" width="15.7109375" customWidth="1"/>
    <col min="92" max="92" width="17.140625" customWidth="1"/>
    <col min="93" max="93" width="16.28515625" customWidth="1"/>
    <col min="94" max="94" width="15.7109375" customWidth="1"/>
    <col min="95" max="95" width="11.5703125" customWidth="1"/>
    <col min="96" max="96" width="12.140625" customWidth="1"/>
    <col min="97" max="97" width="13.28515625" customWidth="1"/>
    <col min="98" max="98" width="11.140625" customWidth="1"/>
    <col min="99" max="99" width="11.7109375" customWidth="1"/>
  </cols>
  <sheetData>
    <row r="1" spans="1:99" s="6" customFormat="1" x14ac:dyDescent="0.25">
      <c r="A1" s="6" t="s">
        <v>108</v>
      </c>
      <c r="B1" s="6" t="s">
        <v>109</v>
      </c>
      <c r="C1" s="6" t="s">
        <v>110</v>
      </c>
      <c r="D1" s="6" t="s">
        <v>111</v>
      </c>
      <c r="E1" s="6" t="s">
        <v>112</v>
      </c>
      <c r="F1" s="6" t="s">
        <v>114</v>
      </c>
      <c r="G1" s="6" t="s">
        <v>113</v>
      </c>
      <c r="H1" s="6" t="s">
        <v>115</v>
      </c>
      <c r="I1" s="6" t="s">
        <v>116</v>
      </c>
      <c r="J1" s="6" t="s">
        <v>117</v>
      </c>
      <c r="K1" s="6" t="s">
        <v>118</v>
      </c>
      <c r="L1" s="6" t="s">
        <v>119</v>
      </c>
      <c r="M1" s="6" t="s">
        <v>120</v>
      </c>
      <c r="N1" s="6" t="s">
        <v>121</v>
      </c>
      <c r="O1" s="6" t="s">
        <v>122</v>
      </c>
      <c r="P1" s="6" t="s">
        <v>123</v>
      </c>
      <c r="Q1" s="6" t="s">
        <v>124</v>
      </c>
      <c r="R1" s="6" t="s">
        <v>125</v>
      </c>
      <c r="S1" s="6" t="s">
        <v>126</v>
      </c>
      <c r="T1" s="6" t="s">
        <v>127</v>
      </c>
      <c r="U1" s="6" t="s">
        <v>128</v>
      </c>
      <c r="V1" s="6" t="s">
        <v>129</v>
      </c>
      <c r="W1" s="6" t="s">
        <v>130</v>
      </c>
      <c r="X1" s="6" t="s">
        <v>131</v>
      </c>
      <c r="Y1" s="6" t="s">
        <v>132</v>
      </c>
      <c r="Z1" s="6" t="s">
        <v>133</v>
      </c>
      <c r="AA1" s="6" t="s">
        <v>134</v>
      </c>
      <c r="AB1" s="6" t="s">
        <v>135</v>
      </c>
      <c r="AC1" s="6" t="s">
        <v>136</v>
      </c>
      <c r="AD1" s="6" t="s">
        <v>137</v>
      </c>
      <c r="AE1" s="6" t="s">
        <v>138</v>
      </c>
      <c r="AF1" s="6" t="s">
        <v>139</v>
      </c>
      <c r="AG1" s="6" t="s">
        <v>140</v>
      </c>
      <c r="AH1" s="6" t="s">
        <v>141</v>
      </c>
      <c r="AI1" s="6" t="s">
        <v>142</v>
      </c>
      <c r="AJ1" s="6" t="s">
        <v>143</v>
      </c>
      <c r="AK1" s="6" t="s">
        <v>144</v>
      </c>
      <c r="AL1" s="6" t="s">
        <v>145</v>
      </c>
      <c r="AM1" s="6" t="s">
        <v>146</v>
      </c>
      <c r="AN1" s="6" t="s">
        <v>147</v>
      </c>
      <c r="AO1" s="6" t="s">
        <v>148</v>
      </c>
      <c r="AP1" s="6" t="s">
        <v>149</v>
      </c>
      <c r="AQ1" s="6" t="s">
        <v>150</v>
      </c>
      <c r="AR1" s="6" t="s">
        <v>151</v>
      </c>
      <c r="AS1" s="6" t="s">
        <v>152</v>
      </c>
      <c r="AT1" s="6" t="s">
        <v>153</v>
      </c>
      <c r="AU1" s="6" t="s">
        <v>154</v>
      </c>
      <c r="AV1" s="6" t="s">
        <v>155</v>
      </c>
      <c r="AW1" s="6" t="s">
        <v>156</v>
      </c>
      <c r="AX1" s="6" t="s">
        <v>157</v>
      </c>
      <c r="AY1" s="6" t="s">
        <v>158</v>
      </c>
      <c r="AZ1" s="6" t="s">
        <v>159</v>
      </c>
      <c r="BA1" s="6" t="s">
        <v>160</v>
      </c>
      <c r="BB1" s="6" t="s">
        <v>161</v>
      </c>
      <c r="BC1" s="6" t="s">
        <v>162</v>
      </c>
      <c r="BD1" s="6" t="s">
        <v>163</v>
      </c>
      <c r="BE1" s="6" t="s">
        <v>164</v>
      </c>
      <c r="BF1" s="6" t="s">
        <v>165</v>
      </c>
      <c r="BG1" s="6" t="s">
        <v>166</v>
      </c>
      <c r="BH1" s="6" t="s">
        <v>167</v>
      </c>
      <c r="BI1" s="6" t="s">
        <v>168</v>
      </c>
      <c r="BJ1" s="6" t="s">
        <v>169</v>
      </c>
      <c r="BK1" s="6" t="s">
        <v>170</v>
      </c>
      <c r="BL1" s="6" t="s">
        <v>171</v>
      </c>
      <c r="BM1" s="6" t="s">
        <v>172</v>
      </c>
      <c r="BN1" s="6" t="s">
        <v>173</v>
      </c>
      <c r="BO1" s="6" t="s">
        <v>174</v>
      </c>
      <c r="BP1" s="6" t="s">
        <v>175</v>
      </c>
      <c r="BQ1" s="6" t="s">
        <v>176</v>
      </c>
      <c r="BR1" s="6" t="s">
        <v>177</v>
      </c>
      <c r="BS1" s="6" t="s">
        <v>178</v>
      </c>
      <c r="BT1" s="6" t="s">
        <v>179</v>
      </c>
      <c r="BU1" s="6" t="s">
        <v>180</v>
      </c>
      <c r="BV1" s="6" t="s">
        <v>240</v>
      </c>
      <c r="BW1" s="6" t="s">
        <v>181</v>
      </c>
      <c r="BX1" s="6" t="s">
        <v>182</v>
      </c>
      <c r="BY1" s="6" t="s">
        <v>196</v>
      </c>
      <c r="BZ1" s="6" t="s">
        <v>202</v>
      </c>
      <c r="CB1" s="5" t="s">
        <v>201</v>
      </c>
      <c r="CC1" s="5" t="s">
        <v>203</v>
      </c>
      <c r="CD1" s="5" t="s">
        <v>204</v>
      </c>
      <c r="CE1" s="6" t="s">
        <v>200</v>
      </c>
      <c r="CF1" s="6" t="s">
        <v>194</v>
      </c>
      <c r="CG1" s="6" t="s">
        <v>205</v>
      </c>
      <c r="CH1" s="6" t="s">
        <v>206</v>
      </c>
      <c r="CI1" s="6" t="s">
        <v>195</v>
      </c>
      <c r="CJ1" s="6" t="s">
        <v>198</v>
      </c>
      <c r="CK1" s="6" t="s">
        <v>207</v>
      </c>
      <c r="CL1" s="6" t="s">
        <v>197</v>
      </c>
      <c r="CM1" s="6" t="s">
        <v>208</v>
      </c>
      <c r="CN1" s="6" t="s">
        <v>209</v>
      </c>
      <c r="CO1" s="6" t="s">
        <v>210</v>
      </c>
      <c r="CP1" s="6" t="s">
        <v>211</v>
      </c>
      <c r="CQ1" s="6" t="s">
        <v>212</v>
      </c>
      <c r="CR1" s="6" t="s">
        <v>213</v>
      </c>
      <c r="CS1" s="6" t="s">
        <v>214</v>
      </c>
      <c r="CT1" s="6" t="s">
        <v>215</v>
      </c>
      <c r="CU1" s="6" t="s">
        <v>216</v>
      </c>
    </row>
    <row r="2" spans="1:99" s="6" customFormat="1" x14ac:dyDescent="0.25">
      <c r="A2" s="6" t="s">
        <v>26</v>
      </c>
      <c r="B2" s="6" t="s">
        <v>197</v>
      </c>
      <c r="C2" s="6" t="s">
        <v>16</v>
      </c>
      <c r="D2" s="6" t="s">
        <v>198</v>
      </c>
      <c r="E2" s="6" t="s">
        <v>27</v>
      </c>
      <c r="F2" s="6" t="s">
        <v>200</v>
      </c>
      <c r="G2" s="6" t="s">
        <v>25</v>
      </c>
      <c r="H2" s="6" t="s">
        <v>194</v>
      </c>
      <c r="I2" s="6" t="s">
        <v>25</v>
      </c>
      <c r="J2" s="6" t="s">
        <v>205</v>
      </c>
      <c r="K2" s="6" t="s">
        <v>14</v>
      </c>
      <c r="L2" s="6" t="s">
        <v>206</v>
      </c>
      <c r="M2" s="6" t="s">
        <v>26</v>
      </c>
      <c r="N2" s="6" t="s">
        <v>195</v>
      </c>
      <c r="O2" s="6" t="s">
        <v>25</v>
      </c>
      <c r="P2" s="6" t="s">
        <v>198</v>
      </c>
      <c r="Q2" s="6" t="s">
        <v>14</v>
      </c>
      <c r="R2" s="6" t="s">
        <v>207</v>
      </c>
      <c r="S2" s="6" t="s">
        <v>26</v>
      </c>
      <c r="T2" s="6" t="s">
        <v>197</v>
      </c>
      <c r="U2" s="6" t="s">
        <v>9</v>
      </c>
      <c r="V2" s="6" t="s">
        <v>208</v>
      </c>
      <c r="W2" s="6" t="s">
        <v>25</v>
      </c>
      <c r="X2" s="6" t="s">
        <v>209</v>
      </c>
      <c r="Y2" s="6" t="s">
        <v>14</v>
      </c>
      <c r="Z2" s="6" t="s">
        <v>210</v>
      </c>
      <c r="AA2" s="6" t="s">
        <v>26</v>
      </c>
      <c r="AB2" s="6" t="s">
        <v>211</v>
      </c>
      <c r="AC2" s="6" t="s">
        <v>27</v>
      </c>
      <c r="AD2" s="6" t="s">
        <v>212</v>
      </c>
      <c r="AE2" s="6" t="s">
        <v>16</v>
      </c>
      <c r="AF2" s="6" t="s">
        <v>213</v>
      </c>
      <c r="AG2" s="6" t="s">
        <v>15</v>
      </c>
      <c r="AH2" s="6" t="s">
        <v>214</v>
      </c>
      <c r="AI2" s="6" t="s">
        <v>9</v>
      </c>
      <c r="AJ2" s="6" t="s">
        <v>215</v>
      </c>
      <c r="AK2" s="6" t="s">
        <v>4</v>
      </c>
      <c r="AL2" s="6" t="s">
        <v>216</v>
      </c>
      <c r="AM2" s="6" t="s">
        <v>9</v>
      </c>
      <c r="AN2" s="6" t="s">
        <v>217</v>
      </c>
      <c r="AO2" s="6" t="s">
        <v>31</v>
      </c>
      <c r="AP2" s="6" t="s">
        <v>218</v>
      </c>
      <c r="AQ2" s="6" t="s">
        <v>16</v>
      </c>
      <c r="AR2" s="6" t="s">
        <v>219</v>
      </c>
      <c r="AS2" s="6" t="s">
        <v>0</v>
      </c>
      <c r="AT2" s="6" t="s">
        <v>220</v>
      </c>
      <c r="AU2" s="6" t="s">
        <v>25</v>
      </c>
      <c r="AV2" s="6" t="s">
        <v>221</v>
      </c>
      <c r="AW2" s="6" t="s">
        <v>17</v>
      </c>
      <c r="AX2" s="6" t="s">
        <v>222</v>
      </c>
      <c r="AY2" s="6" t="s">
        <v>27</v>
      </c>
      <c r="AZ2" s="6" t="s">
        <v>223</v>
      </c>
      <c r="BA2" s="6" t="s">
        <v>26</v>
      </c>
      <c r="BB2" s="6" t="s">
        <v>224</v>
      </c>
      <c r="BC2" s="6" t="s">
        <v>13</v>
      </c>
      <c r="BD2" s="6" t="s">
        <v>225</v>
      </c>
      <c r="BE2" s="6" t="s">
        <v>30</v>
      </c>
      <c r="BF2" s="6" t="s">
        <v>226</v>
      </c>
      <c r="BG2" s="6" t="s">
        <v>1</v>
      </c>
      <c r="BH2" s="6" t="s">
        <v>227</v>
      </c>
      <c r="BI2" s="6" t="s">
        <v>32</v>
      </c>
      <c r="BJ2" s="6" t="s">
        <v>228</v>
      </c>
      <c r="BK2" s="6" t="s">
        <v>33</v>
      </c>
      <c r="BL2" s="6" t="s">
        <v>229</v>
      </c>
      <c r="BM2" s="6" t="s">
        <v>12</v>
      </c>
      <c r="BN2" s="6" t="s">
        <v>230</v>
      </c>
      <c r="BO2" s="6" t="s">
        <v>34</v>
      </c>
      <c r="BP2" s="6" t="s">
        <v>231</v>
      </c>
      <c r="BQ2" s="6" t="s">
        <v>36</v>
      </c>
      <c r="BR2" s="6" t="s">
        <v>232</v>
      </c>
      <c r="BS2" s="6" t="s">
        <v>36</v>
      </c>
      <c r="BT2" s="6" t="s">
        <v>233</v>
      </c>
      <c r="BU2" s="6" t="s">
        <v>33</v>
      </c>
      <c r="BV2" s="6" t="s">
        <v>195</v>
      </c>
      <c r="BW2" s="6" t="s">
        <v>33</v>
      </c>
      <c r="BX2" s="6" t="s">
        <v>195</v>
      </c>
      <c r="BY2" s="6" t="s">
        <v>183</v>
      </c>
      <c r="CB2" s="6" t="str">
        <f>CONCATENATE("Duel 1 :",Tableau3[[#This Row],[Duel1A]],"/",Tableau3[[#This Row],[Duel 1B]])</f>
        <v>Duel 1 :Viñales/Dovizioso</v>
      </c>
      <c r="CC2" s="6" t="str">
        <f>Tableau3[[#This Row],[Duel1A]]</f>
        <v>Viñales</v>
      </c>
      <c r="CD2" s="6" t="str">
        <f>Tableau3[[#This Row],[Duel 1B]]</f>
        <v>Dovizioso</v>
      </c>
      <c r="CE2" s="6" t="str">
        <f>CC2</f>
        <v>Viñales</v>
      </c>
      <c r="CF2" s="6" t="str">
        <f>CC3</f>
        <v>Dovizioso</v>
      </c>
      <c r="CG2" s="6" t="str">
        <f>CC4</f>
        <v>Marini</v>
      </c>
      <c r="CH2" s="6" t="str">
        <f>CC5</f>
        <v>Zarco</v>
      </c>
      <c r="CI2" s="6" t="str">
        <f>CC6</f>
        <v>Quartararo</v>
      </c>
      <c r="CJ2" s="6" t="str">
        <f>CC7</f>
        <v>Zarco</v>
      </c>
      <c r="CK2" s="6" t="str">
        <f>CC8</f>
        <v>Viñales</v>
      </c>
      <c r="CL2" s="6" t="str">
        <f>CC9</f>
        <v>DiGiannantonio</v>
      </c>
      <c r="CM2" s="6" t="str">
        <f>CC10</f>
        <v>Bastianini</v>
      </c>
      <c r="CN2" s="6" t="str">
        <f>CC11</f>
        <v>Gardner</v>
      </c>
      <c r="CO2" s="6" t="str">
        <f>CC12</f>
        <v>Martín</v>
      </c>
      <c r="CP2" s="6" t="str">
        <f>CC13</f>
        <v>Oliveira</v>
      </c>
      <c r="CQ2" s="6" t="str">
        <f>CC14</f>
        <v>Marini</v>
      </c>
      <c r="CR2" s="6" t="str">
        <f>CC15</f>
        <v>Á Márquez</v>
      </c>
      <c r="CS2" s="6" t="str">
        <f>CC16</f>
        <v>Rodrigo</v>
      </c>
      <c r="CT2" s="6" t="str">
        <f>CC17</f>
        <v>Fenati</v>
      </c>
      <c r="CU2" s="6" t="str">
        <f>CC18</f>
        <v>Navarro</v>
      </c>
    </row>
    <row r="3" spans="1:99" s="6" customFormat="1" x14ac:dyDescent="0.25">
      <c r="A3" s="6" t="s">
        <v>27</v>
      </c>
      <c r="B3" s="6" t="s">
        <v>199</v>
      </c>
      <c r="C3" s="6" t="s">
        <v>25</v>
      </c>
      <c r="D3" s="6" t="s">
        <v>200</v>
      </c>
      <c r="E3" s="6" t="s">
        <v>183</v>
      </c>
      <c r="F3" s="6" t="s">
        <v>183</v>
      </c>
      <c r="G3" s="6" t="s">
        <v>183</v>
      </c>
      <c r="H3" s="6" t="s">
        <v>183</v>
      </c>
      <c r="I3" s="6" t="s">
        <v>183</v>
      </c>
      <c r="J3" s="6" t="s">
        <v>183</v>
      </c>
      <c r="K3" s="6" t="s">
        <v>183</v>
      </c>
      <c r="L3" s="6" t="s">
        <v>183</v>
      </c>
      <c r="Q3" s="6" t="s">
        <v>183</v>
      </c>
      <c r="R3" s="6" t="s">
        <v>183</v>
      </c>
      <c r="S3" s="6" t="s">
        <v>183</v>
      </c>
      <c r="T3" s="6" t="s">
        <v>183</v>
      </c>
      <c r="U3" s="6" t="s">
        <v>183</v>
      </c>
      <c r="V3" s="6" t="s">
        <v>183</v>
      </c>
      <c r="W3" s="6" t="s">
        <v>183</v>
      </c>
      <c r="X3" s="6" t="s">
        <v>183</v>
      </c>
      <c r="Y3" s="6" t="s">
        <v>183</v>
      </c>
      <c r="Z3" s="6" t="s">
        <v>183</v>
      </c>
      <c r="AA3" s="6" t="s">
        <v>183</v>
      </c>
      <c r="AB3" s="6" t="s">
        <v>183</v>
      </c>
      <c r="AC3" s="6" t="s">
        <v>183</v>
      </c>
      <c r="AD3" s="6" t="s">
        <v>183</v>
      </c>
      <c r="AE3" s="6" t="s">
        <v>183</v>
      </c>
      <c r="AF3" s="6" t="s">
        <v>183</v>
      </c>
      <c r="AG3" s="6" t="s">
        <v>183</v>
      </c>
      <c r="AH3" s="6" t="s">
        <v>183</v>
      </c>
      <c r="AI3" s="6" t="s">
        <v>183</v>
      </c>
      <c r="AJ3" s="6" t="s">
        <v>183</v>
      </c>
      <c r="AK3" s="6" t="s">
        <v>183</v>
      </c>
      <c r="AL3" s="6" t="s">
        <v>183</v>
      </c>
      <c r="AM3" s="6" t="s">
        <v>183</v>
      </c>
      <c r="AN3" s="6" t="s">
        <v>183</v>
      </c>
      <c r="BM3" s="6" t="s">
        <v>183</v>
      </c>
      <c r="BN3" s="6" t="s">
        <v>183</v>
      </c>
      <c r="BO3" s="6" t="s">
        <v>183</v>
      </c>
      <c r="BP3" s="6" t="s">
        <v>183</v>
      </c>
      <c r="BQ3" s="6" t="s">
        <v>183</v>
      </c>
      <c r="BR3" s="6" t="s">
        <v>183</v>
      </c>
      <c r="BS3" s="6" t="s">
        <v>183</v>
      </c>
      <c r="BT3" s="6" t="s">
        <v>183</v>
      </c>
      <c r="BU3" s="6" t="s">
        <v>34</v>
      </c>
      <c r="BV3" s="6" t="s">
        <v>197</v>
      </c>
      <c r="BW3" s="6" t="s">
        <v>34</v>
      </c>
      <c r="BX3" s="6" t="s">
        <v>197</v>
      </c>
      <c r="CB3" s="6" t="str">
        <f>CONCATENATE("Duel 2 :",I2,"/",K2)</f>
        <v>Duel 2 :Dovizioso/Zarco</v>
      </c>
      <c r="CC3" s="6" t="str">
        <f>I2</f>
        <v>Dovizioso</v>
      </c>
      <c r="CD3" s="6" t="str">
        <f>K2</f>
        <v>Zarco</v>
      </c>
      <c r="CE3" s="6" t="str">
        <f>CD2</f>
        <v>Dovizioso</v>
      </c>
      <c r="CF3" s="6" t="str">
        <f>CD3</f>
        <v>Zarco</v>
      </c>
      <c r="CG3" s="6" t="str">
        <f>CD4</f>
        <v>Dovizioso</v>
      </c>
      <c r="CH3" s="6" t="str">
        <f>CD5</f>
        <v>Marini</v>
      </c>
      <c r="CI3" s="6" t="str">
        <f>CD6</f>
        <v>Dovizioso</v>
      </c>
      <c r="CJ3" s="6" t="str">
        <f>CD7</f>
        <v>Marini</v>
      </c>
      <c r="CK3" s="6" t="str">
        <f>CD8</f>
        <v>Marini</v>
      </c>
      <c r="CL3" s="6" t="str">
        <f>CD9</f>
        <v>Quartararo</v>
      </c>
      <c r="CM3" s="6" t="str">
        <f>CD10</f>
        <v>Quartararo</v>
      </c>
      <c r="CN3" s="6" t="str">
        <f>CD11</f>
        <v>Morbidelli</v>
      </c>
      <c r="CO3" s="6" t="str">
        <f>CD12</f>
        <v>Dovizioso</v>
      </c>
      <c r="CP3" s="6" t="str">
        <f>CD13</f>
        <v>Viñales</v>
      </c>
      <c r="CQ3" s="6" t="str">
        <f>CD14</f>
        <v>Bezzecchi</v>
      </c>
      <c r="CR3" s="6" t="str">
        <f>CD15</f>
        <v>M Márquez</v>
      </c>
      <c r="CS3" s="6" t="str">
        <f>CD16</f>
        <v>Kelly</v>
      </c>
      <c r="CT3" s="6" t="str">
        <f>CD17</f>
        <v>Beaubier</v>
      </c>
      <c r="CU3" s="6" t="str">
        <f>CD18</f>
        <v>Navarro</v>
      </c>
    </row>
    <row r="4" spans="1:99" s="6" customFormat="1" x14ac:dyDescent="0.25">
      <c r="A4" s="6" t="s">
        <v>14</v>
      </c>
      <c r="B4" s="6" t="s">
        <v>219</v>
      </c>
      <c r="C4" s="6" t="s">
        <v>183</v>
      </c>
      <c r="D4" s="6" t="s">
        <v>183</v>
      </c>
      <c r="N4" s="6" t="s">
        <v>183</v>
      </c>
      <c r="O4" s="6" t="s">
        <v>183</v>
      </c>
      <c r="P4" s="6" t="s">
        <v>183</v>
      </c>
      <c r="Q4" s="6" t="s">
        <v>183</v>
      </c>
      <c r="R4" s="6" t="s">
        <v>183</v>
      </c>
      <c r="S4" s="6" t="s">
        <v>183</v>
      </c>
      <c r="T4" s="6" t="s">
        <v>183</v>
      </c>
      <c r="U4" s="6" t="s">
        <v>183</v>
      </c>
      <c r="V4" s="6" t="s">
        <v>183</v>
      </c>
      <c r="W4" s="6" t="s">
        <v>183</v>
      </c>
      <c r="X4" s="6" t="s">
        <v>183</v>
      </c>
      <c r="Y4" s="6" t="s">
        <v>183</v>
      </c>
      <c r="Z4" s="6" t="s">
        <v>183</v>
      </c>
      <c r="AA4" s="6" t="s">
        <v>183</v>
      </c>
      <c r="AB4" s="6" t="s">
        <v>183</v>
      </c>
      <c r="AC4" s="6" t="s">
        <v>183</v>
      </c>
      <c r="AD4" s="6" t="s">
        <v>183</v>
      </c>
      <c r="AE4" s="6" t="s">
        <v>183</v>
      </c>
      <c r="AF4" s="6" t="s">
        <v>183</v>
      </c>
      <c r="AG4" s="6" t="s">
        <v>183</v>
      </c>
      <c r="AH4" s="6" t="s">
        <v>183</v>
      </c>
      <c r="AI4" s="6" t="s">
        <v>183</v>
      </c>
      <c r="AJ4" s="6" t="s">
        <v>183</v>
      </c>
      <c r="AK4" s="6" t="s">
        <v>183</v>
      </c>
      <c r="AL4" s="6" t="s">
        <v>183</v>
      </c>
      <c r="AM4" s="6" t="s">
        <v>183</v>
      </c>
      <c r="AN4" s="6" t="s">
        <v>183</v>
      </c>
      <c r="AO4" s="6" t="s">
        <v>183</v>
      </c>
      <c r="BM4" s="6" t="s">
        <v>183</v>
      </c>
      <c r="BN4" s="6" t="s">
        <v>183</v>
      </c>
      <c r="BO4" s="6" t="s">
        <v>183</v>
      </c>
      <c r="BP4" s="6" t="s">
        <v>183</v>
      </c>
      <c r="BQ4" s="6" t="s">
        <v>183</v>
      </c>
      <c r="BR4" s="6" t="s">
        <v>183</v>
      </c>
      <c r="BS4" s="6" t="s">
        <v>183</v>
      </c>
      <c r="BT4" s="6" t="s">
        <v>183</v>
      </c>
      <c r="BU4" s="6" t="s">
        <v>36</v>
      </c>
      <c r="BV4" s="6" t="s">
        <v>209</v>
      </c>
      <c r="BW4" s="6" t="s">
        <v>36</v>
      </c>
      <c r="BX4" s="6" t="s">
        <v>209</v>
      </c>
      <c r="CB4" s="6" t="str">
        <f>CONCATENATE("Duel 3 :",M2,"/",O2)</f>
        <v>Duel 3 :Marini/Dovizioso</v>
      </c>
      <c r="CC4" s="6" t="str">
        <f>M2</f>
        <v>Marini</v>
      </c>
      <c r="CD4" s="6" t="str">
        <f>O2</f>
        <v>Dovizioso</v>
      </c>
    </row>
    <row r="5" spans="1:99" s="6" customFormat="1" x14ac:dyDescent="0.25">
      <c r="A5" s="6" t="s">
        <v>4</v>
      </c>
      <c r="B5" s="6" t="s">
        <v>219</v>
      </c>
      <c r="C5" s="6" t="s">
        <v>183</v>
      </c>
      <c r="D5" s="6" t="s">
        <v>183</v>
      </c>
      <c r="N5" s="6" t="s">
        <v>183</v>
      </c>
      <c r="O5" s="6" t="s">
        <v>183</v>
      </c>
      <c r="P5" s="6" t="s">
        <v>183</v>
      </c>
      <c r="Q5" s="6" t="s">
        <v>183</v>
      </c>
      <c r="R5" s="6" t="s">
        <v>183</v>
      </c>
      <c r="S5" s="6" t="s">
        <v>183</v>
      </c>
      <c r="T5" s="6" t="s">
        <v>183</v>
      </c>
      <c r="U5" s="6" t="s">
        <v>183</v>
      </c>
      <c r="V5" s="6" t="s">
        <v>183</v>
      </c>
      <c r="W5" s="6" t="s">
        <v>183</v>
      </c>
      <c r="X5" s="6" t="s">
        <v>183</v>
      </c>
      <c r="Y5" s="6" t="s">
        <v>183</v>
      </c>
      <c r="Z5" s="6" t="s">
        <v>183</v>
      </c>
      <c r="AA5" s="6" t="s">
        <v>183</v>
      </c>
      <c r="AB5" s="6" t="s">
        <v>183</v>
      </c>
      <c r="AC5" s="6" t="s">
        <v>183</v>
      </c>
      <c r="AD5" s="6" t="s">
        <v>183</v>
      </c>
      <c r="AE5" s="6" t="s">
        <v>183</v>
      </c>
      <c r="AF5" s="6" t="s">
        <v>183</v>
      </c>
      <c r="AG5" s="6" t="s">
        <v>183</v>
      </c>
      <c r="AH5" s="6" t="s">
        <v>183</v>
      </c>
      <c r="AI5" s="6" t="s">
        <v>183</v>
      </c>
      <c r="AJ5" s="6" t="s">
        <v>183</v>
      </c>
      <c r="AK5" s="6" t="s">
        <v>183</v>
      </c>
      <c r="AL5" s="6" t="s">
        <v>183</v>
      </c>
      <c r="AM5" s="6" t="s">
        <v>183</v>
      </c>
      <c r="AN5" s="6" t="s">
        <v>183</v>
      </c>
      <c r="AO5" s="6" t="s">
        <v>183</v>
      </c>
      <c r="BM5" s="6" t="s">
        <v>183</v>
      </c>
      <c r="BN5" s="6" t="s">
        <v>183</v>
      </c>
      <c r="BO5" s="6" t="s">
        <v>183</v>
      </c>
      <c r="BP5" s="6" t="s">
        <v>183</v>
      </c>
      <c r="BQ5" s="6" t="s">
        <v>183</v>
      </c>
      <c r="BR5" s="6" t="s">
        <v>183</v>
      </c>
      <c r="BS5" s="6" t="s">
        <v>183</v>
      </c>
      <c r="BT5" s="6" t="s">
        <v>183</v>
      </c>
      <c r="BU5" s="6" t="s">
        <v>35</v>
      </c>
      <c r="BV5" s="6" t="s">
        <v>210</v>
      </c>
      <c r="BW5" s="6" t="s">
        <v>35</v>
      </c>
      <c r="BX5" s="6" t="s">
        <v>210</v>
      </c>
      <c r="CB5" s="6" t="str">
        <f>CONCATENATE("Duel 4 :",Q2,"/",S2)</f>
        <v>Duel 4 :Zarco/Marini</v>
      </c>
      <c r="CC5" s="6" t="str">
        <f>Q2</f>
        <v>Zarco</v>
      </c>
      <c r="CD5" s="6" t="str">
        <f>S2</f>
        <v>Marini</v>
      </c>
    </row>
    <row r="6" spans="1:99" s="6" customFormat="1" x14ac:dyDescent="0.25">
      <c r="A6" s="6" t="s">
        <v>9</v>
      </c>
      <c r="B6" s="6" t="s">
        <v>209</v>
      </c>
      <c r="C6" s="6" t="s">
        <v>183</v>
      </c>
      <c r="D6" s="6" t="s">
        <v>183</v>
      </c>
      <c r="BU6" s="6" t="s">
        <v>184</v>
      </c>
      <c r="BV6" s="6" t="s">
        <v>183</v>
      </c>
      <c r="BW6" s="6" t="s">
        <v>184</v>
      </c>
      <c r="BX6" s="6" t="s">
        <v>183</v>
      </c>
      <c r="CB6" s="6" t="str">
        <f>CONCATENATE("Duel 5 :",U2,"/",W2)</f>
        <v>Duel 5 :Quartararo/Dovizioso</v>
      </c>
      <c r="CC6" s="6" t="str">
        <f>U2</f>
        <v>Quartararo</v>
      </c>
      <c r="CD6" s="6" t="str">
        <f>W2</f>
        <v>Dovizioso</v>
      </c>
    </row>
    <row r="7" spans="1:99" s="6" customFormat="1" x14ac:dyDescent="0.25">
      <c r="A7" s="6" t="s">
        <v>27</v>
      </c>
      <c r="B7" s="6" t="s">
        <v>214</v>
      </c>
      <c r="C7" s="6" t="s">
        <v>183</v>
      </c>
      <c r="D7" s="6" t="s">
        <v>183</v>
      </c>
      <c r="BU7" s="6" t="s">
        <v>184</v>
      </c>
      <c r="BV7" s="6" t="s">
        <v>183</v>
      </c>
      <c r="BW7" s="6" t="s">
        <v>184</v>
      </c>
      <c r="BX7" s="6" t="s">
        <v>183</v>
      </c>
      <c r="CB7" s="6" t="str">
        <f>CONCATENATE("Duel 6 :",Y2,"/",AA2)</f>
        <v>Duel 6 :Zarco/Marini</v>
      </c>
      <c r="CC7" s="6" t="str">
        <f>Y2</f>
        <v>Zarco</v>
      </c>
      <c r="CD7" s="6" t="str">
        <f>AA2</f>
        <v>Marini</v>
      </c>
    </row>
    <row r="8" spans="1:99" s="6" customFormat="1" x14ac:dyDescent="0.25">
      <c r="A8" s="6" t="s">
        <v>7</v>
      </c>
      <c r="B8" s="6" t="s">
        <v>209</v>
      </c>
      <c r="C8" s="6" t="s">
        <v>183</v>
      </c>
      <c r="D8" s="6" t="s">
        <v>183</v>
      </c>
      <c r="BU8" s="6" t="s">
        <v>184</v>
      </c>
      <c r="BV8" s="6" t="s">
        <v>183</v>
      </c>
      <c r="BW8" s="6" t="s">
        <v>184</v>
      </c>
      <c r="BX8" s="6" t="s">
        <v>183</v>
      </c>
      <c r="CB8" s="6" t="str">
        <f>CONCATENATE("Duel 7 :",AC2,"/",AE2)</f>
        <v>Duel 7 :Viñales/Morbidelli</v>
      </c>
      <c r="CC8" s="6" t="str">
        <f>AC2</f>
        <v>Viñales</v>
      </c>
      <c r="CD8" s="6" t="str">
        <f>AA2</f>
        <v>Marini</v>
      </c>
    </row>
    <row r="9" spans="1:99" s="6" customFormat="1" x14ac:dyDescent="0.25">
      <c r="A9" s="6" t="s">
        <v>183</v>
      </c>
      <c r="B9" s="6" t="s">
        <v>183</v>
      </c>
      <c r="C9" s="6" t="s">
        <v>183</v>
      </c>
      <c r="D9" s="6" t="s">
        <v>183</v>
      </c>
      <c r="BW9" s="6" t="s">
        <v>184</v>
      </c>
      <c r="BX9" s="6" t="s">
        <v>183</v>
      </c>
      <c r="CB9" s="6" t="str">
        <f>CONCATENATE("Duel 8 :",AG2,"/",AI2)</f>
        <v>Duel 8 :DiGiannantonio/Quartararo</v>
      </c>
      <c r="CC9" s="6" t="str">
        <f>AG2</f>
        <v>DiGiannantonio</v>
      </c>
      <c r="CD9" s="6" t="str">
        <f>AI2</f>
        <v>Quartararo</v>
      </c>
    </row>
    <row r="10" spans="1:99" s="6" customFormat="1" x14ac:dyDescent="0.25">
      <c r="A10" s="6" t="s">
        <v>183</v>
      </c>
      <c r="B10" s="6" t="s">
        <v>183</v>
      </c>
      <c r="C10" s="6" t="s">
        <v>183</v>
      </c>
      <c r="D10" s="6" t="s">
        <v>183</v>
      </c>
      <c r="BW10" s="6" t="s">
        <v>184</v>
      </c>
      <c r="BX10" s="6" t="s">
        <v>183</v>
      </c>
      <c r="CB10" s="6" t="str">
        <f>CONCATENATE("Duel 9 :",AK2,"/",AM2)</f>
        <v>Duel 9 :Bastianini/Quartararo</v>
      </c>
      <c r="CC10" s="6" t="str">
        <f>AK2</f>
        <v>Bastianini</v>
      </c>
      <c r="CD10" s="6" t="str">
        <f>AM2</f>
        <v>Quartararo</v>
      </c>
    </row>
    <row r="11" spans="1:99" s="6" customFormat="1" x14ac:dyDescent="0.25">
      <c r="A11" s="6" t="s">
        <v>183</v>
      </c>
      <c r="B11" s="6" t="s">
        <v>183</v>
      </c>
      <c r="C11" s="6" t="s">
        <v>183</v>
      </c>
      <c r="D11" s="6" t="s">
        <v>183</v>
      </c>
      <c r="BW11" s="6" t="s">
        <v>184</v>
      </c>
      <c r="BX11" s="6" t="s">
        <v>183</v>
      </c>
      <c r="CB11" s="6" t="str">
        <f>CONCATENATE("Duel 10 :",AO2,"/",AQ2)</f>
        <v>Duel 10 :Gardner/Morbidelli</v>
      </c>
      <c r="CC11" s="6" t="str">
        <f>AO2</f>
        <v>Gardner</v>
      </c>
      <c r="CD11" s="6" t="str">
        <f>AQ2</f>
        <v>Morbidelli</v>
      </c>
    </row>
    <row r="12" spans="1:99" s="6" customFormat="1" x14ac:dyDescent="0.25">
      <c r="A12" s="6" t="s">
        <v>183</v>
      </c>
      <c r="B12" s="6" t="s">
        <v>183</v>
      </c>
      <c r="C12" s="6" t="s">
        <v>183</v>
      </c>
      <c r="D12" s="6" t="s">
        <v>183</v>
      </c>
      <c r="BW12" s="6" t="s">
        <v>184</v>
      </c>
      <c r="BX12" s="6" t="s">
        <v>183</v>
      </c>
      <c r="CB12" s="6" t="str">
        <f>CONCATENATE("Duel 11 :",AS2,"/",AU2)</f>
        <v>Duel 11 :Martín/Dovizioso</v>
      </c>
      <c r="CC12" s="6" t="str">
        <f>AS2</f>
        <v>Martín</v>
      </c>
      <c r="CD12" s="6" t="str">
        <f>AU2</f>
        <v>Dovizioso</v>
      </c>
    </row>
    <row r="13" spans="1:99" s="6" customFormat="1" x14ac:dyDescent="0.25">
      <c r="A13" s="6" t="s">
        <v>183</v>
      </c>
      <c r="B13" s="6" t="s">
        <v>183</v>
      </c>
      <c r="C13" s="6" t="s">
        <v>183</v>
      </c>
      <c r="D13" s="6" t="s">
        <v>183</v>
      </c>
      <c r="CB13" s="6" t="str">
        <f>CONCATENATE("Duel 12 :",AW2,"/",AY2)</f>
        <v>Duel 12 :Oliveira/Viñales</v>
      </c>
      <c r="CC13" s="6" t="str">
        <f>AW2</f>
        <v>Oliveira</v>
      </c>
      <c r="CD13" s="6" t="str">
        <f>AY2</f>
        <v>Viñales</v>
      </c>
    </row>
    <row r="14" spans="1:99" s="6" customFormat="1" x14ac:dyDescent="0.25">
      <c r="A14" s="6" t="s">
        <v>183</v>
      </c>
      <c r="B14" s="6" t="s">
        <v>183</v>
      </c>
      <c r="C14" s="6" t="s">
        <v>183</v>
      </c>
      <c r="D14" s="6" t="s">
        <v>183</v>
      </c>
      <c r="BU14" s="6" t="s">
        <v>184</v>
      </c>
      <c r="BV14" s="6" t="s">
        <v>183</v>
      </c>
      <c r="CB14" s="6" t="str">
        <f>CONCATENATE("Duel 13 :",BA2,"/",BC2)</f>
        <v>Duel 13 :Marini/Bezzecchi</v>
      </c>
      <c r="CC14" s="6" t="str">
        <f>BA2</f>
        <v>Marini</v>
      </c>
      <c r="CD14" s="6" t="str">
        <f>BC2</f>
        <v>Bezzecchi</v>
      </c>
    </row>
    <row r="15" spans="1:99" s="6" customFormat="1" x14ac:dyDescent="0.25">
      <c r="A15" s="6" t="s">
        <v>183</v>
      </c>
      <c r="B15" s="6" t="s">
        <v>183</v>
      </c>
      <c r="C15" s="6" t="s">
        <v>183</v>
      </c>
      <c r="D15" s="6" t="s">
        <v>183</v>
      </c>
      <c r="BU15" s="6" t="s">
        <v>184</v>
      </c>
      <c r="BV15" s="6" t="s">
        <v>183</v>
      </c>
      <c r="CB15" s="6" t="str">
        <f>CONCATENATE("Duel 14 :",BE2,"/",BG2)</f>
        <v>Duel 14 :Á Márquez/M Márquez</v>
      </c>
      <c r="CC15" s="6" t="str">
        <f>BE2</f>
        <v>Á Márquez</v>
      </c>
      <c r="CD15" s="6" t="str">
        <f>BG2</f>
        <v>M Márquez</v>
      </c>
    </row>
    <row r="16" spans="1:99" x14ac:dyDescent="0.25">
      <c r="A16" t="s">
        <v>183</v>
      </c>
      <c r="B16" t="s">
        <v>183</v>
      </c>
      <c r="C16" t="s">
        <v>183</v>
      </c>
      <c r="D16" t="s">
        <v>183</v>
      </c>
      <c r="BU16" t="s">
        <v>184</v>
      </c>
      <c r="BV16" t="s">
        <v>183</v>
      </c>
      <c r="CA16" s="6"/>
      <c r="CB16" s="6" t="str">
        <f>CONCATENATE("Duel 15 :",BI2,"/",BK2)</f>
        <v>Duel 15 :Rodrigo/Kelly</v>
      </c>
      <c r="CC16" s="6" t="str">
        <f>BI2</f>
        <v>Rodrigo</v>
      </c>
      <c r="CD16" s="6" t="str">
        <f>BK2</f>
        <v>Kelly</v>
      </c>
      <c r="CE16" s="6"/>
    </row>
    <row r="17" spans="1:83" x14ac:dyDescent="0.25">
      <c r="A17" t="s">
        <v>183</v>
      </c>
      <c r="B17" t="s">
        <v>183</v>
      </c>
      <c r="C17" t="s">
        <v>183</v>
      </c>
      <c r="D17" t="s">
        <v>183</v>
      </c>
      <c r="BU17" t="s">
        <v>184</v>
      </c>
      <c r="BV17" t="s">
        <v>183</v>
      </c>
      <c r="CA17" s="6"/>
      <c r="CB17" s="6" t="str">
        <f>CONCATENATE("Duel 16 :",BM2,"/",BO2)</f>
        <v>Duel 16 :Fenati/Beaubier</v>
      </c>
      <c r="CC17" s="6" t="str">
        <f>BM2</f>
        <v>Fenati</v>
      </c>
      <c r="CD17" s="6" t="str">
        <f>BO2</f>
        <v>Beaubier</v>
      </c>
      <c r="CE17" s="6"/>
    </row>
    <row r="18" spans="1:83" x14ac:dyDescent="0.25">
      <c r="A18" t="s">
        <v>183</v>
      </c>
      <c r="B18" t="s">
        <v>183</v>
      </c>
      <c r="C18" t="s">
        <v>183</v>
      </c>
      <c r="D18" t="s">
        <v>183</v>
      </c>
      <c r="CA18" s="6"/>
      <c r="CB18" s="6" t="str">
        <f>CONCATENATE("Duel 17 :",BQ2,"/",BS2)</f>
        <v>Duel 17 :Navarro/Navarro</v>
      </c>
      <c r="CC18" s="6" t="str">
        <f>BQ2</f>
        <v>Navarro</v>
      </c>
      <c r="CD18" s="6" t="str">
        <f>BS2</f>
        <v>Navarro</v>
      </c>
      <c r="CE18" s="6"/>
    </row>
    <row r="19" spans="1:83" x14ac:dyDescent="0.25">
      <c r="A19" t="s">
        <v>183</v>
      </c>
      <c r="B19" t="s">
        <v>183</v>
      </c>
      <c r="C19" t="s">
        <v>183</v>
      </c>
      <c r="D19" t="s">
        <v>183</v>
      </c>
      <c r="CB19" s="6"/>
    </row>
    <row r="20" spans="1:83" x14ac:dyDescent="0.25">
      <c r="A20" t="s">
        <v>183</v>
      </c>
      <c r="B20" t="s">
        <v>183</v>
      </c>
      <c r="C20" t="s">
        <v>183</v>
      </c>
      <c r="D20" t="s">
        <v>183</v>
      </c>
      <c r="CB20" s="6"/>
    </row>
    <row r="21" spans="1:83" x14ac:dyDescent="0.25">
      <c r="D21" t="s">
        <v>183</v>
      </c>
    </row>
    <row r="22" spans="1:83" x14ac:dyDescent="0.25">
      <c r="D22" t="s">
        <v>183</v>
      </c>
    </row>
    <row r="23" spans="1:83" x14ac:dyDescent="0.25">
      <c r="D23" t="s">
        <v>183</v>
      </c>
    </row>
    <row r="24" spans="1:83" x14ac:dyDescent="0.25">
      <c r="D24" t="s">
        <v>183</v>
      </c>
    </row>
    <row r="25" spans="1:83" x14ac:dyDescent="0.25">
      <c r="D25" t="s">
        <v>183</v>
      </c>
    </row>
    <row r="26" spans="1:83" x14ac:dyDescent="0.25">
      <c r="D26" t="s">
        <v>183</v>
      </c>
      <c r="BU26" t="s">
        <v>184</v>
      </c>
      <c r="BV26" t="s">
        <v>183</v>
      </c>
    </row>
    <row r="27" spans="1:83" x14ac:dyDescent="0.25">
      <c r="D27" t="s">
        <v>183</v>
      </c>
      <c r="BU27" t="s">
        <v>184</v>
      </c>
      <c r="BV27" t="s">
        <v>183</v>
      </c>
    </row>
    <row r="28" spans="1:83" x14ac:dyDescent="0.25">
      <c r="D28" t="s">
        <v>183</v>
      </c>
      <c r="BU28" t="s">
        <v>184</v>
      </c>
      <c r="BV28" t="s">
        <v>183</v>
      </c>
    </row>
    <row r="29" spans="1:83" x14ac:dyDescent="0.25">
      <c r="D29" t="s">
        <v>183</v>
      </c>
      <c r="BU29" t="s">
        <v>184</v>
      </c>
      <c r="BV29" t="s">
        <v>183</v>
      </c>
    </row>
    <row r="30" spans="1:83" x14ac:dyDescent="0.25">
      <c r="D30" t="s">
        <v>183</v>
      </c>
    </row>
    <row r="31" spans="1:83" x14ac:dyDescent="0.25">
      <c r="D31" t="s">
        <v>183</v>
      </c>
    </row>
    <row r="32" spans="1:83" x14ac:dyDescent="0.25">
      <c r="D32" t="s">
        <v>183</v>
      </c>
    </row>
    <row r="33" spans="4:4" x14ac:dyDescent="0.25">
      <c r="D33" t="s">
        <v>183</v>
      </c>
    </row>
    <row r="34" spans="4:4" x14ac:dyDescent="0.25">
      <c r="D34" t="s">
        <v>183</v>
      </c>
    </row>
    <row r="35" spans="4:4" x14ac:dyDescent="0.25">
      <c r="D35" t="s">
        <v>183</v>
      </c>
    </row>
    <row r="36" spans="4:4" x14ac:dyDescent="0.25">
      <c r="D36" t="s">
        <v>183</v>
      </c>
    </row>
    <row r="37" spans="4:4" x14ac:dyDescent="0.25">
      <c r="D37" t="s">
        <v>183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35B0-1252-4245-87DA-C5CD6071F40D}">
  <sheetPr codeName="Feuil3"/>
  <dimension ref="A1:L22"/>
  <sheetViews>
    <sheetView tabSelected="1" zoomScale="150" zoomScaleNormal="150" workbookViewId="0">
      <selection activeCell="A7" sqref="A7"/>
    </sheetView>
  </sheetViews>
  <sheetFormatPr baseColWidth="10" defaultRowHeight="15" x14ac:dyDescent="0.25"/>
  <sheetData>
    <row r="1" spans="1:12" ht="15.75" thickBot="1" x14ac:dyDescent="0.3">
      <c r="A1" s="10" t="s">
        <v>107</v>
      </c>
      <c r="B1" s="12" t="s">
        <v>235</v>
      </c>
      <c r="C1" s="13" t="s">
        <v>234</v>
      </c>
      <c r="D1" s="11" t="s">
        <v>236</v>
      </c>
      <c r="E1" s="13" t="s">
        <v>234</v>
      </c>
      <c r="F1" s="5" t="s">
        <v>237</v>
      </c>
      <c r="G1" s="5" t="s">
        <v>234</v>
      </c>
      <c r="H1" s="11" t="s">
        <v>238</v>
      </c>
      <c r="I1" s="13" t="s">
        <v>234</v>
      </c>
      <c r="J1" s="5" t="s">
        <v>239</v>
      </c>
      <c r="K1" s="5" t="s">
        <v>234</v>
      </c>
      <c r="L1" s="30" t="s">
        <v>241</v>
      </c>
    </row>
    <row r="2" spans="1:12" x14ac:dyDescent="0.25">
      <c r="A2" s="14"/>
      <c r="B2" s="8" t="s">
        <v>183</v>
      </c>
      <c r="C2" s="9" t="s">
        <v>183</v>
      </c>
      <c r="D2" s="21" t="s">
        <v>183</v>
      </c>
      <c r="E2" s="23" t="s">
        <v>183</v>
      </c>
      <c r="F2" s="1" t="s">
        <v>183</v>
      </c>
      <c r="G2" s="1" t="s">
        <v>183</v>
      </c>
      <c r="H2" s="21" t="s">
        <v>183</v>
      </c>
      <c r="I2" s="28" t="s">
        <v>183</v>
      </c>
      <c r="J2" s="21" t="s">
        <v>183</v>
      </c>
      <c r="K2" s="28" t="s">
        <v>183</v>
      </c>
      <c r="L2" t="s">
        <v>183</v>
      </c>
    </row>
    <row r="3" spans="1:12" x14ac:dyDescent="0.25">
      <c r="A3" s="20"/>
      <c r="B3" s="25" t="s">
        <v>183</v>
      </c>
      <c r="C3" s="9" t="s">
        <v>183</v>
      </c>
      <c r="D3" s="21" t="s">
        <v>183</v>
      </c>
      <c r="E3" s="23" t="s">
        <v>183</v>
      </c>
      <c r="F3" s="1" t="s">
        <v>183</v>
      </c>
      <c r="G3" s="1" t="s">
        <v>183</v>
      </c>
      <c r="H3" s="21" t="s">
        <v>183</v>
      </c>
      <c r="I3" s="28" t="s">
        <v>183</v>
      </c>
      <c r="J3" s="21" t="s">
        <v>183</v>
      </c>
      <c r="K3" s="28" t="s">
        <v>183</v>
      </c>
    </row>
    <row r="4" spans="1:12" x14ac:dyDescent="0.25">
      <c r="A4" s="20"/>
      <c r="B4" s="25" t="s">
        <v>183</v>
      </c>
      <c r="C4" s="9" t="s">
        <v>183</v>
      </c>
      <c r="D4" s="21" t="s">
        <v>183</v>
      </c>
      <c r="E4" s="23" t="s">
        <v>183</v>
      </c>
      <c r="F4" s="1" t="s">
        <v>183</v>
      </c>
      <c r="G4" s="1" t="s">
        <v>183</v>
      </c>
      <c r="H4" s="21" t="s">
        <v>183</v>
      </c>
      <c r="I4" s="28" t="s">
        <v>183</v>
      </c>
      <c r="J4" s="21" t="s">
        <v>183</v>
      </c>
      <c r="K4" s="28" t="s">
        <v>183</v>
      </c>
    </row>
    <row r="5" spans="1:12" x14ac:dyDescent="0.25">
      <c r="A5" s="19"/>
      <c r="B5" s="25" t="s">
        <v>183</v>
      </c>
      <c r="C5" s="9" t="s">
        <v>183</v>
      </c>
      <c r="D5" s="21" t="s">
        <v>183</v>
      </c>
      <c r="E5" s="23" t="s">
        <v>183</v>
      </c>
      <c r="F5" s="1" t="s">
        <v>183</v>
      </c>
      <c r="G5" s="1" t="s">
        <v>183</v>
      </c>
      <c r="H5" s="21" t="s">
        <v>183</v>
      </c>
      <c r="I5" s="28" t="s">
        <v>183</v>
      </c>
      <c r="J5" s="21" t="s">
        <v>183</v>
      </c>
      <c r="K5" s="28" t="s">
        <v>183</v>
      </c>
    </row>
    <row r="6" spans="1:12" x14ac:dyDescent="0.25">
      <c r="A6" s="15"/>
      <c r="B6" s="25" t="s">
        <v>183</v>
      </c>
      <c r="C6" s="9" t="s">
        <v>183</v>
      </c>
      <c r="D6" s="21" t="s">
        <v>183</v>
      </c>
      <c r="E6" s="23" t="s">
        <v>183</v>
      </c>
      <c r="F6" s="1" t="s">
        <v>183</v>
      </c>
      <c r="G6" s="1" t="s">
        <v>183</v>
      </c>
      <c r="H6" s="21" t="s">
        <v>183</v>
      </c>
      <c r="I6" s="28" t="s">
        <v>183</v>
      </c>
      <c r="J6" s="21" t="s">
        <v>183</v>
      </c>
      <c r="K6" s="28" t="s">
        <v>183</v>
      </c>
    </row>
    <row r="7" spans="1:12" x14ac:dyDescent="0.25">
      <c r="A7" s="16"/>
      <c r="B7" s="21" t="s">
        <v>183</v>
      </c>
      <c r="C7" s="7" t="s">
        <v>183</v>
      </c>
      <c r="D7" s="21" t="s">
        <v>183</v>
      </c>
      <c r="E7" s="23" t="s">
        <v>183</v>
      </c>
      <c r="F7" s="1" t="s">
        <v>183</v>
      </c>
      <c r="G7" s="1" t="s">
        <v>183</v>
      </c>
      <c r="H7" s="21" t="s">
        <v>183</v>
      </c>
      <c r="I7" s="28" t="s">
        <v>183</v>
      </c>
      <c r="J7" s="21" t="s">
        <v>183</v>
      </c>
      <c r="K7" s="28" t="s">
        <v>183</v>
      </c>
    </row>
    <row r="8" spans="1:12" x14ac:dyDescent="0.25">
      <c r="A8" s="17"/>
      <c r="B8" s="26" t="s">
        <v>183</v>
      </c>
      <c r="C8" s="1" t="s">
        <v>183</v>
      </c>
      <c r="D8" s="21" t="s">
        <v>183</v>
      </c>
      <c r="E8" s="23" t="s">
        <v>183</v>
      </c>
      <c r="F8" s="1" t="s">
        <v>183</v>
      </c>
      <c r="G8" s="1" t="s">
        <v>183</v>
      </c>
      <c r="H8" s="21" t="s">
        <v>183</v>
      </c>
      <c r="I8" s="28" t="s">
        <v>183</v>
      </c>
      <c r="J8" s="21" t="s">
        <v>183</v>
      </c>
      <c r="K8" s="28" t="s">
        <v>183</v>
      </c>
    </row>
    <row r="9" spans="1:12" x14ac:dyDescent="0.25">
      <c r="A9" s="17"/>
      <c r="B9" s="26" t="s">
        <v>183</v>
      </c>
      <c r="C9" s="1" t="s">
        <v>183</v>
      </c>
      <c r="D9" s="21" t="s">
        <v>183</v>
      </c>
      <c r="E9" s="23" t="s">
        <v>183</v>
      </c>
      <c r="F9" s="1" t="s">
        <v>183</v>
      </c>
      <c r="G9" s="1" t="s">
        <v>183</v>
      </c>
      <c r="H9" s="21" t="s">
        <v>183</v>
      </c>
      <c r="I9" s="28" t="s">
        <v>183</v>
      </c>
      <c r="J9" s="21" t="s">
        <v>183</v>
      </c>
      <c r="K9" s="28" t="s">
        <v>183</v>
      </c>
    </row>
    <row r="10" spans="1:12" x14ac:dyDescent="0.25">
      <c r="A10" s="17"/>
      <c r="B10" s="26" t="s">
        <v>183</v>
      </c>
      <c r="C10" s="1" t="s">
        <v>183</v>
      </c>
      <c r="D10" s="21" t="s">
        <v>183</v>
      </c>
      <c r="E10" s="23" t="s">
        <v>183</v>
      </c>
      <c r="F10" s="1"/>
      <c r="G10" s="1"/>
      <c r="H10" s="21"/>
      <c r="I10" s="28"/>
      <c r="J10" s="21" t="s">
        <v>183</v>
      </c>
      <c r="K10" s="28" t="s">
        <v>183</v>
      </c>
    </row>
    <row r="11" spans="1:12" x14ac:dyDescent="0.25">
      <c r="A11" s="17"/>
      <c r="B11" s="26" t="s">
        <v>183</v>
      </c>
      <c r="C11" s="1" t="s">
        <v>183</v>
      </c>
      <c r="D11" s="21" t="s">
        <v>183</v>
      </c>
      <c r="E11" s="23" t="s">
        <v>183</v>
      </c>
      <c r="F11" s="1" t="s">
        <v>183</v>
      </c>
      <c r="G11" s="1" t="s">
        <v>183</v>
      </c>
      <c r="H11" s="21" t="s">
        <v>183</v>
      </c>
      <c r="I11" s="28" t="s">
        <v>183</v>
      </c>
      <c r="J11" s="21" t="s">
        <v>183</v>
      </c>
      <c r="K11" s="28" t="s">
        <v>183</v>
      </c>
    </row>
    <row r="12" spans="1:12" x14ac:dyDescent="0.25">
      <c r="A12" s="17"/>
      <c r="B12" s="27" t="s">
        <v>183</v>
      </c>
      <c r="C12" t="s">
        <v>183</v>
      </c>
      <c r="D12" s="22" t="s">
        <v>183</v>
      </c>
      <c r="E12" s="24" t="s">
        <v>183</v>
      </c>
      <c r="F12" t="s">
        <v>183</v>
      </c>
      <c r="G12" t="s">
        <v>183</v>
      </c>
      <c r="H12" s="22" t="s">
        <v>183</v>
      </c>
      <c r="I12" s="29" t="s">
        <v>183</v>
      </c>
      <c r="J12" s="22" t="s">
        <v>183</v>
      </c>
      <c r="K12" s="29" t="s">
        <v>183</v>
      </c>
    </row>
    <row r="13" spans="1:12" x14ac:dyDescent="0.25">
      <c r="A13" s="17"/>
      <c r="B13" s="27" t="s">
        <v>183</v>
      </c>
      <c r="C13" t="s">
        <v>183</v>
      </c>
      <c r="D13" s="22" t="s">
        <v>183</v>
      </c>
      <c r="E13" s="24" t="s">
        <v>183</v>
      </c>
      <c r="F13" t="s">
        <v>183</v>
      </c>
      <c r="G13" t="s">
        <v>183</v>
      </c>
      <c r="H13" s="22" t="s">
        <v>183</v>
      </c>
      <c r="I13" s="29" t="s">
        <v>183</v>
      </c>
      <c r="J13" s="22" t="s">
        <v>183</v>
      </c>
      <c r="K13" s="29" t="s">
        <v>183</v>
      </c>
    </row>
    <row r="14" spans="1:12" x14ac:dyDescent="0.25">
      <c r="A14" s="17"/>
      <c r="B14" s="27" t="s">
        <v>183</v>
      </c>
      <c r="C14" t="s">
        <v>183</v>
      </c>
      <c r="D14" s="22" t="s">
        <v>183</v>
      </c>
      <c r="E14" s="24" t="s">
        <v>183</v>
      </c>
      <c r="H14" s="22"/>
      <c r="I14" s="29"/>
      <c r="J14" s="22" t="s">
        <v>183</v>
      </c>
      <c r="K14" s="29" t="s">
        <v>183</v>
      </c>
    </row>
    <row r="15" spans="1:12" x14ac:dyDescent="0.25">
      <c r="A15" s="17"/>
      <c r="B15" s="27" t="s">
        <v>183</v>
      </c>
      <c r="C15" t="s">
        <v>183</v>
      </c>
      <c r="D15" s="22" t="s">
        <v>183</v>
      </c>
      <c r="E15" s="24" t="s">
        <v>183</v>
      </c>
      <c r="H15" s="22"/>
      <c r="I15" s="29"/>
      <c r="J15" s="22" t="s">
        <v>183</v>
      </c>
      <c r="K15" s="29" t="s">
        <v>183</v>
      </c>
    </row>
    <row r="16" spans="1:12" x14ac:dyDescent="0.25">
      <c r="A16" s="17"/>
      <c r="B16" s="27"/>
      <c r="D16" s="22"/>
      <c r="E16" s="24"/>
      <c r="H16" s="22"/>
      <c r="I16" s="29"/>
      <c r="J16" s="22"/>
      <c r="K16" s="29"/>
    </row>
    <row r="17" spans="1:11" x14ac:dyDescent="0.25">
      <c r="A17" s="17"/>
      <c r="B17" s="27"/>
      <c r="D17" s="22"/>
      <c r="E17" s="24"/>
      <c r="H17" s="22"/>
      <c r="I17" s="29"/>
      <c r="J17" s="22"/>
      <c r="K17" s="29"/>
    </row>
    <row r="18" spans="1:11" x14ac:dyDescent="0.25">
      <c r="A18" s="17"/>
      <c r="B18" s="27"/>
      <c r="D18" s="22"/>
      <c r="E18" s="24"/>
      <c r="H18" s="22"/>
      <c r="I18" s="29"/>
      <c r="J18" s="22"/>
      <c r="K18" s="29"/>
    </row>
    <row r="19" spans="1:11" x14ac:dyDescent="0.25">
      <c r="A19" s="17"/>
      <c r="B19" s="27"/>
      <c r="D19" s="22"/>
      <c r="E19" s="24"/>
      <c r="H19" s="22"/>
      <c r="I19" s="29"/>
      <c r="J19" s="22"/>
      <c r="K19" s="29"/>
    </row>
    <row r="20" spans="1:11" x14ac:dyDescent="0.25">
      <c r="A20" s="17"/>
      <c r="B20" s="27"/>
      <c r="D20" s="22"/>
      <c r="E20" s="24"/>
      <c r="H20" s="22"/>
      <c r="I20" s="29"/>
      <c r="J20" s="22"/>
      <c r="K20" s="29"/>
    </row>
    <row r="21" spans="1:11" ht="15.75" thickBot="1" x14ac:dyDescent="0.3">
      <c r="A21" s="18"/>
      <c r="B21" s="27"/>
      <c r="D21" s="22"/>
      <c r="E21" s="24"/>
      <c r="H21" s="22"/>
      <c r="I21" s="29"/>
      <c r="J21" s="22"/>
      <c r="K21" s="29"/>
    </row>
    <row r="22" spans="1:11" x14ac:dyDescent="0.25">
      <c r="K22" s="2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27</vt:i4>
      </vt:variant>
    </vt:vector>
  </HeadingPairs>
  <TitlesOfParts>
    <vt:vector size="30" baseType="lpstr">
      <vt:lpstr>COTES</vt:lpstr>
      <vt:lpstr>PRONOSTIC</vt:lpstr>
      <vt:lpstr>PRONO_PILOTE</vt:lpstr>
      <vt:lpstr>COTEVAINQUEURMOTOGP</vt:lpstr>
      <vt:lpstr>LISTECHOIXMOTOGP</vt:lpstr>
      <vt:lpstr>LISTECOTEPODIUMMOTO2</vt:lpstr>
      <vt:lpstr>LISTECOTEPODIUMMOTOGP</vt:lpstr>
      <vt:lpstr>LISTECOTEVAINQUEURMOTO2</vt:lpstr>
      <vt:lpstr>LISTED1</vt:lpstr>
      <vt:lpstr>LISTEDUEL3</vt:lpstr>
      <vt:lpstr>LISTEDUELA</vt:lpstr>
      <vt:lpstr>LISTEDUELS</vt:lpstr>
      <vt:lpstr>LISTEMOTO2</vt:lpstr>
      <vt:lpstr>LISTEMOTO3</vt:lpstr>
      <vt:lpstr>LISTEMOTOGP</vt:lpstr>
      <vt:lpstr>LISTENUMERODUELS</vt:lpstr>
      <vt:lpstr>LISTEPILOTE</vt:lpstr>
      <vt:lpstr>LISTEPODIUMMOTO2</vt:lpstr>
      <vt:lpstr>LISTEPODIUMMOTOGP</vt:lpstr>
      <vt:lpstr>LISTEVAINQUEURMOTO2</vt:lpstr>
      <vt:lpstr>LISTEVAINQUEURMOTOGP</vt:lpstr>
      <vt:lpstr>TBLCOTEPODIUMMOTOGP</vt:lpstr>
      <vt:lpstr>TBLCOTEVAINQUEURMOTOGP</vt:lpstr>
      <vt:lpstr>TBLMOTO2</vt:lpstr>
      <vt:lpstr>TBLMOTO3</vt:lpstr>
      <vt:lpstr>TBLMOTOGP</vt:lpstr>
      <vt:lpstr>TBLPILOTE</vt:lpstr>
      <vt:lpstr>TBLPODIUMMOTOGP</vt:lpstr>
      <vt:lpstr>TBLPRONO</vt:lpstr>
      <vt:lpstr>TBLVAINQUEURMOTOGP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Xavier CRETON</cp:lastModifiedBy>
  <dcterms:created xsi:type="dcterms:W3CDTF">2022-03-15T08:39:36Z</dcterms:created>
  <dcterms:modified xsi:type="dcterms:W3CDTF">2022-03-31T16:52:50Z</dcterms:modified>
</cp:coreProperties>
</file>