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reuzam\OneDrive - Luxottica Group S.p.A\Bureau\"/>
    </mc:Choice>
  </mc:AlternateContent>
  <bookViews>
    <workbookView xWindow="0" yWindow="0" windowWidth="28800" windowHeight="12450"/>
  </bookViews>
  <sheets>
    <sheet name="Optique inserts SPH 425 CX R" sheetId="4" r:id="rId1"/>
    <sheet name="Optique inserts SPH 325 CC SLF" sheetId="1" r:id="rId2"/>
    <sheet name="COSMETIQUE" sheetId="3" r:id="rId3"/>
    <sheet name="Test" sheetId="5" r:id="rId4"/>
    <sheet name="Data" sheetId="7" r:id="rId5"/>
  </sheets>
  <externalReferences>
    <externalReference r:id="rId6"/>
  </externalReferences>
  <definedNames>
    <definedName name="DIAMETRECV" localSheetId="1">'Optique inserts SPH 325 CC SLF'!$R$7:$R$7</definedName>
    <definedName name="FLECHECV" localSheetId="1">'Optique inserts SPH 325 CC SLF'!#REF!</definedName>
    <definedName name="FLECHECV">[1]Reference!#REF!</definedName>
    <definedName name="_xlnm.Print_Area" localSheetId="1">'Optique inserts SPH 325 CC SLF'!$A$2:$U$63</definedName>
    <definedName name="_xlnm.Print_Area" localSheetId="0">'Optique inserts SPH 425 CX R'!$A$2:$U$62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7" l="1"/>
  <c r="Q15" i="7" l="1"/>
  <c r="P15" i="7"/>
  <c r="S15" i="7" s="1"/>
  <c r="M15" i="7"/>
  <c r="Q14" i="7"/>
  <c r="P14" i="7"/>
  <c r="M14" i="7"/>
  <c r="L14" i="7"/>
  <c r="Q13" i="7"/>
  <c r="P13" i="7"/>
  <c r="M13" i="7"/>
  <c r="L13" i="7"/>
  <c r="L13" i="1"/>
  <c r="N13" i="1" s="1"/>
  <c r="M13" i="1"/>
  <c r="O13" i="1"/>
  <c r="P13" i="1"/>
  <c r="Q13" i="1"/>
  <c r="R13" i="1"/>
  <c r="O15" i="7" l="1"/>
  <c r="T15" i="7" s="1"/>
  <c r="U15" i="7" s="1"/>
  <c r="O14" i="7"/>
  <c r="T14" i="7" s="1"/>
  <c r="U14" i="7" s="1"/>
  <c r="S14" i="7"/>
  <c r="R14" i="7"/>
  <c r="R13" i="7"/>
  <c r="S13" i="7"/>
  <c r="O13" i="7"/>
  <c r="T13" i="7" s="1"/>
  <c r="U13" i="7" s="1"/>
  <c r="N13" i="7"/>
  <c r="N14" i="7"/>
  <c r="N15" i="7"/>
  <c r="R15" i="7"/>
  <c r="Q72" i="7"/>
  <c r="P72" i="7"/>
  <c r="S72" i="7" s="1"/>
  <c r="T72" i="7" s="1"/>
  <c r="M72" i="7"/>
  <c r="L72" i="7"/>
  <c r="O72" i="7" s="1"/>
  <c r="Q71" i="7"/>
  <c r="P71" i="7"/>
  <c r="R71" i="7" s="1"/>
  <c r="M71" i="7"/>
  <c r="L71" i="7"/>
  <c r="O71" i="7" s="1"/>
  <c r="Q70" i="7"/>
  <c r="P70" i="7"/>
  <c r="S70" i="7" s="1"/>
  <c r="T70" i="7" s="1"/>
  <c r="M70" i="7"/>
  <c r="L70" i="7"/>
  <c r="O70" i="7" s="1"/>
  <c r="Q69" i="7"/>
  <c r="P69" i="7"/>
  <c r="S69" i="7" s="1"/>
  <c r="T69" i="7" s="1"/>
  <c r="M69" i="7"/>
  <c r="L69" i="7"/>
  <c r="N69" i="7" s="1"/>
  <c r="Q68" i="7"/>
  <c r="P68" i="7"/>
  <c r="S68" i="7" s="1"/>
  <c r="T68" i="7" s="1"/>
  <c r="M68" i="7"/>
  <c r="L68" i="7"/>
  <c r="O68" i="7" s="1"/>
  <c r="Q67" i="7"/>
  <c r="P67" i="7"/>
  <c r="S67" i="7" s="1"/>
  <c r="T67" i="7" s="1"/>
  <c r="M67" i="7"/>
  <c r="L67" i="7"/>
  <c r="N67" i="7" s="1"/>
  <c r="Q66" i="7"/>
  <c r="P66" i="7"/>
  <c r="S66" i="7" s="1"/>
  <c r="T66" i="7" s="1"/>
  <c r="M66" i="7"/>
  <c r="L66" i="7"/>
  <c r="O66" i="7" s="1"/>
  <c r="S65" i="7"/>
  <c r="T65" i="7" s="1"/>
  <c r="Q65" i="7"/>
  <c r="P65" i="7"/>
  <c r="R65" i="7" s="1"/>
  <c r="M65" i="7"/>
  <c r="L65" i="7"/>
  <c r="O65" i="7" s="1"/>
  <c r="Q64" i="7"/>
  <c r="P64" i="7"/>
  <c r="S64" i="7" s="1"/>
  <c r="T64" i="7" s="1"/>
  <c r="M64" i="7"/>
  <c r="L64" i="7"/>
  <c r="O64" i="7" s="1"/>
  <c r="M12" i="7"/>
  <c r="L12" i="7"/>
  <c r="N12" i="7" s="1"/>
  <c r="AB4" i="7"/>
  <c r="Z4" i="7"/>
  <c r="Y4" i="7"/>
  <c r="AA4" i="7" s="1"/>
  <c r="W14" i="7" l="1"/>
  <c r="R69" i="7"/>
  <c r="N72" i="7"/>
  <c r="R68" i="7"/>
  <c r="N65" i="7"/>
  <c r="R67" i="7"/>
  <c r="N71" i="7"/>
  <c r="R66" i="7"/>
  <c r="N64" i="7"/>
  <c r="N70" i="7"/>
  <c r="O69" i="7"/>
  <c r="N66" i="7"/>
  <c r="O12" i="7"/>
  <c r="R64" i="7"/>
  <c r="O67" i="7"/>
  <c r="N68" i="7"/>
  <c r="S71" i="7"/>
  <c r="T71" i="7" s="1"/>
  <c r="R72" i="7"/>
  <c r="R70" i="7"/>
  <c r="K57" i="4"/>
  <c r="M57" i="4" s="1"/>
  <c r="L57" i="4"/>
  <c r="N57" i="4"/>
  <c r="S57" i="4" s="1"/>
  <c r="O57" i="4"/>
  <c r="Q57" i="4" s="1"/>
  <c r="P57" i="4"/>
  <c r="K58" i="4"/>
  <c r="M58" i="4" s="1"/>
  <c r="L58" i="4"/>
  <c r="O58" i="4"/>
  <c r="Q58" i="4" s="1"/>
  <c r="P58" i="4"/>
  <c r="R58" i="4"/>
  <c r="K59" i="4"/>
  <c r="M59" i="4" s="1"/>
  <c r="L59" i="4"/>
  <c r="O59" i="4"/>
  <c r="Q59" i="4" s="1"/>
  <c r="P59" i="4"/>
  <c r="R57" i="4" l="1"/>
  <c r="N58" i="4"/>
  <c r="S58" i="4" s="1"/>
  <c r="R59" i="4"/>
  <c r="N59" i="4"/>
  <c r="S59" i="4" s="1"/>
  <c r="P55" i="4"/>
  <c r="O55" i="4"/>
  <c r="R55" i="4" s="1"/>
  <c r="L55" i="4"/>
  <c r="K55" i="4"/>
  <c r="N55" i="4" s="1"/>
  <c r="S55" i="4" s="1"/>
  <c r="P54" i="4"/>
  <c r="O54" i="4"/>
  <c r="L54" i="4"/>
  <c r="K54" i="4"/>
  <c r="P53" i="4"/>
  <c r="O53" i="4"/>
  <c r="L53" i="4"/>
  <c r="K53" i="4"/>
  <c r="N53" i="4" s="1"/>
  <c r="S53" i="4" s="1"/>
  <c r="P51" i="4"/>
  <c r="O51" i="4"/>
  <c r="R51" i="4" s="1"/>
  <c r="L51" i="4"/>
  <c r="K51" i="4"/>
  <c r="P50" i="4"/>
  <c r="O50" i="4"/>
  <c r="R50" i="4" s="1"/>
  <c r="L50" i="4"/>
  <c r="K50" i="4"/>
  <c r="P49" i="4"/>
  <c r="O49" i="4"/>
  <c r="L49" i="4"/>
  <c r="K49" i="4"/>
  <c r="P47" i="4"/>
  <c r="O47" i="4"/>
  <c r="L47" i="4"/>
  <c r="K47" i="4"/>
  <c r="P46" i="4"/>
  <c r="O46" i="4"/>
  <c r="L46" i="4"/>
  <c r="K46" i="4"/>
  <c r="P45" i="4"/>
  <c r="O45" i="4"/>
  <c r="L45" i="4"/>
  <c r="K45" i="4"/>
  <c r="P43" i="4"/>
  <c r="O43" i="4"/>
  <c r="L43" i="4"/>
  <c r="K43" i="4"/>
  <c r="M43" i="4" s="1"/>
  <c r="P42" i="4"/>
  <c r="O42" i="4"/>
  <c r="Q42" i="4" s="1"/>
  <c r="L42" i="4"/>
  <c r="K42" i="4"/>
  <c r="P41" i="4"/>
  <c r="O41" i="4"/>
  <c r="L41" i="4"/>
  <c r="K41" i="4"/>
  <c r="M41" i="4" s="1"/>
  <c r="P39" i="4"/>
  <c r="O39" i="4"/>
  <c r="Q39" i="4" s="1"/>
  <c r="L39" i="4"/>
  <c r="K39" i="4"/>
  <c r="N39" i="4" s="1"/>
  <c r="S39" i="4" s="1"/>
  <c r="P38" i="4"/>
  <c r="O38" i="4"/>
  <c r="L38" i="4"/>
  <c r="K38" i="4"/>
  <c r="P37" i="4"/>
  <c r="O37" i="4"/>
  <c r="L37" i="4"/>
  <c r="K37" i="4"/>
  <c r="N37" i="4" s="1"/>
  <c r="S37" i="4" s="1"/>
  <c r="P59" i="1"/>
  <c r="O59" i="1"/>
  <c r="L59" i="1"/>
  <c r="K59" i="1"/>
  <c r="N59" i="1" s="1"/>
  <c r="S59" i="1" s="1"/>
  <c r="P58" i="1"/>
  <c r="O58" i="1"/>
  <c r="L58" i="1"/>
  <c r="K58" i="1"/>
  <c r="N58" i="1"/>
  <c r="S58" i="1" s="1"/>
  <c r="P57" i="1"/>
  <c r="O57" i="1"/>
  <c r="R57" i="1" s="1"/>
  <c r="L57" i="1"/>
  <c r="K57" i="1"/>
  <c r="N57" i="1" s="1"/>
  <c r="S57" i="1" s="1"/>
  <c r="P55" i="1"/>
  <c r="O55" i="1"/>
  <c r="L55" i="1"/>
  <c r="K55" i="1"/>
  <c r="P54" i="1"/>
  <c r="O54" i="1"/>
  <c r="R54" i="1" s="1"/>
  <c r="L54" i="1"/>
  <c r="K54" i="1"/>
  <c r="M54" i="1" s="1"/>
  <c r="P53" i="1"/>
  <c r="O53" i="1"/>
  <c r="R53" i="1" s="1"/>
  <c r="L53" i="1"/>
  <c r="K53" i="1"/>
  <c r="M53" i="1" s="1"/>
  <c r="P51" i="1"/>
  <c r="O51" i="1"/>
  <c r="Q51" i="1"/>
  <c r="L51" i="1"/>
  <c r="K51" i="1"/>
  <c r="N51" i="1" s="1"/>
  <c r="S51" i="1" s="1"/>
  <c r="P50" i="1"/>
  <c r="O50" i="1"/>
  <c r="Q50" i="1" s="1"/>
  <c r="L50" i="1"/>
  <c r="K50" i="1"/>
  <c r="P49" i="1"/>
  <c r="O49" i="1"/>
  <c r="L49" i="1"/>
  <c r="K49" i="1"/>
  <c r="P47" i="1"/>
  <c r="O47" i="1"/>
  <c r="R47" i="1" s="1"/>
  <c r="L47" i="1"/>
  <c r="K47" i="1"/>
  <c r="N47" i="1" s="1"/>
  <c r="S47" i="1" s="1"/>
  <c r="P46" i="1"/>
  <c r="O46" i="1"/>
  <c r="R46" i="1" s="1"/>
  <c r="L46" i="1"/>
  <c r="K46" i="1"/>
  <c r="N46" i="1" s="1"/>
  <c r="S46" i="1" s="1"/>
  <c r="P45" i="1"/>
  <c r="O45" i="1"/>
  <c r="L45" i="1"/>
  <c r="K45" i="1"/>
  <c r="M45" i="1" s="1"/>
  <c r="P43" i="1"/>
  <c r="O43" i="1"/>
  <c r="Q43" i="1" s="1"/>
  <c r="L43" i="1"/>
  <c r="K43" i="1"/>
  <c r="N43" i="1" s="1"/>
  <c r="S43" i="1" s="1"/>
  <c r="P42" i="1"/>
  <c r="O42" i="1"/>
  <c r="Q42" i="1" s="1"/>
  <c r="L42" i="1"/>
  <c r="K42" i="1"/>
  <c r="N42" i="1" s="1"/>
  <c r="S42" i="1" s="1"/>
  <c r="P41" i="1"/>
  <c r="O41" i="1"/>
  <c r="R41" i="1" s="1"/>
  <c r="L41" i="1"/>
  <c r="K41" i="1"/>
  <c r="P39" i="1"/>
  <c r="O39" i="1"/>
  <c r="L39" i="1"/>
  <c r="K39" i="1"/>
  <c r="N39" i="1" s="1"/>
  <c r="S39" i="1" s="1"/>
  <c r="P38" i="1"/>
  <c r="O38" i="1"/>
  <c r="L38" i="1"/>
  <c r="K38" i="1"/>
  <c r="N38" i="1"/>
  <c r="S38" i="1" s="1"/>
  <c r="P37" i="1"/>
  <c r="O37" i="1"/>
  <c r="R37" i="1" s="1"/>
  <c r="L37" i="1"/>
  <c r="K37" i="1"/>
  <c r="M37" i="1" s="1"/>
  <c r="R55" i="1"/>
  <c r="Q54" i="1"/>
  <c r="M58" i="1"/>
  <c r="Q58" i="1"/>
  <c r="Q55" i="1"/>
  <c r="M47" i="1"/>
  <c r="Q37" i="1"/>
  <c r="M38" i="1"/>
  <c r="P15" i="4"/>
  <c r="O15" i="4"/>
  <c r="L15" i="4"/>
  <c r="K15" i="4"/>
  <c r="P14" i="4"/>
  <c r="O14" i="4"/>
  <c r="L14" i="4"/>
  <c r="K14" i="4"/>
  <c r="P13" i="4"/>
  <c r="O13" i="4"/>
  <c r="L13" i="4"/>
  <c r="K13" i="4"/>
  <c r="P35" i="4"/>
  <c r="O35" i="4"/>
  <c r="L35" i="4"/>
  <c r="K35" i="4"/>
  <c r="P34" i="4"/>
  <c r="O34" i="4"/>
  <c r="L34" i="4"/>
  <c r="K34" i="4"/>
  <c r="P33" i="4"/>
  <c r="O33" i="4"/>
  <c r="L33" i="4"/>
  <c r="K33" i="4"/>
  <c r="P32" i="4"/>
  <c r="O32" i="4"/>
  <c r="L32" i="4"/>
  <c r="K32" i="4"/>
  <c r="P31" i="4"/>
  <c r="O31" i="4"/>
  <c r="L31" i="4"/>
  <c r="K31" i="4"/>
  <c r="P30" i="4"/>
  <c r="O30" i="4"/>
  <c r="L30" i="4"/>
  <c r="K30" i="4"/>
  <c r="P29" i="4"/>
  <c r="O29" i="4"/>
  <c r="L29" i="4"/>
  <c r="K29" i="4"/>
  <c r="N29" i="4" s="1"/>
  <c r="S29" i="4" s="1"/>
  <c r="P28" i="4"/>
  <c r="O28" i="4"/>
  <c r="L28" i="4"/>
  <c r="K28" i="4"/>
  <c r="P27" i="4"/>
  <c r="O27" i="4"/>
  <c r="Q27" i="4" s="1"/>
  <c r="L27" i="4"/>
  <c r="K27" i="4"/>
  <c r="N27" i="4" s="1"/>
  <c r="S27" i="4" s="1"/>
  <c r="P26" i="4"/>
  <c r="O26" i="4"/>
  <c r="L26" i="4"/>
  <c r="K26" i="4"/>
  <c r="P25" i="4"/>
  <c r="O25" i="4"/>
  <c r="L25" i="4"/>
  <c r="K25" i="4"/>
  <c r="N25" i="4" s="1"/>
  <c r="S25" i="4" s="1"/>
  <c r="P24" i="4"/>
  <c r="O24" i="4"/>
  <c r="R24" i="4" s="1"/>
  <c r="L24" i="4"/>
  <c r="K24" i="4"/>
  <c r="N24" i="4" s="1"/>
  <c r="P23" i="4"/>
  <c r="O23" i="4"/>
  <c r="Q23" i="4" s="1"/>
  <c r="L23" i="4"/>
  <c r="K23" i="4"/>
  <c r="M23" i="4" s="1"/>
  <c r="P22" i="4"/>
  <c r="O22" i="4"/>
  <c r="R22" i="4" s="1"/>
  <c r="L22" i="4"/>
  <c r="K22" i="4"/>
  <c r="M22" i="4" s="1"/>
  <c r="P21" i="4"/>
  <c r="O21" i="4"/>
  <c r="L21" i="4"/>
  <c r="K21" i="4"/>
  <c r="M21" i="4" s="1"/>
  <c r="P19" i="4"/>
  <c r="O19" i="4"/>
  <c r="Q19" i="4" s="1"/>
  <c r="L19" i="4"/>
  <c r="K19" i="4"/>
  <c r="P18" i="4"/>
  <c r="O18" i="4"/>
  <c r="L18" i="4"/>
  <c r="K18" i="4"/>
  <c r="P17" i="4"/>
  <c r="O17" i="4"/>
  <c r="L17" i="4"/>
  <c r="K17" i="4"/>
  <c r="P16" i="4"/>
  <c r="O16" i="4"/>
  <c r="Q16" i="4" s="1"/>
  <c r="L16" i="4"/>
  <c r="K16" i="4"/>
  <c r="M16" i="4" s="1"/>
  <c r="P71" i="4"/>
  <c r="O71" i="4"/>
  <c r="R71" i="4" s="1"/>
  <c r="S71" i="4" s="1"/>
  <c r="L71" i="4"/>
  <c r="K71" i="4"/>
  <c r="N71" i="4" s="1"/>
  <c r="P70" i="4"/>
  <c r="O70" i="4"/>
  <c r="Q70" i="4" s="1"/>
  <c r="L70" i="4"/>
  <c r="K70" i="4"/>
  <c r="N70" i="4" s="1"/>
  <c r="P69" i="4"/>
  <c r="O69" i="4"/>
  <c r="R69" i="4" s="1"/>
  <c r="S69" i="4" s="1"/>
  <c r="Q69" i="4"/>
  <c r="L69" i="4"/>
  <c r="K69" i="4"/>
  <c r="N69" i="4" s="1"/>
  <c r="P68" i="4"/>
  <c r="O68" i="4"/>
  <c r="Q68" i="4" s="1"/>
  <c r="L68" i="4"/>
  <c r="K68" i="4"/>
  <c r="N68" i="4" s="1"/>
  <c r="P67" i="4"/>
  <c r="O67" i="4"/>
  <c r="R67" i="4" s="1"/>
  <c r="S67" i="4" s="1"/>
  <c r="L67" i="4"/>
  <c r="K67" i="4"/>
  <c r="M67" i="4" s="1"/>
  <c r="P66" i="4"/>
  <c r="O66" i="4"/>
  <c r="R66" i="4" s="1"/>
  <c r="S66" i="4" s="1"/>
  <c r="Q66" i="4"/>
  <c r="L66" i="4"/>
  <c r="K66" i="4"/>
  <c r="N66" i="4" s="1"/>
  <c r="P65" i="4"/>
  <c r="O65" i="4"/>
  <c r="Q65" i="4" s="1"/>
  <c r="L65" i="4"/>
  <c r="K65" i="4"/>
  <c r="N65" i="4" s="1"/>
  <c r="P64" i="4"/>
  <c r="O64" i="4"/>
  <c r="R64" i="4" s="1"/>
  <c r="S64" i="4" s="1"/>
  <c r="L64" i="4"/>
  <c r="K64" i="4"/>
  <c r="N64" i="4" s="1"/>
  <c r="P63" i="4"/>
  <c r="O63" i="4"/>
  <c r="R63" i="4" s="1"/>
  <c r="S63" i="4" s="1"/>
  <c r="L63" i="4"/>
  <c r="K63" i="4"/>
  <c r="N63" i="4" s="1"/>
  <c r="P62" i="4"/>
  <c r="O62" i="4"/>
  <c r="Q62" i="4" s="1"/>
  <c r="L62" i="4"/>
  <c r="K62" i="4"/>
  <c r="N62" i="4" s="1"/>
  <c r="L12" i="4"/>
  <c r="K12" i="4"/>
  <c r="N12" i="4" s="1"/>
  <c r="Y4" i="4"/>
  <c r="X4" i="4"/>
  <c r="AA4" i="4" s="1"/>
  <c r="K13" i="1"/>
  <c r="S13" i="1" s="1"/>
  <c r="Q13" i="4"/>
  <c r="R13" i="4"/>
  <c r="Q64" i="4"/>
  <c r="P27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R27" i="1" s="1"/>
  <c r="O28" i="1"/>
  <c r="P28" i="1"/>
  <c r="O29" i="1"/>
  <c r="P29" i="1"/>
  <c r="O30" i="1"/>
  <c r="P30" i="1"/>
  <c r="R30" i="1" s="1"/>
  <c r="O31" i="1"/>
  <c r="P31" i="1"/>
  <c r="Q31" i="1" s="1"/>
  <c r="O32" i="1"/>
  <c r="P32" i="1"/>
  <c r="O33" i="1"/>
  <c r="P33" i="1"/>
  <c r="O34" i="1"/>
  <c r="P34" i="1"/>
  <c r="Q34" i="1" s="1"/>
  <c r="O35" i="1"/>
  <c r="P35" i="1"/>
  <c r="Q35" i="1" s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N20" i="1" s="1"/>
  <c r="L20" i="1"/>
  <c r="K21" i="1"/>
  <c r="L21" i="1"/>
  <c r="M21" i="1" s="1"/>
  <c r="K22" i="1"/>
  <c r="L22" i="1"/>
  <c r="N22" i="1" s="1"/>
  <c r="S22" i="1" s="1"/>
  <c r="K23" i="1"/>
  <c r="L23" i="1"/>
  <c r="K24" i="1"/>
  <c r="L24" i="1"/>
  <c r="K25" i="1"/>
  <c r="L25" i="1"/>
  <c r="K26" i="1"/>
  <c r="L26" i="1"/>
  <c r="N26" i="1" s="1"/>
  <c r="S26" i="1" s="1"/>
  <c r="K27" i="1"/>
  <c r="L27" i="1"/>
  <c r="K28" i="1"/>
  <c r="M28" i="1" s="1"/>
  <c r="L28" i="1"/>
  <c r="K29" i="1"/>
  <c r="L29" i="1"/>
  <c r="K30" i="1"/>
  <c r="L30" i="1"/>
  <c r="K31" i="1"/>
  <c r="L31" i="1"/>
  <c r="K32" i="1"/>
  <c r="M32" i="1" s="1"/>
  <c r="L32" i="1"/>
  <c r="K33" i="1"/>
  <c r="L33" i="1"/>
  <c r="M33" i="1" s="1"/>
  <c r="K34" i="1"/>
  <c r="L34" i="1"/>
  <c r="M34" i="1" s="1"/>
  <c r="K35" i="1"/>
  <c r="L35" i="1"/>
  <c r="K63" i="1"/>
  <c r="L63" i="1"/>
  <c r="Q27" i="1"/>
  <c r="R19" i="1"/>
  <c r="R15" i="1"/>
  <c r="Q15" i="1"/>
  <c r="O63" i="1"/>
  <c r="P63" i="1"/>
  <c r="N34" i="1"/>
  <c r="S34" i="1"/>
  <c r="M30" i="1"/>
  <c r="N30" i="1"/>
  <c r="S30" i="1" s="1"/>
  <c r="N31" i="1"/>
  <c r="S31" i="1" s="1"/>
  <c r="M26" i="1"/>
  <c r="M27" i="1"/>
  <c r="M22" i="1"/>
  <c r="M19" i="1"/>
  <c r="R31" i="1"/>
  <c r="Q33" i="1"/>
  <c r="R17" i="1"/>
  <c r="R21" i="1"/>
  <c r="R25" i="1"/>
  <c r="R26" i="1"/>
  <c r="X4" i="1"/>
  <c r="Z4" i="1" s="1"/>
  <c r="AA4" i="1"/>
  <c r="Y4" i="1"/>
  <c r="K12" i="1"/>
  <c r="N12" i="1"/>
  <c r="L12" i="1"/>
  <c r="R28" i="1"/>
  <c r="R32" i="1"/>
  <c r="N63" i="1"/>
  <c r="R63" i="1"/>
  <c r="K64" i="1"/>
  <c r="N64" i="1"/>
  <c r="L64" i="1"/>
  <c r="O64" i="1"/>
  <c r="R64" i="1"/>
  <c r="S64" i="1" s="1"/>
  <c r="P64" i="1"/>
  <c r="K65" i="1"/>
  <c r="N65" i="1" s="1"/>
  <c r="L65" i="1"/>
  <c r="O65" i="1"/>
  <c r="R65" i="1"/>
  <c r="S65" i="1"/>
  <c r="P65" i="1"/>
  <c r="K66" i="1"/>
  <c r="M66" i="1" s="1"/>
  <c r="N66" i="1"/>
  <c r="L66" i="1"/>
  <c r="O66" i="1"/>
  <c r="Q66" i="1" s="1"/>
  <c r="P66" i="1"/>
  <c r="K67" i="1"/>
  <c r="N67" i="1"/>
  <c r="L67" i="1"/>
  <c r="O67" i="1"/>
  <c r="R67" i="1"/>
  <c r="S67" i="1" s="1"/>
  <c r="P67" i="1"/>
  <c r="K68" i="1"/>
  <c r="N68" i="1" s="1"/>
  <c r="L68" i="1"/>
  <c r="O68" i="1"/>
  <c r="Q68" i="1" s="1"/>
  <c r="P68" i="1"/>
  <c r="K69" i="1"/>
  <c r="N69" i="1"/>
  <c r="L69" i="1"/>
  <c r="O69" i="1"/>
  <c r="Q69" i="1" s="1"/>
  <c r="R69" i="1"/>
  <c r="S69" i="1" s="1"/>
  <c r="P69" i="1"/>
  <c r="K70" i="1"/>
  <c r="N70" i="1"/>
  <c r="L70" i="1"/>
  <c r="O70" i="1"/>
  <c r="R70" i="1"/>
  <c r="S70" i="1"/>
  <c r="P70" i="1"/>
  <c r="K71" i="1"/>
  <c r="N71" i="1" s="1"/>
  <c r="L71" i="1"/>
  <c r="O71" i="1"/>
  <c r="R71" i="1" s="1"/>
  <c r="S71" i="1" s="1"/>
  <c r="P71" i="1"/>
  <c r="K72" i="1"/>
  <c r="N72" i="1"/>
  <c r="L72" i="1"/>
  <c r="O72" i="1"/>
  <c r="R72" i="1"/>
  <c r="S72" i="1" s="1"/>
  <c r="P72" i="1"/>
  <c r="M12" i="1"/>
  <c r="N17" i="1"/>
  <c r="S17" i="1" s="1"/>
  <c r="Q64" i="1"/>
  <c r="M71" i="1"/>
  <c r="M67" i="1"/>
  <c r="R35" i="1"/>
  <c r="M70" i="1"/>
  <c r="Q25" i="1"/>
  <c r="Q21" i="1"/>
  <c r="Q14" i="1"/>
  <c r="Q63" i="1"/>
  <c r="M69" i="1"/>
  <c r="Q65" i="1"/>
  <c r="Q32" i="1"/>
  <c r="M20" i="1"/>
  <c r="Q17" i="1"/>
  <c r="Q28" i="1"/>
  <c r="M64" i="1"/>
  <c r="M63" i="1"/>
  <c r="N25" i="1"/>
  <c r="S25" i="1"/>
  <c r="N21" i="1"/>
  <c r="S21" i="1" s="1"/>
  <c r="M18" i="1"/>
  <c r="M14" i="1"/>
  <c r="Q67" i="1"/>
  <c r="M72" i="1"/>
  <c r="N28" i="1"/>
  <c r="N33" i="1"/>
  <c r="S33" i="1" s="1"/>
  <c r="Q70" i="1"/>
  <c r="Q72" i="1"/>
  <c r="M25" i="1"/>
  <c r="N18" i="1"/>
  <c r="S18" i="1"/>
  <c r="M17" i="1"/>
  <c r="N14" i="1"/>
  <c r="S14" i="1"/>
  <c r="M29" i="1"/>
  <c r="N29" i="1"/>
  <c r="S29" i="1"/>
  <c r="M35" i="1" l="1"/>
  <c r="M31" i="1"/>
  <c r="N27" i="1"/>
  <c r="S27" i="1" s="1"/>
  <c r="M23" i="1"/>
  <c r="N19" i="1"/>
  <c r="S19" i="1" s="1"/>
  <c r="M15" i="1"/>
  <c r="R33" i="1"/>
  <c r="Q30" i="1"/>
  <c r="R29" i="1"/>
  <c r="Q26" i="1"/>
  <c r="R23" i="1"/>
  <c r="R22" i="1"/>
  <c r="Q19" i="1"/>
  <c r="Q18" i="1"/>
  <c r="R14" i="1"/>
  <c r="Q38" i="1"/>
  <c r="M39" i="1"/>
  <c r="R39" i="1"/>
  <c r="Q49" i="1"/>
  <c r="N50" i="1"/>
  <c r="S50" i="1" s="1"/>
  <c r="N53" i="1"/>
  <c r="S53" i="1" s="1"/>
  <c r="M55" i="1"/>
  <c r="R58" i="1"/>
  <c r="M59" i="1"/>
  <c r="R59" i="1"/>
  <c r="M30" i="4"/>
  <c r="N14" i="4"/>
  <c r="S14" i="4" s="1"/>
  <c r="R30" i="4"/>
  <c r="R31" i="4"/>
  <c r="Q14" i="4"/>
  <c r="R15" i="4"/>
  <c r="M25" i="4"/>
  <c r="Z4" i="4"/>
  <c r="N67" i="4"/>
  <c r="R43" i="4"/>
  <c r="Q45" i="4"/>
  <c r="Q31" i="4"/>
  <c r="M29" i="4"/>
  <c r="M71" i="4"/>
  <c r="M68" i="4"/>
  <c r="M66" i="4"/>
  <c r="Q15" i="4"/>
  <c r="Q51" i="4"/>
  <c r="R65" i="4"/>
  <c r="S65" i="4" s="1"/>
  <c r="M65" i="4"/>
  <c r="N21" i="4"/>
  <c r="S21" i="4" s="1"/>
  <c r="Q21" i="4"/>
  <c r="R27" i="4"/>
  <c r="Q29" i="4"/>
  <c r="Q30" i="4"/>
  <c r="Q34" i="4"/>
  <c r="R35" i="4"/>
  <c r="R14" i="4"/>
  <c r="Q55" i="4"/>
  <c r="N49" i="4"/>
  <c r="S49" i="4" s="1"/>
  <c r="M50" i="4"/>
  <c r="N16" i="4"/>
  <c r="Q43" i="4"/>
  <c r="M69" i="4"/>
  <c r="R70" i="4"/>
  <c r="S70" i="4" s="1"/>
  <c r="R17" i="4"/>
  <c r="R19" i="4"/>
  <c r="M33" i="4"/>
  <c r="N34" i="4"/>
  <c r="S34" i="4" s="1"/>
  <c r="M35" i="4"/>
  <c r="N51" i="4"/>
  <c r="S51" i="4" s="1"/>
  <c r="Q50" i="4"/>
  <c r="Q22" i="4"/>
  <c r="M63" i="4"/>
  <c r="M62" i="4"/>
  <c r="Q63" i="4"/>
  <c r="Q67" i="4"/>
  <c r="R18" i="4"/>
  <c r="M46" i="4"/>
  <c r="Q35" i="4"/>
  <c r="R16" i="4"/>
  <c r="Q24" i="4"/>
  <c r="M17" i="4"/>
  <c r="N18" i="4"/>
  <c r="S18" i="4" s="1"/>
  <c r="N19" i="4"/>
  <c r="S19" i="4" s="1"/>
  <c r="R21" i="4"/>
  <c r="N22" i="4"/>
  <c r="S22" i="4" s="1"/>
  <c r="N23" i="4"/>
  <c r="S23" i="4" s="1"/>
  <c r="M26" i="4"/>
  <c r="N33" i="4"/>
  <c r="S33" i="4" s="1"/>
  <c r="M13" i="4"/>
  <c r="M14" i="4"/>
  <c r="N15" i="4"/>
  <c r="S15" i="4" s="1"/>
  <c r="M39" i="4"/>
  <c r="N38" i="4"/>
  <c r="S38" i="4" s="1"/>
  <c r="N43" i="4"/>
  <c r="S43" i="4" s="1"/>
  <c r="R45" i="4"/>
  <c r="R47" i="4"/>
  <c r="M49" i="4"/>
  <c r="Q25" i="4"/>
  <c r="R26" i="4"/>
  <c r="N31" i="4"/>
  <c r="S31" i="4" s="1"/>
  <c r="Q33" i="4"/>
  <c r="R34" i="4"/>
  <c r="Q38" i="4"/>
  <c r="R39" i="4"/>
  <c r="R41" i="4"/>
  <c r="R42" i="4"/>
  <c r="R49" i="4"/>
  <c r="M51" i="4"/>
  <c r="R54" i="4"/>
  <c r="Q54" i="4"/>
  <c r="R53" i="4"/>
  <c r="Q53" i="4"/>
  <c r="R46" i="4"/>
  <c r="Q46" i="4"/>
  <c r="R37" i="4"/>
  <c r="Q37" i="4"/>
  <c r="N46" i="4"/>
  <c r="S46" i="4" s="1"/>
  <c r="M42" i="4"/>
  <c r="N47" i="4"/>
  <c r="S47" i="4" s="1"/>
  <c r="N54" i="4"/>
  <c r="S54" i="4" s="1"/>
  <c r="N45" i="4"/>
  <c r="S45" i="4" s="1"/>
  <c r="M53" i="4"/>
  <c r="N50" i="4"/>
  <c r="S50" i="4" s="1"/>
  <c r="M47" i="4"/>
  <c r="M45" i="4"/>
  <c r="N42" i="4"/>
  <c r="S42" i="4" s="1"/>
  <c r="M38" i="4"/>
  <c r="M37" i="4"/>
  <c r="M43" i="1"/>
  <c r="N45" i="1"/>
  <c r="S45" i="1" s="1"/>
  <c r="M50" i="1"/>
  <c r="N49" i="1"/>
  <c r="S49" i="1" s="1"/>
  <c r="M51" i="1"/>
  <c r="M49" i="1"/>
  <c r="R51" i="1"/>
  <c r="R49" i="1"/>
  <c r="R50" i="1"/>
  <c r="R45" i="1"/>
  <c r="Q47" i="1"/>
  <c r="R43" i="1"/>
  <c r="M41" i="1"/>
  <c r="M65" i="1"/>
  <c r="Q29" i="1"/>
  <c r="Q23" i="1"/>
  <c r="M27" i="4"/>
  <c r="R33" i="4"/>
  <c r="N30" i="4"/>
  <c r="S30" i="4" s="1"/>
  <c r="Q45" i="1"/>
  <c r="Q53" i="1"/>
  <c r="M54" i="4"/>
  <c r="R29" i="4"/>
  <c r="N23" i="1"/>
  <c r="S23" i="1" s="1"/>
  <c r="N32" i="1"/>
  <c r="Q71" i="1"/>
  <c r="R66" i="1"/>
  <c r="S66" i="1" s="1"/>
  <c r="R18" i="1"/>
  <c r="M64" i="4"/>
  <c r="M19" i="4"/>
  <c r="N13" i="4"/>
  <c r="S13" i="4" s="1"/>
  <c r="N26" i="4"/>
  <c r="S26" i="4" s="1"/>
  <c r="R68" i="4"/>
  <c r="S68" i="4" s="1"/>
  <c r="Q71" i="4"/>
  <c r="N17" i="4"/>
  <c r="S17" i="4" s="1"/>
  <c r="M18" i="4"/>
  <c r="Q46" i="1"/>
  <c r="M57" i="1"/>
  <c r="N37" i="1"/>
  <c r="S37" i="1" s="1"/>
  <c r="M42" i="1"/>
  <c r="Q47" i="4"/>
  <c r="Q49" i="4"/>
  <c r="Q26" i="4"/>
  <c r="M70" i="4"/>
  <c r="M46" i="1"/>
  <c r="Q57" i="1"/>
  <c r="R38" i="1"/>
  <c r="Q39" i="1"/>
  <c r="N41" i="1"/>
  <c r="S41" i="1" s="1"/>
  <c r="N55" i="1"/>
  <c r="S55" i="1" s="1"/>
  <c r="Q59" i="1"/>
  <c r="N41" i="4"/>
  <c r="S41" i="4" s="1"/>
  <c r="R34" i="1"/>
  <c r="R42" i="1"/>
  <c r="N15" i="1"/>
  <c r="S15" i="1" s="1"/>
  <c r="N35" i="1"/>
  <c r="S35" i="1" s="1"/>
  <c r="R68" i="1"/>
  <c r="S68" i="1" s="1"/>
  <c r="M31" i="4"/>
  <c r="M15" i="4"/>
  <c r="R25" i="4"/>
  <c r="M34" i="4"/>
  <c r="M12" i="4"/>
  <c r="R62" i="4"/>
  <c r="R23" i="4"/>
  <c r="M55" i="4"/>
  <c r="Q41" i="1"/>
  <c r="N54" i="1"/>
  <c r="S54" i="1" s="1"/>
  <c r="R38" i="4"/>
  <c r="Q41" i="4"/>
  <c r="M68" i="1"/>
  <c r="Q22" i="1"/>
  <c r="N35" i="4"/>
  <c r="S35" i="4" s="1"/>
  <c r="M24" i="4"/>
  <c r="Q18" i="4"/>
  <c r="Q17" i="4"/>
</calcChain>
</file>

<file path=xl/sharedStrings.xml><?xml version="1.0" encoding="utf-8"?>
<sst xmlns="http://schemas.openxmlformats.org/spreadsheetml/2006/main" count="378" uniqueCount="83">
  <si>
    <t>OPTIQUE INSERTS SLIM FIT  SV --&gt;  IPS 07B11 ( mesures Radiuscope référence: DJO428 service Qualité Dijon)</t>
  </si>
  <si>
    <t>PRODUIT</t>
  </si>
  <si>
    <t>Opérateurs</t>
  </si>
  <si>
    <t>Tolérance 
MIN / MAX</t>
  </si>
  <si>
    <t>CONFORMITE</t>
  </si>
  <si>
    <t>REF</t>
  </si>
  <si>
    <t>Rayon au Radiuscope ( mm )</t>
  </si>
  <si>
    <t>NE = 1.591</t>
  </si>
  <si>
    <t>Base</t>
  </si>
  <si>
    <t>Addition</t>
  </si>
  <si>
    <t>INSERT</t>
  </si>
  <si>
    <t>centre</t>
  </si>
  <si>
    <t>15 mm centre</t>
  </si>
  <si>
    <t>± 0.06</t>
  </si>
  <si>
    <t>R1</t>
  </si>
  <si>
    <t>R2</t>
  </si>
  <si>
    <t>D1</t>
  </si>
  <si>
    <t>D2</t>
  </si>
  <si>
    <t>Astig.</t>
  </si>
  <si>
    <t>Dmoyen</t>
  </si>
  <si>
    <t>Astig</t>
  </si>
  <si>
    <t>nominale</t>
  </si>
  <si>
    <t xml:space="preserve">SEMI FINI 
SLIM FIT SV </t>
  </si>
  <si>
    <t>C.Joly</t>
  </si>
  <si>
    <t>BASE 325</t>
  </si>
  <si>
    <t>NA</t>
  </si>
  <si>
    <t>insert Concave</t>
  </si>
  <si>
    <t>C.Morançais</t>
  </si>
  <si>
    <t>date des mesures :</t>
  </si>
  <si>
    <t>DJ13822</t>
  </si>
  <si>
    <t>mesure 1</t>
  </si>
  <si>
    <t>Conforme</t>
  </si>
  <si>
    <t>mesure 2</t>
  </si>
  <si>
    <t>mesure 3</t>
  </si>
  <si>
    <t>conforme</t>
  </si>
  <si>
    <t>DJ13824</t>
  </si>
  <si>
    <t>DJ13813</t>
  </si>
  <si>
    <t>DJ13816</t>
  </si>
  <si>
    <t>DJ3821</t>
  </si>
  <si>
    <t>DJ13823</t>
  </si>
  <si>
    <t>Date des mesure :</t>
  </si>
  <si>
    <t>DJ13815</t>
  </si>
  <si>
    <t>DJ13819</t>
  </si>
  <si>
    <t>DJ13820</t>
  </si>
  <si>
    <t>DJ13817</t>
  </si>
  <si>
    <t>DJ13818</t>
  </si>
  <si>
    <t>DJ13814</t>
  </si>
  <si>
    <t>OPTIQUE INSERTS REGULAR  SV --&gt;  IPS 07228 ( mesures Radiuscope référence: DJO228 service Qualité Dijon)</t>
  </si>
  <si>
    <t xml:space="preserve">SEMI FINI 
REGULAR SV </t>
  </si>
  <si>
    <t>BASE 425</t>
  </si>
  <si>
    <t>insert Convexe</t>
  </si>
  <si>
    <t>DJ13834</t>
  </si>
  <si>
    <t>DJ13827</t>
  </si>
  <si>
    <t>DJ13833</t>
  </si>
  <si>
    <t>DJ13828</t>
  </si>
  <si>
    <t>DJ13830</t>
  </si>
  <si>
    <t>Référence</t>
  </si>
  <si>
    <t>CC/CX</t>
  </si>
  <si>
    <t>commentaires</t>
  </si>
  <si>
    <t>conformité</t>
  </si>
  <si>
    <t>1er batch</t>
  </si>
  <si>
    <t>DJ13826</t>
  </si>
  <si>
    <t>CX</t>
  </si>
  <si>
    <t>C</t>
  </si>
  <si>
    <t>DJ13831</t>
  </si>
  <si>
    <t>Défaut poli au centre pits</t>
  </si>
  <si>
    <t>NC</t>
  </si>
  <si>
    <t>DJ13825</t>
  </si>
  <si>
    <t>DJ13836</t>
  </si>
  <si>
    <t>DJ13835</t>
  </si>
  <si>
    <t>DJ13832</t>
  </si>
  <si>
    <t>CC</t>
  </si>
  <si>
    <t>DJ13821</t>
  </si>
  <si>
    <t>2ème batch</t>
  </si>
  <si>
    <t>Z3 manque poli défaut montage</t>
  </si>
  <si>
    <t>DJ…</t>
  </si>
  <si>
    <t>Problème montage chromeur à rechromer</t>
  </si>
  <si>
    <t>Zone d'ombre au centre</t>
  </si>
  <si>
    <t>Zone d'ombre au centre
Téton 
PIT Z3</t>
  </si>
  <si>
    <t>Zone d'ombre au centre
Moutonné Z3</t>
  </si>
  <si>
    <t xml:space="preserve">Zone d'ombre au centre
Téton </t>
  </si>
  <si>
    <t>Date</t>
  </si>
  <si>
    <t>Dj12345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</si>
</sst>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\$#,##0\ ;\(\$#,##0\)"/>
    <numFmt numFmtId="165" formatCode="dd/mm/yyyy"/>
  </numFmts>
  <fonts count="41" x14ac:knownFonts="1">
    <font>
      <sz val="14"/>
      <color indexed="24"/>
      <name val="Times New Roman"/>
      <family val="1"/>
    </font>
    <font>
      <sz val="14"/>
      <color indexed="24"/>
      <name val="Times New Roman"/>
      <family val="1"/>
    </font>
    <font>
      <sz val="14"/>
      <color indexed="24"/>
      <name val="Arial"/>
      <family val="2"/>
    </font>
    <font>
      <sz val="16"/>
      <name val="Arial"/>
      <family val="2"/>
    </font>
    <font>
      <b/>
      <sz val="18"/>
      <color indexed="24"/>
      <name val="Times New Roman"/>
      <family val="1"/>
    </font>
    <font>
      <b/>
      <sz val="16"/>
      <color indexed="24"/>
      <name val="Times New Roman"/>
      <family val="1"/>
    </font>
    <font>
      <b/>
      <sz val="18"/>
      <color indexed="8"/>
      <name val="Arial"/>
      <family val="2"/>
    </font>
    <font>
      <b/>
      <sz val="18"/>
      <color indexed="10"/>
      <name val="Arial"/>
      <family val="2"/>
    </font>
    <font>
      <b/>
      <sz val="20"/>
      <color indexed="10"/>
      <name val="Arial"/>
      <family val="2"/>
    </font>
    <font>
      <sz val="14"/>
      <color indexed="10"/>
      <name val="Arial"/>
      <family val="2"/>
    </font>
    <font>
      <b/>
      <sz val="18"/>
      <color indexed="24"/>
      <name val="Arial"/>
      <family val="2"/>
    </font>
    <font>
      <b/>
      <sz val="16"/>
      <name val="Arial"/>
      <family val="2"/>
    </font>
    <font>
      <b/>
      <sz val="16"/>
      <color indexed="39"/>
      <name val="Arial"/>
      <family val="2"/>
    </font>
    <font>
      <b/>
      <sz val="16"/>
      <color indexed="10"/>
      <name val="Arial"/>
      <family val="2"/>
    </font>
    <font>
      <b/>
      <sz val="16"/>
      <color indexed="18"/>
      <name val="Arial"/>
      <family val="2"/>
    </font>
    <font>
      <b/>
      <sz val="12"/>
      <color indexed="39"/>
      <name val="Arial"/>
      <family val="2"/>
    </font>
    <font>
      <b/>
      <sz val="12"/>
      <color indexed="18"/>
      <name val="Arial"/>
      <family val="2"/>
    </font>
    <font>
      <b/>
      <sz val="14"/>
      <color indexed="8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b/>
      <sz val="1"/>
      <color indexed="8"/>
      <name val="Arial"/>
      <family val="2"/>
    </font>
    <font>
      <sz val="16"/>
      <color indexed="12"/>
      <name val="Arial"/>
      <family val="2"/>
    </font>
    <font>
      <b/>
      <sz val="14"/>
      <color indexed="18"/>
      <name val="Arial"/>
      <family val="2"/>
    </font>
    <font>
      <b/>
      <sz val="16"/>
      <color indexed="12"/>
      <name val="Arial"/>
      <family val="2"/>
    </font>
    <font>
      <sz val="12"/>
      <color indexed="8"/>
      <name val="Arial"/>
      <family val="2"/>
    </font>
    <font>
      <sz val="16"/>
      <color indexed="53"/>
      <name val="Arial"/>
      <family val="2"/>
    </font>
    <font>
      <sz val="14"/>
      <color indexed="53"/>
      <name val="Arial"/>
      <family val="2"/>
    </font>
    <font>
      <sz val="16"/>
      <color indexed="10"/>
      <name val="Arial"/>
      <family val="2"/>
    </font>
    <font>
      <sz val="14"/>
      <name val="Arial"/>
      <family val="2"/>
    </font>
    <font>
      <b/>
      <sz val="14"/>
      <color indexed="24"/>
      <name val="Arial"/>
      <family val="2"/>
    </font>
    <font>
      <b/>
      <sz val="14"/>
      <name val="Arial"/>
      <family val="2"/>
    </font>
    <font>
      <sz val="14"/>
      <color rgb="FFFF0000"/>
      <name val="Arial"/>
      <family val="2"/>
    </font>
    <font>
      <b/>
      <sz val="14"/>
      <color rgb="FF00B050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b/>
      <sz val="26"/>
      <color theme="1"/>
      <name val="Arial"/>
      <family val="2"/>
    </font>
    <font>
      <sz val="14"/>
      <color rgb="FF9999FF"/>
      <name val="Times New Roman"/>
      <family val="1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2" fontId="1" fillId="0" borderId="0" applyFont="0" applyFill="0" applyBorder="0" applyAlignment="0" applyProtection="0"/>
  </cellStyleXfs>
  <cellXfs count="163">
    <xf numFmtId="0" fontId="0" fillId="0" borderId="0" xfId="0"/>
    <xf numFmtId="0" fontId="2" fillId="0" borderId="0" xfId="0" applyFont="1"/>
    <xf numFmtId="2" fontId="3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Continuous"/>
    </xf>
    <xf numFmtId="0" fontId="8" fillId="0" borderId="0" xfId="0" applyFont="1" applyAlignment="1">
      <alignment horizontal="centerContinuous"/>
    </xf>
    <xf numFmtId="0" fontId="9" fillId="0" borderId="0" xfId="0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10" fillId="0" borderId="0" xfId="0" applyFont="1"/>
    <xf numFmtId="0" fontId="7" fillId="0" borderId="0" xfId="0" applyFont="1"/>
    <xf numFmtId="0" fontId="9" fillId="0" borderId="0" xfId="0" applyFont="1"/>
    <xf numFmtId="0" fontId="2" fillId="2" borderId="2" xfId="0" applyFont="1" applyFill="1" applyBorder="1"/>
    <xf numFmtId="0" fontId="12" fillId="2" borderId="3" xfId="0" applyFont="1" applyFill="1" applyBorder="1"/>
    <xf numFmtId="0" fontId="12" fillId="2" borderId="2" xfId="0" applyFont="1" applyFill="1" applyBorder="1"/>
    <xf numFmtId="0" fontId="13" fillId="2" borderId="3" xfId="0" applyFont="1" applyFill="1" applyBorder="1"/>
    <xf numFmtId="0" fontId="14" fillId="2" borderId="4" xfId="0" applyFont="1" applyFill="1" applyBorder="1"/>
    <xf numFmtId="0" fontId="14" fillId="2" borderId="3" xfId="0" applyFont="1" applyFill="1" applyBorder="1"/>
    <xf numFmtId="0" fontId="15" fillId="2" borderId="3" xfId="0" applyFont="1" applyFill="1" applyBorder="1" applyAlignment="1">
      <alignment horizontal="center"/>
    </xf>
    <xf numFmtId="2" fontId="18" fillId="0" borderId="5" xfId="0" applyNumberFormat="1" applyFont="1" applyBorder="1" applyAlignment="1">
      <alignment horizontal="center"/>
    </xf>
    <xf numFmtId="2" fontId="18" fillId="0" borderId="1" xfId="0" applyNumberFormat="1" applyFont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0" fontId="17" fillId="2" borderId="6" xfId="0" applyFont="1" applyFill="1" applyBorder="1" applyAlignment="1">
      <alignment horizontal="center"/>
    </xf>
    <xf numFmtId="0" fontId="19" fillId="2" borderId="0" xfId="0" applyFont="1" applyFill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0" xfId="0" applyFont="1" applyFill="1" applyAlignment="1">
      <alignment horizontal="centerContinuous"/>
    </xf>
    <xf numFmtId="0" fontId="20" fillId="2" borderId="0" xfId="0" applyFont="1" applyFill="1" applyAlignment="1">
      <alignment horizontal="centerContinuous"/>
    </xf>
    <xf numFmtId="0" fontId="17" fillId="2" borderId="5" xfId="0" applyFont="1" applyFill="1" applyBorder="1" applyAlignment="1">
      <alignment horizontal="centerContinuous"/>
    </xf>
    <xf numFmtId="0" fontId="21" fillId="2" borderId="0" xfId="0" applyFont="1" applyFill="1" applyAlignment="1">
      <alignment horizontal="centerContinuous"/>
    </xf>
    <xf numFmtId="0" fontId="22" fillId="2" borderId="0" xfId="0" applyFont="1" applyFill="1" applyAlignment="1">
      <alignment horizontal="centerContinuous"/>
    </xf>
    <xf numFmtId="0" fontId="19" fillId="2" borderId="5" xfId="0" applyFont="1" applyFill="1" applyBorder="1" applyAlignment="1">
      <alignment horizontal="centerContinuous"/>
    </xf>
    <xf numFmtId="0" fontId="17" fillId="2" borderId="0" xfId="0" applyFont="1" applyFill="1" applyAlignment="1">
      <alignment horizontal="center"/>
    </xf>
    <xf numFmtId="0" fontId="23" fillId="3" borderId="6" xfId="0" applyFont="1" applyFill="1" applyBorder="1" applyAlignment="1">
      <alignment horizontal="center"/>
    </xf>
    <xf numFmtId="0" fontId="20" fillId="2" borderId="0" xfId="0" applyFont="1" applyFill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17" fillId="2" borderId="5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21" fillId="2" borderId="1" xfId="0" applyFont="1" applyFill="1" applyBorder="1" applyAlignment="1">
      <alignment horizontal="center"/>
    </xf>
    <xf numFmtId="0" fontId="21" fillId="2" borderId="6" xfId="0" applyFont="1" applyFill="1" applyBorder="1" applyAlignment="1">
      <alignment horizontal="center"/>
    </xf>
    <xf numFmtId="0" fontId="2" fillId="2" borderId="8" xfId="0" applyFont="1" applyFill="1" applyBorder="1"/>
    <xf numFmtId="0" fontId="9" fillId="2" borderId="9" xfId="0" applyFont="1" applyFill="1" applyBorder="1"/>
    <xf numFmtId="0" fontId="9" fillId="2" borderId="6" xfId="0" applyFont="1" applyFill="1" applyBorder="1"/>
    <xf numFmtId="0" fontId="9" fillId="2" borderId="0" xfId="0" applyFont="1" applyFill="1"/>
    <xf numFmtId="0" fontId="9" fillId="2" borderId="7" xfId="0" applyFont="1" applyFill="1" applyBorder="1"/>
    <xf numFmtId="0" fontId="24" fillId="2" borderId="10" xfId="0" applyFont="1" applyFill="1" applyBorder="1"/>
    <xf numFmtId="0" fontId="24" fillId="2" borderId="11" xfId="0" applyFont="1" applyFill="1" applyBorder="1"/>
    <xf numFmtId="0" fontId="16" fillId="2" borderId="11" xfId="0" applyFont="1" applyFill="1" applyBorder="1"/>
    <xf numFmtId="0" fontId="9" fillId="2" borderId="8" xfId="0" applyFont="1" applyFill="1" applyBorder="1"/>
    <xf numFmtId="0" fontId="25" fillId="3" borderId="8" xfId="0" applyFont="1" applyFill="1" applyBorder="1" applyAlignment="1">
      <alignment horizontal="center"/>
    </xf>
    <xf numFmtId="0" fontId="19" fillId="0" borderId="2" xfId="0" applyFont="1" applyBorder="1"/>
    <xf numFmtId="0" fontId="26" fillId="0" borderId="12" xfId="0" applyFont="1" applyBorder="1"/>
    <xf numFmtId="2" fontId="19" fillId="0" borderId="0" xfId="0" applyNumberFormat="1" applyFont="1" applyAlignment="1">
      <alignment horizontal="center"/>
    </xf>
    <xf numFmtId="2" fontId="19" fillId="0" borderId="2" xfId="0" applyNumberFormat="1" applyFont="1" applyBorder="1" applyAlignment="1">
      <alignment horizontal="center"/>
    </xf>
    <xf numFmtId="1" fontId="20" fillId="0" borderId="6" xfId="0" applyNumberFormat="1" applyFont="1" applyBorder="1" applyAlignment="1">
      <alignment horizontal="center"/>
    </xf>
    <xf numFmtId="1" fontId="20" fillId="0" borderId="2" xfId="0" applyNumberFormat="1" applyFont="1" applyBorder="1" applyAlignment="1">
      <alignment horizontal="center"/>
    </xf>
    <xf numFmtId="2" fontId="18" fillId="0" borderId="13" xfId="0" applyNumberFormat="1" applyFont="1" applyBorder="1" applyAlignment="1">
      <alignment horizontal="center"/>
    </xf>
    <xf numFmtId="2" fontId="18" fillId="0" borderId="14" xfId="0" applyNumberFormat="1" applyFont="1" applyBorder="1" applyAlignment="1">
      <alignment horizontal="center"/>
    </xf>
    <xf numFmtId="2" fontId="18" fillId="0" borderId="15" xfId="0" applyNumberFormat="1" applyFont="1" applyBorder="1" applyAlignment="1">
      <alignment horizontal="center"/>
    </xf>
    <xf numFmtId="2" fontId="3" fillId="0" borderId="7" xfId="0" applyNumberFormat="1" applyFont="1" applyBorder="1" applyAlignment="1">
      <alignment horizontal="center"/>
    </xf>
    <xf numFmtId="2" fontId="3" fillId="0" borderId="16" xfId="0" applyNumberFormat="1" applyFont="1" applyBorder="1" applyAlignment="1">
      <alignment horizontal="center"/>
    </xf>
    <xf numFmtId="2" fontId="18" fillId="0" borderId="6" xfId="0" applyNumberFormat="1" applyFont="1" applyBorder="1" applyAlignment="1">
      <alignment horizontal="center"/>
    </xf>
    <xf numFmtId="0" fontId="2" fillId="0" borderId="4" xfId="0" applyFont="1" applyBorder="1"/>
    <xf numFmtId="0" fontId="2" fillId="0" borderId="17" xfId="0" applyFont="1" applyBorder="1"/>
    <xf numFmtId="0" fontId="19" fillId="0" borderId="6" xfId="0" applyFont="1" applyBorder="1" applyAlignment="1">
      <alignment horizontal="center" wrapText="1"/>
    </xf>
    <xf numFmtId="0" fontId="19" fillId="0" borderId="12" xfId="0" applyFont="1" applyBorder="1"/>
    <xf numFmtId="2" fontId="19" fillId="0" borderId="6" xfId="0" applyNumberFormat="1" applyFont="1" applyBorder="1" applyAlignment="1">
      <alignment horizontal="center"/>
    </xf>
    <xf numFmtId="0" fontId="2" fillId="0" borderId="6" xfId="0" applyFont="1" applyBorder="1"/>
    <xf numFmtId="2" fontId="18" fillId="0" borderId="18" xfId="0" applyNumberFormat="1" applyFont="1" applyBorder="1" applyAlignment="1">
      <alignment horizontal="center"/>
    </xf>
    <xf numFmtId="2" fontId="18" fillId="0" borderId="19" xfId="0" applyNumberFormat="1" applyFont="1" applyBorder="1" applyAlignment="1">
      <alignment horizontal="center"/>
    </xf>
    <xf numFmtId="2" fontId="18" fillId="0" borderId="0" xfId="0" applyNumberFormat="1" applyFont="1" applyAlignment="1">
      <alignment horizontal="center"/>
    </xf>
    <xf numFmtId="2" fontId="6" fillId="0" borderId="6" xfId="0" applyNumberFormat="1" applyFont="1" applyBorder="1" applyAlignment="1">
      <alignment horizontal="center"/>
    </xf>
    <xf numFmtId="0" fontId="20" fillId="0" borderId="5" xfId="0" applyFont="1" applyBorder="1" applyAlignment="1">
      <alignment horizontal="center"/>
    </xf>
    <xf numFmtId="0" fontId="2" fillId="0" borderId="12" xfId="0" applyFont="1" applyBorder="1"/>
    <xf numFmtId="0" fontId="19" fillId="0" borderId="6" xfId="0" applyFont="1" applyBorder="1" applyAlignment="1">
      <alignment horizontal="center"/>
    </xf>
    <xf numFmtId="2" fontId="19" fillId="4" borderId="0" xfId="0" applyNumberFormat="1" applyFont="1" applyFill="1" applyAlignment="1">
      <alignment horizontal="center"/>
    </xf>
    <xf numFmtId="2" fontId="19" fillId="4" borderId="6" xfId="0" applyNumberFormat="1" applyFont="1" applyFill="1" applyBorder="1" applyAlignment="1">
      <alignment horizontal="center"/>
    </xf>
    <xf numFmtId="1" fontId="20" fillId="4" borderId="6" xfId="0" applyNumberFormat="1" applyFont="1" applyFill="1" applyBorder="1" applyAlignment="1">
      <alignment horizontal="center"/>
    </xf>
    <xf numFmtId="1" fontId="19" fillId="4" borderId="6" xfId="0" applyNumberFormat="1" applyFont="1" applyFill="1" applyBorder="1" applyAlignment="1">
      <alignment horizontal="center"/>
    </xf>
    <xf numFmtId="2" fontId="18" fillId="4" borderId="18" xfId="0" applyNumberFormat="1" applyFont="1" applyFill="1" applyBorder="1" applyAlignment="1">
      <alignment horizontal="center"/>
    </xf>
    <xf numFmtId="2" fontId="18" fillId="4" borderId="19" xfId="0" applyNumberFormat="1" applyFont="1" applyFill="1" applyBorder="1" applyAlignment="1">
      <alignment horizontal="center"/>
    </xf>
    <xf numFmtId="2" fontId="18" fillId="4" borderId="1" xfId="0" applyNumberFormat="1" applyFont="1" applyFill="1" applyBorder="1" applyAlignment="1">
      <alignment horizontal="center"/>
    </xf>
    <xf numFmtId="2" fontId="18" fillId="4" borderId="0" xfId="0" applyNumberFormat="1" applyFont="1" applyFill="1" applyAlignment="1">
      <alignment horizontal="center"/>
    </xf>
    <xf numFmtId="2" fontId="18" fillId="4" borderId="5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27" fillId="4" borderId="7" xfId="0" applyNumberFormat="1" applyFont="1" applyFill="1" applyBorder="1" applyAlignment="1">
      <alignment horizontal="center"/>
    </xf>
    <xf numFmtId="2" fontId="3" fillId="4" borderId="16" xfId="0" applyNumberFormat="1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12" xfId="0" applyFont="1" applyBorder="1" applyAlignment="1">
      <alignment horizontal="center"/>
    </xf>
    <xf numFmtId="1" fontId="13" fillId="0" borderId="6" xfId="0" applyNumberFormat="1" applyFont="1" applyBorder="1" applyAlignment="1">
      <alignment horizontal="center"/>
    </xf>
    <xf numFmtId="14" fontId="33" fillId="0" borderId="6" xfId="0" quotePrefix="1" applyNumberFormat="1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1" fontId="19" fillId="0" borderId="5" xfId="0" applyNumberFormat="1" applyFont="1" applyBorder="1" applyAlignment="1">
      <alignment horizontal="center"/>
    </xf>
    <xf numFmtId="1" fontId="19" fillId="0" borderId="6" xfId="0" applyNumberFormat="1" applyFont="1" applyBorder="1" applyAlignment="1">
      <alignment horizontal="center"/>
    </xf>
    <xf numFmtId="0" fontId="34" fillId="0" borderId="5" xfId="0" applyFont="1" applyBorder="1" applyAlignment="1">
      <alignment horizontal="center"/>
    </xf>
    <xf numFmtId="14" fontId="20" fillId="0" borderId="6" xfId="0" applyNumberFormat="1" applyFont="1" applyBorder="1" applyAlignment="1">
      <alignment horizontal="center"/>
    </xf>
    <xf numFmtId="0" fontId="35" fillId="0" borderId="5" xfId="0" applyFont="1" applyBorder="1" applyAlignment="1">
      <alignment horizontal="center"/>
    </xf>
    <xf numFmtId="0" fontId="28" fillId="0" borderId="0" xfId="0" applyFont="1"/>
    <xf numFmtId="2" fontId="29" fillId="0" borderId="0" xfId="0" applyNumberFormat="1" applyFont="1" applyAlignment="1">
      <alignment horizontal="center"/>
    </xf>
    <xf numFmtId="0" fontId="2" fillId="0" borderId="5" xfId="0" applyFont="1" applyBorder="1"/>
    <xf numFmtId="14" fontId="36" fillId="0" borderId="6" xfId="0" quotePrefix="1" applyNumberFormat="1" applyFont="1" applyBorder="1" applyAlignment="1">
      <alignment horizontal="center"/>
    </xf>
    <xf numFmtId="2" fontId="37" fillId="0" borderId="7" xfId="0" applyNumberFormat="1" applyFont="1" applyBorder="1" applyAlignment="1">
      <alignment horizontal="center"/>
    </xf>
    <xf numFmtId="2" fontId="37" fillId="0" borderId="18" xfId="0" applyNumberFormat="1" applyFont="1" applyBorder="1" applyAlignment="1">
      <alignment horizontal="center"/>
    </xf>
    <xf numFmtId="2" fontId="37" fillId="0" borderId="19" xfId="0" applyNumberFormat="1" applyFont="1" applyBorder="1" applyAlignment="1">
      <alignment horizontal="center"/>
    </xf>
    <xf numFmtId="2" fontId="37" fillId="0" borderId="1" xfId="0" applyNumberFormat="1" applyFont="1" applyBorder="1" applyAlignment="1">
      <alignment horizontal="center"/>
    </xf>
    <xf numFmtId="2" fontId="37" fillId="0" borderId="5" xfId="0" applyNumberFormat="1" applyFont="1" applyBorder="1" applyAlignment="1">
      <alignment horizontal="center"/>
    </xf>
    <xf numFmtId="2" fontId="37" fillId="0" borderId="16" xfId="0" applyNumberFormat="1" applyFont="1" applyBorder="1" applyAlignment="1">
      <alignment horizontal="center"/>
    </xf>
    <xf numFmtId="2" fontId="37" fillId="0" borderId="0" xfId="0" applyNumberFormat="1" applyFont="1" applyAlignment="1">
      <alignment horizontal="center"/>
    </xf>
    <xf numFmtId="14" fontId="33" fillId="0" borderId="8" xfId="0" quotePrefix="1" applyNumberFormat="1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2" fontId="19" fillId="0" borderId="20" xfId="0" applyNumberFormat="1" applyFont="1" applyBorder="1" applyAlignment="1">
      <alignment horizontal="center"/>
    </xf>
    <xf numFmtId="2" fontId="19" fillId="0" borderId="8" xfId="0" applyNumberFormat="1" applyFont="1" applyBorder="1" applyAlignment="1">
      <alignment horizontal="center"/>
    </xf>
    <xf numFmtId="1" fontId="20" fillId="0" borderId="8" xfId="0" applyNumberFormat="1" applyFont="1" applyBorder="1" applyAlignment="1">
      <alignment horizontal="center"/>
    </xf>
    <xf numFmtId="1" fontId="19" fillId="0" borderId="8" xfId="0" applyNumberFormat="1" applyFont="1" applyBorder="1" applyAlignment="1">
      <alignment horizontal="center"/>
    </xf>
    <xf numFmtId="2" fontId="18" fillId="0" borderId="21" xfId="0" applyNumberFormat="1" applyFont="1" applyBorder="1" applyAlignment="1">
      <alignment horizontal="center"/>
    </xf>
    <xf numFmtId="2" fontId="18" fillId="0" borderId="11" xfId="0" applyNumberFormat="1" applyFont="1" applyBorder="1" applyAlignment="1">
      <alignment horizontal="center"/>
    </xf>
    <xf numFmtId="2" fontId="18" fillId="0" borderId="20" xfId="0" applyNumberFormat="1" applyFont="1" applyBorder="1" applyAlignment="1">
      <alignment horizontal="center"/>
    </xf>
    <xf numFmtId="2" fontId="18" fillId="0" borderId="22" xfId="0" applyNumberFormat="1" applyFont="1" applyBorder="1" applyAlignment="1">
      <alignment horizontal="center"/>
    </xf>
    <xf numFmtId="2" fontId="3" fillId="0" borderId="11" xfId="0" applyNumberFormat="1" applyFont="1" applyBorder="1" applyAlignment="1">
      <alignment horizontal="center"/>
    </xf>
    <xf numFmtId="2" fontId="27" fillId="0" borderId="23" xfId="0" applyNumberFormat="1" applyFont="1" applyBorder="1" applyAlignment="1">
      <alignment horizontal="center"/>
    </xf>
    <xf numFmtId="2" fontId="3" fillId="0" borderId="24" xfId="0" applyNumberFormat="1" applyFont="1" applyBorder="1" applyAlignment="1">
      <alignment horizontal="center"/>
    </xf>
    <xf numFmtId="0" fontId="34" fillId="0" borderId="22" xfId="0" applyFont="1" applyBorder="1" applyAlignment="1">
      <alignment horizontal="center"/>
    </xf>
    <xf numFmtId="0" fontId="19" fillId="0" borderId="12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32" fillId="0" borderId="25" xfId="0" applyFont="1" applyBorder="1" applyAlignment="1">
      <alignment horizontal="center"/>
    </xf>
    <xf numFmtId="0" fontId="30" fillId="0" borderId="0" xfId="0" applyFont="1"/>
    <xf numFmtId="0" fontId="31" fillId="0" borderId="26" xfId="0" applyFont="1" applyBorder="1" applyAlignment="1">
      <alignment horizontal="center"/>
    </xf>
    <xf numFmtId="0" fontId="31" fillId="0" borderId="27" xfId="0" applyFont="1" applyBorder="1" applyAlignment="1">
      <alignment horizontal="center"/>
    </xf>
    <xf numFmtId="0" fontId="31" fillId="0" borderId="28" xfId="0" applyFont="1" applyBorder="1" applyAlignment="1">
      <alignment horizontal="center"/>
    </xf>
    <xf numFmtId="0" fontId="32" fillId="0" borderId="29" xfId="0" applyFont="1" applyBorder="1" applyAlignment="1">
      <alignment horizontal="center"/>
    </xf>
    <xf numFmtId="0" fontId="35" fillId="0" borderId="29" xfId="0" applyFont="1" applyBorder="1" applyAlignment="1">
      <alignment horizontal="center"/>
    </xf>
    <xf numFmtId="0" fontId="32" fillId="0" borderId="30" xfId="0" applyFont="1" applyBorder="1" applyAlignment="1">
      <alignment horizontal="center"/>
    </xf>
    <xf numFmtId="0" fontId="32" fillId="0" borderId="31" xfId="0" applyFont="1" applyBorder="1" applyAlignment="1">
      <alignment horizontal="center"/>
    </xf>
    <xf numFmtId="0" fontId="26" fillId="0" borderId="2" xfId="0" applyFont="1" applyBorder="1"/>
    <xf numFmtId="0" fontId="19" fillId="0" borderId="6" xfId="0" applyFont="1" applyBorder="1" applyAlignment="1">
      <alignment vertical="center"/>
    </xf>
    <xf numFmtId="0" fontId="19" fillId="0" borderId="8" xfId="0" applyFont="1" applyBorder="1"/>
    <xf numFmtId="1" fontId="17" fillId="0" borderId="6" xfId="0" applyNumberFormat="1" applyFont="1" applyBorder="1" applyAlignment="1">
      <alignment horizontal="center"/>
    </xf>
    <xf numFmtId="0" fontId="32" fillId="0" borderId="25" xfId="0" applyFont="1" applyBorder="1" applyAlignment="1">
      <alignment horizontal="center" wrapText="1"/>
    </xf>
    <xf numFmtId="0" fontId="32" fillId="0" borderId="30" xfId="0" applyFont="1" applyBorder="1" applyAlignment="1">
      <alignment horizontal="center" wrapText="1"/>
    </xf>
    <xf numFmtId="0" fontId="0" fillId="4" borderId="0" xfId="0" applyFill="1"/>
    <xf numFmtId="0" fontId="9" fillId="2" borderId="32" xfId="0" applyFont="1" applyFill="1" applyBorder="1"/>
    <xf numFmtId="0" fontId="17" fillId="3" borderId="4" xfId="0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3" borderId="22" xfId="0" applyFont="1" applyFill="1" applyBorder="1" applyAlignment="1">
      <alignment horizontal="center" vertical="center"/>
    </xf>
    <xf numFmtId="0" fontId="17" fillId="3" borderId="9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/>
    </xf>
    <xf numFmtId="0" fontId="19" fillId="2" borderId="18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38" fillId="5" borderId="0" xfId="0" applyFont="1" applyFill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wrapText="1"/>
    </xf>
    <xf numFmtId="0" fontId="16" fillId="2" borderId="6" xfId="0" applyFont="1" applyFill="1" applyBorder="1" applyAlignment="1">
      <alignment horizontal="center" wrapText="1"/>
    </xf>
    <xf numFmtId="0" fontId="30" fillId="0" borderId="12" xfId="0" applyFont="1" applyBorder="1" applyAlignment="1">
      <alignment horizontal="center" vertical="center"/>
    </xf>
    <xf numFmtId="165" fontId="19" fillId="0" borderId="5" xfId="0" applyNumberFormat="1" applyFont="1" applyBorder="1" applyAlignment="1">
      <alignment horizontal="center"/>
    </xf>
    <xf numFmtId="0" fontId="36" fillId="0" borderId="4" xfId="0" applyFont="1" applyBorder="1"/>
    <xf numFmtId="0" fontId="36" fillId="0" borderId="5" xfId="0" applyFont="1" applyBorder="1" applyAlignment="1">
      <alignment horizontal="center"/>
    </xf>
    <xf numFmtId="0" fontId="36" fillId="4" borderId="5" xfId="0" applyFont="1" applyFill="1" applyBorder="1" applyAlignment="1">
      <alignment horizontal="center"/>
    </xf>
    <xf numFmtId="0" fontId="40" fillId="0" borderId="5" xfId="0" applyFont="1" applyBorder="1" applyAlignment="1">
      <alignment horizontal="center"/>
    </xf>
    <xf numFmtId="0" fontId="40" fillId="0" borderId="22" xfId="0" applyFont="1" applyBorder="1" applyAlignment="1">
      <alignment horizontal="center"/>
    </xf>
  </cellXfs>
  <cellStyles count="7">
    <cellStyle name="Date" xfId="1"/>
    <cellStyle name="En-tête 1" xfId="2"/>
    <cellStyle name="En-tête 2" xfId="3"/>
    <cellStyle name="Financier0" xfId="4"/>
    <cellStyle name="Monétaire0" xfId="5"/>
    <cellStyle name="Normal" xfId="0" builtinId="0"/>
    <cellStyle name="Virgule fixe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781050</xdr:colOff>
          <xdr:row>2</xdr:row>
          <xdr:rowOff>222250</xdr:rowOff>
        </xdr:from>
        <xdr:to>
          <xdr:col>4</xdr:col>
          <xdr:colOff>146050</xdr:colOff>
          <xdr:row>6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9999FF"/>
                  </a:solidFill>
                  <a:latin typeface="Times New Roman"/>
                  <a:cs typeface="Times New Roman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Docs\MT%20Darmigny\Radiuscope\Formatrices\radiusc%20ref%2020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rence"/>
      <sheetName val="G.QUANTIN"/>
      <sheetName val="O.CHEVALIER"/>
      <sheetName val="guillaume"/>
      <sheetName val="A.MORY"/>
      <sheetName val="M.GAY"/>
      <sheetName val="P.FERNANDEZ"/>
      <sheetName val="M.TDARM"/>
      <sheetName val="ANCIAUX"/>
      <sheetName val="BURIC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A71"/>
  <sheetViews>
    <sheetView tabSelected="1" view="pageBreakPreview" topLeftCell="A43" zoomScale="60" zoomScaleNormal="70" workbookViewId="0">
      <selection activeCell="E57" sqref="E57"/>
    </sheetView>
  </sheetViews>
  <sheetFormatPr baseColWidth="10" defaultColWidth="9.78515625" defaultRowHeight="17.5" x14ac:dyDescent="0.35"/>
  <cols>
    <col min="1" max="1" width="23.35546875" style="1" customWidth="1"/>
    <col min="2" max="2" width="16.78515625" style="1" customWidth="1"/>
    <col min="3" max="3" width="16.42578125" style="1" customWidth="1"/>
    <col min="4" max="4" width="10.2109375" style="1" customWidth="1"/>
    <col min="5" max="5" width="11.640625" style="1" customWidth="1"/>
    <col min="6" max="6" width="18.42578125" style="1" customWidth="1"/>
    <col min="7" max="9" width="8.640625" style="1" customWidth="1"/>
    <col min="10" max="10" width="9.78515625" style="1" customWidth="1"/>
    <col min="11" max="18" width="8.78515625" style="1" customWidth="1"/>
    <col min="19" max="19" width="13.140625" style="1" customWidth="1"/>
    <col min="20" max="20" width="17.78515625" style="1" customWidth="1"/>
    <col min="21" max="21" width="0.2109375" style="1" customWidth="1"/>
    <col min="22" max="22" width="12" style="1" customWidth="1"/>
    <col min="23" max="177" width="9.78515625" style="1" customWidth="1"/>
    <col min="178" max="178" width="1.640625" style="1" customWidth="1"/>
    <col min="179" max="179" width="9.78515625" style="1" customWidth="1"/>
    <col min="180" max="182" width="1.640625" style="1" customWidth="1"/>
    <col min="183" max="16384" width="9.78515625" style="1"/>
  </cols>
  <sheetData>
    <row r="1" spans="1:27" ht="70.5" customHeight="1" x14ac:dyDescent="0.5">
      <c r="A1" s="149"/>
      <c r="B1" s="149"/>
      <c r="C1" s="149"/>
      <c r="D1" s="149"/>
      <c r="E1" s="3"/>
      <c r="F1" s="4"/>
      <c r="G1" s="5"/>
      <c r="H1" s="6"/>
      <c r="I1" s="3"/>
      <c r="J1" s="3"/>
      <c r="K1" s="5"/>
      <c r="L1" s="5"/>
      <c r="M1" s="5"/>
      <c r="N1" s="5"/>
      <c r="O1" s="5"/>
      <c r="P1" s="5"/>
      <c r="Q1" s="5"/>
      <c r="R1" s="5"/>
      <c r="S1" s="5"/>
    </row>
    <row r="2" spans="1:27" ht="70.5" customHeight="1" x14ac:dyDescent="0.35">
      <c r="A2" s="150" t="s">
        <v>47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</row>
    <row r="3" spans="1:27" ht="23.5" thickBot="1" x14ac:dyDescent="0.55000000000000004">
      <c r="D3" s="7"/>
      <c r="E3" s="7"/>
      <c r="F3" s="7"/>
      <c r="G3" s="7"/>
      <c r="H3" s="8"/>
      <c r="I3" s="8"/>
      <c r="J3" s="8"/>
      <c r="K3" s="9"/>
      <c r="L3" s="9"/>
      <c r="M3" s="9"/>
      <c r="N3" s="9"/>
      <c r="O3" s="9"/>
      <c r="P3" s="9"/>
      <c r="Q3" s="9"/>
      <c r="R3" s="9"/>
      <c r="S3" s="9"/>
    </row>
    <row r="4" spans="1:27" ht="21" customHeight="1" thickTop="1" x14ac:dyDescent="0.4">
      <c r="A4" s="151" t="s">
        <v>1</v>
      </c>
      <c r="B4" s="151" t="s">
        <v>2</v>
      </c>
      <c r="C4" s="10"/>
      <c r="D4" s="11"/>
      <c r="E4" s="12"/>
      <c r="F4" s="12"/>
      <c r="G4" s="13"/>
      <c r="H4" s="13"/>
      <c r="I4" s="13"/>
      <c r="J4" s="13"/>
      <c r="K4" s="14"/>
      <c r="L4" s="15"/>
      <c r="M4" s="15"/>
      <c r="N4" s="15"/>
      <c r="O4" s="15"/>
      <c r="P4" s="15"/>
      <c r="Q4" s="15"/>
      <c r="R4" s="16"/>
      <c r="S4" s="154" t="s">
        <v>3</v>
      </c>
      <c r="T4" s="139" t="s">
        <v>4</v>
      </c>
      <c r="U4" s="140"/>
      <c r="X4" s="17" t="e">
        <f>IF(#REF!&lt;=0," ",586/#REF!)</f>
        <v>#REF!</v>
      </c>
      <c r="Y4" s="18" t="str">
        <f>IF(U4&lt;=0," ",586/U4)</f>
        <v xml:space="preserve"> </v>
      </c>
      <c r="Z4" s="19" t="e">
        <f>IF(X4=" "," ",(X4-Y4))</f>
        <v>#REF!</v>
      </c>
      <c r="AA4" s="18" t="e">
        <f>IF(X4=" "," ",(X4+Y4)/2)</f>
        <v>#REF!</v>
      </c>
    </row>
    <row r="5" spans="1:27" ht="20" x14ac:dyDescent="0.4">
      <c r="A5" s="152"/>
      <c r="B5" s="152"/>
      <c r="C5" s="20"/>
      <c r="D5" s="21"/>
      <c r="E5" s="22"/>
      <c r="F5" s="22" t="s">
        <v>5</v>
      </c>
      <c r="G5" s="23" t="s">
        <v>6</v>
      </c>
      <c r="H5" s="23"/>
      <c r="I5" s="23"/>
      <c r="J5" s="24"/>
      <c r="K5" s="25" t="s">
        <v>7</v>
      </c>
      <c r="L5" s="26"/>
      <c r="M5" s="26"/>
      <c r="N5" s="26"/>
      <c r="O5" s="27"/>
      <c r="P5" s="26"/>
      <c r="Q5" s="26"/>
      <c r="R5" s="23"/>
      <c r="S5" s="155"/>
      <c r="T5" s="141"/>
      <c r="U5" s="142"/>
    </row>
    <row r="6" spans="1:27" ht="20" x14ac:dyDescent="0.4">
      <c r="A6" s="152"/>
      <c r="B6" s="152"/>
      <c r="C6" s="22" t="s">
        <v>8</v>
      </c>
      <c r="D6" s="21" t="s">
        <v>9</v>
      </c>
      <c r="E6" s="22" t="s">
        <v>5</v>
      </c>
      <c r="F6" s="22" t="s">
        <v>10</v>
      </c>
      <c r="G6" s="145" t="s">
        <v>11</v>
      </c>
      <c r="H6" s="146"/>
      <c r="I6" s="147" t="s">
        <v>12</v>
      </c>
      <c r="J6" s="148"/>
      <c r="K6" s="28"/>
      <c r="L6" s="23"/>
      <c r="M6" s="23"/>
      <c r="N6" s="23"/>
      <c r="O6" s="23"/>
      <c r="P6" s="23"/>
      <c r="Q6" s="23"/>
      <c r="R6" s="29"/>
      <c r="S6" s="30" t="s">
        <v>13</v>
      </c>
      <c r="T6" s="141"/>
      <c r="U6" s="142"/>
    </row>
    <row r="7" spans="1:27" ht="18.75" customHeight="1" x14ac:dyDescent="0.4">
      <c r="A7" s="152"/>
      <c r="B7" s="152"/>
      <c r="C7" s="20"/>
      <c r="D7" s="29"/>
      <c r="E7" s="22" t="s">
        <v>10</v>
      </c>
      <c r="F7" s="20"/>
      <c r="G7" s="31" t="s">
        <v>14</v>
      </c>
      <c r="H7" s="32" t="s">
        <v>15</v>
      </c>
      <c r="I7" s="32" t="s">
        <v>14</v>
      </c>
      <c r="J7" s="32" t="s">
        <v>15</v>
      </c>
      <c r="K7" s="33" t="s">
        <v>16</v>
      </c>
      <c r="L7" s="34" t="s">
        <v>17</v>
      </c>
      <c r="M7" s="34" t="s">
        <v>18</v>
      </c>
      <c r="N7" s="35" t="s">
        <v>19</v>
      </c>
      <c r="O7" s="34" t="s">
        <v>16</v>
      </c>
      <c r="P7" s="34" t="s">
        <v>17</v>
      </c>
      <c r="Q7" s="34" t="s">
        <v>20</v>
      </c>
      <c r="R7" s="36" t="s">
        <v>19</v>
      </c>
      <c r="S7" s="20" t="s">
        <v>21</v>
      </c>
      <c r="T7" s="141"/>
      <c r="U7" s="142"/>
    </row>
    <row r="8" spans="1:27" ht="20.5" thickBot="1" x14ac:dyDescent="0.45">
      <c r="A8" s="153"/>
      <c r="B8" s="153"/>
      <c r="C8" s="37"/>
      <c r="D8" s="38"/>
      <c r="E8" s="45"/>
      <c r="F8" s="39"/>
      <c r="G8" s="40"/>
      <c r="H8" s="41"/>
      <c r="I8" s="41"/>
      <c r="J8" s="41"/>
      <c r="K8" s="42"/>
      <c r="L8" s="43"/>
      <c r="M8" s="44"/>
      <c r="N8" s="44"/>
      <c r="O8" s="43"/>
      <c r="P8" s="43"/>
      <c r="Q8" s="43"/>
      <c r="R8" s="45"/>
      <c r="S8" s="46">
        <v>4.76</v>
      </c>
      <c r="T8" s="143"/>
      <c r="U8" s="144"/>
    </row>
    <row r="9" spans="1:27" ht="20.5" thickTop="1" x14ac:dyDescent="0.4">
      <c r="A9" s="47"/>
      <c r="B9" s="48"/>
      <c r="C9" s="49"/>
      <c r="D9" s="50"/>
      <c r="E9" s="51"/>
      <c r="F9" s="52"/>
      <c r="G9" s="53"/>
      <c r="H9" s="54"/>
      <c r="I9" s="54"/>
      <c r="J9" s="55"/>
      <c r="K9" s="17"/>
      <c r="L9" s="18"/>
      <c r="M9" s="18"/>
      <c r="N9" s="18"/>
      <c r="O9" s="18"/>
      <c r="P9" s="18"/>
      <c r="Q9" s="56"/>
      <c r="R9" s="57"/>
      <c r="S9" s="58"/>
      <c r="T9" s="59"/>
      <c r="U9" s="60"/>
    </row>
    <row r="10" spans="1:27" ht="41" x14ac:dyDescent="0.5">
      <c r="A10" s="61" t="s">
        <v>48</v>
      </c>
      <c r="B10" s="120" t="s">
        <v>23</v>
      </c>
      <c r="C10" s="49" t="s">
        <v>49</v>
      </c>
      <c r="D10" s="63" t="s">
        <v>25</v>
      </c>
      <c r="E10" s="51"/>
      <c r="F10" s="64"/>
      <c r="G10" s="65"/>
      <c r="H10" s="66"/>
      <c r="I10" s="18"/>
      <c r="J10" s="67"/>
      <c r="K10" s="17"/>
      <c r="L10" s="18"/>
      <c r="M10" s="18"/>
      <c r="N10" s="18"/>
      <c r="O10" s="18"/>
      <c r="P10" s="18"/>
      <c r="Q10" s="56"/>
      <c r="R10" s="57"/>
      <c r="S10" s="68"/>
      <c r="T10" s="69"/>
      <c r="U10" s="70"/>
    </row>
    <row r="11" spans="1:27" ht="20" x14ac:dyDescent="0.4">
      <c r="A11" s="71" t="s">
        <v>50</v>
      </c>
      <c r="B11" s="62" t="s">
        <v>27</v>
      </c>
      <c r="C11" s="72"/>
      <c r="D11" s="73"/>
      <c r="E11" s="74"/>
      <c r="F11" s="75"/>
      <c r="G11" s="76"/>
      <c r="H11" s="77"/>
      <c r="I11" s="78"/>
      <c r="J11" s="79"/>
      <c r="K11" s="80"/>
      <c r="L11" s="78"/>
      <c r="M11" s="81"/>
      <c r="N11" s="78"/>
      <c r="O11" s="78"/>
      <c r="P11" s="78"/>
      <c r="Q11" s="82"/>
      <c r="R11" s="83"/>
      <c r="S11" s="73"/>
      <c r="T11" s="84"/>
      <c r="U11" s="70"/>
    </row>
    <row r="12" spans="1:27" ht="20" x14ac:dyDescent="0.4">
      <c r="A12" s="85"/>
      <c r="B12" s="86"/>
      <c r="C12" s="49"/>
      <c r="D12" s="63"/>
      <c r="E12" s="51"/>
      <c r="F12" s="87"/>
      <c r="G12" s="65"/>
      <c r="H12" s="66"/>
      <c r="I12" s="2"/>
      <c r="J12" s="57"/>
      <c r="K12" s="17" t="str">
        <f>IF(G12&lt;=0," ",586/G12)</f>
        <v xml:space="preserve"> </v>
      </c>
      <c r="L12" s="18" t="str">
        <f>IF(H12&lt;=0," ",586/H12)</f>
        <v xml:space="preserve"> </v>
      </c>
      <c r="M12" s="18" t="str">
        <f t="shared" ref="M12:M19" si="0">IF(K12=" "," ",(K12-L12))</f>
        <v xml:space="preserve"> </v>
      </c>
      <c r="N12" s="18" t="str">
        <f t="shared" ref="N12:N19" si="1">IF(K12=" "," ",(K12+L12)/2)</f>
        <v xml:space="preserve"> </v>
      </c>
      <c r="O12" s="18"/>
      <c r="P12" s="18"/>
      <c r="Q12" s="56"/>
      <c r="R12" s="57"/>
      <c r="S12" s="63"/>
      <c r="T12" s="69"/>
      <c r="U12" s="70"/>
    </row>
    <row r="13" spans="1:27" ht="20" x14ac:dyDescent="0.4">
      <c r="A13" s="98" t="s">
        <v>28</v>
      </c>
      <c r="B13" s="89"/>
      <c r="D13" s="63"/>
      <c r="E13" s="90" t="s">
        <v>29</v>
      </c>
      <c r="F13" s="91" t="s">
        <v>30</v>
      </c>
      <c r="G13" s="65">
        <v>124.03</v>
      </c>
      <c r="H13" s="65">
        <v>124.03</v>
      </c>
      <c r="I13" s="18">
        <v>124.09</v>
      </c>
      <c r="J13" s="18">
        <v>124.09</v>
      </c>
      <c r="K13" s="17">
        <f t="shared" ref="K13:L15" si="2">IF(G13&lt;=0," ",591/G13)</f>
        <v>4.7649762154317505</v>
      </c>
      <c r="L13" s="18">
        <f t="shared" si="2"/>
        <v>4.7649762154317505</v>
      </c>
      <c r="M13" s="18">
        <f t="shared" si="0"/>
        <v>0</v>
      </c>
      <c r="N13" s="18">
        <f t="shared" si="1"/>
        <v>4.7649762154317505</v>
      </c>
      <c r="O13" s="18">
        <f t="shared" ref="O13:P15" si="3">IF(I13&lt;=0," ",591/I13)</f>
        <v>4.7626722540091864</v>
      </c>
      <c r="P13" s="18">
        <f t="shared" si="3"/>
        <v>4.7626722540091864</v>
      </c>
      <c r="Q13" s="56">
        <f t="shared" ref="Q13:Q19" si="4">IF(O13=" "," ",O13-P13)</f>
        <v>0</v>
      </c>
      <c r="R13" s="57">
        <f t="shared" ref="R13:R19" si="5">IF(O13=" "," ",(O13+P13)/2)</f>
        <v>4.7626722540091864</v>
      </c>
      <c r="S13" s="63">
        <f>4.76-N13</f>
        <v>-4.9762154317507523E-3</v>
      </c>
      <c r="T13" s="92" t="s">
        <v>31</v>
      </c>
      <c r="U13" s="70"/>
    </row>
    <row r="14" spans="1:27" ht="20" x14ac:dyDescent="0.4">
      <c r="A14" s="93">
        <v>45079</v>
      </c>
      <c r="B14" s="86"/>
      <c r="C14" s="49"/>
      <c r="D14" s="63"/>
      <c r="E14" s="51"/>
      <c r="F14" s="91" t="s">
        <v>32</v>
      </c>
      <c r="G14" s="65">
        <v>123.98</v>
      </c>
      <c r="H14" s="65">
        <v>123.98</v>
      </c>
      <c r="I14" s="18">
        <v>124.07</v>
      </c>
      <c r="J14" s="18">
        <v>124.07</v>
      </c>
      <c r="K14" s="17">
        <f t="shared" si="2"/>
        <v>4.7668978867559284</v>
      </c>
      <c r="L14" s="18">
        <f t="shared" si="2"/>
        <v>4.7668978867559284</v>
      </c>
      <c r="M14" s="18">
        <f t="shared" si="0"/>
        <v>0</v>
      </c>
      <c r="N14" s="18">
        <f t="shared" si="1"/>
        <v>4.7668978867559284</v>
      </c>
      <c r="O14" s="18">
        <f t="shared" si="3"/>
        <v>4.7634399935520273</v>
      </c>
      <c r="P14" s="18">
        <f t="shared" si="3"/>
        <v>4.7634399935520273</v>
      </c>
      <c r="Q14" s="56">
        <f t="shared" si="4"/>
        <v>0</v>
      </c>
      <c r="R14" s="57">
        <f t="shared" si="5"/>
        <v>4.7634399935520273</v>
      </c>
      <c r="S14" s="63">
        <f>4.76-N14</f>
        <v>-6.8978867559286172E-3</v>
      </c>
      <c r="T14" s="92" t="s">
        <v>31</v>
      </c>
      <c r="U14" s="70"/>
    </row>
    <row r="15" spans="1:27" ht="20" x14ac:dyDescent="0.4">
      <c r="A15" s="85"/>
      <c r="B15" s="86"/>
      <c r="C15" s="49"/>
      <c r="D15" s="63"/>
      <c r="E15" s="51"/>
      <c r="F15" s="91" t="s">
        <v>33</v>
      </c>
      <c r="G15" s="65">
        <v>123.92</v>
      </c>
      <c r="H15" s="65">
        <v>123.92</v>
      </c>
      <c r="I15" s="18">
        <v>123.99</v>
      </c>
      <c r="J15" s="18">
        <v>123.99</v>
      </c>
      <c r="K15" s="17">
        <f t="shared" si="2"/>
        <v>4.7692059393156878</v>
      </c>
      <c r="L15" s="18">
        <f t="shared" si="2"/>
        <v>4.7692059393156878</v>
      </c>
      <c r="M15" s="18">
        <f t="shared" si="0"/>
        <v>0</v>
      </c>
      <c r="N15" s="18">
        <f t="shared" si="1"/>
        <v>4.7692059393156878</v>
      </c>
      <c r="O15" s="18">
        <f t="shared" si="3"/>
        <v>4.7665134285022992</v>
      </c>
      <c r="P15" s="18">
        <f t="shared" si="3"/>
        <v>4.7665134285022992</v>
      </c>
      <c r="Q15" s="56">
        <f t="shared" si="4"/>
        <v>0</v>
      </c>
      <c r="R15" s="57">
        <f t="shared" si="5"/>
        <v>4.7665134285022992</v>
      </c>
      <c r="S15" s="63">
        <f>4.76-N15</f>
        <v>-9.2059393156880276E-3</v>
      </c>
      <c r="T15" s="92" t="s">
        <v>34</v>
      </c>
      <c r="U15" s="70"/>
    </row>
    <row r="16" spans="1:27" ht="20" x14ac:dyDescent="0.4">
      <c r="A16" s="85"/>
      <c r="B16" s="86"/>
      <c r="C16" s="49"/>
      <c r="D16" s="63"/>
      <c r="E16" s="51"/>
      <c r="F16" s="91"/>
      <c r="G16" s="65"/>
      <c r="H16" s="65"/>
      <c r="I16" s="18"/>
      <c r="J16" s="67"/>
      <c r="K16" s="17" t="str">
        <f>IF(G16&lt;=0," ",530/G16)</f>
        <v xml:space="preserve"> </v>
      </c>
      <c r="L16" s="18" t="str">
        <f>IF(H16&lt;=0," ",530/H16)</f>
        <v xml:space="preserve"> </v>
      </c>
      <c r="M16" s="18" t="str">
        <f t="shared" si="0"/>
        <v xml:space="preserve"> </v>
      </c>
      <c r="N16" s="18" t="str">
        <f t="shared" si="1"/>
        <v xml:space="preserve"> </v>
      </c>
      <c r="O16" s="18" t="str">
        <f>IF(I16&lt;=0," ",530/I16)</f>
        <v xml:space="preserve"> </v>
      </c>
      <c r="P16" s="18" t="str">
        <f>IF(J16&lt;=0," ",530/J16)</f>
        <v xml:space="preserve"> </v>
      </c>
      <c r="Q16" s="56" t="str">
        <f t="shared" si="4"/>
        <v xml:space="preserve"> </v>
      </c>
      <c r="R16" s="57" t="str">
        <f t="shared" si="5"/>
        <v xml:space="preserve"> </v>
      </c>
      <c r="S16" s="63"/>
      <c r="T16" s="94"/>
      <c r="U16" s="70"/>
    </row>
    <row r="17" spans="1:23" ht="20" x14ac:dyDescent="0.4">
      <c r="A17" s="85"/>
      <c r="B17" s="86"/>
      <c r="C17" s="49"/>
      <c r="D17" s="63"/>
      <c r="E17" s="90" t="s">
        <v>35</v>
      </c>
      <c r="F17" s="91" t="s">
        <v>30</v>
      </c>
      <c r="G17" s="65">
        <v>124.13</v>
      </c>
      <c r="H17" s="65">
        <v>124.13</v>
      </c>
      <c r="I17" s="18">
        <v>124</v>
      </c>
      <c r="J17" s="18">
        <v>124</v>
      </c>
      <c r="K17" s="17">
        <f t="shared" ref="K17:L19" si="6">IF(G17&lt;=0," ",591/G17)</f>
        <v>4.761137517119149</v>
      </c>
      <c r="L17" s="18">
        <f t="shared" si="6"/>
        <v>4.761137517119149</v>
      </c>
      <c r="M17" s="2">
        <f t="shared" si="0"/>
        <v>0</v>
      </c>
      <c r="N17" s="18">
        <f t="shared" si="1"/>
        <v>4.761137517119149</v>
      </c>
      <c r="O17" s="18">
        <f t="shared" ref="O17:P19" si="7">IF(I17&lt;=0," ",591/I17)</f>
        <v>4.7661290322580649</v>
      </c>
      <c r="P17" s="18">
        <f t="shared" si="7"/>
        <v>4.7661290322580649</v>
      </c>
      <c r="Q17" s="99">
        <f t="shared" si="4"/>
        <v>0</v>
      </c>
      <c r="R17" s="57">
        <f t="shared" si="5"/>
        <v>4.7661290322580649</v>
      </c>
      <c r="S17" s="63">
        <f>4.76-N17</f>
        <v>-1.1375171191492228E-3</v>
      </c>
      <c r="T17" s="92" t="s">
        <v>31</v>
      </c>
      <c r="U17" s="70"/>
      <c r="W17" s="95"/>
    </row>
    <row r="18" spans="1:23" ht="20" x14ac:dyDescent="0.4">
      <c r="A18" s="88"/>
      <c r="B18" s="89"/>
      <c r="D18" s="63"/>
      <c r="F18" s="91" t="s">
        <v>32</v>
      </c>
      <c r="G18" s="65">
        <v>123.87</v>
      </c>
      <c r="H18" s="65">
        <v>123.87</v>
      </c>
      <c r="I18" s="18">
        <v>124.01</v>
      </c>
      <c r="J18" s="18">
        <v>124.01</v>
      </c>
      <c r="K18" s="17">
        <f t="shared" si="6"/>
        <v>4.7711310244611287</v>
      </c>
      <c r="L18" s="18">
        <f t="shared" si="6"/>
        <v>4.7711310244611287</v>
      </c>
      <c r="M18" s="18">
        <f t="shared" si="0"/>
        <v>0</v>
      </c>
      <c r="N18" s="18">
        <f t="shared" si="1"/>
        <v>4.7711310244611287</v>
      </c>
      <c r="O18" s="18">
        <f t="shared" si="7"/>
        <v>4.7657446980082252</v>
      </c>
      <c r="P18" s="18">
        <f t="shared" si="7"/>
        <v>4.7657446980082252</v>
      </c>
      <c r="Q18" s="99">
        <f t="shared" si="4"/>
        <v>0</v>
      </c>
      <c r="R18" s="57">
        <f t="shared" si="5"/>
        <v>4.7657446980082252</v>
      </c>
      <c r="S18" s="63">
        <f>4.76-N18</f>
        <v>-1.1131024461128902E-2</v>
      </c>
      <c r="T18" s="92" t="s">
        <v>31</v>
      </c>
      <c r="U18" s="70"/>
    </row>
    <row r="19" spans="1:23" ht="20" x14ac:dyDescent="0.4">
      <c r="A19" s="85"/>
      <c r="B19" s="86"/>
      <c r="C19" s="49"/>
      <c r="D19" s="63"/>
      <c r="E19" s="51"/>
      <c r="F19" s="91" t="s">
        <v>33</v>
      </c>
      <c r="G19" s="65">
        <v>123.76</v>
      </c>
      <c r="H19" s="65">
        <v>124.13</v>
      </c>
      <c r="I19" s="18">
        <v>124</v>
      </c>
      <c r="J19" s="18">
        <v>124</v>
      </c>
      <c r="K19" s="17">
        <f t="shared" si="6"/>
        <v>4.7753716871363929</v>
      </c>
      <c r="L19" s="18">
        <f t="shared" si="6"/>
        <v>4.761137517119149</v>
      </c>
      <c r="M19" s="18">
        <f t="shared" si="0"/>
        <v>1.4234170017243919E-2</v>
      </c>
      <c r="N19" s="18">
        <f t="shared" si="1"/>
        <v>4.7682546021277705</v>
      </c>
      <c r="O19" s="18">
        <f t="shared" si="7"/>
        <v>4.7661290322580649</v>
      </c>
      <c r="P19" s="18">
        <f t="shared" si="7"/>
        <v>4.7661290322580649</v>
      </c>
      <c r="Q19" s="99">
        <f t="shared" si="4"/>
        <v>0</v>
      </c>
      <c r="R19" s="57">
        <f t="shared" si="5"/>
        <v>4.7661290322580649</v>
      </c>
      <c r="S19" s="63">
        <f>4.76-N19</f>
        <v>-8.2546021277707382E-3</v>
      </c>
      <c r="T19" s="92" t="s">
        <v>34</v>
      </c>
      <c r="U19" s="70"/>
    </row>
    <row r="20" spans="1:23" ht="20" x14ac:dyDescent="0.4">
      <c r="A20" s="85"/>
      <c r="B20" s="86"/>
      <c r="C20" s="49"/>
      <c r="D20" s="63"/>
      <c r="E20" s="51"/>
      <c r="F20" s="64"/>
      <c r="G20" s="65"/>
      <c r="H20" s="67"/>
      <c r="I20" s="18"/>
      <c r="J20" s="67"/>
      <c r="K20" s="17"/>
      <c r="L20" s="18"/>
      <c r="M20" s="18"/>
      <c r="N20" s="18"/>
      <c r="O20" s="18"/>
      <c r="P20" s="18"/>
      <c r="Q20" s="56"/>
      <c r="R20" s="57"/>
      <c r="S20" s="63"/>
      <c r="T20" s="92"/>
      <c r="U20" s="70"/>
    </row>
    <row r="21" spans="1:23" ht="20" x14ac:dyDescent="0.4">
      <c r="A21" s="85"/>
      <c r="B21" s="86"/>
      <c r="C21" s="49"/>
      <c r="D21" s="63"/>
      <c r="E21" s="90" t="s">
        <v>36</v>
      </c>
      <c r="F21" s="91" t="s">
        <v>30</v>
      </c>
      <c r="G21" s="65">
        <v>123.79</v>
      </c>
      <c r="H21" s="65">
        <v>123.79</v>
      </c>
      <c r="I21" s="18">
        <v>123.66</v>
      </c>
      <c r="J21" s="18">
        <v>123.66</v>
      </c>
      <c r="K21" s="17">
        <f>IF(G21&lt;=0," ",591/G21)</f>
        <v>4.7742143953469585</v>
      </c>
      <c r="L21" s="18">
        <f>IF(H21&lt;=0," ",591/H21)</f>
        <v>4.7742143953469585</v>
      </c>
      <c r="M21" s="18">
        <f t="shared" ref="M21:M27" si="8">IF(K21=" "," ",(K21-L21))</f>
        <v>0</v>
      </c>
      <c r="N21" s="18">
        <f t="shared" ref="N21:N27" si="9">IF(K21=" "," ",(K21+L21)/2)</f>
        <v>4.7742143953469585</v>
      </c>
      <c r="O21" s="18">
        <f>IF(I21&lt;=0," ",591/I21)</f>
        <v>4.7792333818534694</v>
      </c>
      <c r="P21" s="18">
        <f>IF(J21&lt;=0," ",591/J21)</f>
        <v>4.7792333818534694</v>
      </c>
      <c r="Q21" s="56">
        <f t="shared" ref="Q21:Q27" si="10">IF(O21=" "," ",O21-P21)</f>
        <v>0</v>
      </c>
      <c r="R21" s="57">
        <f t="shared" ref="R21:R27" si="11">IF(O21=" "," ",(O21+P21)/2)</f>
        <v>4.7792333818534694</v>
      </c>
      <c r="S21" s="63">
        <f>4.76-N21</f>
        <v>-1.4214395346958675E-2</v>
      </c>
      <c r="T21" s="92" t="s">
        <v>31</v>
      </c>
      <c r="U21" s="70"/>
    </row>
    <row r="22" spans="1:23" ht="20" x14ac:dyDescent="0.4">
      <c r="A22" s="88"/>
      <c r="B22" s="89"/>
      <c r="D22" s="63"/>
      <c r="F22" s="91" t="s">
        <v>32</v>
      </c>
      <c r="G22" s="65">
        <v>123.8</v>
      </c>
      <c r="H22" s="65">
        <v>123.8</v>
      </c>
      <c r="I22" s="18">
        <v>123.87</v>
      </c>
      <c r="J22" s="18">
        <v>123.87</v>
      </c>
      <c r="K22" s="17">
        <f t="shared" ref="K22:L35" si="12">IF(G22&lt;=0," ",591/G22)</f>
        <v>4.7738287560581583</v>
      </c>
      <c r="L22" s="18">
        <f t="shared" si="12"/>
        <v>4.7738287560581583</v>
      </c>
      <c r="M22" s="18">
        <f t="shared" si="8"/>
        <v>0</v>
      </c>
      <c r="N22" s="18">
        <f t="shared" si="9"/>
        <v>4.7738287560581583</v>
      </c>
      <c r="O22" s="18">
        <f t="shared" ref="O22:P35" si="13">IF(I22&lt;=0," ",591/I22)</f>
        <v>4.7711310244611287</v>
      </c>
      <c r="P22" s="18">
        <f t="shared" si="13"/>
        <v>4.7711310244611287</v>
      </c>
      <c r="Q22" s="56">
        <f t="shared" si="10"/>
        <v>0</v>
      </c>
      <c r="R22" s="57">
        <f t="shared" si="11"/>
        <v>4.7711310244611287</v>
      </c>
      <c r="S22" s="63">
        <f>4.76-N22</f>
        <v>-1.3828756058158476E-2</v>
      </c>
      <c r="T22" s="92" t="s">
        <v>31</v>
      </c>
      <c r="U22" s="70"/>
    </row>
    <row r="23" spans="1:23" ht="20" x14ac:dyDescent="0.4">
      <c r="A23" s="85"/>
      <c r="B23" s="86"/>
      <c r="C23" s="49"/>
      <c r="D23" s="63"/>
      <c r="E23" s="51"/>
      <c r="F23" s="91" t="s">
        <v>33</v>
      </c>
      <c r="G23" s="65">
        <v>123.82</v>
      </c>
      <c r="H23" s="65">
        <v>123.82</v>
      </c>
      <c r="I23" s="18">
        <v>123.75</v>
      </c>
      <c r="J23" s="18">
        <v>123.75</v>
      </c>
      <c r="K23" s="17">
        <f t="shared" si="12"/>
        <v>4.7730576643514784</v>
      </c>
      <c r="L23" s="18">
        <f t="shared" si="12"/>
        <v>4.7730576643514784</v>
      </c>
      <c r="M23" s="18">
        <f t="shared" si="8"/>
        <v>0</v>
      </c>
      <c r="N23" s="18">
        <f t="shared" si="9"/>
        <v>4.7730576643514784</v>
      </c>
      <c r="O23" s="18">
        <f t="shared" si="13"/>
        <v>4.7757575757575754</v>
      </c>
      <c r="P23" s="18">
        <f t="shared" si="13"/>
        <v>4.7757575757575754</v>
      </c>
      <c r="Q23" s="56">
        <f t="shared" si="10"/>
        <v>0</v>
      </c>
      <c r="R23" s="57">
        <f t="shared" si="11"/>
        <v>4.7757575757575754</v>
      </c>
      <c r="S23" s="63">
        <f>4.76-N23</f>
        <v>-1.3057664351478593E-2</v>
      </c>
      <c r="T23" s="92" t="s">
        <v>34</v>
      </c>
      <c r="U23" s="70"/>
    </row>
    <row r="24" spans="1:23" ht="20" x14ac:dyDescent="0.4">
      <c r="A24" s="85"/>
      <c r="B24" s="86"/>
      <c r="C24" s="49"/>
      <c r="D24" s="63"/>
      <c r="E24" s="51"/>
      <c r="F24" s="64"/>
      <c r="G24" s="65"/>
      <c r="H24" s="65"/>
      <c r="I24" s="18"/>
      <c r="J24" s="67"/>
      <c r="K24" s="17" t="str">
        <f t="shared" si="12"/>
        <v xml:space="preserve"> </v>
      </c>
      <c r="L24" s="18" t="str">
        <f t="shared" si="12"/>
        <v xml:space="preserve"> </v>
      </c>
      <c r="M24" s="18" t="str">
        <f t="shared" si="8"/>
        <v xml:space="preserve"> </v>
      </c>
      <c r="N24" s="18" t="str">
        <f t="shared" si="9"/>
        <v xml:space="preserve"> </v>
      </c>
      <c r="O24" s="18" t="str">
        <f t="shared" si="13"/>
        <v xml:space="preserve"> </v>
      </c>
      <c r="P24" s="18" t="str">
        <f t="shared" si="13"/>
        <v xml:space="preserve"> </v>
      </c>
      <c r="Q24" s="56" t="str">
        <f t="shared" si="10"/>
        <v xml:space="preserve"> </v>
      </c>
      <c r="R24" s="57" t="str">
        <f t="shared" si="11"/>
        <v xml:space="preserve"> </v>
      </c>
      <c r="S24" s="63"/>
      <c r="T24" s="92"/>
      <c r="U24" s="70"/>
    </row>
    <row r="25" spans="1:23" ht="20" x14ac:dyDescent="0.4">
      <c r="A25" s="85"/>
      <c r="B25" s="86"/>
      <c r="C25" s="49"/>
      <c r="D25" s="63"/>
      <c r="E25" s="90" t="s">
        <v>37</v>
      </c>
      <c r="F25" s="91" t="s">
        <v>30</v>
      </c>
      <c r="G25" s="65">
        <v>123.99</v>
      </c>
      <c r="H25" s="65">
        <v>123.99</v>
      </c>
      <c r="I25" s="18">
        <v>123.98</v>
      </c>
      <c r="J25" s="18">
        <v>123.98</v>
      </c>
      <c r="K25" s="17">
        <f t="shared" si="12"/>
        <v>4.7665134285022992</v>
      </c>
      <c r="L25" s="18">
        <f t="shared" si="12"/>
        <v>4.7665134285022992</v>
      </c>
      <c r="M25" s="2">
        <f t="shared" si="8"/>
        <v>0</v>
      </c>
      <c r="N25" s="18">
        <f t="shared" si="9"/>
        <v>4.7665134285022992</v>
      </c>
      <c r="O25" s="18">
        <f t="shared" si="13"/>
        <v>4.7668978867559284</v>
      </c>
      <c r="P25" s="18">
        <f t="shared" si="13"/>
        <v>4.7668978867559284</v>
      </c>
      <c r="Q25" s="99">
        <f t="shared" si="10"/>
        <v>0</v>
      </c>
      <c r="R25" s="57">
        <f t="shared" si="11"/>
        <v>4.7668978867559284</v>
      </c>
      <c r="S25" s="63">
        <f>4.76-N25</f>
        <v>-6.5134285022994121E-3</v>
      </c>
      <c r="T25" s="92" t="s">
        <v>31</v>
      </c>
      <c r="U25" s="70"/>
    </row>
    <row r="26" spans="1:23" ht="20" x14ac:dyDescent="0.4">
      <c r="A26" s="85"/>
      <c r="B26" s="86"/>
      <c r="C26" s="49"/>
      <c r="D26" s="63"/>
      <c r="E26" s="51"/>
      <c r="F26" s="91" t="s">
        <v>32</v>
      </c>
      <c r="G26" s="65">
        <v>123.93</v>
      </c>
      <c r="H26" s="65">
        <v>123.93</v>
      </c>
      <c r="I26" s="18">
        <v>123.96</v>
      </c>
      <c r="J26" s="18">
        <v>123.96</v>
      </c>
      <c r="K26" s="17">
        <f t="shared" si="12"/>
        <v>4.7688211086903891</v>
      </c>
      <c r="L26" s="18">
        <f t="shared" si="12"/>
        <v>4.7688211086903891</v>
      </c>
      <c r="M26" s="18">
        <f t="shared" si="8"/>
        <v>0</v>
      </c>
      <c r="N26" s="18">
        <f t="shared" si="9"/>
        <v>4.7688211086903891</v>
      </c>
      <c r="O26" s="18">
        <f t="shared" si="13"/>
        <v>4.7676669893514037</v>
      </c>
      <c r="P26" s="18">
        <f t="shared" si="13"/>
        <v>4.7676669893514037</v>
      </c>
      <c r="Q26" s="56">
        <f t="shared" si="10"/>
        <v>0</v>
      </c>
      <c r="R26" s="57">
        <f t="shared" si="11"/>
        <v>4.7676669893514037</v>
      </c>
      <c r="S26" s="63">
        <f>4.76-N26</f>
        <v>-8.8211086903893232E-3</v>
      </c>
      <c r="T26" s="92" t="s">
        <v>31</v>
      </c>
      <c r="U26" s="70"/>
      <c r="W26" s="95"/>
    </row>
    <row r="27" spans="1:23" ht="20" x14ac:dyDescent="0.4">
      <c r="A27" s="88"/>
      <c r="B27" s="89"/>
      <c r="D27" s="63"/>
      <c r="F27" s="91" t="s">
        <v>33</v>
      </c>
      <c r="G27" s="65">
        <v>124.04</v>
      </c>
      <c r="H27" s="65">
        <v>124.04</v>
      </c>
      <c r="I27" s="18">
        <v>123.71</v>
      </c>
      <c r="J27" s="18">
        <v>123.71</v>
      </c>
      <c r="K27" s="17">
        <f t="shared" si="12"/>
        <v>4.7645920670751369</v>
      </c>
      <c r="L27" s="18">
        <f t="shared" si="12"/>
        <v>4.7645920670751369</v>
      </c>
      <c r="M27" s="18">
        <f t="shared" si="8"/>
        <v>0</v>
      </c>
      <c r="N27" s="18">
        <f t="shared" si="9"/>
        <v>4.7645920670751369</v>
      </c>
      <c r="O27" s="18">
        <f t="shared" si="13"/>
        <v>4.7773017541023366</v>
      </c>
      <c r="P27" s="18">
        <f t="shared" si="13"/>
        <v>4.7773017541023366</v>
      </c>
      <c r="Q27" s="56">
        <f t="shared" si="10"/>
        <v>0</v>
      </c>
      <c r="R27" s="57">
        <f t="shared" si="11"/>
        <v>4.7773017541023366</v>
      </c>
      <c r="S27" s="63">
        <f>4.76-N27</f>
        <v>-4.5920670751371517E-3</v>
      </c>
      <c r="T27" s="92" t="s">
        <v>34</v>
      </c>
      <c r="U27" s="70"/>
    </row>
    <row r="28" spans="1:23" ht="20" x14ac:dyDescent="0.4">
      <c r="A28" s="85"/>
      <c r="B28" s="86"/>
      <c r="C28" s="49"/>
      <c r="D28" s="63"/>
      <c r="E28" s="51"/>
      <c r="F28" s="64"/>
      <c r="G28" s="65"/>
      <c r="H28" s="67"/>
      <c r="I28" s="18"/>
      <c r="J28" s="67"/>
      <c r="K28" s="17" t="str">
        <f t="shared" si="12"/>
        <v xml:space="preserve"> </v>
      </c>
      <c r="L28" s="18" t="str">
        <f t="shared" si="12"/>
        <v xml:space="preserve"> </v>
      </c>
      <c r="M28" s="18"/>
      <c r="N28" s="18"/>
      <c r="O28" s="18" t="str">
        <f t="shared" si="13"/>
        <v xml:space="preserve"> </v>
      </c>
      <c r="P28" s="18" t="str">
        <f t="shared" si="13"/>
        <v xml:space="preserve"> </v>
      </c>
      <c r="Q28" s="56"/>
      <c r="R28" s="57"/>
      <c r="S28" s="63"/>
      <c r="T28" s="92"/>
      <c r="U28" s="70"/>
    </row>
    <row r="29" spans="1:23" ht="20" x14ac:dyDescent="0.4">
      <c r="A29" s="85"/>
      <c r="B29" s="86"/>
      <c r="C29" s="49"/>
      <c r="D29" s="63"/>
      <c r="E29" s="90" t="s">
        <v>38</v>
      </c>
      <c r="F29" s="91" t="s">
        <v>30</v>
      </c>
      <c r="G29" s="65">
        <v>123.79</v>
      </c>
      <c r="H29" s="65">
        <v>123.79</v>
      </c>
      <c r="I29" s="18">
        <v>123.79</v>
      </c>
      <c r="J29" s="18">
        <v>123.79</v>
      </c>
      <c r="K29" s="17">
        <f t="shared" si="12"/>
        <v>4.7742143953469585</v>
      </c>
      <c r="L29" s="18">
        <f t="shared" si="12"/>
        <v>4.7742143953469585</v>
      </c>
      <c r="M29" s="18">
        <f>IF(K29=" "," ",(K29-L29))</f>
        <v>0</v>
      </c>
      <c r="N29" s="18">
        <f>IF(K29=" "," ",(K29+L29)/2)</f>
        <v>4.7742143953469585</v>
      </c>
      <c r="O29" s="18">
        <f t="shared" si="13"/>
        <v>4.7742143953469585</v>
      </c>
      <c r="P29" s="18">
        <f t="shared" si="13"/>
        <v>4.7742143953469585</v>
      </c>
      <c r="Q29" s="56">
        <f>IF(O29=" "," ",O29-P29)</f>
        <v>0</v>
      </c>
      <c r="R29" s="57">
        <f>IF(O29=" "," ",(O29+P29)/2)</f>
        <v>4.7742143953469585</v>
      </c>
      <c r="S29" s="63">
        <f>4.76-N29</f>
        <v>-1.4214395346958675E-2</v>
      </c>
      <c r="T29" s="92" t="s">
        <v>31</v>
      </c>
      <c r="U29" s="70"/>
    </row>
    <row r="30" spans="1:23" ht="20" x14ac:dyDescent="0.4">
      <c r="A30" s="88"/>
      <c r="B30" s="89"/>
      <c r="C30" s="49"/>
      <c r="D30" s="63"/>
      <c r="E30" s="51"/>
      <c r="F30" s="91" t="s">
        <v>32</v>
      </c>
      <c r="G30" s="65">
        <v>123.77</v>
      </c>
      <c r="H30" s="65">
        <v>123.77</v>
      </c>
      <c r="I30" s="18">
        <v>123.76</v>
      </c>
      <c r="J30" s="18">
        <v>123.76</v>
      </c>
      <c r="K30" s="17">
        <f t="shared" si="12"/>
        <v>4.7749858608709701</v>
      </c>
      <c r="L30" s="18">
        <f t="shared" si="12"/>
        <v>4.7749858608709701</v>
      </c>
      <c r="M30" s="18">
        <f>IF(K30=" "," ",(K30-L30))</f>
        <v>0</v>
      </c>
      <c r="N30" s="18">
        <f>IF(K30=" "," ",(K30+L30)/2)</f>
        <v>4.7749858608709701</v>
      </c>
      <c r="O30" s="18">
        <f t="shared" si="13"/>
        <v>4.7753716871363929</v>
      </c>
      <c r="P30" s="18">
        <f t="shared" si="13"/>
        <v>4.7753716871363929</v>
      </c>
      <c r="Q30" s="56">
        <f>IF(O30=" "," ",O30-P30)</f>
        <v>0</v>
      </c>
      <c r="R30" s="57">
        <f>IF(O30=" "," ",(O30+P30)/2)</f>
        <v>4.7753716871363929</v>
      </c>
      <c r="S30" s="63">
        <f>4.76-N30</f>
        <v>-1.4985860870970313E-2</v>
      </c>
      <c r="T30" s="92" t="s">
        <v>31</v>
      </c>
      <c r="U30" s="70"/>
    </row>
    <row r="31" spans="1:23" ht="20" x14ac:dyDescent="0.4">
      <c r="A31" s="88"/>
      <c r="B31" s="89"/>
      <c r="D31" s="63"/>
      <c r="F31" s="91" t="s">
        <v>33</v>
      </c>
      <c r="G31" s="65">
        <v>123.83</v>
      </c>
      <c r="H31" s="65">
        <v>123.83</v>
      </c>
      <c r="I31" s="18">
        <v>123.93</v>
      </c>
      <c r="J31" s="18">
        <v>123.93</v>
      </c>
      <c r="K31" s="17">
        <f t="shared" si="12"/>
        <v>4.7726722119034157</v>
      </c>
      <c r="L31" s="18">
        <f t="shared" si="12"/>
        <v>4.7726722119034157</v>
      </c>
      <c r="M31" s="18">
        <f>IF(K31=" "," ",(K31-L31))</f>
        <v>0</v>
      </c>
      <c r="N31" s="18">
        <f>IF(K31=" "," ",(K31+L31)/2)</f>
        <v>4.7726722119034157</v>
      </c>
      <c r="O31" s="18">
        <f t="shared" si="13"/>
        <v>4.7688211086903891</v>
      </c>
      <c r="P31" s="18">
        <f t="shared" si="13"/>
        <v>4.7688211086903891</v>
      </c>
      <c r="Q31" s="56">
        <f>IF(O31=" "," ",O31-P31)</f>
        <v>0</v>
      </c>
      <c r="R31" s="57">
        <f>IF(O31=" "," ",(O31+P31)/2)</f>
        <v>4.7688211086903891</v>
      </c>
      <c r="S31" s="63">
        <f>4.76-N31</f>
        <v>-1.2672211903415942E-2</v>
      </c>
      <c r="T31" s="92" t="s">
        <v>34</v>
      </c>
      <c r="U31" s="70"/>
    </row>
    <row r="32" spans="1:23" ht="20" x14ac:dyDescent="0.4">
      <c r="A32" s="85"/>
      <c r="B32" s="86"/>
      <c r="C32" s="49"/>
      <c r="D32" s="63"/>
      <c r="E32" s="51"/>
      <c r="F32" s="64"/>
      <c r="G32" s="65"/>
      <c r="H32" s="65"/>
      <c r="I32" s="18"/>
      <c r="J32" s="67"/>
      <c r="K32" s="17" t="str">
        <f t="shared" si="12"/>
        <v xml:space="preserve"> </v>
      </c>
      <c r="L32" s="18" t="str">
        <f t="shared" si="12"/>
        <v xml:space="preserve"> </v>
      </c>
      <c r="M32" s="18"/>
      <c r="N32" s="18"/>
      <c r="O32" s="18" t="str">
        <f t="shared" si="13"/>
        <v xml:space="preserve"> </v>
      </c>
      <c r="P32" s="18" t="str">
        <f t="shared" si="13"/>
        <v xml:space="preserve"> </v>
      </c>
      <c r="Q32" s="56"/>
      <c r="R32" s="57"/>
      <c r="S32" s="63"/>
      <c r="T32" s="92"/>
      <c r="U32" s="70"/>
      <c r="W32" s="95"/>
    </row>
    <row r="33" spans="1:21" ht="20" x14ac:dyDescent="0.4">
      <c r="A33" s="88"/>
      <c r="B33" s="89"/>
      <c r="C33" s="49"/>
      <c r="D33" s="63"/>
      <c r="E33" s="90" t="s">
        <v>39</v>
      </c>
      <c r="F33" s="91" t="s">
        <v>30</v>
      </c>
      <c r="G33" s="65">
        <v>123.85</v>
      </c>
      <c r="H33" s="65">
        <v>123.85</v>
      </c>
      <c r="I33" s="18">
        <v>123.96</v>
      </c>
      <c r="J33" s="18">
        <v>123.96</v>
      </c>
      <c r="K33" s="17">
        <f t="shared" si="12"/>
        <v>4.7719014937424307</v>
      </c>
      <c r="L33" s="18">
        <f t="shared" si="12"/>
        <v>4.7719014937424307</v>
      </c>
      <c r="M33" s="2">
        <f>IF(K33=" "," ",(K33-L33))</f>
        <v>0</v>
      </c>
      <c r="N33" s="18">
        <f>IF(K33=" "," ",(K33+L33)/2)</f>
        <v>4.7719014937424307</v>
      </c>
      <c r="O33" s="18">
        <f t="shared" si="13"/>
        <v>4.7676669893514037</v>
      </c>
      <c r="P33" s="18">
        <f t="shared" si="13"/>
        <v>4.7676669893514037</v>
      </c>
      <c r="Q33" s="99">
        <f>IF(O33=" "," ",O33-P33)</f>
        <v>0</v>
      </c>
      <c r="R33" s="57">
        <f>IF(O33=" "," ",(O33+P33)/2)</f>
        <v>4.7676669893514037</v>
      </c>
      <c r="S33" s="63">
        <f>4.76-N33</f>
        <v>-1.190149374243088E-2</v>
      </c>
      <c r="T33" s="92" t="s">
        <v>31</v>
      </c>
      <c r="U33" s="70"/>
    </row>
    <row r="34" spans="1:21" ht="20" x14ac:dyDescent="0.4">
      <c r="A34" s="88"/>
      <c r="B34" s="89"/>
      <c r="C34" s="49"/>
      <c r="D34" s="63"/>
      <c r="E34" s="51"/>
      <c r="F34" s="91" t="s">
        <v>32</v>
      </c>
      <c r="G34" s="65">
        <v>123.96</v>
      </c>
      <c r="H34" s="65">
        <v>123.96</v>
      </c>
      <c r="I34" s="18">
        <v>123.76</v>
      </c>
      <c r="J34" s="18">
        <v>123.76</v>
      </c>
      <c r="K34" s="17">
        <f t="shared" si="12"/>
        <v>4.7676669893514037</v>
      </c>
      <c r="L34" s="18">
        <f t="shared" si="12"/>
        <v>4.7676669893514037</v>
      </c>
      <c r="M34" s="18">
        <f>IF(K34=" "," ",(K34-L34))</f>
        <v>0</v>
      </c>
      <c r="N34" s="18">
        <f>IF(K34=" "," ",(K34+L34)/2)</f>
        <v>4.7676669893514037</v>
      </c>
      <c r="O34" s="18">
        <f t="shared" si="13"/>
        <v>4.7753716871363929</v>
      </c>
      <c r="P34" s="18">
        <f t="shared" si="13"/>
        <v>4.7753716871363929</v>
      </c>
      <c r="Q34" s="56">
        <f>IF(O34=" "," ",O34-P34)</f>
        <v>0</v>
      </c>
      <c r="R34" s="57">
        <f>IF(O34=" "," ",(O34+P34)/2)</f>
        <v>4.7753716871363929</v>
      </c>
      <c r="S34" s="63">
        <f>4.76-N34</f>
        <v>-7.6669893514038634E-3</v>
      </c>
      <c r="T34" s="92" t="s">
        <v>31</v>
      </c>
      <c r="U34" s="70"/>
    </row>
    <row r="35" spans="1:21" ht="20" x14ac:dyDescent="0.4">
      <c r="A35" s="88"/>
      <c r="B35" s="89"/>
      <c r="D35" s="63"/>
      <c r="F35" s="91" t="s">
        <v>33</v>
      </c>
      <c r="G35" s="65">
        <v>123.75</v>
      </c>
      <c r="H35" s="65">
        <v>123.75</v>
      </c>
      <c r="I35" s="18">
        <v>123.84</v>
      </c>
      <c r="J35" s="18">
        <v>123.84</v>
      </c>
      <c r="K35" s="17">
        <f t="shared" si="12"/>
        <v>4.7757575757575754</v>
      </c>
      <c r="L35" s="18">
        <f t="shared" si="12"/>
        <v>4.7757575757575754</v>
      </c>
      <c r="M35" s="18">
        <f>IF(K35=" "," ",(K35-L35))</f>
        <v>0</v>
      </c>
      <c r="N35" s="18">
        <f>IF(K35=" "," ",(K35+L35)/2)</f>
        <v>4.7757575757575754</v>
      </c>
      <c r="O35" s="18">
        <f t="shared" si="13"/>
        <v>4.7722868217054266</v>
      </c>
      <c r="P35" s="18">
        <f t="shared" si="13"/>
        <v>4.7722868217054266</v>
      </c>
      <c r="Q35" s="56">
        <f>IF(O35=" "," ",O35-P35)</f>
        <v>0</v>
      </c>
      <c r="R35" s="57">
        <f>IF(O35=" "," ",(O35+P35)/2)</f>
        <v>4.7722868217054266</v>
      </c>
      <c r="S35" s="63">
        <f>4.76-N35</f>
        <v>-1.5757575757575637E-2</v>
      </c>
      <c r="T35" s="92" t="s">
        <v>34</v>
      </c>
      <c r="U35" s="70"/>
    </row>
    <row r="36" spans="1:21" ht="20" x14ac:dyDescent="0.4">
      <c r="A36" s="88"/>
      <c r="B36" s="89"/>
      <c r="D36" s="63"/>
      <c r="F36" s="91"/>
      <c r="G36" s="65"/>
      <c r="H36" s="65"/>
      <c r="I36" s="18"/>
      <c r="J36" s="67"/>
      <c r="K36" s="17"/>
      <c r="L36" s="18"/>
      <c r="M36" s="18"/>
      <c r="N36" s="18"/>
      <c r="O36" s="18"/>
      <c r="P36" s="18"/>
      <c r="Q36" s="56"/>
      <c r="R36" s="57"/>
      <c r="S36" s="63"/>
      <c r="T36" s="92"/>
      <c r="U36" s="70"/>
    </row>
    <row r="37" spans="1:21" ht="20" x14ac:dyDescent="0.4">
      <c r="A37" s="98" t="s">
        <v>40</v>
      </c>
      <c r="B37" s="120" t="s">
        <v>23</v>
      </c>
      <c r="D37" s="63"/>
      <c r="E37" s="90" t="s">
        <v>51</v>
      </c>
      <c r="F37" s="91" t="s">
        <v>30</v>
      </c>
      <c r="G37" s="65">
        <v>124.17</v>
      </c>
      <c r="H37" s="65">
        <v>124.17</v>
      </c>
      <c r="I37" s="18">
        <v>124.01</v>
      </c>
      <c r="J37" s="18">
        <v>124.01</v>
      </c>
      <c r="K37" s="17">
        <f t="shared" ref="K37:L39" si="14">IF(G37&lt;=0," ",591/G37)</f>
        <v>4.7596037690263344</v>
      </c>
      <c r="L37" s="18">
        <f t="shared" si="14"/>
        <v>4.7596037690263344</v>
      </c>
      <c r="M37" s="2">
        <f>IF(K37=" "," ",(K37-L37))</f>
        <v>0</v>
      </c>
      <c r="N37" s="18">
        <f>IF(K37=" "," ",(K37+L37)/2)</f>
        <v>4.7596037690263344</v>
      </c>
      <c r="O37" s="18">
        <f t="shared" ref="O37:P39" si="15">IF(I37&lt;=0," ",591/I37)</f>
        <v>4.7657446980082252</v>
      </c>
      <c r="P37" s="18">
        <f t="shared" si="15"/>
        <v>4.7657446980082252</v>
      </c>
      <c r="Q37" s="99">
        <f>IF(O37=" "," ",O37-P37)</f>
        <v>0</v>
      </c>
      <c r="R37" s="57">
        <f>IF(O37=" "," ",(O37+P37)/2)</f>
        <v>4.7657446980082252</v>
      </c>
      <c r="S37" s="63">
        <f>4.76-N37</f>
        <v>3.9623097366536797E-4</v>
      </c>
      <c r="T37" s="92" t="s">
        <v>31</v>
      </c>
      <c r="U37" s="70"/>
    </row>
    <row r="38" spans="1:21" ht="20" x14ac:dyDescent="0.4">
      <c r="A38" s="98">
        <v>45105</v>
      </c>
      <c r="B38" s="62" t="s">
        <v>27</v>
      </c>
      <c r="D38" s="63"/>
      <c r="F38" s="91" t="s">
        <v>32</v>
      </c>
      <c r="G38" s="65">
        <v>124.01</v>
      </c>
      <c r="H38" s="65">
        <v>124.01</v>
      </c>
      <c r="I38" s="18">
        <v>124</v>
      </c>
      <c r="J38" s="18">
        <v>124</v>
      </c>
      <c r="K38" s="17">
        <f t="shared" si="14"/>
        <v>4.7657446980082252</v>
      </c>
      <c r="L38" s="18">
        <f t="shared" si="14"/>
        <v>4.7657446980082252</v>
      </c>
      <c r="M38" s="18">
        <f>IF(K38=" "," ",(K38-L38))</f>
        <v>0</v>
      </c>
      <c r="N38" s="18">
        <f>IF(K38=" "," ",(K38+L38)/2)</f>
        <v>4.7657446980082252</v>
      </c>
      <c r="O38" s="18">
        <f t="shared" si="15"/>
        <v>4.7661290322580649</v>
      </c>
      <c r="P38" s="18">
        <f t="shared" si="15"/>
        <v>4.7661290322580649</v>
      </c>
      <c r="Q38" s="56">
        <f>IF(O38=" "," ",O38-P38)</f>
        <v>0</v>
      </c>
      <c r="R38" s="57">
        <f>IF(O38=" "," ",(O38+P38)/2)</f>
        <v>4.7661290322580649</v>
      </c>
      <c r="S38" s="63">
        <f>4.76-N38</f>
        <v>-5.7446980082254129E-3</v>
      </c>
      <c r="T38" s="92" t="s">
        <v>31</v>
      </c>
      <c r="U38" s="70"/>
    </row>
    <row r="39" spans="1:21" ht="20" x14ac:dyDescent="0.4">
      <c r="A39" s="88"/>
      <c r="B39" s="89"/>
      <c r="D39" s="63"/>
      <c r="F39" s="91" t="s">
        <v>33</v>
      </c>
      <c r="G39" s="65">
        <v>124.07</v>
      </c>
      <c r="H39" s="65">
        <v>124.07</v>
      </c>
      <c r="I39" s="18">
        <v>123.98</v>
      </c>
      <c r="J39" s="18">
        <v>123.98</v>
      </c>
      <c r="K39" s="17">
        <f t="shared" si="14"/>
        <v>4.7634399935520273</v>
      </c>
      <c r="L39" s="18">
        <f t="shared" si="14"/>
        <v>4.7634399935520273</v>
      </c>
      <c r="M39" s="18">
        <f>IF(K39=" "," ",(K39-L39))</f>
        <v>0</v>
      </c>
      <c r="N39" s="18">
        <f>IF(K39=" "," ",(K39+L39)/2)</f>
        <v>4.7634399935520273</v>
      </c>
      <c r="O39" s="18">
        <f t="shared" si="15"/>
        <v>4.7668978867559284</v>
      </c>
      <c r="P39" s="18">
        <f t="shared" si="15"/>
        <v>4.7668978867559284</v>
      </c>
      <c r="Q39" s="56">
        <f>IF(O39=" "," ",O39-P39)</f>
        <v>0</v>
      </c>
      <c r="R39" s="57">
        <f>IF(O39=" "," ",(O39+P39)/2)</f>
        <v>4.7668978867559284</v>
      </c>
      <c r="S39" s="63">
        <f>4.76-N39</f>
        <v>-3.4399935520275093E-3</v>
      </c>
      <c r="T39" s="92" t="s">
        <v>31</v>
      </c>
      <c r="U39" s="70"/>
    </row>
    <row r="40" spans="1:21" ht="20" x14ac:dyDescent="0.4">
      <c r="A40" s="88"/>
      <c r="B40" s="89"/>
      <c r="D40" s="63"/>
      <c r="F40" s="91"/>
      <c r="G40" s="65"/>
      <c r="H40" s="65"/>
      <c r="I40" s="18"/>
      <c r="J40" s="18"/>
      <c r="K40" s="17"/>
      <c r="L40" s="18"/>
      <c r="M40" s="18"/>
      <c r="N40" s="18"/>
      <c r="O40" s="18"/>
      <c r="P40" s="18"/>
      <c r="Q40" s="56"/>
      <c r="R40" s="57"/>
      <c r="S40" s="63"/>
      <c r="T40" s="92"/>
      <c r="U40" s="70"/>
    </row>
    <row r="41" spans="1:21" ht="20" x14ac:dyDescent="0.4">
      <c r="A41" s="88"/>
      <c r="B41" s="89"/>
      <c r="D41" s="63"/>
      <c r="E41" s="90" t="s">
        <v>52</v>
      </c>
      <c r="F41" s="91" t="s">
        <v>30</v>
      </c>
      <c r="G41" s="65">
        <v>123.78</v>
      </c>
      <c r="H41" s="65">
        <v>123.78</v>
      </c>
      <c r="I41" s="18">
        <v>123.63</v>
      </c>
      <c r="J41" s="18">
        <v>123.63</v>
      </c>
      <c r="K41" s="17">
        <f t="shared" ref="K41:L43" si="16">IF(G41&lt;=0," ",591/G41)</f>
        <v>4.7746000969461946</v>
      </c>
      <c r="L41" s="18">
        <f t="shared" si="16"/>
        <v>4.7746000969461946</v>
      </c>
      <c r="M41" s="2">
        <f>IF(K41=" "," ",(K41-L41))</f>
        <v>0</v>
      </c>
      <c r="N41" s="18">
        <f>IF(K41=" "," ",(K41+L41)/2)</f>
        <v>4.7746000969461946</v>
      </c>
      <c r="O41" s="18">
        <f t="shared" ref="O41:P43" si="17">IF(I41&lt;=0," ",591/I41)</f>
        <v>4.780393108468818</v>
      </c>
      <c r="P41" s="18">
        <f t="shared" si="17"/>
        <v>4.780393108468818</v>
      </c>
      <c r="Q41" s="99">
        <f>IF(O41=" "," ",O41-P41)</f>
        <v>0</v>
      </c>
      <c r="R41" s="57">
        <f>IF(O41=" "," ",(O41+P41)/2)</f>
        <v>4.780393108468818</v>
      </c>
      <c r="S41" s="63">
        <f>4.76-N41</f>
        <v>-1.4600096946194796E-2</v>
      </c>
      <c r="T41" s="92" t="s">
        <v>31</v>
      </c>
      <c r="U41" s="70"/>
    </row>
    <row r="42" spans="1:21" ht="20" x14ac:dyDescent="0.4">
      <c r="A42" s="88"/>
      <c r="B42" s="89"/>
      <c r="D42" s="63"/>
      <c r="F42" s="91" t="s">
        <v>32</v>
      </c>
      <c r="G42" s="65">
        <v>123.9</v>
      </c>
      <c r="H42" s="65">
        <v>123.9</v>
      </c>
      <c r="I42" s="18">
        <v>123.59</v>
      </c>
      <c r="J42" s="18">
        <v>123.59</v>
      </c>
      <c r="K42" s="17">
        <f t="shared" si="16"/>
        <v>4.7699757869249391</v>
      </c>
      <c r="L42" s="18">
        <f t="shared" si="16"/>
        <v>4.7699757869249391</v>
      </c>
      <c r="M42" s="18">
        <f>IF(K42=" "," ",(K42-L42))</f>
        <v>0</v>
      </c>
      <c r="N42" s="18">
        <f>IF(K42=" "," ",(K42+L42)/2)</f>
        <v>4.7699757869249391</v>
      </c>
      <c r="O42" s="18">
        <f t="shared" si="17"/>
        <v>4.7819402864309408</v>
      </c>
      <c r="P42" s="18">
        <f t="shared" si="17"/>
        <v>4.7819402864309408</v>
      </c>
      <c r="Q42" s="56">
        <f>IF(O42=" "," ",O42-P42)</f>
        <v>0</v>
      </c>
      <c r="R42" s="57">
        <f>IF(O42=" "," ",(O42+P42)/2)</f>
        <v>4.7819402864309408</v>
      </c>
      <c r="S42" s="63">
        <f>4.76-N42</f>
        <v>-9.9757869249392783E-3</v>
      </c>
      <c r="T42" s="92" t="s">
        <v>31</v>
      </c>
      <c r="U42" s="70"/>
    </row>
    <row r="43" spans="1:21" ht="20" x14ac:dyDescent="0.4">
      <c r="A43" s="88"/>
      <c r="B43" s="89"/>
      <c r="D43" s="63"/>
      <c r="F43" s="91" t="s">
        <v>33</v>
      </c>
      <c r="G43" s="65">
        <v>123.7</v>
      </c>
      <c r="H43" s="65">
        <v>123.7</v>
      </c>
      <c r="I43" s="18">
        <v>123.7</v>
      </c>
      <c r="J43" s="18">
        <v>123.7</v>
      </c>
      <c r="K43" s="17">
        <f t="shared" si="16"/>
        <v>4.7776879547291831</v>
      </c>
      <c r="L43" s="18">
        <f t="shared" si="16"/>
        <v>4.7776879547291831</v>
      </c>
      <c r="M43" s="18">
        <f>IF(K43=" "," ",(K43-L43))</f>
        <v>0</v>
      </c>
      <c r="N43" s="18">
        <f>IF(K43=" "," ",(K43+L43)/2)</f>
        <v>4.7776879547291831</v>
      </c>
      <c r="O43" s="18">
        <f t="shared" si="17"/>
        <v>4.7776879547291831</v>
      </c>
      <c r="P43" s="18">
        <f t="shared" si="17"/>
        <v>4.7776879547291831</v>
      </c>
      <c r="Q43" s="56">
        <f>IF(O43=" "," ",O43-P43)</f>
        <v>0</v>
      </c>
      <c r="R43" s="57">
        <f>IF(O43=" "," ",(O43+P43)/2)</f>
        <v>4.7776879547291831</v>
      </c>
      <c r="S43" s="63">
        <f>4.76-N43</f>
        <v>-1.7687954729183275E-2</v>
      </c>
      <c r="T43" s="92" t="s">
        <v>31</v>
      </c>
      <c r="U43" s="70"/>
    </row>
    <row r="44" spans="1:21" ht="20" x14ac:dyDescent="0.4">
      <c r="A44" s="88"/>
      <c r="B44" s="89"/>
      <c r="D44" s="63"/>
      <c r="F44" s="91"/>
      <c r="G44" s="65"/>
      <c r="H44" s="65"/>
      <c r="I44" s="18"/>
      <c r="J44" s="18"/>
      <c r="K44" s="17"/>
      <c r="L44" s="18"/>
      <c r="M44" s="18"/>
      <c r="N44" s="18"/>
      <c r="O44" s="18"/>
      <c r="P44" s="18"/>
      <c r="Q44" s="56"/>
      <c r="R44" s="57"/>
      <c r="S44" s="63"/>
      <c r="T44" s="92"/>
      <c r="U44" s="70"/>
    </row>
    <row r="45" spans="1:21" ht="20" x14ac:dyDescent="0.4">
      <c r="A45" s="88"/>
      <c r="B45" s="89"/>
      <c r="D45" s="63"/>
      <c r="E45" s="90" t="s">
        <v>53</v>
      </c>
      <c r="F45" s="91" t="s">
        <v>30</v>
      </c>
      <c r="G45" s="65">
        <v>123.62</v>
      </c>
      <c r="H45" s="65">
        <v>123.62</v>
      </c>
      <c r="I45" s="18">
        <v>123.83</v>
      </c>
      <c r="J45" s="18">
        <v>123.83</v>
      </c>
      <c r="K45" s="17">
        <f t="shared" ref="K45:L47" si="18">IF(G45&lt;=0," ",591/G45)</f>
        <v>4.7807798090923797</v>
      </c>
      <c r="L45" s="18">
        <f t="shared" si="18"/>
        <v>4.7807798090923797</v>
      </c>
      <c r="M45" s="2">
        <f>IF(K45=" "," ",(K45-L45))</f>
        <v>0</v>
      </c>
      <c r="N45" s="18">
        <f>IF(K45=" "," ",(K45+L45)/2)</f>
        <v>4.7807798090923797</v>
      </c>
      <c r="O45" s="18">
        <f t="shared" ref="O45:P47" si="19">IF(I45&lt;=0," ",591/I45)</f>
        <v>4.7726722119034157</v>
      </c>
      <c r="P45" s="18">
        <f t="shared" si="19"/>
        <v>4.7726722119034157</v>
      </c>
      <c r="Q45" s="99">
        <f>IF(O45=" "," ",O45-P45)</f>
        <v>0</v>
      </c>
      <c r="R45" s="57">
        <f>IF(O45=" "," ",(O45+P45)/2)</f>
        <v>4.7726722119034157</v>
      </c>
      <c r="S45" s="63">
        <f>4.76-N45</f>
        <v>-2.0779809092379864E-2</v>
      </c>
      <c r="T45" s="92" t="s">
        <v>31</v>
      </c>
      <c r="U45" s="70"/>
    </row>
    <row r="46" spans="1:21" ht="20" x14ac:dyDescent="0.4">
      <c r="A46" s="88"/>
      <c r="B46" s="89"/>
      <c r="D46" s="63"/>
      <c r="F46" s="91" t="s">
        <v>32</v>
      </c>
      <c r="G46" s="65">
        <v>123.89</v>
      </c>
      <c r="H46" s="65">
        <v>123.89</v>
      </c>
      <c r="I46" s="18">
        <v>123.56</v>
      </c>
      <c r="J46" s="18">
        <v>123.56</v>
      </c>
      <c r="K46" s="17">
        <f t="shared" si="18"/>
        <v>4.7703608039389778</v>
      </c>
      <c r="L46" s="18">
        <f t="shared" si="18"/>
        <v>4.7703608039389778</v>
      </c>
      <c r="M46" s="18">
        <f>IF(K46=" "," ",(K46-L46))</f>
        <v>0</v>
      </c>
      <c r="N46" s="18">
        <f>IF(K46=" "," ",(K46+L46)/2)</f>
        <v>4.7703608039389778</v>
      </c>
      <c r="O46" s="18">
        <f t="shared" si="19"/>
        <v>4.7831013272903853</v>
      </c>
      <c r="P46" s="18">
        <f t="shared" si="19"/>
        <v>4.7831013272903853</v>
      </c>
      <c r="Q46" s="56">
        <f>IF(O46=" "," ",O46-P46)</f>
        <v>0</v>
      </c>
      <c r="R46" s="57">
        <f>IF(O46=" "," ",(O46+P46)/2)</f>
        <v>4.7831013272903853</v>
      </c>
      <c r="S46" s="63">
        <f>4.76-N46</f>
        <v>-1.036080393897798E-2</v>
      </c>
      <c r="T46" s="92" t="s">
        <v>31</v>
      </c>
      <c r="U46" s="70"/>
    </row>
    <row r="47" spans="1:21" ht="20" x14ac:dyDescent="0.4">
      <c r="A47" s="88"/>
      <c r="B47" s="89"/>
      <c r="D47" s="63"/>
      <c r="F47" s="91" t="s">
        <v>33</v>
      </c>
      <c r="G47" s="65">
        <v>123.94</v>
      </c>
      <c r="H47" s="65">
        <v>123.94</v>
      </c>
      <c r="I47" s="18">
        <v>123.69</v>
      </c>
      <c r="J47" s="18">
        <v>123.69</v>
      </c>
      <c r="K47" s="17">
        <f t="shared" si="18"/>
        <v>4.7684363401645955</v>
      </c>
      <c r="L47" s="18">
        <f t="shared" si="18"/>
        <v>4.7684363401645955</v>
      </c>
      <c r="M47" s="18">
        <f>IF(K47=" "," ",(K47-L47))</f>
        <v>0</v>
      </c>
      <c r="N47" s="18">
        <f>IF(K47=" "," ",(K47+L47)/2)</f>
        <v>4.7684363401645955</v>
      </c>
      <c r="O47" s="18">
        <f t="shared" si="19"/>
        <v>4.7780742178025708</v>
      </c>
      <c r="P47" s="18">
        <f t="shared" si="19"/>
        <v>4.7780742178025708</v>
      </c>
      <c r="Q47" s="56">
        <f>IF(O47=" "," ",O47-P47)</f>
        <v>0</v>
      </c>
      <c r="R47" s="57">
        <f>IF(O47=" "," ",(O47+P47)/2)</f>
        <v>4.7780742178025708</v>
      </c>
      <c r="S47" s="63">
        <f>4.76-N47</f>
        <v>-8.4363401645957126E-3</v>
      </c>
      <c r="T47" s="92" t="s">
        <v>31</v>
      </c>
      <c r="U47" s="70"/>
    </row>
    <row r="48" spans="1:21" ht="20" x14ac:dyDescent="0.4">
      <c r="A48" s="88"/>
      <c r="B48" s="89"/>
      <c r="D48" s="63"/>
      <c r="F48" s="91"/>
      <c r="G48" s="65"/>
      <c r="H48" s="65"/>
      <c r="I48" s="18"/>
      <c r="J48" s="18"/>
      <c r="K48" s="17"/>
      <c r="L48" s="18"/>
      <c r="M48" s="18"/>
      <c r="N48" s="18"/>
      <c r="O48" s="18"/>
      <c r="P48" s="18"/>
      <c r="Q48" s="56"/>
      <c r="R48" s="57"/>
      <c r="S48" s="63"/>
      <c r="T48" s="92"/>
      <c r="U48" s="70"/>
    </row>
    <row r="49" spans="1:21" ht="20" x14ac:dyDescent="0.4">
      <c r="A49" s="88"/>
      <c r="B49" s="89"/>
      <c r="D49" s="63"/>
      <c r="E49" s="90" t="s">
        <v>54</v>
      </c>
      <c r="F49" s="91" t="s">
        <v>30</v>
      </c>
      <c r="G49" s="65">
        <v>123.83</v>
      </c>
      <c r="H49" s="65">
        <v>123.83</v>
      </c>
      <c r="I49" s="18">
        <v>123.68</v>
      </c>
      <c r="J49" s="18">
        <v>123.68</v>
      </c>
      <c r="K49" s="17">
        <f t="shared" ref="K49:L51" si="20">IF(G49&lt;=0," ",591/G49)</f>
        <v>4.7726722119034157</v>
      </c>
      <c r="L49" s="18">
        <f t="shared" si="20"/>
        <v>4.7726722119034157</v>
      </c>
      <c r="M49" s="2">
        <f>IF(K49=" "," ",(K49-L49))</f>
        <v>0</v>
      </c>
      <c r="N49" s="18">
        <f>IF(K49=" "," ",(K49+L49)/2)</f>
        <v>4.7726722119034157</v>
      </c>
      <c r="O49" s="18">
        <f t="shared" ref="O49:P51" si="21">IF(I49&lt;=0," ",591/I49)</f>
        <v>4.778460543337645</v>
      </c>
      <c r="P49" s="18">
        <f t="shared" si="21"/>
        <v>4.778460543337645</v>
      </c>
      <c r="Q49" s="99">
        <f>IF(O49=" "," ",O49-P49)</f>
        <v>0</v>
      </c>
      <c r="R49" s="57">
        <f>IF(O49=" "," ",(O49+P49)/2)</f>
        <v>4.778460543337645</v>
      </c>
      <c r="S49" s="63">
        <f>4.76-N49</f>
        <v>-1.2672211903415942E-2</v>
      </c>
      <c r="T49" s="92" t="s">
        <v>31</v>
      </c>
      <c r="U49" s="70"/>
    </row>
    <row r="50" spans="1:21" ht="20" x14ac:dyDescent="0.4">
      <c r="A50" s="88"/>
      <c r="B50" s="89"/>
      <c r="D50" s="63"/>
      <c r="F50" s="91" t="s">
        <v>32</v>
      </c>
      <c r="G50" s="65">
        <v>123.92</v>
      </c>
      <c r="H50" s="65">
        <v>123.92</v>
      </c>
      <c r="I50" s="18">
        <v>123.64</v>
      </c>
      <c r="J50" s="18">
        <v>123.64</v>
      </c>
      <c r="K50" s="17">
        <f t="shared" si="20"/>
        <v>4.7692059393156878</v>
      </c>
      <c r="L50" s="18">
        <f t="shared" si="20"/>
        <v>4.7692059393156878</v>
      </c>
      <c r="M50" s="18">
        <f>IF(K50=" "," ",(K50-L50))</f>
        <v>0</v>
      </c>
      <c r="N50" s="18">
        <f>IF(K50=" "," ",(K50+L50)/2)</f>
        <v>4.7692059393156878</v>
      </c>
      <c r="O50" s="18">
        <f t="shared" si="21"/>
        <v>4.7800064703979297</v>
      </c>
      <c r="P50" s="18">
        <f t="shared" si="21"/>
        <v>4.7800064703979297</v>
      </c>
      <c r="Q50" s="56">
        <f>IF(O50=" "," ",O50-P50)</f>
        <v>0</v>
      </c>
      <c r="R50" s="57">
        <f>IF(O50=" "," ",(O50+P50)/2)</f>
        <v>4.7800064703979297</v>
      </c>
      <c r="S50" s="63">
        <f>4.76-N50</f>
        <v>-9.2059393156880276E-3</v>
      </c>
      <c r="T50" s="92" t="s">
        <v>31</v>
      </c>
      <c r="U50" s="70"/>
    </row>
    <row r="51" spans="1:21" ht="20" x14ac:dyDescent="0.4">
      <c r="A51" s="88"/>
      <c r="B51" s="89"/>
      <c r="D51" s="63"/>
      <c r="F51" s="91" t="s">
        <v>33</v>
      </c>
      <c r="G51" s="65">
        <v>123.78</v>
      </c>
      <c r="H51" s="65">
        <v>123.78</v>
      </c>
      <c r="I51" s="18">
        <v>123.62</v>
      </c>
      <c r="J51" s="18">
        <v>123.62</v>
      </c>
      <c r="K51" s="17">
        <f t="shared" si="20"/>
        <v>4.7746000969461946</v>
      </c>
      <c r="L51" s="18">
        <f t="shared" si="20"/>
        <v>4.7746000969461946</v>
      </c>
      <c r="M51" s="18">
        <f>IF(K51=" "," ",(K51-L51))</f>
        <v>0</v>
      </c>
      <c r="N51" s="18">
        <f>IF(K51=" "," ",(K51+L51)/2)</f>
        <v>4.7746000969461946</v>
      </c>
      <c r="O51" s="18">
        <f t="shared" si="21"/>
        <v>4.7807798090923797</v>
      </c>
      <c r="P51" s="18">
        <f t="shared" si="21"/>
        <v>4.7807798090923797</v>
      </c>
      <c r="Q51" s="56">
        <f>IF(O51=" "," ",O51-P51)</f>
        <v>0</v>
      </c>
      <c r="R51" s="57">
        <f>IF(O51=" "," ",(O51+P51)/2)</f>
        <v>4.7807798090923797</v>
      </c>
      <c r="S51" s="63">
        <f>4.76-N51</f>
        <v>-1.4600096946194796E-2</v>
      </c>
      <c r="T51" s="92" t="s">
        <v>31</v>
      </c>
      <c r="U51" s="70"/>
    </row>
    <row r="52" spans="1:21" ht="20" x14ac:dyDescent="0.4">
      <c r="A52" s="88"/>
      <c r="B52" s="89"/>
      <c r="D52" s="63"/>
      <c r="F52" s="91"/>
      <c r="G52" s="65"/>
      <c r="H52" s="65"/>
      <c r="I52" s="18"/>
      <c r="J52" s="18"/>
      <c r="K52" s="17"/>
      <c r="L52" s="18"/>
      <c r="M52" s="18"/>
      <c r="N52" s="18"/>
      <c r="O52" s="18"/>
      <c r="P52" s="18"/>
      <c r="Q52" s="56"/>
      <c r="R52" s="57"/>
      <c r="S52" s="63"/>
      <c r="T52" s="92"/>
      <c r="U52" s="70"/>
    </row>
    <row r="53" spans="1:21" ht="20" x14ac:dyDescent="0.4">
      <c r="A53" s="88"/>
      <c r="B53" s="89"/>
      <c r="D53" s="63"/>
      <c r="E53" s="90" t="s">
        <v>55</v>
      </c>
      <c r="F53" s="91" t="s">
        <v>30</v>
      </c>
      <c r="G53" s="65">
        <v>123.82</v>
      </c>
      <c r="H53" s="65">
        <v>123.82</v>
      </c>
      <c r="I53" s="18">
        <v>123.96</v>
      </c>
      <c r="J53" s="18">
        <v>123.96</v>
      </c>
      <c r="K53" s="17">
        <f t="shared" ref="K53:L55" si="22">IF(G53&lt;=0," ",591/G53)</f>
        <v>4.7730576643514784</v>
      </c>
      <c r="L53" s="18">
        <f t="shared" si="22"/>
        <v>4.7730576643514784</v>
      </c>
      <c r="M53" s="2">
        <f>IF(K53=" "," ",(K53-L53))</f>
        <v>0</v>
      </c>
      <c r="N53" s="18">
        <f>IF(K53=" "," ",(K53+L53)/2)</f>
        <v>4.7730576643514784</v>
      </c>
      <c r="O53" s="18">
        <f t="shared" ref="O53:P55" si="23">IF(I53&lt;=0," ",591/I53)</f>
        <v>4.7676669893514037</v>
      </c>
      <c r="P53" s="18">
        <f t="shared" si="23"/>
        <v>4.7676669893514037</v>
      </c>
      <c r="Q53" s="99">
        <f>IF(O53=" "," ",O53-P53)</f>
        <v>0</v>
      </c>
      <c r="R53" s="57">
        <f>IF(O53=" "," ",(O53+P53)/2)</f>
        <v>4.7676669893514037</v>
      </c>
      <c r="S53" s="63">
        <f>4.76-N53</f>
        <v>-1.3057664351478593E-2</v>
      </c>
      <c r="T53" s="92" t="s">
        <v>31</v>
      </c>
      <c r="U53" s="70"/>
    </row>
    <row r="54" spans="1:21" ht="20" x14ac:dyDescent="0.4">
      <c r="A54" s="88"/>
      <c r="B54" s="89"/>
      <c r="D54" s="63"/>
      <c r="F54" s="91" t="s">
        <v>32</v>
      </c>
      <c r="G54" s="65">
        <v>123.83</v>
      </c>
      <c r="H54" s="65">
        <v>123.83</v>
      </c>
      <c r="I54" s="18">
        <v>123.86</v>
      </c>
      <c r="J54" s="18">
        <v>123.86</v>
      </c>
      <c r="K54" s="17">
        <f t="shared" si="22"/>
        <v>4.7726722119034157</v>
      </c>
      <c r="L54" s="18">
        <f t="shared" si="22"/>
        <v>4.7726722119034157</v>
      </c>
      <c r="M54" s="18">
        <f>IF(K54=" "," ",(K54-L54))</f>
        <v>0</v>
      </c>
      <c r="N54" s="18">
        <f>IF(K54=" "," ",(K54+L54)/2)</f>
        <v>4.7726722119034157</v>
      </c>
      <c r="O54" s="18">
        <f t="shared" si="23"/>
        <v>4.7715162279993537</v>
      </c>
      <c r="P54" s="18">
        <f t="shared" si="23"/>
        <v>4.7715162279993537</v>
      </c>
      <c r="Q54" s="56">
        <f>IF(O54=" "," ",O54-P54)</f>
        <v>0</v>
      </c>
      <c r="R54" s="57">
        <f>IF(O54=" "," ",(O54+P54)/2)</f>
        <v>4.7715162279993537</v>
      </c>
      <c r="S54" s="63">
        <f>4.76-N54</f>
        <v>-1.2672211903415942E-2</v>
      </c>
      <c r="T54" s="92" t="s">
        <v>31</v>
      </c>
      <c r="U54" s="70"/>
    </row>
    <row r="55" spans="1:21" ht="20" x14ac:dyDescent="0.4">
      <c r="A55" s="88"/>
      <c r="B55" s="89"/>
      <c r="D55" s="63"/>
      <c r="F55" s="91" t="s">
        <v>33</v>
      </c>
      <c r="G55" s="65">
        <v>123.84</v>
      </c>
      <c r="H55" s="65">
        <v>123.84</v>
      </c>
      <c r="I55" s="18">
        <v>123.78</v>
      </c>
      <c r="J55" s="18">
        <v>123.78</v>
      </c>
      <c r="K55" s="17">
        <f t="shared" si="22"/>
        <v>4.7722868217054266</v>
      </c>
      <c r="L55" s="18">
        <f t="shared" si="22"/>
        <v>4.7722868217054266</v>
      </c>
      <c r="M55" s="18">
        <f>IF(K55=" "," ",(K55-L55))</f>
        <v>0</v>
      </c>
      <c r="N55" s="18">
        <f>IF(K55=" "," ",(K55+L55)/2)</f>
        <v>4.7722868217054266</v>
      </c>
      <c r="O55" s="18">
        <f t="shared" si="23"/>
        <v>4.7746000969461946</v>
      </c>
      <c r="P55" s="18">
        <f t="shared" si="23"/>
        <v>4.7746000969461946</v>
      </c>
      <c r="Q55" s="56">
        <f>IF(O55=" "," ",O55-P55)</f>
        <v>0</v>
      </c>
      <c r="R55" s="57">
        <f>IF(O55=" "," ",(O55+P55)/2)</f>
        <v>4.7746000969461946</v>
      </c>
      <c r="S55" s="63">
        <f>4.76-N55</f>
        <v>-1.2286821705426831E-2</v>
      </c>
      <c r="T55" s="92" t="s">
        <v>31</v>
      </c>
      <c r="U55" s="70"/>
    </row>
    <row r="56" spans="1:21" ht="20" x14ac:dyDescent="0.4">
      <c r="A56" s="88"/>
      <c r="B56" s="89"/>
      <c r="D56" s="63"/>
      <c r="F56" s="91"/>
      <c r="G56" s="65"/>
      <c r="H56" s="65"/>
      <c r="I56" s="18"/>
      <c r="J56" s="67"/>
      <c r="K56" s="17"/>
      <c r="L56" s="18"/>
      <c r="M56" s="18"/>
      <c r="N56" s="18"/>
      <c r="O56" s="18"/>
      <c r="P56" s="18"/>
      <c r="Q56" s="56"/>
      <c r="R56" s="57"/>
      <c r="S56" s="63"/>
      <c r="T56" s="92"/>
      <c r="U56" s="70"/>
    </row>
    <row r="57" spans="1:21" ht="20" x14ac:dyDescent="0.4">
      <c r="A57" s="88"/>
      <c r="B57" s="89"/>
      <c r="D57" s="63"/>
      <c r="F57" s="91" t="s">
        <v>30</v>
      </c>
      <c r="G57" s="65"/>
      <c r="H57" s="65"/>
      <c r="I57" s="18"/>
      <c r="J57" s="67"/>
      <c r="K57" s="17" t="str">
        <f t="shared" ref="K57:L59" si="24">IF(G57&lt;=0," ",591/G57)</f>
        <v xml:space="preserve"> </v>
      </c>
      <c r="L57" s="18" t="str">
        <f t="shared" si="24"/>
        <v xml:space="preserve"> </v>
      </c>
      <c r="M57" s="2" t="str">
        <f>IF(K57=" "," ",(K57-L57))</f>
        <v xml:space="preserve"> </v>
      </c>
      <c r="N57" s="18" t="str">
        <f>IF(K57=" "," ",(K57+L57)/2)</f>
        <v xml:space="preserve"> </v>
      </c>
      <c r="O57" s="18" t="str">
        <f t="shared" ref="O57:P59" si="25">IF(I57&lt;=0," ",591/I57)</f>
        <v xml:space="preserve"> </v>
      </c>
      <c r="P57" s="18" t="str">
        <f t="shared" si="25"/>
        <v xml:space="preserve"> </v>
      </c>
      <c r="Q57" s="99" t="str">
        <f>IF(O57=" "," ",O57-P57)</f>
        <v xml:space="preserve"> </v>
      </c>
      <c r="R57" s="57" t="str">
        <f>IF(O57=" "," ",(O57+P57)/2)</f>
        <v xml:space="preserve"> </v>
      </c>
      <c r="S57" s="63" t="e">
        <f>4.76-N57</f>
        <v>#VALUE!</v>
      </c>
      <c r="T57" s="92"/>
      <c r="U57" s="70"/>
    </row>
    <row r="58" spans="1:21" ht="20" x14ac:dyDescent="0.4">
      <c r="A58" s="88"/>
      <c r="B58" s="89"/>
      <c r="D58" s="63"/>
      <c r="F58" s="91" t="s">
        <v>32</v>
      </c>
      <c r="G58" s="65"/>
      <c r="H58" s="65"/>
      <c r="I58" s="18"/>
      <c r="J58" s="67"/>
      <c r="K58" s="17" t="str">
        <f t="shared" si="24"/>
        <v xml:space="preserve"> </v>
      </c>
      <c r="L58" s="18" t="str">
        <f t="shared" si="24"/>
        <v xml:space="preserve"> </v>
      </c>
      <c r="M58" s="18" t="str">
        <f>IF(K58=" "," ",(K58-L58))</f>
        <v xml:space="preserve"> </v>
      </c>
      <c r="N58" s="18" t="str">
        <f>IF(K58=" "," ",(K58+L58)/2)</f>
        <v xml:space="preserve"> </v>
      </c>
      <c r="O58" s="18" t="str">
        <f t="shared" si="25"/>
        <v xml:space="preserve"> </v>
      </c>
      <c r="P58" s="18" t="str">
        <f t="shared" si="25"/>
        <v xml:space="preserve"> </v>
      </c>
      <c r="Q58" s="56" t="str">
        <f>IF(O58=" "," ",O58-P58)</f>
        <v xml:space="preserve"> </v>
      </c>
      <c r="R58" s="57" t="str">
        <f>IF(O58=" "," ",(O58+P58)/2)</f>
        <v xml:space="preserve"> </v>
      </c>
      <c r="S58" s="63" t="e">
        <f>4.76-N58</f>
        <v>#VALUE!</v>
      </c>
      <c r="T58" s="92"/>
      <c r="U58" s="70"/>
    </row>
    <row r="59" spans="1:21" ht="20" x14ac:dyDescent="0.4">
      <c r="A59" s="88"/>
      <c r="B59" s="89"/>
      <c r="D59" s="63"/>
      <c r="F59" s="91" t="s">
        <v>33</v>
      </c>
      <c r="G59" s="65"/>
      <c r="H59" s="65"/>
      <c r="I59" s="18"/>
      <c r="J59" s="67"/>
      <c r="K59" s="17" t="str">
        <f t="shared" si="24"/>
        <v xml:space="preserve"> </v>
      </c>
      <c r="L59" s="18" t="str">
        <f t="shared" si="24"/>
        <v xml:space="preserve"> </v>
      </c>
      <c r="M59" s="18" t="str">
        <f>IF(K59=" "," ",(K59-L59))</f>
        <v xml:space="preserve"> </v>
      </c>
      <c r="N59" s="18" t="str">
        <f>IF(K59=" "," ",(K59+L59)/2)</f>
        <v xml:space="preserve"> </v>
      </c>
      <c r="O59" s="18" t="str">
        <f t="shared" si="25"/>
        <v xml:space="preserve"> </v>
      </c>
      <c r="P59" s="18" t="str">
        <f t="shared" si="25"/>
        <v xml:space="preserve"> </v>
      </c>
      <c r="Q59" s="56" t="str">
        <f>IF(O59=" "," ",O59-P59)</f>
        <v xml:space="preserve"> </v>
      </c>
      <c r="R59" s="57" t="str">
        <f>IF(O59=" "," ",(O59+P59)/2)</f>
        <v xml:space="preserve"> </v>
      </c>
      <c r="S59" s="63" t="e">
        <f>4.76-N59</f>
        <v>#VALUE!</v>
      </c>
      <c r="T59" s="92"/>
      <c r="U59" s="70"/>
    </row>
    <row r="60" spans="1:21" ht="20" x14ac:dyDescent="0.4">
      <c r="A60" s="88"/>
      <c r="B60" s="89"/>
      <c r="D60" s="63"/>
      <c r="F60" s="91"/>
      <c r="G60" s="65"/>
      <c r="H60" s="65"/>
      <c r="I60" s="18"/>
      <c r="J60" s="67"/>
      <c r="K60" s="17"/>
      <c r="L60" s="18"/>
      <c r="M60" s="18"/>
      <c r="N60" s="18"/>
      <c r="O60" s="18"/>
      <c r="P60" s="18"/>
      <c r="Q60" s="56"/>
      <c r="R60" s="57"/>
      <c r="S60" s="63"/>
      <c r="T60" s="92"/>
      <c r="U60" s="70"/>
    </row>
    <row r="61" spans="1:21" ht="20" x14ac:dyDescent="0.4">
      <c r="A61" s="88"/>
      <c r="B61" s="89"/>
      <c r="D61" s="63"/>
      <c r="F61" s="91"/>
      <c r="G61" s="65"/>
      <c r="H61" s="65"/>
      <c r="I61" s="18"/>
      <c r="J61" s="67"/>
      <c r="K61" s="17"/>
      <c r="L61" s="18"/>
      <c r="M61" s="18"/>
      <c r="N61" s="18"/>
      <c r="O61" s="18"/>
      <c r="P61" s="18"/>
      <c r="Q61" s="56"/>
      <c r="R61" s="57"/>
      <c r="S61" s="63"/>
      <c r="T61" s="92"/>
      <c r="U61" s="70"/>
    </row>
    <row r="62" spans="1:21" ht="20.5" thickBot="1" x14ac:dyDescent="0.45">
      <c r="A62" s="106"/>
      <c r="B62" s="107"/>
      <c r="C62" s="108"/>
      <c r="D62" s="109"/>
      <c r="E62" s="110"/>
      <c r="F62" s="111"/>
      <c r="G62" s="112"/>
      <c r="H62" s="112"/>
      <c r="I62" s="113"/>
      <c r="J62" s="114"/>
      <c r="K62" s="115" t="str">
        <f>IF(G62&lt;=0," ",591/G62)</f>
        <v xml:space="preserve"> </v>
      </c>
      <c r="L62" s="113" t="str">
        <f>IF(H62&lt;=0," ",591/H62)</f>
        <v xml:space="preserve"> </v>
      </c>
      <c r="M62" s="116" t="str">
        <f t="shared" ref="M62:M71" si="26">IF(K62=" "," ",(K62-L62))</f>
        <v xml:space="preserve"> </v>
      </c>
      <c r="N62" s="113" t="str">
        <f t="shared" ref="N62:N71" si="27">IF(K62=" "," ",(K62+L62)/2)</f>
        <v xml:space="preserve"> </v>
      </c>
      <c r="O62" s="113" t="str">
        <f t="shared" ref="O62:P71" si="28">IF(I62&lt;=0," ",591/I62)</f>
        <v xml:space="preserve"> </v>
      </c>
      <c r="P62" s="113" t="str">
        <f t="shared" si="28"/>
        <v xml:space="preserve"> </v>
      </c>
      <c r="Q62" s="117" t="str">
        <f t="shared" ref="Q62:Q71" si="29">IF(O62=" "," ",O62-P62)</f>
        <v xml:space="preserve"> </v>
      </c>
      <c r="R62" s="118" t="str">
        <f t="shared" ref="R62:R71" si="30">IF(O62=" "," ",(O62+P62)/2)</f>
        <v xml:space="preserve"> </v>
      </c>
      <c r="S62" s="109"/>
      <c r="T62" s="119"/>
      <c r="U62" s="70"/>
    </row>
    <row r="63" spans="1:21" ht="20.5" thickTop="1" x14ac:dyDescent="0.4">
      <c r="K63" s="67" t="str">
        <f t="shared" ref="K63:L71" si="31">IF(G63&lt;=0," ",591/G63)</f>
        <v xml:space="preserve"> </v>
      </c>
      <c r="L63" s="67" t="str">
        <f t="shared" si="31"/>
        <v xml:space="preserve"> </v>
      </c>
      <c r="M63" s="67" t="str">
        <f t="shared" si="26"/>
        <v xml:space="preserve"> </v>
      </c>
      <c r="N63" s="67" t="str">
        <f t="shared" si="27"/>
        <v xml:space="preserve"> </v>
      </c>
      <c r="O63" s="67" t="str">
        <f t="shared" si="28"/>
        <v xml:space="preserve"> </v>
      </c>
      <c r="P63" s="67" t="str">
        <f t="shared" si="28"/>
        <v xml:space="preserve"> </v>
      </c>
      <c r="Q63" s="67" t="str">
        <f t="shared" si="29"/>
        <v xml:space="preserve"> </v>
      </c>
      <c r="R63" s="67" t="str">
        <f t="shared" si="30"/>
        <v xml:space="preserve"> </v>
      </c>
      <c r="S63" s="96" t="str">
        <f t="shared" ref="S63:S71" si="32">IF(R63=" "," ",R63-N63)</f>
        <v xml:space="preserve"> </v>
      </c>
    </row>
    <row r="64" spans="1:21" ht="20" x14ac:dyDescent="0.4">
      <c r="K64" s="67" t="str">
        <f t="shared" si="31"/>
        <v xml:space="preserve"> </v>
      </c>
      <c r="L64" s="67" t="str">
        <f t="shared" si="31"/>
        <v xml:space="preserve"> </v>
      </c>
      <c r="M64" s="67" t="str">
        <f t="shared" si="26"/>
        <v xml:space="preserve"> </v>
      </c>
      <c r="N64" s="67" t="str">
        <f t="shared" si="27"/>
        <v xml:space="preserve"> </v>
      </c>
      <c r="O64" s="67" t="str">
        <f t="shared" si="28"/>
        <v xml:space="preserve"> </v>
      </c>
      <c r="P64" s="67" t="str">
        <f t="shared" si="28"/>
        <v xml:space="preserve"> </v>
      </c>
      <c r="Q64" s="67" t="str">
        <f t="shared" si="29"/>
        <v xml:space="preserve"> </v>
      </c>
      <c r="R64" s="67" t="str">
        <f t="shared" si="30"/>
        <v xml:space="preserve"> </v>
      </c>
      <c r="S64" s="96" t="str">
        <f t="shared" si="32"/>
        <v xml:space="preserve"> </v>
      </c>
    </row>
    <row r="65" spans="1:19" ht="20" x14ac:dyDescent="0.4">
      <c r="K65" s="67" t="str">
        <f t="shared" si="31"/>
        <v xml:space="preserve"> </v>
      </c>
      <c r="L65" s="67" t="str">
        <f t="shared" si="31"/>
        <v xml:space="preserve"> </v>
      </c>
      <c r="M65" s="67" t="str">
        <f t="shared" si="26"/>
        <v xml:space="preserve"> </v>
      </c>
      <c r="N65" s="67" t="str">
        <f t="shared" si="27"/>
        <v xml:space="preserve"> </v>
      </c>
      <c r="O65" s="67" t="str">
        <f t="shared" si="28"/>
        <v xml:space="preserve"> </v>
      </c>
      <c r="P65" s="67" t="str">
        <f t="shared" si="28"/>
        <v xml:space="preserve"> </v>
      </c>
      <c r="Q65" s="67" t="str">
        <f t="shared" si="29"/>
        <v xml:space="preserve"> </v>
      </c>
      <c r="R65" s="67" t="str">
        <f t="shared" si="30"/>
        <v xml:space="preserve"> </v>
      </c>
      <c r="S65" s="96" t="str">
        <f t="shared" si="32"/>
        <v xml:space="preserve"> </v>
      </c>
    </row>
    <row r="66" spans="1:19" ht="20" x14ac:dyDescent="0.4">
      <c r="K66" s="67" t="str">
        <f t="shared" si="31"/>
        <v xml:space="preserve"> </v>
      </c>
      <c r="L66" s="67" t="str">
        <f t="shared" si="31"/>
        <v xml:space="preserve"> </v>
      </c>
      <c r="M66" s="67" t="str">
        <f t="shared" si="26"/>
        <v xml:space="preserve"> </v>
      </c>
      <c r="N66" s="67" t="str">
        <f t="shared" si="27"/>
        <v xml:space="preserve"> </v>
      </c>
      <c r="O66" s="67" t="str">
        <f t="shared" si="28"/>
        <v xml:space="preserve"> </v>
      </c>
      <c r="P66" s="67" t="str">
        <f t="shared" si="28"/>
        <v xml:space="preserve"> </v>
      </c>
      <c r="Q66" s="67" t="str">
        <f t="shared" si="29"/>
        <v xml:space="preserve"> </v>
      </c>
      <c r="R66" s="67" t="str">
        <f t="shared" si="30"/>
        <v xml:space="preserve"> </v>
      </c>
      <c r="S66" s="96" t="str">
        <f t="shared" si="32"/>
        <v xml:space="preserve"> </v>
      </c>
    </row>
    <row r="67" spans="1:19" ht="20" x14ac:dyDescent="0.4">
      <c r="K67" s="67" t="str">
        <f t="shared" si="31"/>
        <v xml:space="preserve"> </v>
      </c>
      <c r="L67" s="67" t="str">
        <f t="shared" si="31"/>
        <v xml:space="preserve"> </v>
      </c>
      <c r="M67" s="67" t="str">
        <f t="shared" si="26"/>
        <v xml:space="preserve"> </v>
      </c>
      <c r="N67" s="67" t="str">
        <f t="shared" si="27"/>
        <v xml:space="preserve"> </v>
      </c>
      <c r="O67" s="67" t="str">
        <f t="shared" si="28"/>
        <v xml:space="preserve"> </v>
      </c>
      <c r="P67" s="67" t="str">
        <f t="shared" si="28"/>
        <v xml:space="preserve"> </v>
      </c>
      <c r="Q67" s="67" t="str">
        <f t="shared" si="29"/>
        <v xml:space="preserve"> </v>
      </c>
      <c r="R67" s="67" t="str">
        <f t="shared" si="30"/>
        <v xml:space="preserve"> </v>
      </c>
      <c r="S67" s="96" t="str">
        <f t="shared" si="32"/>
        <v xml:space="preserve"> </v>
      </c>
    </row>
    <row r="68" spans="1:19" ht="20" x14ac:dyDescent="0.4">
      <c r="K68" s="67" t="str">
        <f t="shared" si="31"/>
        <v xml:space="preserve"> </v>
      </c>
      <c r="L68" s="67" t="str">
        <f t="shared" si="31"/>
        <v xml:space="preserve"> </v>
      </c>
      <c r="M68" s="67" t="str">
        <f t="shared" si="26"/>
        <v xml:space="preserve"> </v>
      </c>
      <c r="N68" s="67" t="str">
        <f t="shared" si="27"/>
        <v xml:space="preserve"> </v>
      </c>
      <c r="O68" s="67" t="str">
        <f t="shared" si="28"/>
        <v xml:space="preserve"> </v>
      </c>
      <c r="P68" s="67" t="str">
        <f t="shared" si="28"/>
        <v xml:space="preserve"> </v>
      </c>
      <c r="Q68" s="67" t="str">
        <f t="shared" si="29"/>
        <v xml:space="preserve"> </v>
      </c>
      <c r="R68" s="67" t="str">
        <f t="shared" si="30"/>
        <v xml:space="preserve"> </v>
      </c>
      <c r="S68" s="96" t="str">
        <f t="shared" si="32"/>
        <v xml:space="preserve"> </v>
      </c>
    </row>
    <row r="69" spans="1:19" ht="20" x14ac:dyDescent="0.4">
      <c r="K69" s="67" t="str">
        <f t="shared" si="31"/>
        <v xml:space="preserve"> </v>
      </c>
      <c r="L69" s="67" t="str">
        <f t="shared" si="31"/>
        <v xml:space="preserve"> </v>
      </c>
      <c r="M69" s="67" t="str">
        <f t="shared" si="26"/>
        <v xml:space="preserve"> </v>
      </c>
      <c r="N69" s="67" t="str">
        <f t="shared" si="27"/>
        <v xml:space="preserve"> </v>
      </c>
      <c r="O69" s="67" t="str">
        <f t="shared" si="28"/>
        <v xml:space="preserve"> </v>
      </c>
      <c r="P69" s="67" t="str">
        <f t="shared" si="28"/>
        <v xml:space="preserve"> </v>
      </c>
      <c r="Q69" s="67" t="str">
        <f t="shared" si="29"/>
        <v xml:space="preserve"> </v>
      </c>
      <c r="R69" s="67" t="str">
        <f t="shared" si="30"/>
        <v xml:space="preserve"> </v>
      </c>
      <c r="S69" s="96" t="str">
        <f t="shared" si="32"/>
        <v xml:space="preserve"> </v>
      </c>
    </row>
    <row r="70" spans="1:19" ht="20" x14ac:dyDescent="0.4">
      <c r="K70" s="67" t="str">
        <f t="shared" si="31"/>
        <v xml:space="preserve"> </v>
      </c>
      <c r="L70" s="67" t="str">
        <f t="shared" si="31"/>
        <v xml:space="preserve"> </v>
      </c>
      <c r="M70" s="67" t="str">
        <f t="shared" si="26"/>
        <v xml:space="preserve"> </v>
      </c>
      <c r="N70" s="67" t="str">
        <f t="shared" si="27"/>
        <v xml:space="preserve"> </v>
      </c>
      <c r="O70" s="67" t="str">
        <f t="shared" si="28"/>
        <v xml:space="preserve"> </v>
      </c>
      <c r="P70" s="67" t="str">
        <f t="shared" si="28"/>
        <v xml:space="preserve"> </v>
      </c>
      <c r="Q70" s="67" t="str">
        <f t="shared" si="29"/>
        <v xml:space="preserve"> </v>
      </c>
      <c r="R70" s="67" t="str">
        <f t="shared" si="30"/>
        <v xml:space="preserve"> </v>
      </c>
      <c r="S70" s="96" t="str">
        <f t="shared" si="32"/>
        <v xml:space="preserve"> </v>
      </c>
    </row>
    <row r="71" spans="1:19" ht="20" x14ac:dyDescent="0.4">
      <c r="A71" s="97"/>
      <c r="K71" s="67" t="str">
        <f t="shared" si="31"/>
        <v xml:space="preserve"> </v>
      </c>
      <c r="L71" s="67" t="str">
        <f t="shared" si="31"/>
        <v xml:space="preserve"> </v>
      </c>
      <c r="M71" s="67" t="str">
        <f t="shared" si="26"/>
        <v xml:space="preserve"> </v>
      </c>
      <c r="N71" s="67" t="str">
        <f t="shared" si="27"/>
        <v xml:space="preserve"> </v>
      </c>
      <c r="O71" s="67" t="str">
        <f t="shared" si="28"/>
        <v xml:space="preserve"> </v>
      </c>
      <c r="P71" s="67" t="str">
        <f t="shared" si="28"/>
        <v xml:space="preserve"> </v>
      </c>
      <c r="Q71" s="67" t="str">
        <f t="shared" si="29"/>
        <v xml:space="preserve"> </v>
      </c>
      <c r="R71" s="67" t="str">
        <f t="shared" si="30"/>
        <v xml:space="preserve"> </v>
      </c>
      <c r="S71" s="96" t="str">
        <f t="shared" si="32"/>
        <v xml:space="preserve"> </v>
      </c>
    </row>
  </sheetData>
  <mergeCells count="8">
    <mergeCell ref="T4:U8"/>
    <mergeCell ref="G6:H6"/>
    <mergeCell ref="I6:J6"/>
    <mergeCell ref="A1:D1"/>
    <mergeCell ref="A2:S2"/>
    <mergeCell ref="A4:A8"/>
    <mergeCell ref="B4:B8"/>
    <mergeCell ref="S4:S5"/>
  </mergeCells>
  <pageMargins left="0.7" right="0.7" top="0.75" bottom="0.75" header="0.3" footer="0.3"/>
  <pageSetup paperSize="9" scale="3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72"/>
  <sheetViews>
    <sheetView topLeftCell="E1" zoomScale="70" zoomScaleNormal="70" workbookViewId="0">
      <selection activeCell="G55" sqref="G55:J55"/>
    </sheetView>
  </sheetViews>
  <sheetFormatPr baseColWidth="10" defaultColWidth="9.78515625" defaultRowHeight="17.5" x14ac:dyDescent="0.35"/>
  <cols>
    <col min="1" max="1" width="23.35546875" style="1" customWidth="1"/>
    <col min="2" max="2" width="16.78515625" style="1" customWidth="1"/>
    <col min="3" max="3" width="16.42578125" style="1" customWidth="1"/>
    <col min="4" max="4" width="10.2109375" style="1" customWidth="1"/>
    <col min="5" max="5" width="11.640625" style="1" customWidth="1"/>
    <col min="6" max="6" width="18.42578125" style="1" customWidth="1"/>
    <col min="7" max="9" width="8.640625" style="1" customWidth="1"/>
    <col min="10" max="10" width="9.78515625" style="1" customWidth="1"/>
    <col min="11" max="18" width="8.78515625" style="1" customWidth="1"/>
    <col min="19" max="19" width="13.140625" style="1" customWidth="1"/>
    <col min="20" max="20" width="17.78515625" style="1" customWidth="1"/>
    <col min="21" max="21" width="0.2109375" style="1" customWidth="1"/>
    <col min="22" max="22" width="12" style="1" customWidth="1"/>
    <col min="23" max="177" width="9.78515625" style="1" customWidth="1"/>
    <col min="178" max="178" width="1.640625" style="1" customWidth="1"/>
    <col min="179" max="179" width="9.78515625" style="1" customWidth="1"/>
    <col min="180" max="182" width="1.640625" style="1" customWidth="1"/>
    <col min="183" max="16384" width="9.78515625" style="1"/>
  </cols>
  <sheetData>
    <row r="1" spans="1:27" ht="70.5" customHeight="1" x14ac:dyDescent="0.5">
      <c r="A1" s="149"/>
      <c r="B1" s="149"/>
      <c r="C1" s="149"/>
      <c r="D1" s="149"/>
      <c r="E1" s="3"/>
      <c r="F1" s="4"/>
      <c r="G1" s="5"/>
      <c r="H1" s="6"/>
      <c r="I1" s="3"/>
      <c r="J1" s="3"/>
      <c r="K1" s="5"/>
      <c r="L1" s="5"/>
      <c r="M1" s="5"/>
      <c r="N1" s="5"/>
      <c r="O1" s="5"/>
      <c r="P1" s="5"/>
      <c r="Q1" s="5"/>
      <c r="R1" s="5"/>
      <c r="S1" s="5"/>
    </row>
    <row r="2" spans="1:27" ht="70.5" customHeight="1" x14ac:dyDescent="0.35">
      <c r="A2" s="150" t="s">
        <v>0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</row>
    <row r="3" spans="1:27" ht="23.5" thickBot="1" x14ac:dyDescent="0.55000000000000004">
      <c r="D3" s="7"/>
      <c r="E3" s="7"/>
      <c r="F3" s="7"/>
      <c r="G3" s="7"/>
      <c r="H3" s="8"/>
      <c r="I3" s="8"/>
      <c r="J3" s="8"/>
      <c r="K3" s="9"/>
      <c r="L3" s="9"/>
      <c r="M3" s="9"/>
      <c r="N3" s="9"/>
      <c r="O3" s="9"/>
      <c r="P3" s="9"/>
      <c r="Q3" s="9"/>
      <c r="R3" s="9"/>
      <c r="S3" s="9"/>
    </row>
    <row r="4" spans="1:27" ht="20.5" thickTop="1" x14ac:dyDescent="0.4">
      <c r="A4" s="151" t="s">
        <v>1</v>
      </c>
      <c r="B4" s="151" t="s">
        <v>2</v>
      </c>
      <c r="C4" s="10"/>
      <c r="D4" s="11"/>
      <c r="E4" s="12"/>
      <c r="F4" s="12"/>
      <c r="G4" s="13"/>
      <c r="H4" s="13"/>
      <c r="I4" s="13"/>
      <c r="J4" s="13"/>
      <c r="K4" s="14"/>
      <c r="L4" s="15"/>
      <c r="M4" s="15"/>
      <c r="N4" s="15"/>
      <c r="O4" s="15"/>
      <c r="P4" s="15"/>
      <c r="Q4" s="15"/>
      <c r="R4" s="16"/>
      <c r="S4" s="154" t="s">
        <v>3</v>
      </c>
      <c r="T4" s="139" t="s">
        <v>4</v>
      </c>
      <c r="U4" s="140"/>
      <c r="X4" s="17" t="e">
        <f>IF(#REF!&lt;=0," ",586/#REF!)</f>
        <v>#REF!</v>
      </c>
      <c r="Y4" s="18" t="str">
        <f>IF(U4&lt;=0," ",586/U4)</f>
        <v xml:space="preserve"> </v>
      </c>
      <c r="Z4" s="19" t="e">
        <f>IF(X4=" "," ",(X4-Y4))</f>
        <v>#REF!</v>
      </c>
      <c r="AA4" s="18" t="e">
        <f>IF(X4=" "," ",(X4+Y4)/2)</f>
        <v>#REF!</v>
      </c>
    </row>
    <row r="5" spans="1:27" ht="20" x14ac:dyDescent="0.4">
      <c r="A5" s="152"/>
      <c r="B5" s="152"/>
      <c r="C5" s="20"/>
      <c r="D5" s="21"/>
      <c r="E5" s="22"/>
      <c r="F5" s="22" t="s">
        <v>5</v>
      </c>
      <c r="G5" s="23" t="s">
        <v>6</v>
      </c>
      <c r="H5" s="23"/>
      <c r="I5" s="23"/>
      <c r="J5" s="24"/>
      <c r="K5" s="25" t="s">
        <v>7</v>
      </c>
      <c r="L5" s="26"/>
      <c r="M5" s="26"/>
      <c r="N5" s="26"/>
      <c r="O5" s="27"/>
      <c r="P5" s="26"/>
      <c r="Q5" s="26"/>
      <c r="R5" s="23"/>
      <c r="S5" s="155"/>
      <c r="T5" s="141"/>
      <c r="U5" s="142"/>
    </row>
    <row r="6" spans="1:27" ht="20" x14ac:dyDescent="0.4">
      <c r="A6" s="152"/>
      <c r="B6" s="152"/>
      <c r="C6" s="22" t="s">
        <v>8</v>
      </c>
      <c r="D6" s="21" t="s">
        <v>9</v>
      </c>
      <c r="E6" s="22" t="s">
        <v>5</v>
      </c>
      <c r="F6" s="22" t="s">
        <v>10</v>
      </c>
      <c r="G6" s="145" t="s">
        <v>11</v>
      </c>
      <c r="H6" s="146"/>
      <c r="I6" s="147" t="s">
        <v>12</v>
      </c>
      <c r="J6" s="148"/>
      <c r="K6" s="28"/>
      <c r="L6" s="23"/>
      <c r="M6" s="23"/>
      <c r="N6" s="23"/>
      <c r="O6" s="23"/>
      <c r="P6" s="23"/>
      <c r="Q6" s="23"/>
      <c r="R6" s="29"/>
      <c r="S6" s="30" t="s">
        <v>13</v>
      </c>
      <c r="T6" s="141"/>
      <c r="U6" s="142"/>
    </row>
    <row r="7" spans="1:27" ht="18.75" customHeight="1" x14ac:dyDescent="0.4">
      <c r="A7" s="152"/>
      <c r="B7" s="152"/>
      <c r="C7" s="20"/>
      <c r="D7" s="29"/>
      <c r="E7" s="22" t="s">
        <v>10</v>
      </c>
      <c r="F7" s="20"/>
      <c r="G7" s="31" t="s">
        <v>14</v>
      </c>
      <c r="H7" s="32" t="s">
        <v>15</v>
      </c>
      <c r="I7" s="32" t="s">
        <v>14</v>
      </c>
      <c r="J7" s="32" t="s">
        <v>15</v>
      </c>
      <c r="K7" s="33" t="s">
        <v>16</v>
      </c>
      <c r="L7" s="34" t="s">
        <v>17</v>
      </c>
      <c r="M7" s="34" t="s">
        <v>18</v>
      </c>
      <c r="N7" s="35" t="s">
        <v>19</v>
      </c>
      <c r="O7" s="34" t="s">
        <v>16</v>
      </c>
      <c r="P7" s="34" t="s">
        <v>17</v>
      </c>
      <c r="Q7" s="34" t="s">
        <v>20</v>
      </c>
      <c r="R7" s="36" t="s">
        <v>19</v>
      </c>
      <c r="S7" s="20" t="s">
        <v>21</v>
      </c>
      <c r="T7" s="141"/>
      <c r="U7" s="142"/>
    </row>
    <row r="8" spans="1:27" ht="20.5" thickBot="1" x14ac:dyDescent="0.45">
      <c r="A8" s="153"/>
      <c r="B8" s="153"/>
      <c r="C8" s="37"/>
      <c r="D8" s="38"/>
      <c r="E8" s="45"/>
      <c r="F8" s="39"/>
      <c r="G8" s="40"/>
      <c r="H8" s="41"/>
      <c r="I8" s="41"/>
      <c r="J8" s="41"/>
      <c r="K8" s="42"/>
      <c r="L8" s="43"/>
      <c r="M8" s="44"/>
      <c r="N8" s="44"/>
      <c r="O8" s="43"/>
      <c r="P8" s="43"/>
      <c r="Q8" s="43"/>
      <c r="R8" s="45"/>
      <c r="S8" s="46">
        <v>3.54</v>
      </c>
      <c r="T8" s="143"/>
      <c r="U8" s="144"/>
    </row>
    <row r="9" spans="1:27" ht="20.5" thickTop="1" x14ac:dyDescent="0.4">
      <c r="A9" s="47"/>
      <c r="B9" s="48"/>
      <c r="C9" s="49"/>
      <c r="D9" s="50"/>
      <c r="E9" s="51"/>
      <c r="F9" s="52"/>
      <c r="G9" s="53"/>
      <c r="H9" s="54"/>
      <c r="I9" s="54"/>
      <c r="J9" s="55"/>
      <c r="K9" s="17"/>
      <c r="L9" s="18"/>
      <c r="M9" s="18"/>
      <c r="N9" s="18"/>
      <c r="O9" s="18"/>
      <c r="P9" s="18"/>
      <c r="Q9" s="56"/>
      <c r="R9" s="57"/>
      <c r="S9" s="58"/>
      <c r="T9" s="59"/>
      <c r="U9" s="60"/>
    </row>
    <row r="10" spans="1:27" ht="41" x14ac:dyDescent="0.5">
      <c r="A10" s="61" t="s">
        <v>22</v>
      </c>
      <c r="B10" s="120" t="s">
        <v>23</v>
      </c>
      <c r="C10" s="49" t="s">
        <v>24</v>
      </c>
      <c r="D10" s="63" t="s">
        <v>25</v>
      </c>
      <c r="E10" s="51"/>
      <c r="F10" s="64"/>
      <c r="G10" s="65"/>
      <c r="H10" s="66"/>
      <c r="I10" s="18"/>
      <c r="J10" s="67"/>
      <c r="K10" s="17"/>
      <c r="L10" s="18"/>
      <c r="M10" s="18"/>
      <c r="N10" s="18"/>
      <c r="O10" s="18"/>
      <c r="P10" s="18"/>
      <c r="Q10" s="56"/>
      <c r="R10" s="57"/>
      <c r="S10" s="68"/>
      <c r="T10" s="69"/>
      <c r="U10" s="70"/>
    </row>
    <row r="11" spans="1:27" ht="20" x14ac:dyDescent="0.4">
      <c r="A11" s="71" t="s">
        <v>26</v>
      </c>
      <c r="B11" s="62" t="s">
        <v>27</v>
      </c>
      <c r="C11" s="72"/>
      <c r="D11" s="73"/>
      <c r="E11" s="74"/>
      <c r="F11" s="75"/>
      <c r="G11" s="76"/>
      <c r="H11" s="77"/>
      <c r="I11" s="78"/>
      <c r="J11" s="79"/>
      <c r="K11" s="80"/>
      <c r="L11" s="78"/>
      <c r="M11" s="81"/>
      <c r="N11" s="78"/>
      <c r="O11" s="78"/>
      <c r="P11" s="78"/>
      <c r="Q11" s="82"/>
      <c r="R11" s="83"/>
      <c r="S11" s="73"/>
      <c r="T11" s="84"/>
      <c r="U11" s="70"/>
    </row>
    <row r="12" spans="1:27" ht="20" x14ac:dyDescent="0.4">
      <c r="A12" s="85"/>
      <c r="B12" s="86"/>
      <c r="C12" s="49"/>
      <c r="D12" s="63"/>
      <c r="E12" s="51"/>
      <c r="F12" s="87"/>
      <c r="G12" s="65"/>
      <c r="H12" s="66"/>
      <c r="I12" s="2"/>
      <c r="J12" s="57"/>
      <c r="K12" s="17" t="str">
        <f>IF(G12&lt;=0," ",586/G12)</f>
        <v xml:space="preserve"> </v>
      </c>
      <c r="L12" s="18" t="str">
        <f>IF(H12&lt;=0," ",586/H12)</f>
        <v xml:space="preserve"> </v>
      </c>
      <c r="M12" s="18" t="str">
        <f>IF(K12=" "," ",(K12-L12))</f>
        <v xml:space="preserve"> </v>
      </c>
      <c r="N12" s="18" t="str">
        <f>IF(K12=" "," ",(K12+L12)/2)</f>
        <v xml:space="preserve"> </v>
      </c>
      <c r="O12" s="18"/>
      <c r="P12" s="18"/>
      <c r="Q12" s="56"/>
      <c r="R12" s="57"/>
      <c r="S12" s="63"/>
      <c r="T12" s="69"/>
      <c r="U12" s="70"/>
    </row>
    <row r="13" spans="1:27" ht="20" x14ac:dyDescent="0.4">
      <c r="A13" s="98" t="s">
        <v>28</v>
      </c>
      <c r="B13" s="89"/>
      <c r="D13" s="63"/>
      <c r="E13" s="90" t="s">
        <v>29</v>
      </c>
      <c r="F13" s="91" t="s">
        <v>30</v>
      </c>
      <c r="G13" s="100">
        <v>168.1</v>
      </c>
      <c r="H13" s="101">
        <v>168.17</v>
      </c>
      <c r="I13" s="102">
        <v>167.87</v>
      </c>
      <c r="J13" s="102">
        <v>167.87</v>
      </c>
      <c r="K13" s="103">
        <f>IF(G13&lt;=0," ",591/G13)</f>
        <v>3.5157644259369425</v>
      </c>
      <c r="L13" s="102">
        <f>IF(H13&lt;=0," ",591/H13)</f>
        <v>3.5143010049354824</v>
      </c>
      <c r="M13" s="102">
        <f>IF(K13=" "," ",(K13-L13))</f>
        <v>1.4634210014601301E-3</v>
      </c>
      <c r="N13" s="102">
        <f>IF(K13=" "," ",(K13+L13)/2)</f>
        <v>3.5150327154362122</v>
      </c>
      <c r="O13" s="102">
        <f>IF(I13&lt;=0," ",591/I13)</f>
        <v>3.5205814022755701</v>
      </c>
      <c r="P13" s="102">
        <f>IF(J13&lt;=0," ",591/J13)</f>
        <v>3.5205814022755701</v>
      </c>
      <c r="Q13" s="99">
        <f>IF(O13=" "," ",O13-P13)</f>
        <v>0</v>
      </c>
      <c r="R13" s="104">
        <f>IF(O13=" "," ",(O13+P13)/2)</f>
        <v>3.5205814022755701</v>
      </c>
      <c r="S13" s="63">
        <f>3.54-N13</f>
        <v>2.4967284563787828E-2</v>
      </c>
      <c r="T13" s="92" t="s">
        <v>31</v>
      </c>
      <c r="U13" s="70"/>
    </row>
    <row r="14" spans="1:27" ht="20" x14ac:dyDescent="0.4">
      <c r="A14" s="93">
        <v>45079</v>
      </c>
      <c r="B14" s="86"/>
      <c r="C14" s="49"/>
      <c r="D14" s="63"/>
      <c r="E14" s="51"/>
      <c r="F14" s="91" t="s">
        <v>32</v>
      </c>
      <c r="G14" s="100">
        <v>168.48</v>
      </c>
      <c r="H14" s="101">
        <v>168.48</v>
      </c>
      <c r="I14" s="102">
        <v>167.82</v>
      </c>
      <c r="J14" s="102">
        <v>167.82</v>
      </c>
      <c r="K14" s="103">
        <f t="shared" ref="K14:K63" si="0">IF(G14&lt;=0," ",591/G14)</f>
        <v>3.507834757834758</v>
      </c>
      <c r="L14" s="102">
        <f t="shared" ref="L14:L63" si="1">IF(H14&lt;=0," ",591/H14)</f>
        <v>3.507834757834758</v>
      </c>
      <c r="M14" s="102">
        <f>IF(K14=" "," ",(K14-L14))</f>
        <v>0</v>
      </c>
      <c r="N14" s="102">
        <f>IF(K14=" "," ",(K14+L14)/2)</f>
        <v>3.507834757834758</v>
      </c>
      <c r="O14" s="102">
        <f t="shared" ref="O14:O35" si="2">IF(I14&lt;=0," ",591/I14)</f>
        <v>3.5216303181980697</v>
      </c>
      <c r="P14" s="102">
        <f t="shared" ref="P14:P35" si="3">IF(J14&lt;=0," ",591/J14)</f>
        <v>3.5216303181980697</v>
      </c>
      <c r="Q14" s="99">
        <f>IF(O14=" "," ",O14-P14)</f>
        <v>0</v>
      </c>
      <c r="R14" s="104">
        <f>IF(O14=" "," ",(O14+P14)/2)</f>
        <v>3.5216303181980697</v>
      </c>
      <c r="S14" s="63">
        <f t="shared" ref="S14:S35" si="4">3.54-N14</f>
        <v>3.2165242165242081E-2</v>
      </c>
      <c r="T14" s="92" t="s">
        <v>31</v>
      </c>
      <c r="U14" s="70"/>
    </row>
    <row r="15" spans="1:27" ht="20" x14ac:dyDescent="0.4">
      <c r="A15" s="85"/>
      <c r="B15" s="86"/>
      <c r="C15" s="49"/>
      <c r="D15" s="63"/>
      <c r="E15" s="51"/>
      <c r="F15" s="91" t="s">
        <v>33</v>
      </c>
      <c r="G15" s="100">
        <v>168.44</v>
      </c>
      <c r="H15" s="101">
        <v>168.44</v>
      </c>
      <c r="I15" s="102">
        <v>167.81</v>
      </c>
      <c r="J15" s="102">
        <v>167.81</v>
      </c>
      <c r="K15" s="103">
        <f t="shared" si="0"/>
        <v>3.5086677748753266</v>
      </c>
      <c r="L15" s="102">
        <f t="shared" si="1"/>
        <v>3.5086677748753266</v>
      </c>
      <c r="M15" s="102">
        <f>IF(K15=" "," ",(K15-L15))</f>
        <v>0</v>
      </c>
      <c r="N15" s="102">
        <f>IF(K15=" "," ",(K15+L15)/2)</f>
        <v>3.5086677748753266</v>
      </c>
      <c r="O15" s="102">
        <f t="shared" si="2"/>
        <v>3.5218401763899649</v>
      </c>
      <c r="P15" s="102">
        <f t="shared" si="3"/>
        <v>3.5218401763899649</v>
      </c>
      <c r="Q15" s="99">
        <f>IF(O15=" "," ",O15-P15)</f>
        <v>0</v>
      </c>
      <c r="R15" s="104">
        <f>IF(O15=" "," ",(O15+P15)/2)</f>
        <v>3.5218401763899649</v>
      </c>
      <c r="S15" s="63">
        <f t="shared" si="4"/>
        <v>3.1332225124673485E-2</v>
      </c>
      <c r="T15" s="92" t="s">
        <v>34</v>
      </c>
      <c r="U15" s="70"/>
    </row>
    <row r="16" spans="1:27" ht="20" x14ac:dyDescent="0.4">
      <c r="A16" s="85"/>
      <c r="B16" s="86"/>
      <c r="C16" s="49"/>
      <c r="D16" s="63"/>
      <c r="E16" s="51"/>
      <c r="F16" s="91"/>
      <c r="G16" s="100"/>
      <c r="H16" s="101"/>
      <c r="I16" s="102"/>
      <c r="J16" s="105"/>
      <c r="K16" s="103" t="str">
        <f t="shared" si="0"/>
        <v xml:space="preserve"> </v>
      </c>
      <c r="L16" s="102" t="str">
        <f t="shared" si="1"/>
        <v xml:space="preserve"> </v>
      </c>
      <c r="M16" s="102"/>
      <c r="N16" s="102"/>
      <c r="O16" s="102" t="str">
        <f t="shared" si="2"/>
        <v xml:space="preserve"> </v>
      </c>
      <c r="P16" s="102" t="str">
        <f t="shared" si="3"/>
        <v xml:space="preserve"> </v>
      </c>
      <c r="Q16" s="99"/>
      <c r="R16" s="104"/>
      <c r="S16" s="63"/>
      <c r="T16" s="94"/>
      <c r="U16" s="70"/>
    </row>
    <row r="17" spans="1:23" ht="20" x14ac:dyDescent="0.4">
      <c r="A17" s="88"/>
      <c r="B17" s="89"/>
      <c r="D17" s="63"/>
      <c r="E17" s="90" t="s">
        <v>35</v>
      </c>
      <c r="F17" s="91" t="s">
        <v>30</v>
      </c>
      <c r="G17" s="100">
        <v>168.02</v>
      </c>
      <c r="H17" s="100">
        <v>168.02</v>
      </c>
      <c r="I17" s="102">
        <v>168.4</v>
      </c>
      <c r="J17" s="102">
        <v>168.4</v>
      </c>
      <c r="K17" s="103">
        <f t="shared" si="0"/>
        <v>3.5174384001904535</v>
      </c>
      <c r="L17" s="102">
        <f t="shared" si="1"/>
        <v>3.5174384001904535</v>
      </c>
      <c r="M17" s="102">
        <f t="shared" ref="M17:M23" si="5">IF(K17=" "," ",(K17-L17))</f>
        <v>0</v>
      </c>
      <c r="N17" s="102">
        <f t="shared" ref="N17:N23" si="6">IF(K17=" "," ",(K17+L17)/2)</f>
        <v>3.5174384001904535</v>
      </c>
      <c r="O17" s="102">
        <f t="shared" si="2"/>
        <v>3.5095011876484561</v>
      </c>
      <c r="P17" s="102">
        <f t="shared" si="3"/>
        <v>3.5095011876484561</v>
      </c>
      <c r="Q17" s="99">
        <f>IF(O17=" "," ",O17-P17)</f>
        <v>0</v>
      </c>
      <c r="R17" s="104">
        <f>IF(O17=" "," ",(O17+P17)/2)</f>
        <v>3.5095011876484561</v>
      </c>
      <c r="S17" s="63">
        <f t="shared" si="4"/>
        <v>2.2561599809546529E-2</v>
      </c>
      <c r="T17" s="92" t="s">
        <v>31</v>
      </c>
      <c r="U17" s="70"/>
    </row>
    <row r="18" spans="1:23" ht="20" x14ac:dyDescent="0.4">
      <c r="A18" s="85"/>
      <c r="B18" s="86"/>
      <c r="C18" s="49"/>
      <c r="D18" s="63"/>
      <c r="E18" s="51"/>
      <c r="F18" s="91" t="s">
        <v>32</v>
      </c>
      <c r="G18" s="100">
        <v>167.99</v>
      </c>
      <c r="H18" s="100">
        <v>167.99</v>
      </c>
      <c r="I18" s="102">
        <v>168.21</v>
      </c>
      <c r="J18" s="102">
        <v>168.21</v>
      </c>
      <c r="K18" s="103">
        <f t="shared" si="0"/>
        <v>3.5180665515804512</v>
      </c>
      <c r="L18" s="102">
        <f t="shared" si="1"/>
        <v>3.5180665515804512</v>
      </c>
      <c r="M18" s="102">
        <f t="shared" si="5"/>
        <v>0</v>
      </c>
      <c r="N18" s="102">
        <f t="shared" si="6"/>
        <v>3.5180665515804512</v>
      </c>
      <c r="O18" s="102">
        <f t="shared" si="2"/>
        <v>3.5134653112181202</v>
      </c>
      <c r="P18" s="102">
        <f t="shared" si="3"/>
        <v>3.5134653112181202</v>
      </c>
      <c r="Q18" s="99">
        <f>IF(O18=" "," ",O18-P18)</f>
        <v>0</v>
      </c>
      <c r="R18" s="104">
        <f>IF(O18=" "," ",(O18+P18)/2)</f>
        <v>3.5134653112181202</v>
      </c>
      <c r="S18" s="63">
        <f t="shared" si="4"/>
        <v>2.1933448419548807E-2</v>
      </c>
      <c r="T18" s="92" t="s">
        <v>31</v>
      </c>
      <c r="U18" s="70"/>
    </row>
    <row r="19" spans="1:23" ht="20" x14ac:dyDescent="0.4">
      <c r="A19" s="85"/>
      <c r="B19" s="86"/>
      <c r="C19" s="49"/>
      <c r="D19" s="63"/>
      <c r="E19" s="51"/>
      <c r="F19" s="91" t="s">
        <v>33</v>
      </c>
      <c r="G19" s="100">
        <v>167.87</v>
      </c>
      <c r="H19" s="100">
        <v>167.87</v>
      </c>
      <c r="I19" s="102">
        <v>168.36</v>
      </c>
      <c r="J19" s="102">
        <v>168.36</v>
      </c>
      <c r="K19" s="103">
        <f t="shared" si="0"/>
        <v>3.5205814022755701</v>
      </c>
      <c r="L19" s="102">
        <f t="shared" si="1"/>
        <v>3.5205814022755701</v>
      </c>
      <c r="M19" s="102">
        <f t="shared" si="5"/>
        <v>0</v>
      </c>
      <c r="N19" s="102">
        <f t="shared" si="6"/>
        <v>3.5205814022755701</v>
      </c>
      <c r="O19" s="102">
        <f t="shared" si="2"/>
        <v>3.5103349964362081</v>
      </c>
      <c r="P19" s="102">
        <f t="shared" si="3"/>
        <v>3.5103349964362081</v>
      </c>
      <c r="Q19" s="99">
        <f>IF(O19=" "," ",O19-P19)</f>
        <v>0</v>
      </c>
      <c r="R19" s="104">
        <f>IF(O19=" "," ",(O19+P19)/2)</f>
        <v>3.5103349964362081</v>
      </c>
      <c r="S19" s="63">
        <f t="shared" si="4"/>
        <v>1.9418597724429887E-2</v>
      </c>
      <c r="T19" s="92" t="s">
        <v>34</v>
      </c>
      <c r="U19" s="70"/>
    </row>
    <row r="20" spans="1:23" ht="20" x14ac:dyDescent="0.4">
      <c r="A20" s="85"/>
      <c r="B20" s="86"/>
      <c r="C20" s="49"/>
      <c r="D20" s="63"/>
      <c r="E20" s="51"/>
      <c r="F20" s="87"/>
      <c r="G20" s="100"/>
      <c r="H20" s="101"/>
      <c r="I20" s="102"/>
      <c r="J20" s="104"/>
      <c r="K20" s="103" t="str">
        <f t="shared" si="0"/>
        <v xml:space="preserve"> </v>
      </c>
      <c r="L20" s="102" t="str">
        <f t="shared" si="1"/>
        <v xml:space="preserve"> </v>
      </c>
      <c r="M20" s="102" t="str">
        <f t="shared" si="5"/>
        <v xml:space="preserve"> </v>
      </c>
      <c r="N20" s="102" t="str">
        <f t="shared" si="6"/>
        <v xml:space="preserve"> </v>
      </c>
      <c r="O20" s="102" t="str">
        <f t="shared" si="2"/>
        <v xml:space="preserve"> </v>
      </c>
      <c r="P20" s="102" t="str">
        <f t="shared" si="3"/>
        <v xml:space="preserve"> </v>
      </c>
      <c r="Q20" s="99"/>
      <c r="R20" s="104"/>
      <c r="S20" s="63"/>
      <c r="T20" s="69"/>
      <c r="U20" s="70"/>
    </row>
    <row r="21" spans="1:23" ht="20" x14ac:dyDescent="0.4">
      <c r="A21" s="88"/>
      <c r="B21" s="89"/>
      <c r="D21" s="63"/>
      <c r="E21" s="90" t="s">
        <v>36</v>
      </c>
      <c r="F21" s="91" t="s">
        <v>30</v>
      </c>
      <c r="G21" s="100">
        <v>167.93</v>
      </c>
      <c r="H21" s="100">
        <v>167.93</v>
      </c>
      <c r="I21" s="102">
        <v>168.08</v>
      </c>
      <c r="J21" s="102">
        <v>168.08</v>
      </c>
      <c r="K21" s="103">
        <f t="shared" si="0"/>
        <v>3.5193235276603345</v>
      </c>
      <c r="L21" s="102">
        <f t="shared" si="1"/>
        <v>3.5193235276603345</v>
      </c>
      <c r="M21" s="102">
        <f t="shared" si="5"/>
        <v>0</v>
      </c>
      <c r="N21" s="102">
        <f t="shared" si="6"/>
        <v>3.5193235276603345</v>
      </c>
      <c r="O21" s="102">
        <f t="shared" si="2"/>
        <v>3.5161827701094714</v>
      </c>
      <c r="P21" s="102">
        <f t="shared" si="3"/>
        <v>3.5161827701094714</v>
      </c>
      <c r="Q21" s="99">
        <f>IF(O21=" "," ",O21-P21)</f>
        <v>0</v>
      </c>
      <c r="R21" s="104">
        <f>IF(O21=" "," ",(O21+P21)/2)</f>
        <v>3.5161827701094714</v>
      </c>
      <c r="S21" s="63">
        <f t="shared" si="4"/>
        <v>2.0676472339665519E-2</v>
      </c>
      <c r="T21" s="92" t="s">
        <v>31</v>
      </c>
      <c r="U21" s="70"/>
    </row>
    <row r="22" spans="1:23" ht="20" x14ac:dyDescent="0.4">
      <c r="A22" s="85"/>
      <c r="B22" s="86"/>
      <c r="C22" s="49"/>
      <c r="D22" s="63"/>
      <c r="E22" s="51"/>
      <c r="F22" s="91" t="s">
        <v>32</v>
      </c>
      <c r="G22" s="100">
        <v>168.16</v>
      </c>
      <c r="H22" s="100">
        <v>168.16</v>
      </c>
      <c r="I22" s="102">
        <v>168.05</v>
      </c>
      <c r="J22" s="102">
        <v>168.05</v>
      </c>
      <c r="K22" s="103">
        <f t="shared" si="0"/>
        <v>3.5145099904852524</v>
      </c>
      <c r="L22" s="102">
        <f t="shared" si="1"/>
        <v>3.5145099904852524</v>
      </c>
      <c r="M22" s="102">
        <f t="shared" si="5"/>
        <v>0</v>
      </c>
      <c r="N22" s="102">
        <f t="shared" si="6"/>
        <v>3.5145099904852524</v>
      </c>
      <c r="O22" s="102">
        <f t="shared" si="2"/>
        <v>3.5168104730734897</v>
      </c>
      <c r="P22" s="102">
        <f t="shared" si="3"/>
        <v>3.5168104730734897</v>
      </c>
      <c r="Q22" s="99">
        <f>IF(O22=" "," ",O22-P22)</f>
        <v>0</v>
      </c>
      <c r="R22" s="104">
        <f>IF(O22=" "," ",(O22+P22)/2)</f>
        <v>3.5168104730734897</v>
      </c>
      <c r="S22" s="63">
        <f t="shared" si="4"/>
        <v>2.5490009514747669E-2</v>
      </c>
      <c r="T22" s="92" t="s">
        <v>31</v>
      </c>
      <c r="U22" s="70"/>
    </row>
    <row r="23" spans="1:23" ht="20" x14ac:dyDescent="0.4">
      <c r="A23" s="85"/>
      <c r="B23" s="86"/>
      <c r="C23" s="49"/>
      <c r="D23" s="63"/>
      <c r="E23" s="51"/>
      <c r="F23" s="91" t="s">
        <v>33</v>
      </c>
      <c r="G23" s="100">
        <v>168.19</v>
      </c>
      <c r="H23" s="100">
        <v>168.19</v>
      </c>
      <c r="I23" s="102">
        <v>168.06</v>
      </c>
      <c r="J23" s="102">
        <v>168.06</v>
      </c>
      <c r="K23" s="103">
        <f t="shared" si="0"/>
        <v>3.5138831083893218</v>
      </c>
      <c r="L23" s="102">
        <f t="shared" si="1"/>
        <v>3.5138831083893218</v>
      </c>
      <c r="M23" s="102">
        <f t="shared" si="5"/>
        <v>0</v>
      </c>
      <c r="N23" s="102">
        <f t="shared" si="6"/>
        <v>3.5138831083893218</v>
      </c>
      <c r="O23" s="102">
        <f t="shared" si="2"/>
        <v>3.5166012138521956</v>
      </c>
      <c r="P23" s="102">
        <f t="shared" si="3"/>
        <v>3.5166012138521956</v>
      </c>
      <c r="Q23" s="99">
        <f>IF(O23=" "," ",O23-P23)</f>
        <v>0</v>
      </c>
      <c r="R23" s="104">
        <f>IF(O23=" "," ",(O23+P23)/2)</f>
        <v>3.5166012138521956</v>
      </c>
      <c r="S23" s="63">
        <f t="shared" si="4"/>
        <v>2.6116891610678206E-2</v>
      </c>
      <c r="T23" s="92" t="s">
        <v>34</v>
      </c>
      <c r="U23" s="70"/>
    </row>
    <row r="24" spans="1:23" ht="20" x14ac:dyDescent="0.4">
      <c r="A24" s="85"/>
      <c r="B24" s="86"/>
      <c r="C24" s="49"/>
      <c r="D24" s="63"/>
      <c r="E24" s="51"/>
      <c r="F24" s="91"/>
      <c r="G24" s="100"/>
      <c r="H24" s="105"/>
      <c r="I24" s="102"/>
      <c r="J24" s="105"/>
      <c r="K24" s="103" t="str">
        <f t="shared" si="0"/>
        <v xml:space="preserve"> </v>
      </c>
      <c r="L24" s="102" t="str">
        <f t="shared" si="1"/>
        <v xml:space="preserve"> </v>
      </c>
      <c r="M24" s="102"/>
      <c r="N24" s="102"/>
      <c r="O24" s="102" t="str">
        <f t="shared" si="2"/>
        <v xml:space="preserve"> </v>
      </c>
      <c r="P24" s="102" t="str">
        <f t="shared" si="3"/>
        <v xml:space="preserve"> </v>
      </c>
      <c r="Q24" s="99"/>
      <c r="R24" s="104"/>
      <c r="S24" s="63"/>
      <c r="T24" s="94"/>
      <c r="U24" s="70"/>
    </row>
    <row r="25" spans="1:23" ht="20" x14ac:dyDescent="0.4">
      <c r="A25" s="88"/>
      <c r="B25" s="89"/>
      <c r="D25" s="63"/>
      <c r="E25" s="90" t="s">
        <v>37</v>
      </c>
      <c r="F25" s="91" t="s">
        <v>30</v>
      </c>
      <c r="G25" s="100">
        <v>167.66</v>
      </c>
      <c r="H25" s="100">
        <v>167.66</v>
      </c>
      <c r="I25" s="102">
        <v>167.59</v>
      </c>
      <c r="J25" s="102">
        <v>167.59</v>
      </c>
      <c r="K25" s="103">
        <f t="shared" si="0"/>
        <v>3.5249910533222</v>
      </c>
      <c r="L25" s="102">
        <f t="shared" si="1"/>
        <v>3.5249910533222</v>
      </c>
      <c r="M25" s="102">
        <f t="shared" ref="M25:M35" si="7">IF(K25=" "," ",(K25-L25))</f>
        <v>0</v>
      </c>
      <c r="N25" s="102">
        <f t="shared" ref="N25:N35" si="8">IF(K25=" "," ",(K25+L25)/2)</f>
        <v>3.5249910533222</v>
      </c>
      <c r="O25" s="102">
        <f t="shared" si="2"/>
        <v>3.5264633928038664</v>
      </c>
      <c r="P25" s="102">
        <f t="shared" si="3"/>
        <v>3.5264633928038664</v>
      </c>
      <c r="Q25" s="99">
        <f t="shared" ref="Q25:Q35" si="9">IF(O25=" "," ",O25-P25)</f>
        <v>0</v>
      </c>
      <c r="R25" s="104">
        <f t="shared" ref="R25:R35" si="10">IF(O25=" "," ",(O25+P25)/2)</f>
        <v>3.5264633928038664</v>
      </c>
      <c r="S25" s="63">
        <f t="shared" si="4"/>
        <v>1.5008946677800061E-2</v>
      </c>
      <c r="T25" s="92" t="s">
        <v>31</v>
      </c>
      <c r="U25" s="70"/>
    </row>
    <row r="26" spans="1:23" ht="20" x14ac:dyDescent="0.4">
      <c r="A26" s="85"/>
      <c r="B26" s="86"/>
      <c r="C26" s="49"/>
      <c r="D26" s="63"/>
      <c r="E26" s="51"/>
      <c r="F26" s="91" t="s">
        <v>32</v>
      </c>
      <c r="G26" s="100">
        <v>167.62</v>
      </c>
      <c r="H26" s="100">
        <v>167.62</v>
      </c>
      <c r="I26" s="102">
        <v>167.67</v>
      </c>
      <c r="J26" s="102">
        <v>167.67</v>
      </c>
      <c r="K26" s="103">
        <f t="shared" si="0"/>
        <v>3.5258322395895476</v>
      </c>
      <c r="L26" s="102">
        <f t="shared" si="1"/>
        <v>3.5258322395895476</v>
      </c>
      <c r="M26" s="102">
        <f t="shared" si="7"/>
        <v>0</v>
      </c>
      <c r="N26" s="102">
        <f t="shared" si="8"/>
        <v>3.5258322395895476</v>
      </c>
      <c r="O26" s="102">
        <f t="shared" si="2"/>
        <v>3.5247808194668102</v>
      </c>
      <c r="P26" s="102">
        <f t="shared" si="3"/>
        <v>3.5247808194668102</v>
      </c>
      <c r="Q26" s="99">
        <f t="shared" si="9"/>
        <v>0</v>
      </c>
      <c r="R26" s="104">
        <f t="shared" si="10"/>
        <v>3.5247808194668102</v>
      </c>
      <c r="S26" s="63">
        <f t="shared" si="4"/>
        <v>1.4167760410452424E-2</v>
      </c>
      <c r="T26" s="92" t="s">
        <v>31</v>
      </c>
      <c r="U26" s="70"/>
    </row>
    <row r="27" spans="1:23" ht="20" x14ac:dyDescent="0.4">
      <c r="A27" s="85"/>
      <c r="B27" s="86"/>
      <c r="C27" s="49"/>
      <c r="D27" s="63"/>
      <c r="E27" s="51"/>
      <c r="F27" s="91" t="s">
        <v>33</v>
      </c>
      <c r="G27" s="100">
        <v>167.69</v>
      </c>
      <c r="H27" s="100">
        <v>167.69</v>
      </c>
      <c r="I27" s="102">
        <v>167.77</v>
      </c>
      <c r="J27" s="102">
        <v>167.77</v>
      </c>
      <c r="K27" s="103">
        <f t="shared" si="0"/>
        <v>3.5243604269783528</v>
      </c>
      <c r="L27" s="102">
        <f t="shared" si="1"/>
        <v>3.5243604269783528</v>
      </c>
      <c r="M27" s="102">
        <f t="shared" si="7"/>
        <v>0</v>
      </c>
      <c r="N27" s="102">
        <f t="shared" si="8"/>
        <v>3.5243604269783528</v>
      </c>
      <c r="O27" s="102">
        <f t="shared" si="2"/>
        <v>3.5226798593312272</v>
      </c>
      <c r="P27" s="102">
        <f>IF(J27&lt;=0," ",591/J27)</f>
        <v>3.5226798593312272</v>
      </c>
      <c r="Q27" s="99">
        <f t="shared" si="9"/>
        <v>0</v>
      </c>
      <c r="R27" s="104">
        <f t="shared" si="10"/>
        <v>3.5226798593312272</v>
      </c>
      <c r="S27" s="63">
        <f t="shared" si="4"/>
        <v>1.5639573021647202E-2</v>
      </c>
      <c r="T27" s="92" t="s">
        <v>34</v>
      </c>
      <c r="U27" s="70"/>
    </row>
    <row r="28" spans="1:23" ht="20" x14ac:dyDescent="0.4">
      <c r="A28" s="88"/>
      <c r="B28" s="89"/>
      <c r="C28" s="49"/>
      <c r="D28" s="63"/>
      <c r="E28" s="51"/>
      <c r="F28" s="91"/>
      <c r="G28" s="100"/>
      <c r="H28" s="100"/>
      <c r="I28" s="102"/>
      <c r="J28" s="105"/>
      <c r="K28" s="103" t="str">
        <f t="shared" si="0"/>
        <v xml:space="preserve"> </v>
      </c>
      <c r="L28" s="102" t="str">
        <f t="shared" si="1"/>
        <v xml:space="preserve"> </v>
      </c>
      <c r="M28" s="102" t="str">
        <f t="shared" si="7"/>
        <v xml:space="preserve"> </v>
      </c>
      <c r="N28" s="102" t="str">
        <f t="shared" si="8"/>
        <v xml:space="preserve"> </v>
      </c>
      <c r="O28" s="102" t="str">
        <f t="shared" si="2"/>
        <v xml:space="preserve"> </v>
      </c>
      <c r="P28" s="102" t="str">
        <f t="shared" si="3"/>
        <v xml:space="preserve"> </v>
      </c>
      <c r="Q28" s="99" t="str">
        <f t="shared" si="9"/>
        <v xml:space="preserve"> </v>
      </c>
      <c r="R28" s="104" t="str">
        <f t="shared" si="10"/>
        <v xml:space="preserve"> </v>
      </c>
      <c r="S28" s="63"/>
      <c r="T28" s="69"/>
      <c r="U28" s="70"/>
    </row>
    <row r="29" spans="1:23" ht="20" x14ac:dyDescent="0.4">
      <c r="A29" s="88"/>
      <c r="B29" s="89"/>
      <c r="D29" s="63"/>
      <c r="E29" s="90" t="s">
        <v>38</v>
      </c>
      <c r="F29" s="91" t="s">
        <v>30</v>
      </c>
      <c r="G29" s="100">
        <v>168.29</v>
      </c>
      <c r="H29" s="100">
        <v>168.29</v>
      </c>
      <c r="I29" s="102">
        <v>168.04</v>
      </c>
      <c r="J29" s="102">
        <v>168.04</v>
      </c>
      <c r="K29" s="103">
        <f t="shared" si="0"/>
        <v>3.5117951155743063</v>
      </c>
      <c r="L29" s="102">
        <f t="shared" si="1"/>
        <v>3.5117951155743063</v>
      </c>
      <c r="M29" s="102">
        <f t="shared" si="7"/>
        <v>0</v>
      </c>
      <c r="N29" s="102">
        <f t="shared" si="8"/>
        <v>3.5117951155743063</v>
      </c>
      <c r="O29" s="102">
        <f t="shared" si="2"/>
        <v>3.5170197572006665</v>
      </c>
      <c r="P29" s="102">
        <f t="shared" si="3"/>
        <v>3.5170197572006665</v>
      </c>
      <c r="Q29" s="99">
        <f t="shared" si="9"/>
        <v>0</v>
      </c>
      <c r="R29" s="104">
        <f t="shared" si="10"/>
        <v>3.5170197572006665</v>
      </c>
      <c r="S29" s="63">
        <f t="shared" si="4"/>
        <v>2.8204884425693688E-2</v>
      </c>
      <c r="T29" s="92" t="s">
        <v>31</v>
      </c>
      <c r="U29" s="70"/>
    </row>
    <row r="30" spans="1:23" ht="20" x14ac:dyDescent="0.4">
      <c r="A30" s="85"/>
      <c r="B30" s="86"/>
      <c r="C30" s="49"/>
      <c r="D30" s="63"/>
      <c r="E30" s="51"/>
      <c r="F30" s="91" t="s">
        <v>32</v>
      </c>
      <c r="G30" s="100">
        <v>168.69</v>
      </c>
      <c r="H30" s="100">
        <v>168.69</v>
      </c>
      <c r="I30" s="102">
        <v>168.37</v>
      </c>
      <c r="J30" s="102">
        <v>168.37</v>
      </c>
      <c r="K30" s="103">
        <f t="shared" si="0"/>
        <v>3.5034678996976703</v>
      </c>
      <c r="L30" s="102">
        <f t="shared" si="1"/>
        <v>3.5034678996976703</v>
      </c>
      <c r="M30" s="102">
        <f t="shared" si="7"/>
        <v>0</v>
      </c>
      <c r="N30" s="102">
        <f t="shared" si="8"/>
        <v>3.5034678996976703</v>
      </c>
      <c r="O30" s="102">
        <f t="shared" si="2"/>
        <v>3.5101265070974637</v>
      </c>
      <c r="P30" s="102">
        <f t="shared" si="3"/>
        <v>3.5101265070974637</v>
      </c>
      <c r="Q30" s="99">
        <f t="shared" si="9"/>
        <v>0</v>
      </c>
      <c r="R30" s="104">
        <f t="shared" si="10"/>
        <v>3.5101265070974637</v>
      </c>
      <c r="S30" s="63">
        <f t="shared" si="4"/>
        <v>3.6532100302329784E-2</v>
      </c>
      <c r="T30" s="92" t="s">
        <v>31</v>
      </c>
      <c r="U30" s="70"/>
      <c r="W30" s="95"/>
    </row>
    <row r="31" spans="1:23" ht="20" x14ac:dyDescent="0.4">
      <c r="A31" s="88"/>
      <c r="B31" s="89"/>
      <c r="C31" s="49"/>
      <c r="D31" s="63"/>
      <c r="E31" s="51"/>
      <c r="F31" s="91" t="s">
        <v>33</v>
      </c>
      <c r="G31" s="100">
        <v>168.53</v>
      </c>
      <c r="H31" s="100">
        <v>168.53</v>
      </c>
      <c r="I31" s="102">
        <v>168.37</v>
      </c>
      <c r="J31" s="102">
        <v>168.37</v>
      </c>
      <c r="K31" s="103">
        <f t="shared" si="0"/>
        <v>3.5067940426036905</v>
      </c>
      <c r="L31" s="102">
        <f t="shared" si="1"/>
        <v>3.5067940426036905</v>
      </c>
      <c r="M31" s="102">
        <f t="shared" si="7"/>
        <v>0</v>
      </c>
      <c r="N31" s="102">
        <f t="shared" si="8"/>
        <v>3.5067940426036905</v>
      </c>
      <c r="O31" s="102">
        <f t="shared" si="2"/>
        <v>3.5101265070974637</v>
      </c>
      <c r="P31" s="102">
        <f t="shared" si="3"/>
        <v>3.5101265070974637</v>
      </c>
      <c r="Q31" s="99">
        <f t="shared" si="9"/>
        <v>0</v>
      </c>
      <c r="R31" s="104">
        <f t="shared" si="10"/>
        <v>3.5101265070974637</v>
      </c>
      <c r="S31" s="63">
        <f t="shared" si="4"/>
        <v>3.3205957396309493E-2</v>
      </c>
      <c r="T31" s="92" t="s">
        <v>34</v>
      </c>
      <c r="U31" s="70"/>
    </row>
    <row r="32" spans="1:23" ht="20" x14ac:dyDescent="0.4">
      <c r="A32" s="88"/>
      <c r="B32" s="89"/>
      <c r="C32" s="49"/>
      <c r="D32" s="63"/>
      <c r="E32" s="51"/>
      <c r="F32" s="91"/>
      <c r="G32" s="100"/>
      <c r="H32" s="100"/>
      <c r="I32" s="102"/>
      <c r="J32" s="105"/>
      <c r="K32" s="103" t="str">
        <f t="shared" si="0"/>
        <v xml:space="preserve"> </v>
      </c>
      <c r="L32" s="102" t="str">
        <f t="shared" si="1"/>
        <v xml:space="preserve"> </v>
      </c>
      <c r="M32" s="102" t="str">
        <f t="shared" si="7"/>
        <v xml:space="preserve"> </v>
      </c>
      <c r="N32" s="102" t="str">
        <f t="shared" si="8"/>
        <v xml:space="preserve"> </v>
      </c>
      <c r="O32" s="102" t="str">
        <f t="shared" si="2"/>
        <v xml:space="preserve"> </v>
      </c>
      <c r="P32" s="102" t="str">
        <f t="shared" si="3"/>
        <v xml:space="preserve"> </v>
      </c>
      <c r="Q32" s="99" t="str">
        <f t="shared" si="9"/>
        <v xml:space="preserve"> </v>
      </c>
      <c r="R32" s="104" t="str">
        <f t="shared" si="10"/>
        <v xml:space="preserve"> </v>
      </c>
      <c r="S32" s="63"/>
      <c r="T32" s="69"/>
      <c r="U32" s="70"/>
    </row>
    <row r="33" spans="1:23" ht="20" x14ac:dyDescent="0.4">
      <c r="A33" s="88"/>
      <c r="B33" s="89"/>
      <c r="D33" s="63"/>
      <c r="E33" s="90" t="s">
        <v>39</v>
      </c>
      <c r="F33" s="91" t="s">
        <v>30</v>
      </c>
      <c r="G33" s="100">
        <v>167.76</v>
      </c>
      <c r="H33" s="100">
        <v>167.76</v>
      </c>
      <c r="I33" s="102">
        <v>167.94</v>
      </c>
      <c r="J33" s="102">
        <v>167.94</v>
      </c>
      <c r="K33" s="103">
        <f t="shared" si="0"/>
        <v>3.5228898426323321</v>
      </c>
      <c r="L33" s="102">
        <f t="shared" si="1"/>
        <v>3.5228898426323321</v>
      </c>
      <c r="M33" s="102">
        <f t="shared" si="7"/>
        <v>0</v>
      </c>
      <c r="N33" s="102">
        <f t="shared" si="8"/>
        <v>3.5228898426323321</v>
      </c>
      <c r="O33" s="102">
        <f t="shared" si="2"/>
        <v>3.5191139692747408</v>
      </c>
      <c r="P33" s="102">
        <f t="shared" si="3"/>
        <v>3.5191139692747408</v>
      </c>
      <c r="Q33" s="99">
        <f t="shared" si="9"/>
        <v>0</v>
      </c>
      <c r="R33" s="104">
        <f t="shared" si="10"/>
        <v>3.5191139692747408</v>
      </c>
      <c r="S33" s="63">
        <f t="shared" si="4"/>
        <v>1.7110157367667966E-2</v>
      </c>
      <c r="T33" s="92" t="s">
        <v>31</v>
      </c>
      <c r="U33" s="70"/>
    </row>
    <row r="34" spans="1:23" ht="20" x14ac:dyDescent="0.4">
      <c r="A34" s="85"/>
      <c r="B34" s="86"/>
      <c r="C34" s="49"/>
      <c r="D34" s="63"/>
      <c r="E34" s="51"/>
      <c r="F34" s="91" t="s">
        <v>32</v>
      </c>
      <c r="G34" s="100">
        <v>167.83</v>
      </c>
      <c r="H34" s="100">
        <v>167.83</v>
      </c>
      <c r="I34" s="102">
        <v>167.88</v>
      </c>
      <c r="J34" s="102">
        <v>167.88</v>
      </c>
      <c r="K34" s="103">
        <f t="shared" si="0"/>
        <v>3.5214204850145978</v>
      </c>
      <c r="L34" s="102">
        <f t="shared" si="1"/>
        <v>3.5214204850145978</v>
      </c>
      <c r="M34" s="102">
        <f t="shared" si="7"/>
        <v>0</v>
      </c>
      <c r="N34" s="102">
        <f t="shared" si="8"/>
        <v>3.5214204850145978</v>
      </c>
      <c r="O34" s="102">
        <f t="shared" si="2"/>
        <v>3.5203716940671907</v>
      </c>
      <c r="P34" s="102">
        <f t="shared" si="3"/>
        <v>3.5203716940671907</v>
      </c>
      <c r="Q34" s="99">
        <f t="shared" si="9"/>
        <v>0</v>
      </c>
      <c r="R34" s="104">
        <f t="shared" si="10"/>
        <v>3.5203716940671907</v>
      </c>
      <c r="S34" s="63">
        <f t="shared" si="4"/>
        <v>1.8579514985402223E-2</v>
      </c>
      <c r="T34" s="92" t="s">
        <v>31</v>
      </c>
      <c r="U34" s="70"/>
      <c r="W34" s="95"/>
    </row>
    <row r="35" spans="1:23" ht="20" x14ac:dyDescent="0.4">
      <c r="A35" s="88"/>
      <c r="B35" s="89"/>
      <c r="C35" s="49"/>
      <c r="D35" s="63"/>
      <c r="E35" s="51"/>
      <c r="F35" s="91" t="s">
        <v>33</v>
      </c>
      <c r="G35" s="100">
        <v>167</v>
      </c>
      <c r="H35" s="100">
        <v>167</v>
      </c>
      <c r="I35" s="102">
        <v>167.72</v>
      </c>
      <c r="J35" s="102">
        <v>167.72</v>
      </c>
      <c r="K35" s="103">
        <f t="shared" si="0"/>
        <v>3.5389221556886228</v>
      </c>
      <c r="L35" s="102">
        <f t="shared" si="1"/>
        <v>3.5389221556886228</v>
      </c>
      <c r="M35" s="102">
        <f t="shared" si="7"/>
        <v>0</v>
      </c>
      <c r="N35" s="102">
        <f t="shared" si="8"/>
        <v>3.5389221556886228</v>
      </c>
      <c r="O35" s="102">
        <f t="shared" si="2"/>
        <v>3.5237300262341997</v>
      </c>
      <c r="P35" s="102">
        <f t="shared" si="3"/>
        <v>3.5237300262341997</v>
      </c>
      <c r="Q35" s="99">
        <f t="shared" si="9"/>
        <v>0</v>
      </c>
      <c r="R35" s="104">
        <f t="shared" si="10"/>
        <v>3.5237300262341997</v>
      </c>
      <c r="S35" s="63">
        <f t="shared" si="4"/>
        <v>1.0778443113772518E-3</v>
      </c>
      <c r="T35" s="92" t="s">
        <v>34</v>
      </c>
      <c r="U35" s="70"/>
    </row>
    <row r="36" spans="1:23" ht="20" x14ac:dyDescent="0.4">
      <c r="A36" s="88"/>
      <c r="B36" s="89"/>
      <c r="C36" s="49"/>
      <c r="D36" s="63"/>
      <c r="E36" s="51"/>
      <c r="F36" s="91"/>
      <c r="G36" s="100"/>
      <c r="H36" s="100"/>
      <c r="I36" s="102"/>
      <c r="J36" s="105"/>
      <c r="K36" s="103"/>
      <c r="L36" s="102"/>
      <c r="M36" s="102"/>
      <c r="N36" s="102"/>
      <c r="O36" s="102"/>
      <c r="P36" s="102"/>
      <c r="Q36" s="99"/>
      <c r="R36" s="104"/>
      <c r="S36" s="63"/>
      <c r="T36" s="92"/>
      <c r="U36" s="70"/>
    </row>
    <row r="37" spans="1:23" ht="20" x14ac:dyDescent="0.4">
      <c r="A37" s="98" t="s">
        <v>40</v>
      </c>
      <c r="B37" s="120" t="s">
        <v>23</v>
      </c>
      <c r="C37" s="49"/>
      <c r="D37" s="63"/>
      <c r="E37" s="134" t="s">
        <v>41</v>
      </c>
      <c r="F37" s="91" t="s">
        <v>30</v>
      </c>
      <c r="G37" s="100">
        <v>167.26</v>
      </c>
      <c r="H37" s="100">
        <v>167.26</v>
      </c>
      <c r="I37" s="102">
        <v>167.86</v>
      </c>
      <c r="J37" s="102">
        <v>167.86</v>
      </c>
      <c r="K37" s="103">
        <f t="shared" ref="K37:L39" si="11">IF(G37&lt;=0," ",591/G37)</f>
        <v>3.5334210211646542</v>
      </c>
      <c r="L37" s="102">
        <f t="shared" si="11"/>
        <v>3.5334210211646542</v>
      </c>
      <c r="M37" s="102">
        <f>IF(K37=" "," ",(K37-L37))</f>
        <v>0</v>
      </c>
      <c r="N37" s="102">
        <f>IF(K37=" "," ",(K37+L37)/2)</f>
        <v>3.5334210211646542</v>
      </c>
      <c r="O37" s="102">
        <f t="shared" ref="O37:P39" si="12">IF(I37&lt;=0," ",591/I37)</f>
        <v>3.5207911354700343</v>
      </c>
      <c r="P37" s="102">
        <f t="shared" si="12"/>
        <v>3.5207911354700343</v>
      </c>
      <c r="Q37" s="99">
        <f>IF(O37=" "," ",O37-P37)</f>
        <v>0</v>
      </c>
      <c r="R37" s="104">
        <f>IF(O37=" "," ",(O37+P37)/2)</f>
        <v>3.5207911354700343</v>
      </c>
      <c r="S37" s="63">
        <f>3.54-N37</f>
        <v>6.5789788353458611E-3</v>
      </c>
      <c r="T37" s="92" t="s">
        <v>31</v>
      </c>
      <c r="U37" s="70"/>
    </row>
    <row r="38" spans="1:23" ht="20" x14ac:dyDescent="0.4">
      <c r="A38" s="98">
        <v>45105</v>
      </c>
      <c r="B38" s="89"/>
      <c r="C38" s="49"/>
      <c r="D38" s="63"/>
      <c r="E38" s="51"/>
      <c r="F38" s="91" t="s">
        <v>32</v>
      </c>
      <c r="G38" s="100">
        <v>167.45</v>
      </c>
      <c r="H38" s="100">
        <v>167.45</v>
      </c>
      <c r="I38" s="102">
        <v>167.89</v>
      </c>
      <c r="J38" s="102">
        <v>167.89</v>
      </c>
      <c r="K38" s="103">
        <f t="shared" si="11"/>
        <v>3.5294117647058827</v>
      </c>
      <c r="L38" s="102">
        <f t="shared" si="11"/>
        <v>3.5294117647058827</v>
      </c>
      <c r="M38" s="102">
        <f>IF(K38=" "," ",(K38-L38))</f>
        <v>0</v>
      </c>
      <c r="N38" s="102">
        <f>IF(K38=" "," ",(K38+L38)/2)</f>
        <v>3.5294117647058827</v>
      </c>
      <c r="O38" s="102">
        <f t="shared" si="12"/>
        <v>3.5201620108404317</v>
      </c>
      <c r="P38" s="102">
        <f t="shared" si="12"/>
        <v>3.5201620108404317</v>
      </c>
      <c r="Q38" s="99">
        <f>IF(O38=" "," ",O38-P38)</f>
        <v>0</v>
      </c>
      <c r="R38" s="104">
        <f>IF(O38=" "," ",(O38+P38)/2)</f>
        <v>3.5201620108404317</v>
      </c>
      <c r="S38" s="63">
        <f>3.54-N38</f>
        <v>1.0588235294117343E-2</v>
      </c>
      <c r="T38" s="92" t="s">
        <v>31</v>
      </c>
      <c r="U38" s="70"/>
    </row>
    <row r="39" spans="1:23" ht="20" x14ac:dyDescent="0.4">
      <c r="A39" s="88"/>
      <c r="B39" s="89"/>
      <c r="C39" s="49"/>
      <c r="D39" s="63"/>
      <c r="E39" s="51"/>
      <c r="F39" s="91" t="s">
        <v>33</v>
      </c>
      <c r="G39" s="100">
        <v>166.56</v>
      </c>
      <c r="H39" s="100">
        <v>166.56</v>
      </c>
      <c r="I39" s="102">
        <v>167.67</v>
      </c>
      <c r="J39" s="102">
        <v>167.67</v>
      </c>
      <c r="K39" s="103">
        <f t="shared" si="11"/>
        <v>3.5482708933717579</v>
      </c>
      <c r="L39" s="102">
        <f t="shared" si="11"/>
        <v>3.5482708933717579</v>
      </c>
      <c r="M39" s="102">
        <f>IF(K39=" "," ",(K39-L39))</f>
        <v>0</v>
      </c>
      <c r="N39" s="102">
        <f>IF(K39=" "," ",(K39+L39)/2)</f>
        <v>3.5482708933717579</v>
      </c>
      <c r="O39" s="102">
        <f t="shared" si="12"/>
        <v>3.5247808194668102</v>
      </c>
      <c r="P39" s="102">
        <f t="shared" si="12"/>
        <v>3.5247808194668102</v>
      </c>
      <c r="Q39" s="99">
        <f>IF(O39=" "," ",O39-P39)</f>
        <v>0</v>
      </c>
      <c r="R39" s="104">
        <f>IF(O39=" "," ",(O39+P39)/2)</f>
        <v>3.5247808194668102</v>
      </c>
      <c r="S39" s="63">
        <f>3.54-N39</f>
        <v>-8.2708933717579036E-3</v>
      </c>
      <c r="T39" s="92" t="s">
        <v>31</v>
      </c>
      <c r="U39" s="70"/>
    </row>
    <row r="40" spans="1:23" ht="20" x14ac:dyDescent="0.4">
      <c r="A40" s="88"/>
      <c r="B40" s="89"/>
      <c r="C40" s="49"/>
      <c r="D40" s="63"/>
      <c r="E40" s="51"/>
      <c r="F40" s="91"/>
      <c r="G40" s="100"/>
      <c r="H40" s="100"/>
      <c r="I40" s="102"/>
      <c r="J40" s="105"/>
      <c r="K40" s="103"/>
      <c r="L40" s="102"/>
      <c r="M40" s="102"/>
      <c r="N40" s="102"/>
      <c r="O40" s="102"/>
      <c r="P40" s="102"/>
      <c r="Q40" s="99"/>
      <c r="R40" s="104"/>
      <c r="S40" s="63"/>
      <c r="T40" s="92"/>
      <c r="U40" s="70"/>
    </row>
    <row r="41" spans="1:23" ht="20" x14ac:dyDescent="0.4">
      <c r="A41" s="88"/>
      <c r="B41" s="89"/>
      <c r="C41" s="49"/>
      <c r="D41" s="63"/>
      <c r="E41" s="134" t="s">
        <v>42</v>
      </c>
      <c r="F41" s="91" t="s">
        <v>30</v>
      </c>
      <c r="G41" s="100">
        <v>167.92</v>
      </c>
      <c r="H41" s="100">
        <v>167.92</v>
      </c>
      <c r="I41" s="100">
        <v>167.82</v>
      </c>
      <c r="J41" s="100">
        <v>167.82</v>
      </c>
      <c r="K41" s="103">
        <f t="shared" ref="K41:L43" si="13">IF(G41&lt;=0," ",591/G41)</f>
        <v>3.519533111005241</v>
      </c>
      <c r="L41" s="102">
        <f t="shared" si="13"/>
        <v>3.519533111005241</v>
      </c>
      <c r="M41" s="102">
        <f>IF(K41=" "," ",(K41-L41))</f>
        <v>0</v>
      </c>
      <c r="N41" s="102">
        <f>IF(K41=" "," ",(K41+L41)/2)</f>
        <v>3.519533111005241</v>
      </c>
      <c r="O41" s="102">
        <f t="shared" ref="O41:P43" si="14">IF(I41&lt;=0," ",591/I41)</f>
        <v>3.5216303181980697</v>
      </c>
      <c r="P41" s="102">
        <f t="shared" si="14"/>
        <v>3.5216303181980697</v>
      </c>
      <c r="Q41" s="99">
        <f>IF(O41=" "," ",O41-P41)</f>
        <v>0</v>
      </c>
      <c r="R41" s="104">
        <f>IF(O41=" "," ",(O41+P41)/2)</f>
        <v>3.5216303181980697</v>
      </c>
      <c r="S41" s="63">
        <f>3.54-N41</f>
        <v>2.0466888994759014E-2</v>
      </c>
      <c r="T41" s="92" t="s">
        <v>31</v>
      </c>
      <c r="U41" s="70"/>
    </row>
    <row r="42" spans="1:23" ht="20" x14ac:dyDescent="0.4">
      <c r="A42" s="88"/>
      <c r="B42" s="89"/>
      <c r="C42" s="49"/>
      <c r="D42" s="63"/>
      <c r="E42" s="51"/>
      <c r="F42" s="91" t="s">
        <v>32</v>
      </c>
      <c r="G42" s="100">
        <v>168.03</v>
      </c>
      <c r="H42" s="100">
        <v>168.03</v>
      </c>
      <c r="I42" s="102">
        <v>167.77</v>
      </c>
      <c r="J42" s="105">
        <v>167.77</v>
      </c>
      <c r="K42" s="103">
        <f t="shared" si="13"/>
        <v>3.5172290662381718</v>
      </c>
      <c r="L42" s="102">
        <f t="shared" si="13"/>
        <v>3.5172290662381718</v>
      </c>
      <c r="M42" s="102">
        <f>IF(K42=" "," ",(K42-L42))</f>
        <v>0</v>
      </c>
      <c r="N42" s="102">
        <f>IF(K42=" "," ",(K42+L42)/2)</f>
        <v>3.5172290662381718</v>
      </c>
      <c r="O42" s="102">
        <f t="shared" si="14"/>
        <v>3.5226798593312272</v>
      </c>
      <c r="P42" s="102">
        <f t="shared" si="14"/>
        <v>3.5226798593312272</v>
      </c>
      <c r="Q42" s="99">
        <f>IF(O42=" "," ",O42-P42)</f>
        <v>0</v>
      </c>
      <c r="R42" s="104">
        <f>IF(O42=" "," ",(O42+P42)/2)</f>
        <v>3.5226798593312272</v>
      </c>
      <c r="S42" s="63">
        <f>3.54-N42</f>
        <v>2.277093376182826E-2</v>
      </c>
      <c r="T42" s="92" t="s">
        <v>31</v>
      </c>
      <c r="U42" s="70"/>
    </row>
    <row r="43" spans="1:23" ht="20" x14ac:dyDescent="0.4">
      <c r="A43" s="88"/>
      <c r="B43" s="89"/>
      <c r="C43" s="49"/>
      <c r="D43" s="63"/>
      <c r="E43" s="51"/>
      <c r="F43" s="91" t="s">
        <v>33</v>
      </c>
      <c r="G43" s="100">
        <v>167.9</v>
      </c>
      <c r="H43" s="100">
        <v>167.9</v>
      </c>
      <c r="I43" s="102">
        <v>167.97</v>
      </c>
      <c r="J43" s="105">
        <v>167.97</v>
      </c>
      <c r="K43" s="103">
        <f t="shared" si="13"/>
        <v>3.5199523525908276</v>
      </c>
      <c r="L43" s="102">
        <f t="shared" si="13"/>
        <v>3.5199523525908276</v>
      </c>
      <c r="M43" s="102">
        <f>IF(K43=" "," ",(K43-L43))</f>
        <v>0</v>
      </c>
      <c r="N43" s="102">
        <f>IF(K43=" "," ",(K43+L43)/2)</f>
        <v>3.5199523525908276</v>
      </c>
      <c r="O43" s="102">
        <f t="shared" si="14"/>
        <v>3.5184854438292552</v>
      </c>
      <c r="P43" s="102">
        <f t="shared" si="14"/>
        <v>3.5184854438292552</v>
      </c>
      <c r="Q43" s="99">
        <f>IF(O43=" "," ",O43-P43)</f>
        <v>0</v>
      </c>
      <c r="R43" s="104">
        <f>IF(O43=" "," ",(O43+P43)/2)</f>
        <v>3.5184854438292552</v>
      </c>
      <c r="S43" s="63">
        <f>3.54-N43</f>
        <v>2.004764740917242E-2</v>
      </c>
      <c r="T43" s="92" t="s">
        <v>31</v>
      </c>
      <c r="U43" s="70"/>
    </row>
    <row r="44" spans="1:23" ht="20" x14ac:dyDescent="0.4">
      <c r="A44" s="88"/>
      <c r="B44" s="89"/>
      <c r="C44" s="49"/>
      <c r="D44" s="63"/>
      <c r="E44" s="51"/>
      <c r="F44" s="91"/>
      <c r="G44" s="100"/>
      <c r="H44" s="100"/>
      <c r="I44" s="102"/>
      <c r="J44" s="105"/>
      <c r="K44" s="103"/>
      <c r="L44" s="102"/>
      <c r="M44" s="102"/>
      <c r="N44" s="102"/>
      <c r="O44" s="102"/>
      <c r="P44" s="102"/>
      <c r="Q44" s="99"/>
      <c r="R44" s="104"/>
      <c r="S44" s="63"/>
      <c r="T44" s="92"/>
      <c r="U44" s="70"/>
    </row>
    <row r="45" spans="1:23" ht="20" x14ac:dyDescent="0.4">
      <c r="A45" s="88"/>
      <c r="B45" s="89"/>
      <c r="C45" s="49"/>
      <c r="D45" s="63"/>
      <c r="E45" s="134" t="s">
        <v>43</v>
      </c>
      <c r="F45" s="91" t="s">
        <v>30</v>
      </c>
      <c r="G45" s="100">
        <v>168.16</v>
      </c>
      <c r="H45" s="100">
        <v>168.16</v>
      </c>
      <c r="I45" s="102">
        <v>167.98</v>
      </c>
      <c r="J45" s="102">
        <v>167.98</v>
      </c>
      <c r="K45" s="103">
        <f t="shared" ref="K45:L47" si="15">IF(G45&lt;=0," ",591/G45)</f>
        <v>3.5145099904852524</v>
      </c>
      <c r="L45" s="102">
        <f t="shared" si="15"/>
        <v>3.5145099904852524</v>
      </c>
      <c r="M45" s="102">
        <f>IF(K45=" "," ",(K45-L45))</f>
        <v>0</v>
      </c>
      <c r="N45" s="102">
        <f>IF(K45=" "," ",(K45+L45)/2)</f>
        <v>3.5145099904852524</v>
      </c>
      <c r="O45" s="102">
        <f t="shared" ref="O45:P47" si="16">IF(I45&lt;=0," ",591/I45)</f>
        <v>3.5182759852363379</v>
      </c>
      <c r="P45" s="102">
        <f t="shared" si="16"/>
        <v>3.5182759852363379</v>
      </c>
      <c r="Q45" s="99">
        <f>IF(O45=" "," ",O45-P45)</f>
        <v>0</v>
      </c>
      <c r="R45" s="104">
        <f>IF(O45=" "," ",(O45+P45)/2)</f>
        <v>3.5182759852363379</v>
      </c>
      <c r="S45" s="63">
        <f>3.54-N45</f>
        <v>2.5490009514747669E-2</v>
      </c>
      <c r="T45" s="92" t="s">
        <v>31</v>
      </c>
      <c r="U45" s="70"/>
    </row>
    <row r="46" spans="1:23" ht="20" x14ac:dyDescent="0.4">
      <c r="A46" s="88"/>
      <c r="B46" s="89"/>
      <c r="C46" s="49"/>
      <c r="D46" s="63"/>
      <c r="E46" s="51"/>
      <c r="F46" s="91" t="s">
        <v>32</v>
      </c>
      <c r="G46" s="100">
        <v>167.87</v>
      </c>
      <c r="H46" s="100">
        <v>167.87</v>
      </c>
      <c r="I46" s="102">
        <v>167.94</v>
      </c>
      <c r="J46" s="102">
        <v>167.94</v>
      </c>
      <c r="K46" s="103">
        <f t="shared" si="15"/>
        <v>3.5205814022755701</v>
      </c>
      <c r="L46" s="102">
        <f t="shared" si="15"/>
        <v>3.5205814022755701</v>
      </c>
      <c r="M46" s="102">
        <f>IF(K46=" "," ",(K46-L46))</f>
        <v>0</v>
      </c>
      <c r="N46" s="102">
        <f>IF(K46=" "," ",(K46+L46)/2)</f>
        <v>3.5205814022755701</v>
      </c>
      <c r="O46" s="102">
        <f t="shared" si="16"/>
        <v>3.5191139692747408</v>
      </c>
      <c r="P46" s="102">
        <f t="shared" si="16"/>
        <v>3.5191139692747408</v>
      </c>
      <c r="Q46" s="99">
        <f>IF(O46=" "," ",O46-P46)</f>
        <v>0</v>
      </c>
      <c r="R46" s="104">
        <f>IF(O46=" "," ",(O46+P46)/2)</f>
        <v>3.5191139692747408</v>
      </c>
      <c r="S46" s="63">
        <f>3.54-N46</f>
        <v>1.9418597724429887E-2</v>
      </c>
      <c r="T46" s="92" t="s">
        <v>31</v>
      </c>
      <c r="U46" s="70"/>
    </row>
    <row r="47" spans="1:23" ht="20" x14ac:dyDescent="0.4">
      <c r="A47" s="88"/>
      <c r="B47" s="89"/>
      <c r="C47" s="49"/>
      <c r="D47" s="63"/>
      <c r="E47" s="51"/>
      <c r="F47" s="91" t="s">
        <v>33</v>
      </c>
      <c r="G47" s="100">
        <v>168.38</v>
      </c>
      <c r="H47" s="100">
        <v>168.38</v>
      </c>
      <c r="I47" s="102">
        <v>167.61</v>
      </c>
      <c r="J47" s="102">
        <v>167.61</v>
      </c>
      <c r="K47" s="103">
        <f t="shared" si="15"/>
        <v>3.5099180425228651</v>
      </c>
      <c r="L47" s="102">
        <f t="shared" si="15"/>
        <v>3.5099180425228651</v>
      </c>
      <c r="M47" s="102">
        <f>IF(K47=" "," ",(K47-L47))</f>
        <v>0</v>
      </c>
      <c r="N47" s="102">
        <f>IF(K47=" "," ",(K47+L47)/2)</f>
        <v>3.5099180425228651</v>
      </c>
      <c r="O47" s="102">
        <f t="shared" si="16"/>
        <v>3.5260425988902808</v>
      </c>
      <c r="P47" s="102">
        <f t="shared" si="16"/>
        <v>3.5260425988902808</v>
      </c>
      <c r="Q47" s="99">
        <f>IF(O47=" "," ",O47-P47)</f>
        <v>0</v>
      </c>
      <c r="R47" s="104">
        <f>IF(O47=" "," ",(O47+P47)/2)</f>
        <v>3.5260425988902808</v>
      </c>
      <c r="S47" s="63">
        <f>3.54-N47</f>
        <v>3.0081957477134935E-2</v>
      </c>
      <c r="T47" s="92" t="s">
        <v>31</v>
      </c>
      <c r="U47" s="70"/>
    </row>
    <row r="48" spans="1:23" ht="20" x14ac:dyDescent="0.4">
      <c r="A48" s="88"/>
      <c r="B48" s="89"/>
      <c r="C48" s="49"/>
      <c r="D48" s="63"/>
      <c r="E48" s="51"/>
      <c r="F48" s="91"/>
      <c r="G48" s="100"/>
      <c r="H48" s="100"/>
      <c r="I48" s="102"/>
      <c r="J48" s="105"/>
      <c r="K48" s="103"/>
      <c r="L48" s="102"/>
      <c r="M48" s="102"/>
      <c r="N48" s="102"/>
      <c r="O48" s="102"/>
      <c r="P48" s="102"/>
      <c r="Q48" s="99"/>
      <c r="R48" s="104"/>
      <c r="S48" s="63"/>
      <c r="T48" s="92"/>
      <c r="U48" s="70"/>
    </row>
    <row r="49" spans="1:21" ht="20" x14ac:dyDescent="0.4">
      <c r="A49" s="88"/>
      <c r="B49" s="89"/>
      <c r="C49" s="49"/>
      <c r="D49" s="63"/>
      <c r="E49" s="134" t="s">
        <v>44</v>
      </c>
      <c r="F49" s="91" t="s">
        <v>30</v>
      </c>
      <c r="G49" s="100">
        <v>167.84</v>
      </c>
      <c r="H49" s="100">
        <v>167.84</v>
      </c>
      <c r="I49" s="102">
        <v>167.51</v>
      </c>
      <c r="J49" s="102">
        <v>167.51</v>
      </c>
      <c r="K49" s="103">
        <f t="shared" ref="K49:L51" si="17">IF(G49&lt;=0," ",591/G49)</f>
        <v>3.5212106768350808</v>
      </c>
      <c r="L49" s="102">
        <f t="shared" si="17"/>
        <v>3.5212106768350808</v>
      </c>
      <c r="M49" s="102">
        <f>IF(K49=" "," ",(K49-L49))</f>
        <v>0</v>
      </c>
      <c r="N49" s="102">
        <f>IF(K49=" "," ",(K49+L49)/2)</f>
        <v>3.5212106768350808</v>
      </c>
      <c r="O49" s="102">
        <f t="shared" ref="O49:P51" si="18">IF(I49&lt;=0," ",591/I49)</f>
        <v>3.5281475732792074</v>
      </c>
      <c r="P49" s="102">
        <f t="shared" si="18"/>
        <v>3.5281475732792074</v>
      </c>
      <c r="Q49" s="99">
        <f>IF(O49=" "," ",O49-P49)</f>
        <v>0</v>
      </c>
      <c r="R49" s="104">
        <f>IF(O49=" "," ",(O49+P49)/2)</f>
        <v>3.5281475732792074</v>
      </c>
      <c r="S49" s="63">
        <f>3.54-N49</f>
        <v>1.8789323164919214E-2</v>
      </c>
      <c r="T49" s="92" t="s">
        <v>31</v>
      </c>
      <c r="U49" s="70"/>
    </row>
    <row r="50" spans="1:21" ht="20" x14ac:dyDescent="0.4">
      <c r="A50" s="88"/>
      <c r="B50" s="89"/>
      <c r="C50" s="49"/>
      <c r="D50" s="63"/>
      <c r="E50" s="51"/>
      <c r="F50" s="91" t="s">
        <v>32</v>
      </c>
      <c r="G50" s="100">
        <v>168.21</v>
      </c>
      <c r="H50" s="100">
        <v>168.21</v>
      </c>
      <c r="I50" s="102">
        <v>167.85</v>
      </c>
      <c r="J50" s="102">
        <v>167.85</v>
      </c>
      <c r="K50" s="103">
        <f t="shared" si="17"/>
        <v>3.5134653112181202</v>
      </c>
      <c r="L50" s="102">
        <f t="shared" si="17"/>
        <v>3.5134653112181202</v>
      </c>
      <c r="M50" s="102">
        <f>IF(K50=" "," ",(K50-L50))</f>
        <v>0</v>
      </c>
      <c r="N50" s="102">
        <f>IF(K50=" "," ",(K50+L50)/2)</f>
        <v>3.5134653112181202</v>
      </c>
      <c r="O50" s="102">
        <f t="shared" si="18"/>
        <v>3.5210008936550494</v>
      </c>
      <c r="P50" s="102">
        <f t="shared" si="18"/>
        <v>3.5210008936550494</v>
      </c>
      <c r="Q50" s="99">
        <f>IF(O50=" "," ",O50-P50)</f>
        <v>0</v>
      </c>
      <c r="R50" s="104">
        <f>IF(O50=" "," ",(O50+P50)/2)</f>
        <v>3.5210008936550494</v>
      </c>
      <c r="S50" s="63">
        <f>3.54-N50</f>
        <v>2.6534688781879812E-2</v>
      </c>
      <c r="T50" s="92" t="s">
        <v>31</v>
      </c>
      <c r="U50" s="70"/>
    </row>
    <row r="51" spans="1:21" ht="20" x14ac:dyDescent="0.4">
      <c r="A51" s="88"/>
      <c r="B51" s="89"/>
      <c r="C51" s="49"/>
      <c r="D51" s="63"/>
      <c r="E51" s="51"/>
      <c r="F51" s="91" t="s">
        <v>33</v>
      </c>
      <c r="G51" s="100">
        <v>168.11</v>
      </c>
      <c r="H51" s="100">
        <v>168.11</v>
      </c>
      <c r="I51" s="102">
        <v>167.79</v>
      </c>
      <c r="J51" s="102">
        <v>167.79</v>
      </c>
      <c r="K51" s="103">
        <f t="shared" si="17"/>
        <v>3.5155552911783947</v>
      </c>
      <c r="L51" s="102">
        <f t="shared" si="17"/>
        <v>3.5155552911783947</v>
      </c>
      <c r="M51" s="102">
        <f>IF(K51=" "," ",(K51-L51))</f>
        <v>0</v>
      </c>
      <c r="N51" s="102">
        <f>IF(K51=" "," ",(K51+L51)/2)</f>
        <v>3.5155552911783947</v>
      </c>
      <c r="O51" s="102">
        <f t="shared" si="18"/>
        <v>3.5222599678169142</v>
      </c>
      <c r="P51" s="102">
        <f t="shared" si="18"/>
        <v>3.5222599678169142</v>
      </c>
      <c r="Q51" s="99">
        <f>IF(O51=" "," ",O51-P51)</f>
        <v>0</v>
      </c>
      <c r="R51" s="104">
        <f>IF(O51=" "," ",(O51+P51)/2)</f>
        <v>3.5222599678169142</v>
      </c>
      <c r="S51" s="63">
        <f>3.54-N51</f>
        <v>2.4444708821605321E-2</v>
      </c>
      <c r="T51" s="92" t="s">
        <v>31</v>
      </c>
      <c r="U51" s="70"/>
    </row>
    <row r="52" spans="1:21" ht="20" x14ac:dyDescent="0.4">
      <c r="A52" s="88"/>
      <c r="B52" s="89"/>
      <c r="C52" s="49"/>
      <c r="D52" s="63"/>
      <c r="E52" s="51"/>
      <c r="F52" s="91"/>
      <c r="G52" s="100"/>
      <c r="H52" s="100"/>
      <c r="I52" s="102"/>
      <c r="J52" s="105"/>
      <c r="K52" s="103"/>
      <c r="L52" s="102"/>
      <c r="M52" s="102"/>
      <c r="N52" s="102"/>
      <c r="O52" s="102"/>
      <c r="P52" s="102"/>
      <c r="Q52" s="99"/>
      <c r="R52" s="104"/>
      <c r="S52" s="63"/>
      <c r="T52" s="92"/>
      <c r="U52" s="70"/>
    </row>
    <row r="53" spans="1:21" ht="20" x14ac:dyDescent="0.4">
      <c r="A53" s="88"/>
      <c r="B53" s="89"/>
      <c r="C53" s="49"/>
      <c r="D53" s="63"/>
      <c r="E53" s="134" t="s">
        <v>45</v>
      </c>
      <c r="F53" s="91" t="s">
        <v>30</v>
      </c>
      <c r="G53" s="100">
        <v>167.51</v>
      </c>
      <c r="H53" s="100">
        <v>167.51</v>
      </c>
      <c r="I53" s="102">
        <v>168.02</v>
      </c>
      <c r="J53" s="102">
        <v>168.02</v>
      </c>
      <c r="K53" s="103">
        <f t="shared" ref="K53:L55" si="19">IF(G53&lt;=0," ",591/G53)</f>
        <v>3.5281475732792074</v>
      </c>
      <c r="L53" s="102">
        <f t="shared" si="19"/>
        <v>3.5281475732792074</v>
      </c>
      <c r="M53" s="102">
        <f>IF(K53=" "," ",(K53-L53))</f>
        <v>0</v>
      </c>
      <c r="N53" s="102">
        <f>IF(K53=" "," ",(K53+L53)/2)</f>
        <v>3.5281475732792074</v>
      </c>
      <c r="O53" s="102">
        <f t="shared" ref="O53:P55" si="20">IF(I53&lt;=0," ",591/I53)</f>
        <v>3.5174384001904535</v>
      </c>
      <c r="P53" s="102">
        <f t="shared" si="20"/>
        <v>3.5174384001904535</v>
      </c>
      <c r="Q53" s="99">
        <f>IF(O53=" "," ",O53-P53)</f>
        <v>0</v>
      </c>
      <c r="R53" s="104">
        <f>IF(O53=" "," ",(O53+P53)/2)</f>
        <v>3.5174384001904535</v>
      </c>
      <c r="S53" s="63">
        <f>3.54-N53</f>
        <v>1.1852426720792675E-2</v>
      </c>
      <c r="T53" s="92" t="s">
        <v>31</v>
      </c>
      <c r="U53" s="70"/>
    </row>
    <row r="54" spans="1:21" ht="20" x14ac:dyDescent="0.4">
      <c r="A54" s="88"/>
      <c r="B54" s="89"/>
      <c r="C54" s="49"/>
      <c r="D54" s="63"/>
      <c r="E54" s="51"/>
      <c r="F54" s="91" t="s">
        <v>32</v>
      </c>
      <c r="G54" s="100">
        <v>167.11</v>
      </c>
      <c r="H54" s="100">
        <v>167.11</v>
      </c>
      <c r="I54" s="102">
        <v>167.92</v>
      </c>
      <c r="J54" s="102">
        <v>167.92</v>
      </c>
      <c r="K54" s="103">
        <f t="shared" si="19"/>
        <v>3.5365926635150498</v>
      </c>
      <c r="L54" s="102">
        <f t="shared" si="19"/>
        <v>3.5365926635150498</v>
      </c>
      <c r="M54" s="102">
        <f>IF(K54=" "," ",(K54-L54))</f>
        <v>0</v>
      </c>
      <c r="N54" s="102">
        <f>IF(K54=" "," ",(K54+L54)/2)</f>
        <v>3.5365926635150498</v>
      </c>
      <c r="O54" s="102">
        <f t="shared" si="20"/>
        <v>3.519533111005241</v>
      </c>
      <c r="P54" s="102">
        <f t="shared" si="20"/>
        <v>3.519533111005241</v>
      </c>
      <c r="Q54" s="99">
        <f>IF(O54=" "," ",O54-P54)</f>
        <v>0</v>
      </c>
      <c r="R54" s="104">
        <f>IF(O54=" "," ",(O54+P54)/2)</f>
        <v>3.519533111005241</v>
      </c>
      <c r="S54" s="63">
        <f>3.54-N54</f>
        <v>3.4073364849502852E-3</v>
      </c>
      <c r="T54" s="92" t="s">
        <v>31</v>
      </c>
      <c r="U54" s="70"/>
    </row>
    <row r="55" spans="1:21" ht="20" x14ac:dyDescent="0.4">
      <c r="A55" s="88"/>
      <c r="B55" s="89"/>
      <c r="C55" s="49"/>
      <c r="D55" s="63"/>
      <c r="E55" s="51"/>
      <c r="F55" s="91" t="s">
        <v>33</v>
      </c>
      <c r="G55" s="100">
        <v>166.9</v>
      </c>
      <c r="H55" s="100">
        <v>166.9</v>
      </c>
      <c r="I55" s="102">
        <v>167.91</v>
      </c>
      <c r="J55" s="102">
        <v>167.91</v>
      </c>
      <c r="K55" s="103">
        <f t="shared" si="19"/>
        <v>3.541042540443379</v>
      </c>
      <c r="L55" s="102">
        <f t="shared" si="19"/>
        <v>3.541042540443379</v>
      </c>
      <c r="M55" s="102">
        <f>IF(K55=" "," ",(K55-L55))</f>
        <v>0</v>
      </c>
      <c r="N55" s="102">
        <f>IF(K55=" "," ",(K55+L55)/2)</f>
        <v>3.541042540443379</v>
      </c>
      <c r="O55" s="102">
        <f t="shared" si="20"/>
        <v>3.5197427193139181</v>
      </c>
      <c r="P55" s="102">
        <f t="shared" si="20"/>
        <v>3.5197427193139181</v>
      </c>
      <c r="Q55" s="99">
        <f>IF(O55=" "," ",O55-P55)</f>
        <v>0</v>
      </c>
      <c r="R55" s="104">
        <f>IF(O55=" "," ",(O55+P55)/2)</f>
        <v>3.5197427193139181</v>
      </c>
      <c r="S55" s="63">
        <f>3.54-N55</f>
        <v>-1.0425404433789254E-3</v>
      </c>
      <c r="T55" s="92" t="s">
        <v>31</v>
      </c>
      <c r="U55" s="70"/>
    </row>
    <row r="56" spans="1:21" ht="20" x14ac:dyDescent="0.4">
      <c r="A56" s="88"/>
      <c r="B56" s="89"/>
      <c r="C56" s="49"/>
      <c r="D56" s="63"/>
      <c r="E56" s="51"/>
      <c r="F56" s="91"/>
      <c r="G56" s="100"/>
      <c r="H56" s="100"/>
      <c r="I56" s="102"/>
      <c r="J56" s="105"/>
      <c r="K56" s="103"/>
      <c r="L56" s="102"/>
      <c r="M56" s="102"/>
      <c r="N56" s="102"/>
      <c r="O56" s="102"/>
      <c r="P56" s="102"/>
      <c r="Q56" s="99"/>
      <c r="R56" s="104"/>
      <c r="S56" s="63"/>
      <c r="T56" s="92"/>
      <c r="U56" s="70"/>
    </row>
    <row r="57" spans="1:21" ht="20" x14ac:dyDescent="0.4">
      <c r="A57" s="88"/>
      <c r="B57" s="89"/>
      <c r="C57" s="49"/>
      <c r="D57" s="63"/>
      <c r="E57" s="134" t="s">
        <v>46</v>
      </c>
      <c r="F57" s="91" t="s">
        <v>30</v>
      </c>
      <c r="G57" s="100">
        <v>167.47</v>
      </c>
      <c r="H57" s="100">
        <v>167.47</v>
      </c>
      <c r="I57" s="102">
        <v>167.52</v>
      </c>
      <c r="J57" s="102">
        <v>167.52</v>
      </c>
      <c r="K57" s="103">
        <f t="shared" ref="K57:L59" si="21">IF(G57&lt;=0," ",591/G57)</f>
        <v>3.5289902669134769</v>
      </c>
      <c r="L57" s="102">
        <f t="shared" si="21"/>
        <v>3.5289902669134769</v>
      </c>
      <c r="M57" s="102">
        <f>IF(K57=" "," ",(K57-L57))</f>
        <v>0</v>
      </c>
      <c r="N57" s="102">
        <f>IF(K57=" "," ",(K57+L57)/2)</f>
        <v>3.5289902669134769</v>
      </c>
      <c r="O57" s="102">
        <f t="shared" ref="O57:P59" si="22">IF(I57&lt;=0," ",591/I57)</f>
        <v>3.527936962750716</v>
      </c>
      <c r="P57" s="102">
        <f t="shared" si="22"/>
        <v>3.527936962750716</v>
      </c>
      <c r="Q57" s="99">
        <f>IF(O57=" "," ",O57-P57)</f>
        <v>0</v>
      </c>
      <c r="R57" s="104">
        <f>IF(O57=" "," ",(O57+P57)/2)</f>
        <v>3.527936962750716</v>
      </c>
      <c r="S57" s="63">
        <f>3.54-N57</f>
        <v>1.1009733086523088E-2</v>
      </c>
      <c r="T57" s="92" t="s">
        <v>31</v>
      </c>
      <c r="U57" s="70"/>
    </row>
    <row r="58" spans="1:21" ht="20" x14ac:dyDescent="0.4">
      <c r="A58" s="88"/>
      <c r="B58" s="89"/>
      <c r="C58" s="49"/>
      <c r="D58" s="63"/>
      <c r="E58" s="51"/>
      <c r="F58" s="91" t="s">
        <v>32</v>
      </c>
      <c r="G58" s="100">
        <v>168.32</v>
      </c>
      <c r="H58" s="100">
        <v>168.32</v>
      </c>
      <c r="I58" s="102">
        <v>167.81</v>
      </c>
      <c r="J58" s="102">
        <v>167.81</v>
      </c>
      <c r="K58" s="103">
        <f t="shared" si="21"/>
        <v>3.5111692015209126</v>
      </c>
      <c r="L58" s="102">
        <f t="shared" si="21"/>
        <v>3.5111692015209126</v>
      </c>
      <c r="M58" s="102">
        <f>IF(K58=" "," ",(K58-L58))</f>
        <v>0</v>
      </c>
      <c r="N58" s="102">
        <f>IF(K58=" "," ",(K58+L58)/2)</f>
        <v>3.5111692015209126</v>
      </c>
      <c r="O58" s="102">
        <f t="shared" si="22"/>
        <v>3.5218401763899649</v>
      </c>
      <c r="P58" s="102">
        <f t="shared" si="22"/>
        <v>3.5218401763899649</v>
      </c>
      <c r="Q58" s="99">
        <f>IF(O58=" "," ",O58-P58)</f>
        <v>0</v>
      </c>
      <c r="R58" s="104">
        <f>IF(O58=" "," ",(O58+P58)/2)</f>
        <v>3.5218401763899649</v>
      </c>
      <c r="S58" s="63">
        <f>3.54-N58</f>
        <v>2.8830798479087427E-2</v>
      </c>
      <c r="T58" s="92" t="s">
        <v>31</v>
      </c>
      <c r="U58" s="70"/>
    </row>
    <row r="59" spans="1:21" ht="20" x14ac:dyDescent="0.4">
      <c r="A59" s="88"/>
      <c r="B59" s="89"/>
      <c r="C59" s="49"/>
      <c r="D59" s="63"/>
      <c r="E59" s="51"/>
      <c r="F59" s="91" t="s">
        <v>33</v>
      </c>
      <c r="G59" s="100">
        <v>168.32</v>
      </c>
      <c r="H59" s="100">
        <v>168.32</v>
      </c>
      <c r="I59" s="102">
        <v>167.62</v>
      </c>
      <c r="J59" s="102">
        <v>167.62</v>
      </c>
      <c r="K59" s="103">
        <f t="shared" si="21"/>
        <v>3.5111692015209126</v>
      </c>
      <c r="L59" s="102">
        <f t="shared" si="21"/>
        <v>3.5111692015209126</v>
      </c>
      <c r="M59" s="102">
        <f>IF(K59=" "," ",(K59-L59))</f>
        <v>0</v>
      </c>
      <c r="N59" s="102">
        <f>IF(K59=" "," ",(K59+L59)/2)</f>
        <v>3.5111692015209126</v>
      </c>
      <c r="O59" s="102">
        <f t="shared" si="22"/>
        <v>3.5258322395895476</v>
      </c>
      <c r="P59" s="102">
        <f t="shared" si="22"/>
        <v>3.5258322395895476</v>
      </c>
      <c r="Q59" s="99">
        <f>IF(O59=" "," ",O59-P59)</f>
        <v>0</v>
      </c>
      <c r="R59" s="104">
        <f>IF(O59=" "," ",(O59+P59)/2)</f>
        <v>3.5258322395895476</v>
      </c>
      <c r="S59" s="63">
        <f>3.54-N59</f>
        <v>2.8830798479087427E-2</v>
      </c>
      <c r="T59" s="92" t="s">
        <v>31</v>
      </c>
      <c r="U59" s="70"/>
    </row>
    <row r="60" spans="1:21" ht="20" x14ac:dyDescent="0.4">
      <c r="A60" s="88"/>
      <c r="B60" s="89"/>
      <c r="C60" s="49"/>
      <c r="D60" s="63"/>
      <c r="E60" s="51"/>
      <c r="F60" s="91"/>
      <c r="G60" s="100"/>
      <c r="H60" s="100"/>
      <c r="I60" s="102"/>
      <c r="J60" s="105"/>
      <c r="K60" s="103"/>
      <c r="L60" s="102"/>
      <c r="M60" s="102"/>
      <c r="N60" s="102"/>
      <c r="O60" s="102"/>
      <c r="P60" s="102"/>
      <c r="Q60" s="99"/>
      <c r="R60" s="104"/>
      <c r="S60" s="63"/>
      <c r="T60" s="92"/>
      <c r="U60" s="70"/>
    </row>
    <row r="61" spans="1:21" ht="20" x14ac:dyDescent="0.4">
      <c r="A61" s="88"/>
      <c r="B61" s="89"/>
      <c r="C61" s="49"/>
      <c r="D61" s="63"/>
      <c r="E61" s="51"/>
      <c r="F61" s="91"/>
      <c r="G61" s="100"/>
      <c r="H61" s="100"/>
      <c r="I61" s="102"/>
      <c r="J61" s="105"/>
      <c r="K61" s="103"/>
      <c r="L61" s="102"/>
      <c r="M61" s="102"/>
      <c r="N61" s="102"/>
      <c r="O61" s="102"/>
      <c r="P61" s="102"/>
      <c r="Q61" s="99"/>
      <c r="R61" s="104"/>
      <c r="S61" s="63"/>
      <c r="T61" s="92"/>
      <c r="U61" s="70"/>
    </row>
    <row r="62" spans="1:21" ht="20" x14ac:dyDescent="0.4">
      <c r="A62" s="88"/>
      <c r="B62" s="89"/>
      <c r="C62" s="49"/>
      <c r="D62" s="63"/>
      <c r="E62" s="51"/>
      <c r="F62" s="91"/>
      <c r="G62" s="100"/>
      <c r="H62" s="100"/>
      <c r="I62" s="102"/>
      <c r="J62" s="105"/>
      <c r="K62" s="103"/>
      <c r="L62" s="102"/>
      <c r="M62" s="102"/>
      <c r="N62" s="102"/>
      <c r="O62" s="102"/>
      <c r="P62" s="102"/>
      <c r="Q62" s="99"/>
      <c r="R62" s="104"/>
      <c r="S62" s="63"/>
      <c r="T62" s="92"/>
      <c r="U62" s="70"/>
    </row>
    <row r="63" spans="1:21" ht="20.5" thickBot="1" x14ac:dyDescent="0.45">
      <c r="A63" s="106"/>
      <c r="B63" s="107"/>
      <c r="C63" s="108"/>
      <c r="D63" s="109"/>
      <c r="E63" s="110"/>
      <c r="F63" s="111"/>
      <c r="G63" s="112"/>
      <c r="H63" s="112"/>
      <c r="I63" s="113"/>
      <c r="J63" s="114"/>
      <c r="K63" s="115" t="str">
        <f t="shared" si="0"/>
        <v xml:space="preserve"> </v>
      </c>
      <c r="L63" s="113" t="str">
        <f t="shared" si="1"/>
        <v xml:space="preserve"> </v>
      </c>
      <c r="M63" s="116" t="str">
        <f t="shared" ref="M63:M72" si="23">IF(K63=" "," ",(K63-L63))</f>
        <v xml:space="preserve"> </v>
      </c>
      <c r="N63" s="113" t="str">
        <f t="shared" ref="N63:N72" si="24">IF(K63=" "," ",(K63+L63)/2)</f>
        <v xml:space="preserve"> </v>
      </c>
      <c r="O63" s="113" t="str">
        <f>IF(I63&lt;=0," ",591/I63)</f>
        <v xml:space="preserve"> </v>
      </c>
      <c r="P63" s="113" t="str">
        <f>IF(J63&lt;=0," ",591/J63)</f>
        <v xml:space="preserve"> </v>
      </c>
      <c r="Q63" s="117" t="str">
        <f t="shared" ref="Q63:Q72" si="25">IF(O63=" "," ",O63-P63)</f>
        <v xml:space="preserve"> </v>
      </c>
      <c r="R63" s="118" t="str">
        <f t="shared" ref="R63:R72" si="26">IF(O63=" "," ",(O63+P63)/2)</f>
        <v xml:space="preserve"> </v>
      </c>
      <c r="S63" s="109"/>
      <c r="T63" s="119"/>
      <c r="U63" s="70"/>
    </row>
    <row r="64" spans="1:21" ht="20.5" thickTop="1" x14ac:dyDescent="0.4">
      <c r="K64" s="67" t="str">
        <f t="shared" ref="K64:K72" si="27">IF(G64&lt;=0," ",591/G64)</f>
        <v xml:space="preserve"> </v>
      </c>
      <c r="L64" s="67" t="str">
        <f t="shared" ref="L64:L72" si="28">IF(H64&lt;=0," ",591/H64)</f>
        <v xml:space="preserve"> </v>
      </c>
      <c r="M64" s="67" t="str">
        <f t="shared" si="23"/>
        <v xml:space="preserve"> </v>
      </c>
      <c r="N64" s="67" t="str">
        <f t="shared" si="24"/>
        <v xml:space="preserve"> </v>
      </c>
      <c r="O64" s="67" t="str">
        <f t="shared" ref="O64:O72" si="29">IF(I64&lt;=0," ",591/I64)</f>
        <v xml:space="preserve"> </v>
      </c>
      <c r="P64" s="67" t="str">
        <f t="shared" ref="P64:P72" si="30">IF(J64&lt;=0," ",591/J64)</f>
        <v xml:space="preserve"> </v>
      </c>
      <c r="Q64" s="67" t="str">
        <f t="shared" si="25"/>
        <v xml:space="preserve"> </v>
      </c>
      <c r="R64" s="67" t="str">
        <f t="shared" si="26"/>
        <v xml:space="preserve"> </v>
      </c>
      <c r="S64" s="96" t="str">
        <f t="shared" ref="S64:S72" si="31">IF(R64=" "," ",R64-N64)</f>
        <v xml:space="preserve"> </v>
      </c>
    </row>
    <row r="65" spans="1:19" ht="20" x14ac:dyDescent="0.4">
      <c r="K65" s="67" t="str">
        <f t="shared" si="27"/>
        <v xml:space="preserve"> </v>
      </c>
      <c r="L65" s="67" t="str">
        <f t="shared" si="28"/>
        <v xml:space="preserve"> </v>
      </c>
      <c r="M65" s="67" t="str">
        <f t="shared" si="23"/>
        <v xml:space="preserve"> </v>
      </c>
      <c r="N65" s="67" t="str">
        <f t="shared" si="24"/>
        <v xml:space="preserve"> </v>
      </c>
      <c r="O65" s="67" t="str">
        <f t="shared" si="29"/>
        <v xml:space="preserve"> </v>
      </c>
      <c r="P65" s="67" t="str">
        <f t="shared" si="30"/>
        <v xml:space="preserve"> </v>
      </c>
      <c r="Q65" s="67" t="str">
        <f t="shared" si="25"/>
        <v xml:space="preserve"> </v>
      </c>
      <c r="R65" s="67" t="str">
        <f t="shared" si="26"/>
        <v xml:space="preserve"> </v>
      </c>
      <c r="S65" s="96" t="str">
        <f t="shared" si="31"/>
        <v xml:space="preserve"> </v>
      </c>
    </row>
    <row r="66" spans="1:19" ht="20" x14ac:dyDescent="0.4">
      <c r="K66" s="67" t="str">
        <f t="shared" si="27"/>
        <v xml:space="preserve"> </v>
      </c>
      <c r="L66" s="67" t="str">
        <f t="shared" si="28"/>
        <v xml:space="preserve"> </v>
      </c>
      <c r="M66" s="67" t="str">
        <f t="shared" si="23"/>
        <v xml:space="preserve"> </v>
      </c>
      <c r="N66" s="67" t="str">
        <f t="shared" si="24"/>
        <v xml:space="preserve"> </v>
      </c>
      <c r="O66" s="67" t="str">
        <f t="shared" si="29"/>
        <v xml:space="preserve"> </v>
      </c>
      <c r="P66" s="67" t="str">
        <f t="shared" si="30"/>
        <v xml:space="preserve"> </v>
      </c>
      <c r="Q66" s="67" t="str">
        <f t="shared" si="25"/>
        <v xml:space="preserve"> </v>
      </c>
      <c r="R66" s="67" t="str">
        <f t="shared" si="26"/>
        <v xml:space="preserve"> </v>
      </c>
      <c r="S66" s="96" t="str">
        <f t="shared" si="31"/>
        <v xml:space="preserve"> </v>
      </c>
    </row>
    <row r="67" spans="1:19" ht="20" x14ac:dyDescent="0.4">
      <c r="K67" s="67" t="str">
        <f t="shared" si="27"/>
        <v xml:space="preserve"> </v>
      </c>
      <c r="L67" s="67" t="str">
        <f t="shared" si="28"/>
        <v xml:space="preserve"> </v>
      </c>
      <c r="M67" s="67" t="str">
        <f t="shared" si="23"/>
        <v xml:space="preserve"> </v>
      </c>
      <c r="N67" s="67" t="str">
        <f t="shared" si="24"/>
        <v xml:space="preserve"> </v>
      </c>
      <c r="O67" s="67" t="str">
        <f t="shared" si="29"/>
        <v xml:space="preserve"> </v>
      </c>
      <c r="P67" s="67" t="str">
        <f t="shared" si="30"/>
        <v xml:space="preserve"> </v>
      </c>
      <c r="Q67" s="67" t="str">
        <f t="shared" si="25"/>
        <v xml:space="preserve"> </v>
      </c>
      <c r="R67" s="67" t="str">
        <f t="shared" si="26"/>
        <v xml:space="preserve"> </v>
      </c>
      <c r="S67" s="96" t="str">
        <f t="shared" si="31"/>
        <v xml:space="preserve"> </v>
      </c>
    </row>
    <row r="68" spans="1:19" ht="20" x14ac:dyDescent="0.4">
      <c r="K68" s="67" t="str">
        <f t="shared" si="27"/>
        <v xml:space="preserve"> </v>
      </c>
      <c r="L68" s="67" t="str">
        <f t="shared" si="28"/>
        <v xml:space="preserve"> </v>
      </c>
      <c r="M68" s="67" t="str">
        <f t="shared" si="23"/>
        <v xml:space="preserve"> </v>
      </c>
      <c r="N68" s="67" t="str">
        <f t="shared" si="24"/>
        <v xml:space="preserve"> </v>
      </c>
      <c r="O68" s="67" t="str">
        <f t="shared" si="29"/>
        <v xml:space="preserve"> </v>
      </c>
      <c r="P68" s="67" t="str">
        <f t="shared" si="30"/>
        <v xml:space="preserve"> </v>
      </c>
      <c r="Q68" s="67" t="str">
        <f t="shared" si="25"/>
        <v xml:space="preserve"> </v>
      </c>
      <c r="R68" s="67" t="str">
        <f t="shared" si="26"/>
        <v xml:space="preserve"> </v>
      </c>
      <c r="S68" s="96" t="str">
        <f t="shared" si="31"/>
        <v xml:space="preserve"> </v>
      </c>
    </row>
    <row r="69" spans="1:19" ht="20" x14ac:dyDescent="0.4">
      <c r="K69" s="67" t="str">
        <f t="shared" si="27"/>
        <v xml:space="preserve"> </v>
      </c>
      <c r="L69" s="67" t="str">
        <f t="shared" si="28"/>
        <v xml:space="preserve"> </v>
      </c>
      <c r="M69" s="67" t="str">
        <f t="shared" si="23"/>
        <v xml:space="preserve"> </v>
      </c>
      <c r="N69" s="67" t="str">
        <f t="shared" si="24"/>
        <v xml:space="preserve"> </v>
      </c>
      <c r="O69" s="67" t="str">
        <f t="shared" si="29"/>
        <v xml:space="preserve"> </v>
      </c>
      <c r="P69" s="67" t="str">
        <f t="shared" si="30"/>
        <v xml:space="preserve"> </v>
      </c>
      <c r="Q69" s="67" t="str">
        <f t="shared" si="25"/>
        <v xml:space="preserve"> </v>
      </c>
      <c r="R69" s="67" t="str">
        <f t="shared" si="26"/>
        <v xml:space="preserve"> </v>
      </c>
      <c r="S69" s="96" t="str">
        <f t="shared" si="31"/>
        <v xml:space="preserve"> </v>
      </c>
    </row>
    <row r="70" spans="1:19" ht="20" x14ac:dyDescent="0.4">
      <c r="K70" s="67" t="str">
        <f t="shared" si="27"/>
        <v xml:space="preserve"> </v>
      </c>
      <c r="L70" s="67" t="str">
        <f t="shared" si="28"/>
        <v xml:space="preserve"> </v>
      </c>
      <c r="M70" s="67" t="str">
        <f t="shared" si="23"/>
        <v xml:space="preserve"> </v>
      </c>
      <c r="N70" s="67" t="str">
        <f t="shared" si="24"/>
        <v xml:space="preserve"> </v>
      </c>
      <c r="O70" s="67" t="str">
        <f t="shared" si="29"/>
        <v xml:space="preserve"> </v>
      </c>
      <c r="P70" s="67" t="str">
        <f t="shared" si="30"/>
        <v xml:space="preserve"> </v>
      </c>
      <c r="Q70" s="67" t="str">
        <f t="shared" si="25"/>
        <v xml:space="preserve"> </v>
      </c>
      <c r="R70" s="67" t="str">
        <f t="shared" si="26"/>
        <v xml:space="preserve"> </v>
      </c>
      <c r="S70" s="96" t="str">
        <f t="shared" si="31"/>
        <v xml:space="preserve"> </v>
      </c>
    </row>
    <row r="71" spans="1:19" ht="20" x14ac:dyDescent="0.4">
      <c r="K71" s="67" t="str">
        <f t="shared" si="27"/>
        <v xml:space="preserve"> </v>
      </c>
      <c r="L71" s="67" t="str">
        <f t="shared" si="28"/>
        <v xml:space="preserve"> </v>
      </c>
      <c r="M71" s="67" t="str">
        <f t="shared" si="23"/>
        <v xml:space="preserve"> </v>
      </c>
      <c r="N71" s="67" t="str">
        <f t="shared" si="24"/>
        <v xml:space="preserve"> </v>
      </c>
      <c r="O71" s="67" t="str">
        <f t="shared" si="29"/>
        <v xml:space="preserve"> </v>
      </c>
      <c r="P71" s="67" t="str">
        <f t="shared" si="30"/>
        <v xml:space="preserve"> </v>
      </c>
      <c r="Q71" s="67" t="str">
        <f t="shared" si="25"/>
        <v xml:space="preserve"> </v>
      </c>
      <c r="R71" s="67" t="str">
        <f t="shared" si="26"/>
        <v xml:space="preserve"> </v>
      </c>
      <c r="S71" s="96" t="str">
        <f t="shared" si="31"/>
        <v xml:space="preserve"> </v>
      </c>
    </row>
    <row r="72" spans="1:19" ht="20" x14ac:dyDescent="0.4">
      <c r="A72" s="97"/>
      <c r="K72" s="67" t="str">
        <f t="shared" si="27"/>
        <v xml:space="preserve"> </v>
      </c>
      <c r="L72" s="67" t="str">
        <f t="shared" si="28"/>
        <v xml:space="preserve"> </v>
      </c>
      <c r="M72" s="67" t="str">
        <f t="shared" si="23"/>
        <v xml:space="preserve"> </v>
      </c>
      <c r="N72" s="67" t="str">
        <f t="shared" si="24"/>
        <v xml:space="preserve"> </v>
      </c>
      <c r="O72" s="67" t="str">
        <f t="shared" si="29"/>
        <v xml:space="preserve"> </v>
      </c>
      <c r="P72" s="67" t="str">
        <f t="shared" si="30"/>
        <v xml:space="preserve"> </v>
      </c>
      <c r="Q72" s="67" t="str">
        <f t="shared" si="25"/>
        <v xml:space="preserve"> </v>
      </c>
      <c r="R72" s="67" t="str">
        <f t="shared" si="26"/>
        <v xml:space="preserve"> </v>
      </c>
      <c r="S72" s="96" t="str">
        <f t="shared" si="31"/>
        <v xml:space="preserve"> </v>
      </c>
    </row>
  </sheetData>
  <mergeCells count="8">
    <mergeCell ref="T4:U8"/>
    <mergeCell ref="A4:A8"/>
    <mergeCell ref="B4:B8"/>
    <mergeCell ref="A1:D1"/>
    <mergeCell ref="A2:S2"/>
    <mergeCell ref="G6:H6"/>
    <mergeCell ref="I6:J6"/>
    <mergeCell ref="S4:S5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9" scale="44" orientation="landscape" horizontalDpi="1200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9"/>
  <sheetViews>
    <sheetView zoomScale="70" zoomScaleNormal="70" workbookViewId="0">
      <selection activeCell="B2" sqref="B2"/>
    </sheetView>
  </sheetViews>
  <sheetFormatPr baseColWidth="10" defaultColWidth="11.5703125" defaultRowHeight="17.5" x14ac:dyDescent="0.35"/>
  <cols>
    <col min="1" max="1" width="11.5703125" style="1"/>
    <col min="2" max="3" width="16.5703125" style="121" customWidth="1"/>
    <col min="4" max="4" width="39.5703125" style="121" customWidth="1"/>
    <col min="5" max="5" width="18.640625" style="121" customWidth="1"/>
    <col min="6" max="6" width="11.5703125" style="1"/>
    <col min="7" max="7" width="21.42578125" style="1" customWidth="1"/>
    <col min="8" max="16384" width="11.5703125" style="1"/>
  </cols>
  <sheetData>
    <row r="1" spans="1:7" s="121" customFormat="1" ht="18.5" thickTop="1" x14ac:dyDescent="0.4">
      <c r="B1" s="124" t="s">
        <v>56</v>
      </c>
      <c r="C1" s="125" t="s">
        <v>57</v>
      </c>
      <c r="D1" s="125" t="s">
        <v>58</v>
      </c>
      <c r="E1" s="126" t="s">
        <v>59</v>
      </c>
      <c r="G1" s="151" t="s">
        <v>2</v>
      </c>
    </row>
    <row r="2" spans="1:7" s="123" customFormat="1" ht="20" x14ac:dyDescent="0.4">
      <c r="A2" s="156" t="s">
        <v>60</v>
      </c>
      <c r="B2" s="91" t="s">
        <v>61</v>
      </c>
      <c r="C2" s="122" t="s">
        <v>62</v>
      </c>
      <c r="D2" s="122"/>
      <c r="E2" s="127" t="s">
        <v>63</v>
      </c>
      <c r="G2" s="152"/>
    </row>
    <row r="3" spans="1:7" s="123" customFormat="1" ht="20" x14ac:dyDescent="0.4">
      <c r="A3" s="156"/>
      <c r="B3" s="91" t="s">
        <v>64</v>
      </c>
      <c r="C3" s="122" t="s">
        <v>62</v>
      </c>
      <c r="D3" s="122" t="s">
        <v>65</v>
      </c>
      <c r="E3" s="128" t="s">
        <v>66</v>
      </c>
      <c r="G3" s="152"/>
    </row>
    <row r="4" spans="1:7" s="123" customFormat="1" ht="20" x14ac:dyDescent="0.4">
      <c r="A4" s="156"/>
      <c r="B4" s="91" t="s">
        <v>67</v>
      </c>
      <c r="C4" s="122" t="s">
        <v>62</v>
      </c>
      <c r="D4" s="122"/>
      <c r="E4" s="127" t="s">
        <v>63</v>
      </c>
      <c r="G4" s="152"/>
    </row>
    <row r="5" spans="1:7" s="123" customFormat="1" ht="20.5" thickBot="1" x14ac:dyDescent="0.45">
      <c r="A5" s="156"/>
      <c r="B5" s="91" t="s">
        <v>68</v>
      </c>
      <c r="C5" s="122" t="s">
        <v>62</v>
      </c>
      <c r="D5" s="122"/>
      <c r="E5" s="127" t="s">
        <v>63</v>
      </c>
      <c r="G5" s="153"/>
    </row>
    <row r="6" spans="1:7" s="123" customFormat="1" ht="20.5" thickTop="1" x14ac:dyDescent="0.4">
      <c r="A6" s="156"/>
      <c r="B6" s="91" t="s">
        <v>69</v>
      </c>
      <c r="C6" s="122" t="s">
        <v>62</v>
      </c>
      <c r="D6" s="122"/>
      <c r="E6" s="127" t="s">
        <v>63</v>
      </c>
      <c r="G6" s="131"/>
    </row>
    <row r="7" spans="1:7" s="123" customFormat="1" ht="20" x14ac:dyDescent="0.4">
      <c r="A7" s="156"/>
      <c r="B7" s="91" t="s">
        <v>70</v>
      </c>
      <c r="C7" s="122" t="s">
        <v>62</v>
      </c>
      <c r="D7" s="122"/>
      <c r="E7" s="127" t="s">
        <v>63</v>
      </c>
      <c r="G7" s="132" t="s">
        <v>23</v>
      </c>
    </row>
    <row r="8" spans="1:7" s="123" customFormat="1" ht="20.5" thickBot="1" x14ac:dyDescent="0.45">
      <c r="A8" s="156"/>
      <c r="B8" s="91" t="s">
        <v>29</v>
      </c>
      <c r="C8" s="122" t="s">
        <v>71</v>
      </c>
      <c r="D8" s="122"/>
      <c r="E8" s="127" t="s">
        <v>63</v>
      </c>
      <c r="G8" s="133" t="s">
        <v>27</v>
      </c>
    </row>
    <row r="9" spans="1:7" s="123" customFormat="1" ht="20.5" thickTop="1" x14ac:dyDescent="0.4">
      <c r="A9" s="156"/>
      <c r="B9" s="91" t="s">
        <v>35</v>
      </c>
      <c r="C9" s="122" t="s">
        <v>71</v>
      </c>
      <c r="D9" s="122"/>
      <c r="E9" s="127" t="s">
        <v>63</v>
      </c>
    </row>
    <row r="10" spans="1:7" s="123" customFormat="1" ht="20" x14ac:dyDescent="0.4">
      <c r="A10" s="156"/>
      <c r="B10" s="91" t="s">
        <v>36</v>
      </c>
      <c r="C10" s="122" t="s">
        <v>71</v>
      </c>
      <c r="D10" s="122"/>
      <c r="E10" s="127" t="s">
        <v>63</v>
      </c>
    </row>
    <row r="11" spans="1:7" s="123" customFormat="1" ht="20" x14ac:dyDescent="0.4">
      <c r="A11" s="156"/>
      <c r="B11" s="91" t="s">
        <v>37</v>
      </c>
      <c r="C11" s="122" t="s">
        <v>71</v>
      </c>
      <c r="D11" s="122"/>
      <c r="E11" s="127" t="s">
        <v>63</v>
      </c>
    </row>
    <row r="12" spans="1:7" s="123" customFormat="1" ht="20" x14ac:dyDescent="0.4">
      <c r="A12" s="156"/>
      <c r="B12" s="91" t="s">
        <v>72</v>
      </c>
      <c r="C12" s="122" t="s">
        <v>71</v>
      </c>
      <c r="D12" s="122"/>
      <c r="E12" s="127" t="s">
        <v>63</v>
      </c>
    </row>
    <row r="13" spans="1:7" s="123" customFormat="1" ht="20.5" thickBot="1" x14ac:dyDescent="0.45">
      <c r="A13" s="156"/>
      <c r="B13" s="111" t="s">
        <v>39</v>
      </c>
      <c r="C13" s="129" t="s">
        <v>71</v>
      </c>
      <c r="D13" s="129"/>
      <c r="E13" s="130" t="s">
        <v>63</v>
      </c>
    </row>
    <row r="14" spans="1:7" ht="18" thickTop="1" x14ac:dyDescent="0.35"/>
    <row r="15" spans="1:7" ht="18" thickBot="1" x14ac:dyDescent="0.4"/>
    <row r="16" spans="1:7" ht="18.5" thickTop="1" x14ac:dyDescent="0.4">
      <c r="A16" s="121"/>
      <c r="B16" s="124" t="s">
        <v>56</v>
      </c>
      <c r="C16" s="125" t="s">
        <v>57</v>
      </c>
      <c r="D16" s="125" t="s">
        <v>58</v>
      </c>
      <c r="E16" s="126" t="s">
        <v>59</v>
      </c>
      <c r="F16" s="121"/>
      <c r="G16" s="151" t="s">
        <v>2</v>
      </c>
    </row>
    <row r="17" spans="1:7" ht="20" x14ac:dyDescent="0.4">
      <c r="A17" s="156" t="s">
        <v>73</v>
      </c>
      <c r="B17" s="90" t="s">
        <v>51</v>
      </c>
      <c r="C17" s="122" t="s">
        <v>62</v>
      </c>
      <c r="D17" s="122"/>
      <c r="E17" s="127" t="s">
        <v>63</v>
      </c>
      <c r="F17" s="123"/>
      <c r="G17" s="152"/>
    </row>
    <row r="18" spans="1:7" ht="20" x14ac:dyDescent="0.4">
      <c r="A18" s="156"/>
      <c r="B18" s="90" t="s">
        <v>52</v>
      </c>
      <c r="C18" s="122" t="s">
        <v>62</v>
      </c>
      <c r="D18" s="122"/>
      <c r="E18" s="127" t="s">
        <v>63</v>
      </c>
      <c r="F18" s="123"/>
      <c r="G18" s="152"/>
    </row>
    <row r="19" spans="1:7" ht="20" x14ac:dyDescent="0.4">
      <c r="A19" s="156"/>
      <c r="B19" s="90" t="s">
        <v>53</v>
      </c>
      <c r="C19" s="122" t="s">
        <v>62</v>
      </c>
      <c r="D19" s="122"/>
      <c r="E19" s="127" t="s">
        <v>63</v>
      </c>
      <c r="F19" s="123"/>
      <c r="G19" s="152"/>
    </row>
    <row r="20" spans="1:7" ht="20.5" thickBot="1" x14ac:dyDescent="0.45">
      <c r="A20" s="156"/>
      <c r="B20" s="91" t="s">
        <v>54</v>
      </c>
      <c r="C20" s="122" t="s">
        <v>62</v>
      </c>
      <c r="D20" s="122"/>
      <c r="E20" s="127" t="s">
        <v>63</v>
      </c>
      <c r="F20" s="123"/>
      <c r="G20" s="153"/>
    </row>
    <row r="21" spans="1:7" ht="20.5" thickTop="1" x14ac:dyDescent="0.4">
      <c r="A21" s="156"/>
      <c r="B21" s="90" t="s">
        <v>55</v>
      </c>
      <c r="C21" s="122" t="s">
        <v>62</v>
      </c>
      <c r="D21" s="122" t="s">
        <v>74</v>
      </c>
      <c r="E21" s="127" t="s">
        <v>63</v>
      </c>
      <c r="F21" s="123"/>
      <c r="G21" s="131"/>
    </row>
    <row r="22" spans="1:7" ht="36" x14ac:dyDescent="0.4">
      <c r="A22" s="156"/>
      <c r="B22" s="90" t="s">
        <v>75</v>
      </c>
      <c r="C22" s="122" t="s">
        <v>62</v>
      </c>
      <c r="D22" s="135" t="s">
        <v>76</v>
      </c>
      <c r="E22" s="127" t="s">
        <v>63</v>
      </c>
      <c r="F22" s="123"/>
      <c r="G22" s="132" t="s">
        <v>23</v>
      </c>
    </row>
    <row r="23" spans="1:7" ht="20.5" thickBot="1" x14ac:dyDescent="0.45">
      <c r="A23" s="156"/>
      <c r="B23" s="91" t="s">
        <v>41</v>
      </c>
      <c r="C23" s="122" t="s">
        <v>71</v>
      </c>
      <c r="D23" s="122" t="s">
        <v>77</v>
      </c>
      <c r="E23" s="127" t="s">
        <v>63</v>
      </c>
      <c r="F23" s="123"/>
      <c r="G23" s="133" t="s">
        <v>27</v>
      </c>
    </row>
    <row r="24" spans="1:7" ht="20.5" thickTop="1" x14ac:dyDescent="0.4">
      <c r="A24" s="156"/>
      <c r="B24" s="91" t="s">
        <v>42</v>
      </c>
      <c r="C24" s="122" t="s">
        <v>71</v>
      </c>
      <c r="D24" s="122" t="s">
        <v>77</v>
      </c>
      <c r="E24" s="127" t="s">
        <v>63</v>
      </c>
      <c r="F24" s="123"/>
      <c r="G24" s="123"/>
    </row>
    <row r="25" spans="1:7" ht="54" x14ac:dyDescent="0.4">
      <c r="A25" s="156"/>
      <c r="B25" s="91" t="s">
        <v>43</v>
      </c>
      <c r="C25" s="122" t="s">
        <v>71</v>
      </c>
      <c r="D25" s="135" t="s">
        <v>78</v>
      </c>
      <c r="E25" s="127" t="s">
        <v>63</v>
      </c>
      <c r="F25" s="123"/>
      <c r="G25" s="123"/>
    </row>
    <row r="26" spans="1:7" ht="36" x14ac:dyDescent="0.4">
      <c r="A26" s="156"/>
      <c r="B26" s="91" t="s">
        <v>44</v>
      </c>
      <c r="C26" s="122" t="s">
        <v>71</v>
      </c>
      <c r="D26" s="135" t="s">
        <v>79</v>
      </c>
      <c r="E26" s="127" t="s">
        <v>63</v>
      </c>
      <c r="F26" s="123"/>
      <c r="G26" s="123"/>
    </row>
    <row r="27" spans="1:7" ht="36.5" thickBot="1" x14ac:dyDescent="0.45">
      <c r="A27" s="156"/>
      <c r="B27" s="91" t="s">
        <v>45</v>
      </c>
      <c r="C27" s="122" t="s">
        <v>71</v>
      </c>
      <c r="D27" s="136" t="s">
        <v>80</v>
      </c>
      <c r="E27" s="127" t="s">
        <v>63</v>
      </c>
      <c r="F27" s="123"/>
      <c r="G27" s="123"/>
    </row>
    <row r="28" spans="1:7" ht="37" thickTop="1" thickBot="1" x14ac:dyDescent="0.45">
      <c r="A28" s="156"/>
      <c r="B28" s="111" t="s">
        <v>46</v>
      </c>
      <c r="C28" s="129" t="s">
        <v>71</v>
      </c>
      <c r="D28" s="136" t="s">
        <v>80</v>
      </c>
      <c r="E28" s="130" t="s">
        <v>63</v>
      </c>
      <c r="F28" s="123"/>
      <c r="G28" s="123"/>
    </row>
    <row r="29" spans="1:7" ht="18" thickTop="1" x14ac:dyDescent="0.35"/>
  </sheetData>
  <mergeCells count="4">
    <mergeCell ref="G1:G5"/>
    <mergeCell ref="A2:A13"/>
    <mergeCell ref="G16:G20"/>
    <mergeCell ref="A17:A2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J12" sqref="J12"/>
    </sheetView>
  </sheetViews>
  <sheetFormatPr baseColWidth="10" defaultRowHeight="18" x14ac:dyDescent="0.4"/>
  <cols>
    <col min="1" max="16384" width="10.85546875" style="137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781050</xdr:colOff>
                    <xdr:row>2</xdr:row>
                    <xdr:rowOff>222250</xdr:rowOff>
                  </from>
                  <to>
                    <xdr:col>4</xdr:col>
                    <xdr:colOff>146050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72"/>
  <sheetViews>
    <sheetView zoomScale="55" zoomScaleNormal="55" workbookViewId="0">
      <selection activeCell="I35" sqref="I35"/>
    </sheetView>
  </sheetViews>
  <sheetFormatPr baseColWidth="10" defaultColWidth="9.78515625" defaultRowHeight="17.5" x14ac:dyDescent="0.35"/>
  <cols>
    <col min="1" max="1" width="23.35546875" style="1" customWidth="1"/>
    <col min="2" max="2" width="16.78515625" style="1" customWidth="1"/>
    <col min="3" max="3" width="16.42578125" style="1" customWidth="1"/>
    <col min="4" max="4" width="10.2109375" style="1" customWidth="1"/>
    <col min="5" max="5" width="11.640625" style="1" customWidth="1"/>
    <col min="6" max="6" width="15.140625" style="1" customWidth="1"/>
    <col min="7" max="7" width="18.42578125" style="1" customWidth="1"/>
    <col min="8" max="10" width="8.640625" style="1" customWidth="1"/>
    <col min="11" max="11" width="9.78515625" style="1" customWidth="1"/>
    <col min="12" max="19" width="8.78515625" style="1" customWidth="1"/>
    <col min="20" max="20" width="13.140625" style="1" customWidth="1"/>
    <col min="21" max="21" width="17.78515625" style="1" customWidth="1"/>
    <col min="22" max="22" width="0.2109375" style="1" customWidth="1"/>
    <col min="23" max="23" width="12" style="1" customWidth="1"/>
    <col min="24" max="178" width="9.78515625" style="1" customWidth="1"/>
    <col min="179" max="179" width="1.640625" style="1" customWidth="1"/>
    <col min="180" max="180" width="9.78515625" style="1" customWidth="1"/>
    <col min="181" max="183" width="1.640625" style="1" customWidth="1"/>
    <col min="184" max="16384" width="9.78515625" style="1"/>
  </cols>
  <sheetData>
    <row r="1" spans="1:28" ht="70.5" customHeight="1" x14ac:dyDescent="0.5">
      <c r="A1" s="149"/>
      <c r="B1" s="149"/>
      <c r="C1" s="149"/>
      <c r="D1" s="149"/>
      <c r="E1" s="3"/>
      <c r="F1" s="3"/>
      <c r="G1" s="4"/>
      <c r="H1" s="5"/>
      <c r="I1" s="6"/>
      <c r="J1" s="3"/>
      <c r="K1" s="3"/>
      <c r="L1" s="5"/>
      <c r="M1" s="5"/>
      <c r="N1" s="5"/>
      <c r="O1" s="5"/>
      <c r="P1" s="5"/>
      <c r="Q1" s="5"/>
      <c r="R1" s="5"/>
      <c r="S1" s="5"/>
      <c r="T1" s="5"/>
    </row>
    <row r="2" spans="1:28" ht="70.5" customHeight="1" x14ac:dyDescent="0.35">
      <c r="A2" s="150" t="s">
        <v>0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</row>
    <row r="3" spans="1:28" ht="23.5" thickBot="1" x14ac:dyDescent="0.55000000000000004">
      <c r="D3" s="7"/>
      <c r="E3" s="7"/>
      <c r="F3" s="7"/>
      <c r="G3" s="7"/>
      <c r="H3" s="7"/>
      <c r="I3" s="8"/>
      <c r="J3" s="8"/>
      <c r="K3" s="8"/>
      <c r="L3" s="9"/>
      <c r="M3" s="9"/>
      <c r="N3" s="9"/>
      <c r="O3" s="9"/>
      <c r="P3" s="9"/>
      <c r="Q3" s="9"/>
      <c r="R3" s="9"/>
      <c r="S3" s="9"/>
      <c r="T3" s="9"/>
    </row>
    <row r="4" spans="1:28" ht="20.5" thickTop="1" x14ac:dyDescent="0.4">
      <c r="A4" s="151" t="s">
        <v>1</v>
      </c>
      <c r="B4" s="151" t="s">
        <v>2</v>
      </c>
      <c r="C4" s="10"/>
      <c r="D4" s="11"/>
      <c r="E4" s="12"/>
      <c r="F4" s="12"/>
      <c r="G4" s="12"/>
      <c r="H4" s="13"/>
      <c r="I4" s="13"/>
      <c r="J4" s="13"/>
      <c r="K4" s="13"/>
      <c r="L4" s="14"/>
      <c r="M4" s="15"/>
      <c r="N4" s="15"/>
      <c r="O4" s="15"/>
      <c r="P4" s="15"/>
      <c r="Q4" s="15"/>
      <c r="R4" s="15"/>
      <c r="S4" s="16"/>
      <c r="T4" s="154" t="s">
        <v>3</v>
      </c>
      <c r="U4" s="139" t="s">
        <v>4</v>
      </c>
      <c r="V4" s="140"/>
      <c r="Y4" s="17" t="e">
        <f>IF(#REF!&lt;=0," ",586/#REF!)</f>
        <v>#REF!</v>
      </c>
      <c r="Z4" s="18" t="str">
        <f>IF(V4&lt;=0," ",586/V4)</f>
        <v xml:space="preserve"> </v>
      </c>
      <c r="AA4" s="19" t="e">
        <f>IF(Y4=" "," ",(Y4-Z4))</f>
        <v>#REF!</v>
      </c>
      <c r="AB4" s="18" t="e">
        <f>IF(Y4=" "," ",(Y4+Z4)/2)</f>
        <v>#REF!</v>
      </c>
    </row>
    <row r="5" spans="1:28" ht="20" x14ac:dyDescent="0.4">
      <c r="A5" s="152"/>
      <c r="B5" s="152"/>
      <c r="C5" s="20"/>
      <c r="D5" s="21"/>
      <c r="E5" s="22"/>
      <c r="F5" s="22"/>
      <c r="G5" s="22" t="s">
        <v>5</v>
      </c>
      <c r="H5" s="23" t="s">
        <v>6</v>
      </c>
      <c r="I5" s="23"/>
      <c r="J5" s="23"/>
      <c r="K5" s="24"/>
      <c r="L5" s="25" t="s">
        <v>7</v>
      </c>
      <c r="M5" s="26"/>
      <c r="N5" s="26"/>
      <c r="O5" s="26"/>
      <c r="P5" s="27"/>
      <c r="Q5" s="26"/>
      <c r="R5" s="26"/>
      <c r="S5" s="23"/>
      <c r="T5" s="155"/>
      <c r="U5" s="141"/>
      <c r="V5" s="142"/>
    </row>
    <row r="6" spans="1:28" ht="20" x14ac:dyDescent="0.4">
      <c r="A6" s="152"/>
      <c r="B6" s="152"/>
      <c r="C6" s="22" t="s">
        <v>8</v>
      </c>
      <c r="D6" s="21" t="s">
        <v>9</v>
      </c>
      <c r="E6" s="22" t="s">
        <v>5</v>
      </c>
      <c r="F6" s="22" t="s">
        <v>81</v>
      </c>
      <c r="G6" s="22" t="s">
        <v>10</v>
      </c>
      <c r="H6" s="145" t="s">
        <v>11</v>
      </c>
      <c r="I6" s="146"/>
      <c r="J6" s="147" t="s">
        <v>12</v>
      </c>
      <c r="K6" s="148"/>
      <c r="L6" s="28"/>
      <c r="M6" s="23"/>
      <c r="N6" s="23"/>
      <c r="O6" s="23"/>
      <c r="P6" s="23"/>
      <c r="Q6" s="23"/>
      <c r="R6" s="23"/>
      <c r="S6" s="29"/>
      <c r="T6" s="30" t="s">
        <v>13</v>
      </c>
      <c r="U6" s="141"/>
      <c r="V6" s="142"/>
    </row>
    <row r="7" spans="1:28" ht="18.75" customHeight="1" x14ac:dyDescent="0.4">
      <c r="A7" s="152"/>
      <c r="B7" s="152"/>
      <c r="C7" s="20"/>
      <c r="D7" s="29"/>
      <c r="E7" s="22" t="s">
        <v>10</v>
      </c>
      <c r="F7" s="22"/>
      <c r="G7" s="20"/>
      <c r="H7" s="31" t="s">
        <v>14</v>
      </c>
      <c r="I7" s="32" t="s">
        <v>15</v>
      </c>
      <c r="J7" s="32" t="s">
        <v>14</v>
      </c>
      <c r="K7" s="32" t="s">
        <v>15</v>
      </c>
      <c r="L7" s="33" t="s">
        <v>16</v>
      </c>
      <c r="M7" s="34" t="s">
        <v>17</v>
      </c>
      <c r="N7" s="34" t="s">
        <v>18</v>
      </c>
      <c r="O7" s="35" t="s">
        <v>19</v>
      </c>
      <c r="P7" s="34" t="s">
        <v>16</v>
      </c>
      <c r="Q7" s="34" t="s">
        <v>17</v>
      </c>
      <c r="R7" s="34" t="s">
        <v>20</v>
      </c>
      <c r="S7" s="36" t="s">
        <v>19</v>
      </c>
      <c r="T7" s="20" t="s">
        <v>21</v>
      </c>
      <c r="U7" s="141"/>
      <c r="V7" s="142"/>
    </row>
    <row r="8" spans="1:28" ht="20.5" thickBot="1" x14ac:dyDescent="0.45">
      <c r="A8" s="153"/>
      <c r="B8" s="153"/>
      <c r="C8" s="37"/>
      <c r="D8" s="38"/>
      <c r="E8" s="45"/>
      <c r="F8" s="138"/>
      <c r="G8" s="39"/>
      <c r="H8" s="40"/>
      <c r="I8" s="41"/>
      <c r="J8" s="41"/>
      <c r="K8" s="41"/>
      <c r="L8" s="42"/>
      <c r="M8" s="43"/>
      <c r="N8" s="44"/>
      <c r="O8" s="44"/>
      <c r="P8" s="43"/>
      <c r="Q8" s="43"/>
      <c r="R8" s="43"/>
      <c r="S8" s="45"/>
      <c r="T8" s="46">
        <v>3.54</v>
      </c>
      <c r="U8" s="143"/>
      <c r="V8" s="144"/>
    </row>
    <row r="9" spans="1:28" ht="20.5" thickTop="1" x14ac:dyDescent="0.4">
      <c r="A9" s="47"/>
      <c r="B9" s="48"/>
      <c r="C9" s="49"/>
      <c r="D9" s="50"/>
      <c r="E9" s="51"/>
      <c r="F9" s="51"/>
      <c r="G9" s="52"/>
      <c r="H9" s="53"/>
      <c r="I9" s="54"/>
      <c r="J9" s="54"/>
      <c r="K9" s="55"/>
      <c r="L9" s="17"/>
      <c r="M9" s="18"/>
      <c r="N9" s="18"/>
      <c r="O9" s="18"/>
      <c r="P9" s="18"/>
      <c r="Q9" s="18"/>
      <c r="R9" s="56"/>
      <c r="S9" s="57"/>
      <c r="T9" s="58"/>
      <c r="U9" s="158"/>
      <c r="V9" s="60"/>
    </row>
    <row r="10" spans="1:28" ht="41" x14ac:dyDescent="0.5">
      <c r="A10" s="61" t="s">
        <v>22</v>
      </c>
      <c r="B10" s="120" t="s">
        <v>23</v>
      </c>
      <c r="C10" s="49" t="s">
        <v>24</v>
      </c>
      <c r="D10" s="63" t="s">
        <v>25</v>
      </c>
      <c r="E10" s="51"/>
      <c r="F10" s="51"/>
      <c r="G10" s="64"/>
      <c r="H10" s="65"/>
      <c r="I10" s="66"/>
      <c r="J10" s="18"/>
      <c r="K10" s="67"/>
      <c r="L10" s="17"/>
      <c r="M10" s="18"/>
      <c r="N10" s="18"/>
      <c r="O10" s="18"/>
      <c r="P10" s="18"/>
      <c r="Q10" s="18"/>
      <c r="R10" s="56"/>
      <c r="S10" s="57"/>
      <c r="T10" s="68"/>
      <c r="U10" s="159"/>
      <c r="V10" s="70"/>
    </row>
    <row r="11" spans="1:28" ht="20" x14ac:dyDescent="0.4">
      <c r="A11" s="71" t="s">
        <v>26</v>
      </c>
      <c r="B11" s="62" t="s">
        <v>27</v>
      </c>
      <c r="C11" s="72"/>
      <c r="D11" s="73"/>
      <c r="E11" s="74"/>
      <c r="F11" s="74"/>
      <c r="G11" s="75"/>
      <c r="H11" s="76"/>
      <c r="I11" s="77"/>
      <c r="J11" s="78"/>
      <c r="K11" s="79"/>
      <c r="L11" s="80"/>
      <c r="M11" s="78"/>
      <c r="N11" s="81"/>
      <c r="O11" s="78"/>
      <c r="P11" s="78"/>
      <c r="Q11" s="78"/>
      <c r="R11" s="82"/>
      <c r="S11" s="83"/>
      <c r="T11" s="73"/>
      <c r="U11" s="160"/>
      <c r="V11" s="70"/>
    </row>
    <row r="12" spans="1:28" ht="20" x14ac:dyDescent="0.4">
      <c r="A12" s="85"/>
      <c r="B12" s="86"/>
      <c r="C12" s="49"/>
      <c r="D12" s="63"/>
      <c r="E12" s="51"/>
      <c r="F12" s="51"/>
      <c r="G12" s="87"/>
      <c r="H12" s="65"/>
      <c r="I12" s="66"/>
      <c r="J12" s="2"/>
      <c r="K12" s="57"/>
      <c r="L12" s="17" t="str">
        <f>IF(H12&lt;=0," ",586/H12)</f>
        <v xml:space="preserve"> </v>
      </c>
      <c r="M12" s="18" t="str">
        <f>IF(I12&lt;=0," ",586/I12)</f>
        <v xml:space="preserve"> </v>
      </c>
      <c r="N12" s="18" t="str">
        <f>IF(L12=" "," ",(L12-M12))</f>
        <v xml:space="preserve"> </v>
      </c>
      <c r="O12" s="18" t="str">
        <f>IF(L12=" "," ",(L12+M12)/2)</f>
        <v xml:space="preserve"> </v>
      </c>
      <c r="P12" s="18"/>
      <c r="Q12" s="18"/>
      <c r="R12" s="56"/>
      <c r="S12" s="57"/>
      <c r="T12" s="63"/>
      <c r="U12" s="159"/>
      <c r="V12" s="70"/>
    </row>
    <row r="13" spans="1:28" ht="20" x14ac:dyDescent="0.4">
      <c r="A13" s="98"/>
      <c r="B13" s="89"/>
      <c r="D13" s="63"/>
      <c r="E13" s="90" t="s">
        <v>82</v>
      </c>
      <c r="F13" s="157">
        <v>44927</v>
      </c>
      <c r="G13" s="91" t="s">
        <v>30</v>
      </c>
      <c r="H13" s="100">
        <v>161.12</v>
      </c>
      <c r="I13" s="101">
        <v>161.12</v>
      </c>
      <c r="J13" s="102">
        <v>161.12</v>
      </c>
      <c r="K13" s="102">
        <v>161.12</v>
      </c>
      <c r="L13" s="103">
        <f>IF(H13&lt;=0," ",591/H13)</f>
        <v>3.6680734856007944</v>
      </c>
      <c r="M13" s="102">
        <f>IF(I13&lt;=0," ",591/I13)</f>
        <v>3.6680734856007944</v>
      </c>
      <c r="N13" s="102">
        <f>IF(L13=" "," ",(L13-M13))</f>
        <v>0</v>
      </c>
      <c r="O13" s="102">
        <f>IF(L13=" "," ",(L13+M13)/2)</f>
        <v>3.6680734856007944</v>
      </c>
      <c r="P13" s="102">
        <f>IF(J13&lt;=0," ",591/J13)</f>
        <v>3.6680734856007944</v>
      </c>
      <c r="Q13" s="102">
        <f>IF(K13&lt;=0," ",591/K13)</f>
        <v>3.6680734856007944</v>
      </c>
      <c r="R13" s="99">
        <f>IF(P13=" "," ",P13-Q13)</f>
        <v>0</v>
      </c>
      <c r="S13" s="104">
        <f>IF(P13=" "," ",(P13+Q13)/2)</f>
        <v>3.6680734856007944</v>
      </c>
      <c r="T13" s="63">
        <f>3.54-O13</f>
        <v>-0.12807348560079435</v>
      </c>
      <c r="U13" s="161" t="str">
        <f>IF(T13&lt;=0.06,"Conforme","Non Conforme")</f>
        <v>Conforme</v>
      </c>
      <c r="V13" s="70"/>
    </row>
    <row r="14" spans="1:28" ht="20" x14ac:dyDescent="0.4">
      <c r="A14" s="93"/>
      <c r="B14" s="86"/>
      <c r="C14" s="49"/>
      <c r="D14" s="63"/>
      <c r="E14" s="51"/>
      <c r="F14" s="51"/>
      <c r="G14" s="91" t="s">
        <v>32</v>
      </c>
      <c r="H14" s="100">
        <v>161.12</v>
      </c>
      <c r="I14" s="100">
        <v>161.12</v>
      </c>
      <c r="J14" s="102">
        <v>161.12</v>
      </c>
      <c r="K14" s="102">
        <v>161.12</v>
      </c>
      <c r="L14" s="103">
        <f>IF(H14&lt;=0," ",591/H14)</f>
        <v>3.6680734856007944</v>
      </c>
      <c r="M14" s="102">
        <f>IF(I14&lt;=0," ",591/I14)</f>
        <v>3.6680734856007944</v>
      </c>
      <c r="N14" s="102">
        <f>IF(L14=" "," ",(L14-M14))</f>
        <v>0</v>
      </c>
      <c r="O14" s="102">
        <f>IF(L14=" "," ",(L14+M14)/2)</f>
        <v>3.6680734856007944</v>
      </c>
      <c r="P14" s="102">
        <f>IF(J14&lt;=0," ",591/J14)</f>
        <v>3.6680734856007944</v>
      </c>
      <c r="Q14" s="102">
        <f>IF(K14&lt;=0," ",591/K14)</f>
        <v>3.6680734856007944</v>
      </c>
      <c r="R14" s="99">
        <f>IF(P14=" "," ",P14-Q14)</f>
        <v>0</v>
      </c>
      <c r="S14" s="104">
        <f>IF(P14=" "," ",(P14+Q14)/2)</f>
        <v>3.6680734856007944</v>
      </c>
      <c r="T14" s="63">
        <f t="shared" ref="T14:T63" si="0">3.54-O14</f>
        <v>-0.12807348560079435</v>
      </c>
      <c r="U14" s="161" t="str">
        <f t="shared" ref="U14:U15" si="1">IF(T14&lt;=0.06,"Conforme","Non Conforme")</f>
        <v>Conforme</v>
      </c>
      <c r="V14" s="70"/>
      <c r="W14" s="1" t="str">
        <f>IF(AND(U13="Conforme", U14="Conforme", U15="Conforme"), "OK", "NOK")</f>
        <v>OK</v>
      </c>
    </row>
    <row r="15" spans="1:28" ht="20" x14ac:dyDescent="0.4">
      <c r="A15" s="85"/>
      <c r="B15" s="86"/>
      <c r="C15" s="49"/>
      <c r="D15" s="63"/>
      <c r="E15" s="51"/>
      <c r="F15" s="51"/>
      <c r="G15" s="91" t="s">
        <v>33</v>
      </c>
      <c r="H15" s="100">
        <v>161.12</v>
      </c>
      <c r="I15" s="101">
        <v>161.12</v>
      </c>
      <c r="J15" s="102">
        <v>161.12</v>
      </c>
      <c r="K15" s="102">
        <v>161.12</v>
      </c>
      <c r="L15" s="103">
        <f t="shared" ref="L15" si="2">IF(H15&lt;=0," ",591/H15)</f>
        <v>3.6680734856007944</v>
      </c>
      <c r="M15" s="102">
        <f>IF(I15&lt;=0," ",591/I15)</f>
        <v>3.6680734856007944</v>
      </c>
      <c r="N15" s="102">
        <f>IF(L15=" "," ",(L15-M15))</f>
        <v>0</v>
      </c>
      <c r="O15" s="102">
        <f>IF(L15=" "," ",(L15+M15)/2)</f>
        <v>3.6680734856007944</v>
      </c>
      <c r="P15" s="102">
        <f>IF(J15&lt;=0," ",591/J15)</f>
        <v>3.6680734856007944</v>
      </c>
      <c r="Q15" s="102">
        <f>IF(K15&lt;=0," ",591/K15)</f>
        <v>3.6680734856007944</v>
      </c>
      <c r="R15" s="99">
        <f>IF(P15=" "," ",P15-Q15)</f>
        <v>0</v>
      </c>
      <c r="S15" s="104">
        <f>IF(P15=" "," ",(P15+Q15)/2)</f>
        <v>3.6680734856007944</v>
      </c>
      <c r="T15" s="63">
        <f t="shared" si="0"/>
        <v>-0.12807348560079435</v>
      </c>
      <c r="U15" s="161" t="str">
        <f t="shared" si="1"/>
        <v>Conforme</v>
      </c>
      <c r="V15" s="70"/>
    </row>
    <row r="16" spans="1:28" ht="20" x14ac:dyDescent="0.4">
      <c r="A16" s="85"/>
      <c r="B16" s="86"/>
      <c r="C16" s="49"/>
      <c r="D16" s="63"/>
      <c r="E16" s="51"/>
      <c r="F16" s="51"/>
      <c r="G16" s="91"/>
      <c r="H16" s="100"/>
      <c r="I16" s="101"/>
      <c r="J16" s="102"/>
      <c r="K16" s="105"/>
      <c r="L16" s="103"/>
      <c r="M16" s="102"/>
      <c r="N16" s="102"/>
      <c r="O16" s="102"/>
      <c r="P16" s="102"/>
      <c r="Q16" s="102"/>
      <c r="R16" s="99"/>
      <c r="S16" s="104"/>
      <c r="T16" s="63"/>
      <c r="U16" s="161"/>
      <c r="V16" s="70"/>
    </row>
    <row r="17" spans="1:24" ht="20" x14ac:dyDescent="0.4">
      <c r="A17" s="88"/>
      <c r="B17" s="89"/>
      <c r="D17" s="63"/>
      <c r="E17" s="90"/>
      <c r="F17" s="90"/>
      <c r="G17" s="91"/>
      <c r="H17" s="100"/>
      <c r="I17" s="100"/>
      <c r="J17" s="102"/>
      <c r="K17" s="102"/>
      <c r="L17" s="103"/>
      <c r="M17" s="102"/>
      <c r="N17" s="102"/>
      <c r="O17" s="102"/>
      <c r="P17" s="102"/>
      <c r="Q17" s="102"/>
      <c r="R17" s="99"/>
      <c r="S17" s="104"/>
      <c r="T17" s="63"/>
      <c r="U17" s="161"/>
      <c r="V17" s="70"/>
    </row>
    <row r="18" spans="1:24" ht="20" x14ac:dyDescent="0.4">
      <c r="A18" s="85"/>
      <c r="B18" s="86"/>
      <c r="C18" s="49"/>
      <c r="D18" s="63"/>
      <c r="E18" s="51"/>
      <c r="F18" s="51"/>
      <c r="G18" s="91"/>
      <c r="H18" s="100"/>
      <c r="I18" s="100"/>
      <c r="J18" s="102"/>
      <c r="K18" s="102"/>
      <c r="L18" s="103"/>
      <c r="M18" s="102"/>
      <c r="N18" s="102"/>
      <c r="O18" s="102"/>
      <c r="P18" s="102"/>
      <c r="Q18" s="102"/>
      <c r="R18" s="99"/>
      <c r="S18" s="104"/>
      <c r="T18" s="63"/>
      <c r="U18" s="161"/>
      <c r="V18" s="70"/>
    </row>
    <row r="19" spans="1:24" ht="20" x14ac:dyDescent="0.4">
      <c r="A19" s="85"/>
      <c r="B19" s="86"/>
      <c r="C19" s="49"/>
      <c r="D19" s="63"/>
      <c r="E19" s="51"/>
      <c r="F19" s="51"/>
      <c r="G19" s="91"/>
      <c r="H19" s="100"/>
      <c r="I19" s="100"/>
      <c r="J19" s="102"/>
      <c r="K19" s="102"/>
      <c r="L19" s="103"/>
      <c r="M19" s="102"/>
      <c r="N19" s="102"/>
      <c r="O19" s="102"/>
      <c r="P19" s="102"/>
      <c r="Q19" s="102"/>
      <c r="R19" s="99"/>
      <c r="S19" s="104"/>
      <c r="T19" s="63"/>
      <c r="U19" s="161"/>
      <c r="V19" s="70"/>
    </row>
    <row r="20" spans="1:24" ht="20" x14ac:dyDescent="0.4">
      <c r="A20" s="85"/>
      <c r="B20" s="86"/>
      <c r="C20" s="49"/>
      <c r="D20" s="63"/>
      <c r="E20" s="51"/>
      <c r="F20" s="51"/>
      <c r="G20" s="87"/>
      <c r="H20" s="100"/>
      <c r="I20" s="101"/>
      <c r="J20" s="102"/>
      <c r="K20" s="104"/>
      <c r="L20" s="103"/>
      <c r="M20" s="102"/>
      <c r="N20" s="102"/>
      <c r="O20" s="102"/>
      <c r="P20" s="102"/>
      <c r="Q20" s="102"/>
      <c r="R20" s="99"/>
      <c r="S20" s="104"/>
      <c r="T20" s="63"/>
      <c r="U20" s="159"/>
      <c r="V20" s="70"/>
    </row>
    <row r="21" spans="1:24" ht="20" x14ac:dyDescent="0.4">
      <c r="A21" s="88"/>
      <c r="B21" s="89"/>
      <c r="D21" s="63"/>
      <c r="E21" s="90"/>
      <c r="F21" s="90"/>
      <c r="G21" s="91"/>
      <c r="H21" s="100"/>
      <c r="I21" s="100"/>
      <c r="J21" s="102"/>
      <c r="K21" s="102"/>
      <c r="L21" s="103"/>
      <c r="M21" s="102"/>
      <c r="N21" s="102"/>
      <c r="O21" s="102"/>
      <c r="P21" s="102"/>
      <c r="Q21" s="102"/>
      <c r="R21" s="99"/>
      <c r="S21" s="104"/>
      <c r="T21" s="63"/>
      <c r="U21" s="161"/>
      <c r="V21" s="70"/>
    </row>
    <row r="22" spans="1:24" ht="20" x14ac:dyDescent="0.4">
      <c r="A22" s="85"/>
      <c r="B22" s="86"/>
      <c r="C22" s="49"/>
      <c r="D22" s="63"/>
      <c r="E22" s="51"/>
      <c r="F22" s="51"/>
      <c r="G22" s="91"/>
      <c r="H22" s="100"/>
      <c r="I22" s="100"/>
      <c r="J22" s="102"/>
      <c r="K22" s="102"/>
      <c r="L22" s="103"/>
      <c r="M22" s="102"/>
      <c r="N22" s="102"/>
      <c r="O22" s="102"/>
      <c r="P22" s="102"/>
      <c r="Q22" s="102"/>
      <c r="R22" s="99"/>
      <c r="S22" s="104"/>
      <c r="T22" s="63"/>
      <c r="U22" s="161"/>
      <c r="V22" s="70"/>
    </row>
    <row r="23" spans="1:24" ht="20" x14ac:dyDescent="0.4">
      <c r="A23" s="85"/>
      <c r="B23" s="86"/>
      <c r="C23" s="49"/>
      <c r="D23" s="63"/>
      <c r="E23" s="51"/>
      <c r="F23" s="51"/>
      <c r="G23" s="91"/>
      <c r="H23" s="100"/>
      <c r="I23" s="100"/>
      <c r="J23" s="102"/>
      <c r="K23" s="102"/>
      <c r="L23" s="103"/>
      <c r="M23" s="102"/>
      <c r="N23" s="102"/>
      <c r="O23" s="102"/>
      <c r="P23" s="102"/>
      <c r="Q23" s="102"/>
      <c r="R23" s="99"/>
      <c r="S23" s="104"/>
      <c r="T23" s="63"/>
      <c r="U23" s="161"/>
      <c r="V23" s="70"/>
    </row>
    <row r="24" spans="1:24" ht="20" x14ac:dyDescent="0.4">
      <c r="A24" s="85"/>
      <c r="B24" s="86"/>
      <c r="C24" s="49"/>
      <c r="D24" s="63"/>
      <c r="E24" s="51"/>
      <c r="F24" s="51"/>
      <c r="G24" s="91"/>
      <c r="H24" s="100"/>
      <c r="I24" s="105"/>
      <c r="J24" s="102"/>
      <c r="K24" s="105"/>
      <c r="L24" s="103"/>
      <c r="M24" s="102"/>
      <c r="N24" s="102"/>
      <c r="O24" s="102"/>
      <c r="P24" s="102"/>
      <c r="Q24" s="102"/>
      <c r="R24" s="99"/>
      <c r="S24" s="104"/>
      <c r="T24" s="63"/>
      <c r="U24" s="161"/>
      <c r="V24" s="70"/>
    </row>
    <row r="25" spans="1:24" ht="20" x14ac:dyDescent="0.4">
      <c r="A25" s="88"/>
      <c r="B25" s="89"/>
      <c r="D25" s="63"/>
      <c r="E25" s="90"/>
      <c r="F25" s="90"/>
      <c r="G25" s="91"/>
      <c r="H25" s="100"/>
      <c r="I25" s="100"/>
      <c r="J25" s="102"/>
      <c r="K25" s="102"/>
      <c r="L25" s="103"/>
      <c r="M25" s="102"/>
      <c r="N25" s="102"/>
      <c r="O25" s="102"/>
      <c r="P25" s="102"/>
      <c r="Q25" s="102"/>
      <c r="R25" s="99"/>
      <c r="S25" s="104"/>
      <c r="T25" s="63"/>
      <c r="U25" s="161"/>
      <c r="V25" s="70"/>
    </row>
    <row r="26" spans="1:24" ht="20" x14ac:dyDescent="0.4">
      <c r="A26" s="85"/>
      <c r="B26" s="86"/>
      <c r="C26" s="49"/>
      <c r="D26" s="63"/>
      <c r="E26" s="51"/>
      <c r="F26" s="51"/>
      <c r="G26" s="91"/>
      <c r="H26" s="100"/>
      <c r="I26" s="100"/>
      <c r="J26" s="102"/>
      <c r="K26" s="102"/>
      <c r="L26" s="103"/>
      <c r="M26" s="102"/>
      <c r="N26" s="102"/>
      <c r="O26" s="102"/>
      <c r="P26" s="102"/>
      <c r="Q26" s="102"/>
      <c r="R26" s="99"/>
      <c r="S26" s="104"/>
      <c r="T26" s="63"/>
      <c r="U26" s="161"/>
      <c r="V26" s="70"/>
    </row>
    <row r="27" spans="1:24" ht="20" x14ac:dyDescent="0.4">
      <c r="A27" s="85"/>
      <c r="B27" s="86"/>
      <c r="C27" s="49"/>
      <c r="D27" s="63"/>
      <c r="E27" s="51"/>
      <c r="F27" s="51"/>
      <c r="G27" s="91"/>
      <c r="H27" s="100"/>
      <c r="I27" s="100"/>
      <c r="J27" s="102"/>
      <c r="K27" s="102"/>
      <c r="L27" s="103"/>
      <c r="M27" s="102"/>
      <c r="N27" s="102"/>
      <c r="O27" s="102"/>
      <c r="P27" s="102"/>
      <c r="Q27" s="102"/>
      <c r="R27" s="99"/>
      <c r="S27" s="104"/>
      <c r="T27" s="63"/>
      <c r="U27" s="161"/>
      <c r="V27" s="70"/>
    </row>
    <row r="28" spans="1:24" ht="20" x14ac:dyDescent="0.4">
      <c r="A28" s="88"/>
      <c r="B28" s="89"/>
      <c r="C28" s="49"/>
      <c r="D28" s="63"/>
      <c r="E28" s="51"/>
      <c r="F28" s="51"/>
      <c r="G28" s="91"/>
      <c r="H28" s="100"/>
      <c r="I28" s="100"/>
      <c r="J28" s="102"/>
      <c r="K28" s="105"/>
      <c r="L28" s="103"/>
      <c r="M28" s="102"/>
      <c r="N28" s="102"/>
      <c r="O28" s="102"/>
      <c r="P28" s="102"/>
      <c r="Q28" s="102"/>
      <c r="R28" s="99"/>
      <c r="S28" s="104"/>
      <c r="T28" s="63"/>
      <c r="U28" s="159"/>
      <c r="V28" s="70"/>
    </row>
    <row r="29" spans="1:24" ht="20" x14ac:dyDescent="0.4">
      <c r="A29" s="88"/>
      <c r="B29" s="89"/>
      <c r="D29" s="63"/>
      <c r="E29" s="90"/>
      <c r="F29" s="90"/>
      <c r="G29" s="91"/>
      <c r="H29" s="100"/>
      <c r="I29" s="100"/>
      <c r="J29" s="102"/>
      <c r="K29" s="102"/>
      <c r="L29" s="103"/>
      <c r="M29" s="102"/>
      <c r="N29" s="102"/>
      <c r="O29" s="102"/>
      <c r="P29" s="102"/>
      <c r="Q29" s="102"/>
      <c r="R29" s="99"/>
      <c r="S29" s="104"/>
      <c r="T29" s="63"/>
      <c r="U29" s="161"/>
      <c r="V29" s="70"/>
    </row>
    <row r="30" spans="1:24" ht="20" x14ac:dyDescent="0.4">
      <c r="A30" s="85"/>
      <c r="B30" s="86"/>
      <c r="C30" s="49"/>
      <c r="D30" s="63"/>
      <c r="E30" s="51"/>
      <c r="F30" s="51"/>
      <c r="G30" s="91"/>
      <c r="H30" s="100"/>
      <c r="I30" s="100"/>
      <c r="J30" s="102"/>
      <c r="K30" s="102"/>
      <c r="L30" s="103"/>
      <c r="M30" s="102"/>
      <c r="N30" s="102"/>
      <c r="O30" s="102"/>
      <c r="P30" s="102"/>
      <c r="Q30" s="102"/>
      <c r="R30" s="99"/>
      <c r="S30" s="104"/>
      <c r="T30" s="63"/>
      <c r="U30" s="161"/>
      <c r="V30" s="70"/>
      <c r="X30" s="95"/>
    </row>
    <row r="31" spans="1:24" ht="20" x14ac:dyDescent="0.4">
      <c r="A31" s="88"/>
      <c r="B31" s="89"/>
      <c r="C31" s="49"/>
      <c r="D31" s="63"/>
      <c r="E31" s="51"/>
      <c r="F31" s="51"/>
      <c r="G31" s="91"/>
      <c r="H31" s="100"/>
      <c r="I31" s="100"/>
      <c r="J31" s="102"/>
      <c r="K31" s="102"/>
      <c r="L31" s="103"/>
      <c r="M31" s="102"/>
      <c r="N31" s="102"/>
      <c r="O31" s="102"/>
      <c r="P31" s="102"/>
      <c r="Q31" s="102"/>
      <c r="R31" s="99"/>
      <c r="S31" s="104"/>
      <c r="T31" s="63"/>
      <c r="U31" s="161"/>
      <c r="V31" s="70"/>
    </row>
    <row r="32" spans="1:24" ht="20" x14ac:dyDescent="0.4">
      <c r="A32" s="88"/>
      <c r="B32" s="89"/>
      <c r="C32" s="49"/>
      <c r="D32" s="63"/>
      <c r="E32" s="51"/>
      <c r="F32" s="51"/>
      <c r="G32" s="91"/>
      <c r="H32" s="100"/>
      <c r="I32" s="100"/>
      <c r="J32" s="102"/>
      <c r="K32" s="105"/>
      <c r="L32" s="103"/>
      <c r="M32" s="102"/>
      <c r="N32" s="102"/>
      <c r="O32" s="102"/>
      <c r="P32" s="102"/>
      <c r="Q32" s="102"/>
      <c r="R32" s="99"/>
      <c r="S32" s="104"/>
      <c r="T32" s="63"/>
      <c r="U32" s="159"/>
      <c r="V32" s="70"/>
    </row>
    <row r="33" spans="1:24" ht="20" x14ac:dyDescent="0.4">
      <c r="A33" s="88"/>
      <c r="B33" s="89"/>
      <c r="D33" s="63"/>
      <c r="E33" s="90"/>
      <c r="F33" s="90"/>
      <c r="G33" s="91"/>
      <c r="H33" s="100"/>
      <c r="I33" s="100"/>
      <c r="J33" s="102"/>
      <c r="K33" s="102"/>
      <c r="L33" s="103"/>
      <c r="M33" s="102"/>
      <c r="N33" s="102"/>
      <c r="O33" s="102"/>
      <c r="P33" s="102"/>
      <c r="Q33" s="102"/>
      <c r="R33" s="99"/>
      <c r="S33" s="104"/>
      <c r="T33" s="63"/>
      <c r="U33" s="161"/>
      <c r="V33" s="70"/>
    </row>
    <row r="34" spans="1:24" ht="20" x14ac:dyDescent="0.4">
      <c r="A34" s="85"/>
      <c r="B34" s="86"/>
      <c r="C34" s="49"/>
      <c r="D34" s="63"/>
      <c r="E34" s="51"/>
      <c r="F34" s="51"/>
      <c r="G34" s="91"/>
      <c r="H34" s="100"/>
      <c r="I34" s="100"/>
      <c r="J34" s="102"/>
      <c r="K34" s="102"/>
      <c r="L34" s="103"/>
      <c r="M34" s="102"/>
      <c r="N34" s="102"/>
      <c r="O34" s="102"/>
      <c r="P34" s="102"/>
      <c r="Q34" s="102"/>
      <c r="R34" s="99"/>
      <c r="S34" s="104"/>
      <c r="T34" s="63"/>
      <c r="U34" s="161"/>
      <c r="V34" s="70"/>
      <c r="X34" s="95"/>
    </row>
    <row r="35" spans="1:24" ht="20" x14ac:dyDescent="0.4">
      <c r="A35" s="88"/>
      <c r="B35" s="89"/>
      <c r="C35" s="49"/>
      <c r="D35" s="63"/>
      <c r="E35" s="51"/>
      <c r="F35" s="51"/>
      <c r="G35" s="91"/>
      <c r="H35" s="100"/>
      <c r="I35" s="100"/>
      <c r="J35" s="102"/>
      <c r="K35" s="102"/>
      <c r="L35" s="103"/>
      <c r="M35" s="102"/>
      <c r="N35" s="102"/>
      <c r="O35" s="102"/>
      <c r="P35" s="102"/>
      <c r="Q35" s="102"/>
      <c r="R35" s="99"/>
      <c r="S35" s="104"/>
      <c r="T35" s="63"/>
      <c r="U35" s="161"/>
      <c r="V35" s="70"/>
    </row>
    <row r="36" spans="1:24" ht="20" x14ac:dyDescent="0.4">
      <c r="A36" s="88"/>
      <c r="B36" s="89"/>
      <c r="C36" s="49"/>
      <c r="D36" s="63"/>
      <c r="E36" s="51"/>
      <c r="F36" s="51"/>
      <c r="G36" s="91"/>
      <c r="H36" s="100"/>
      <c r="I36" s="100"/>
      <c r="J36" s="102"/>
      <c r="K36" s="105"/>
      <c r="L36" s="103"/>
      <c r="M36" s="102"/>
      <c r="N36" s="102"/>
      <c r="O36" s="102"/>
      <c r="P36" s="102"/>
      <c r="Q36" s="102"/>
      <c r="R36" s="99"/>
      <c r="S36" s="104"/>
      <c r="T36" s="63"/>
      <c r="U36" s="161"/>
      <c r="V36" s="70"/>
    </row>
    <row r="37" spans="1:24" ht="20" x14ac:dyDescent="0.4">
      <c r="A37" s="98"/>
      <c r="B37" s="120"/>
      <c r="C37" s="49"/>
      <c r="D37" s="63"/>
      <c r="E37" s="134"/>
      <c r="F37" s="134"/>
      <c r="G37" s="91"/>
      <c r="H37" s="100"/>
      <c r="I37" s="100"/>
      <c r="J37" s="102"/>
      <c r="K37" s="102"/>
      <c r="L37" s="103"/>
      <c r="M37" s="102"/>
      <c r="N37" s="102"/>
      <c r="O37" s="102"/>
      <c r="P37" s="102"/>
      <c r="Q37" s="102"/>
      <c r="R37" s="99"/>
      <c r="S37" s="104"/>
      <c r="T37" s="63"/>
      <c r="U37" s="161"/>
      <c r="V37" s="70"/>
    </row>
    <row r="38" spans="1:24" ht="20" x14ac:dyDescent="0.4">
      <c r="A38" s="98"/>
      <c r="B38" s="89"/>
      <c r="C38" s="49"/>
      <c r="D38" s="63"/>
      <c r="E38" s="51"/>
      <c r="F38" s="51"/>
      <c r="G38" s="91"/>
      <c r="H38" s="100"/>
      <c r="I38" s="100"/>
      <c r="J38" s="102"/>
      <c r="K38" s="102"/>
      <c r="L38" s="103"/>
      <c r="M38" s="102"/>
      <c r="N38" s="102"/>
      <c r="O38" s="102"/>
      <c r="P38" s="102"/>
      <c r="Q38" s="102"/>
      <c r="R38" s="99"/>
      <c r="S38" s="104"/>
      <c r="T38" s="63"/>
      <c r="U38" s="161"/>
      <c r="V38" s="70"/>
    </row>
    <row r="39" spans="1:24" ht="20" x14ac:dyDescent="0.4">
      <c r="A39" s="88"/>
      <c r="B39" s="89"/>
      <c r="C39" s="49"/>
      <c r="D39" s="63"/>
      <c r="E39" s="51"/>
      <c r="F39" s="51"/>
      <c r="G39" s="91"/>
      <c r="H39" s="100"/>
      <c r="I39" s="100"/>
      <c r="J39" s="102"/>
      <c r="K39" s="102"/>
      <c r="L39" s="103"/>
      <c r="M39" s="102"/>
      <c r="N39" s="102"/>
      <c r="O39" s="102"/>
      <c r="P39" s="102"/>
      <c r="Q39" s="102"/>
      <c r="R39" s="99"/>
      <c r="S39" s="104"/>
      <c r="T39" s="63"/>
      <c r="U39" s="161"/>
      <c r="V39" s="70"/>
    </row>
    <row r="40" spans="1:24" ht="20" x14ac:dyDescent="0.4">
      <c r="A40" s="88"/>
      <c r="B40" s="89"/>
      <c r="C40" s="49"/>
      <c r="D40" s="63"/>
      <c r="E40" s="51"/>
      <c r="F40" s="51"/>
      <c r="G40" s="91"/>
      <c r="H40" s="100"/>
      <c r="I40" s="100"/>
      <c r="J40" s="102"/>
      <c r="K40" s="105"/>
      <c r="L40" s="103"/>
      <c r="M40" s="102"/>
      <c r="N40" s="102"/>
      <c r="O40" s="102"/>
      <c r="P40" s="102"/>
      <c r="Q40" s="102"/>
      <c r="R40" s="99"/>
      <c r="S40" s="104"/>
      <c r="T40" s="63"/>
      <c r="U40" s="161"/>
      <c r="V40" s="70"/>
    </row>
    <row r="41" spans="1:24" ht="20" x14ac:dyDescent="0.4">
      <c r="A41" s="88"/>
      <c r="B41" s="89"/>
      <c r="C41" s="49"/>
      <c r="D41" s="63"/>
      <c r="E41" s="134"/>
      <c r="F41" s="134"/>
      <c r="G41" s="91"/>
      <c r="H41" s="100"/>
      <c r="I41" s="100"/>
      <c r="J41" s="100"/>
      <c r="K41" s="100"/>
      <c r="L41" s="103"/>
      <c r="M41" s="102"/>
      <c r="N41" s="102"/>
      <c r="O41" s="102"/>
      <c r="P41" s="102"/>
      <c r="Q41" s="102"/>
      <c r="R41" s="99"/>
      <c r="S41" s="104"/>
      <c r="T41" s="63"/>
      <c r="U41" s="161"/>
      <c r="V41" s="70"/>
    </row>
    <row r="42" spans="1:24" ht="20" x14ac:dyDescent="0.4">
      <c r="A42" s="88"/>
      <c r="B42" s="89"/>
      <c r="C42" s="49"/>
      <c r="D42" s="63"/>
      <c r="E42" s="51"/>
      <c r="F42" s="51"/>
      <c r="G42" s="91"/>
      <c r="H42" s="100"/>
      <c r="I42" s="100"/>
      <c r="J42" s="102"/>
      <c r="K42" s="105"/>
      <c r="L42" s="103"/>
      <c r="M42" s="102"/>
      <c r="N42" s="102"/>
      <c r="O42" s="102"/>
      <c r="P42" s="102"/>
      <c r="Q42" s="102"/>
      <c r="R42" s="99"/>
      <c r="S42" s="104"/>
      <c r="T42" s="63"/>
      <c r="U42" s="161"/>
      <c r="V42" s="70"/>
    </row>
    <row r="43" spans="1:24" ht="20" x14ac:dyDescent="0.4">
      <c r="A43" s="88"/>
      <c r="B43" s="89"/>
      <c r="C43" s="49"/>
      <c r="D43" s="63"/>
      <c r="E43" s="51"/>
      <c r="F43" s="51"/>
      <c r="G43" s="91"/>
      <c r="H43" s="100"/>
      <c r="I43" s="100"/>
      <c r="J43" s="102"/>
      <c r="K43" s="105"/>
      <c r="L43" s="103"/>
      <c r="M43" s="102"/>
      <c r="N43" s="102"/>
      <c r="O43" s="102"/>
      <c r="P43" s="102"/>
      <c r="Q43" s="102"/>
      <c r="R43" s="99"/>
      <c r="S43" s="104"/>
      <c r="T43" s="63"/>
      <c r="U43" s="161"/>
      <c r="V43" s="70"/>
    </row>
    <row r="44" spans="1:24" ht="20" x14ac:dyDescent="0.4">
      <c r="A44" s="88"/>
      <c r="B44" s="89"/>
      <c r="C44" s="49"/>
      <c r="D44" s="63"/>
      <c r="E44" s="51"/>
      <c r="F44" s="51"/>
      <c r="G44" s="91"/>
      <c r="H44" s="100"/>
      <c r="I44" s="100"/>
      <c r="J44" s="102"/>
      <c r="K44" s="105"/>
      <c r="L44" s="103"/>
      <c r="M44" s="102"/>
      <c r="N44" s="102"/>
      <c r="O44" s="102"/>
      <c r="P44" s="102"/>
      <c r="Q44" s="102"/>
      <c r="R44" s="99"/>
      <c r="S44" s="104"/>
      <c r="T44" s="63"/>
      <c r="U44" s="161"/>
      <c r="V44" s="70"/>
    </row>
    <row r="45" spans="1:24" ht="20" x14ac:dyDescent="0.4">
      <c r="A45" s="88"/>
      <c r="B45" s="89"/>
      <c r="C45" s="49"/>
      <c r="D45" s="63"/>
      <c r="E45" s="134"/>
      <c r="F45" s="134"/>
      <c r="G45" s="91"/>
      <c r="H45" s="100"/>
      <c r="I45" s="100"/>
      <c r="J45" s="102"/>
      <c r="K45" s="102"/>
      <c r="L45" s="103"/>
      <c r="M45" s="102"/>
      <c r="N45" s="102"/>
      <c r="O45" s="102"/>
      <c r="P45" s="102"/>
      <c r="Q45" s="102"/>
      <c r="R45" s="99"/>
      <c r="S45" s="104"/>
      <c r="T45" s="63"/>
      <c r="U45" s="161"/>
      <c r="V45" s="70"/>
    </row>
    <row r="46" spans="1:24" ht="20" x14ac:dyDescent="0.4">
      <c r="A46" s="88"/>
      <c r="B46" s="89"/>
      <c r="C46" s="49"/>
      <c r="D46" s="63"/>
      <c r="E46" s="51"/>
      <c r="F46" s="51"/>
      <c r="G46" s="91"/>
      <c r="H46" s="100"/>
      <c r="I46" s="100"/>
      <c r="J46" s="102"/>
      <c r="K46" s="102"/>
      <c r="L46" s="103"/>
      <c r="M46" s="102"/>
      <c r="N46" s="102"/>
      <c r="O46" s="102"/>
      <c r="P46" s="102"/>
      <c r="Q46" s="102"/>
      <c r="R46" s="99"/>
      <c r="S46" s="104"/>
      <c r="T46" s="63"/>
      <c r="U46" s="161"/>
      <c r="V46" s="70"/>
    </row>
    <row r="47" spans="1:24" ht="20" x14ac:dyDescent="0.4">
      <c r="A47" s="88"/>
      <c r="B47" s="89"/>
      <c r="C47" s="49"/>
      <c r="D47" s="63"/>
      <c r="E47" s="51"/>
      <c r="F47" s="51"/>
      <c r="G47" s="91"/>
      <c r="H47" s="100"/>
      <c r="I47" s="100"/>
      <c r="J47" s="102"/>
      <c r="K47" s="102"/>
      <c r="L47" s="103"/>
      <c r="M47" s="102"/>
      <c r="N47" s="102"/>
      <c r="O47" s="102"/>
      <c r="P47" s="102"/>
      <c r="Q47" s="102"/>
      <c r="R47" s="99"/>
      <c r="S47" s="104"/>
      <c r="T47" s="63"/>
      <c r="U47" s="161"/>
      <c r="V47" s="70"/>
    </row>
    <row r="48" spans="1:24" ht="20" x14ac:dyDescent="0.4">
      <c r="A48" s="88"/>
      <c r="B48" s="89"/>
      <c r="C48" s="49"/>
      <c r="D48" s="63"/>
      <c r="E48" s="51"/>
      <c r="F48" s="51"/>
      <c r="G48" s="91"/>
      <c r="H48" s="100"/>
      <c r="I48" s="100"/>
      <c r="J48" s="102"/>
      <c r="K48" s="105"/>
      <c r="L48" s="103"/>
      <c r="M48" s="102"/>
      <c r="N48" s="102"/>
      <c r="O48" s="102"/>
      <c r="P48" s="102"/>
      <c r="Q48" s="102"/>
      <c r="R48" s="99"/>
      <c r="S48" s="104"/>
      <c r="T48" s="63"/>
      <c r="U48" s="161"/>
      <c r="V48" s="70"/>
    </row>
    <row r="49" spans="1:22" ht="20" x14ac:dyDescent="0.4">
      <c r="A49" s="88"/>
      <c r="B49" s="89"/>
      <c r="C49" s="49"/>
      <c r="D49" s="63"/>
      <c r="E49" s="134"/>
      <c r="F49" s="134"/>
      <c r="G49" s="91"/>
      <c r="H49" s="100"/>
      <c r="I49" s="100"/>
      <c r="J49" s="102"/>
      <c r="K49" s="102"/>
      <c r="L49" s="103"/>
      <c r="M49" s="102"/>
      <c r="N49" s="102"/>
      <c r="O49" s="102"/>
      <c r="P49" s="102"/>
      <c r="Q49" s="102"/>
      <c r="R49" s="99"/>
      <c r="S49" s="104"/>
      <c r="T49" s="63"/>
      <c r="U49" s="161"/>
      <c r="V49" s="70"/>
    </row>
    <row r="50" spans="1:22" ht="20" x14ac:dyDescent="0.4">
      <c r="A50" s="88"/>
      <c r="B50" s="89"/>
      <c r="C50" s="49"/>
      <c r="D50" s="63"/>
      <c r="E50" s="51"/>
      <c r="F50" s="51"/>
      <c r="G50" s="91"/>
      <c r="H50" s="100"/>
      <c r="I50" s="100"/>
      <c r="J50" s="102"/>
      <c r="K50" s="102"/>
      <c r="L50" s="103"/>
      <c r="M50" s="102"/>
      <c r="N50" s="102"/>
      <c r="O50" s="102"/>
      <c r="P50" s="102"/>
      <c r="Q50" s="102"/>
      <c r="R50" s="99"/>
      <c r="S50" s="104"/>
      <c r="T50" s="63"/>
      <c r="U50" s="161"/>
      <c r="V50" s="70"/>
    </row>
    <row r="51" spans="1:22" ht="20" x14ac:dyDescent="0.4">
      <c r="A51" s="88"/>
      <c r="B51" s="89"/>
      <c r="C51" s="49"/>
      <c r="D51" s="63"/>
      <c r="E51" s="51"/>
      <c r="F51" s="51"/>
      <c r="G51" s="91"/>
      <c r="H51" s="100"/>
      <c r="I51" s="100"/>
      <c r="J51" s="102"/>
      <c r="K51" s="102"/>
      <c r="L51" s="103"/>
      <c r="M51" s="102"/>
      <c r="N51" s="102"/>
      <c r="O51" s="102"/>
      <c r="P51" s="102"/>
      <c r="Q51" s="102"/>
      <c r="R51" s="99"/>
      <c r="S51" s="104"/>
      <c r="T51" s="63"/>
      <c r="U51" s="161"/>
      <c r="V51" s="70"/>
    </row>
    <row r="52" spans="1:22" ht="20" x14ac:dyDescent="0.4">
      <c r="A52" s="88"/>
      <c r="B52" s="89"/>
      <c r="C52" s="49"/>
      <c r="D52" s="63"/>
      <c r="E52" s="51"/>
      <c r="F52" s="51"/>
      <c r="G52" s="91"/>
      <c r="H52" s="100"/>
      <c r="I52" s="100"/>
      <c r="J52" s="102"/>
      <c r="K52" s="105"/>
      <c r="L52" s="103"/>
      <c r="M52" s="102"/>
      <c r="N52" s="102"/>
      <c r="O52" s="102"/>
      <c r="P52" s="102"/>
      <c r="Q52" s="102"/>
      <c r="R52" s="99"/>
      <c r="S52" s="104"/>
      <c r="T52" s="63"/>
      <c r="U52" s="161"/>
      <c r="V52" s="70"/>
    </row>
    <row r="53" spans="1:22" ht="20" x14ac:dyDescent="0.4">
      <c r="A53" s="88"/>
      <c r="B53" s="89"/>
      <c r="C53" s="49"/>
      <c r="D53" s="63"/>
      <c r="E53" s="134"/>
      <c r="F53" s="134"/>
      <c r="G53" s="91"/>
      <c r="H53" s="100"/>
      <c r="I53" s="100"/>
      <c r="J53" s="102"/>
      <c r="K53" s="102"/>
      <c r="L53" s="103"/>
      <c r="M53" s="102"/>
      <c r="N53" s="102"/>
      <c r="O53" s="102"/>
      <c r="P53" s="102"/>
      <c r="Q53" s="102"/>
      <c r="R53" s="99"/>
      <c r="S53" s="104"/>
      <c r="T53" s="63"/>
      <c r="U53" s="161"/>
      <c r="V53" s="70"/>
    </row>
    <row r="54" spans="1:22" ht="20" x14ac:dyDescent="0.4">
      <c r="A54" s="88"/>
      <c r="B54" s="89"/>
      <c r="C54" s="49"/>
      <c r="D54" s="63"/>
      <c r="E54" s="51"/>
      <c r="F54" s="51"/>
      <c r="G54" s="91"/>
      <c r="H54" s="100"/>
      <c r="I54" s="100"/>
      <c r="J54" s="102"/>
      <c r="K54" s="102"/>
      <c r="L54" s="103"/>
      <c r="M54" s="102"/>
      <c r="N54" s="102"/>
      <c r="O54" s="102"/>
      <c r="P54" s="102"/>
      <c r="Q54" s="102"/>
      <c r="R54" s="99"/>
      <c r="S54" s="104"/>
      <c r="T54" s="63"/>
      <c r="U54" s="161"/>
      <c r="V54" s="70"/>
    </row>
    <row r="55" spans="1:22" ht="20" x14ac:dyDescent="0.4">
      <c r="A55" s="88"/>
      <c r="B55" s="89"/>
      <c r="C55" s="49"/>
      <c r="D55" s="63"/>
      <c r="E55" s="51"/>
      <c r="F55" s="51"/>
      <c r="G55" s="91"/>
      <c r="H55" s="100"/>
      <c r="I55" s="100"/>
      <c r="J55" s="102"/>
      <c r="K55" s="102"/>
      <c r="L55" s="103"/>
      <c r="M55" s="102"/>
      <c r="N55" s="102"/>
      <c r="O55" s="102"/>
      <c r="P55" s="102"/>
      <c r="Q55" s="102"/>
      <c r="R55" s="99"/>
      <c r="S55" s="104"/>
      <c r="T55" s="63"/>
      <c r="U55" s="161"/>
      <c r="V55" s="70"/>
    </row>
    <row r="56" spans="1:22" ht="20" x14ac:dyDescent="0.4">
      <c r="A56" s="88"/>
      <c r="B56" s="89"/>
      <c r="C56" s="49"/>
      <c r="D56" s="63"/>
      <c r="E56" s="51"/>
      <c r="F56" s="51"/>
      <c r="G56" s="91"/>
      <c r="H56" s="100"/>
      <c r="I56" s="100"/>
      <c r="J56" s="102"/>
      <c r="K56" s="105"/>
      <c r="L56" s="103"/>
      <c r="M56" s="102"/>
      <c r="N56" s="102"/>
      <c r="O56" s="102"/>
      <c r="P56" s="102"/>
      <c r="Q56" s="102"/>
      <c r="R56" s="99"/>
      <c r="S56" s="104"/>
      <c r="T56" s="63"/>
      <c r="U56" s="161"/>
      <c r="V56" s="70"/>
    </row>
    <row r="57" spans="1:22" ht="20" x14ac:dyDescent="0.4">
      <c r="A57" s="88"/>
      <c r="B57" s="89"/>
      <c r="C57" s="49"/>
      <c r="D57" s="63"/>
      <c r="E57" s="134"/>
      <c r="F57" s="134"/>
      <c r="G57" s="91"/>
      <c r="H57" s="100"/>
      <c r="I57" s="100"/>
      <c r="J57" s="102"/>
      <c r="K57" s="102"/>
      <c r="L57" s="103"/>
      <c r="M57" s="102"/>
      <c r="N57" s="102"/>
      <c r="O57" s="102"/>
      <c r="P57" s="102"/>
      <c r="Q57" s="102"/>
      <c r="R57" s="99"/>
      <c r="S57" s="104"/>
      <c r="T57" s="63"/>
      <c r="U57" s="161"/>
      <c r="V57" s="70"/>
    </row>
    <row r="58" spans="1:22" ht="20" x14ac:dyDescent="0.4">
      <c r="A58" s="88"/>
      <c r="B58" s="89"/>
      <c r="C58" s="49"/>
      <c r="D58" s="63"/>
      <c r="E58" s="51"/>
      <c r="F58" s="51"/>
      <c r="G58" s="91"/>
      <c r="H58" s="100"/>
      <c r="I58" s="100"/>
      <c r="J58" s="102"/>
      <c r="K58" s="102"/>
      <c r="L58" s="103"/>
      <c r="M58" s="102"/>
      <c r="N58" s="102"/>
      <c r="O58" s="102"/>
      <c r="P58" s="102"/>
      <c r="Q58" s="102"/>
      <c r="R58" s="99"/>
      <c r="S58" s="104"/>
      <c r="T58" s="63"/>
      <c r="U58" s="161"/>
      <c r="V58" s="70"/>
    </row>
    <row r="59" spans="1:22" ht="20" x14ac:dyDescent="0.4">
      <c r="A59" s="88"/>
      <c r="B59" s="89"/>
      <c r="C59" s="49"/>
      <c r="D59" s="63"/>
      <c r="E59" s="51"/>
      <c r="F59" s="51"/>
      <c r="G59" s="91"/>
      <c r="H59" s="100"/>
      <c r="I59" s="100"/>
      <c r="J59" s="102"/>
      <c r="K59" s="102"/>
      <c r="L59" s="103"/>
      <c r="M59" s="102"/>
      <c r="N59" s="102"/>
      <c r="O59" s="102"/>
      <c r="P59" s="102"/>
      <c r="Q59" s="102"/>
      <c r="R59" s="99"/>
      <c r="S59" s="104"/>
      <c r="T59" s="63"/>
      <c r="U59" s="161"/>
      <c r="V59" s="70"/>
    </row>
    <row r="60" spans="1:22" ht="20" x14ac:dyDescent="0.4">
      <c r="A60" s="88"/>
      <c r="B60" s="89"/>
      <c r="C60" s="49"/>
      <c r="D60" s="63"/>
      <c r="E60" s="51"/>
      <c r="F60" s="51"/>
      <c r="G60" s="91"/>
      <c r="H60" s="100"/>
      <c r="I60" s="100"/>
      <c r="J60" s="102"/>
      <c r="K60" s="105"/>
      <c r="L60" s="103"/>
      <c r="M60" s="102"/>
      <c r="N60" s="102"/>
      <c r="O60" s="102"/>
      <c r="P60" s="102"/>
      <c r="Q60" s="102"/>
      <c r="R60" s="99"/>
      <c r="S60" s="104"/>
      <c r="T60" s="63"/>
      <c r="U60" s="161"/>
      <c r="V60" s="70"/>
    </row>
    <row r="61" spans="1:22" ht="20" x14ac:dyDescent="0.4">
      <c r="A61" s="88"/>
      <c r="B61" s="89"/>
      <c r="C61" s="49"/>
      <c r="D61" s="63"/>
      <c r="E61" s="51"/>
      <c r="F61" s="51"/>
      <c r="G61" s="91"/>
      <c r="H61" s="100"/>
      <c r="I61" s="100"/>
      <c r="J61" s="102"/>
      <c r="K61" s="105"/>
      <c r="L61" s="103"/>
      <c r="M61" s="102"/>
      <c r="N61" s="102"/>
      <c r="O61" s="102"/>
      <c r="P61" s="102"/>
      <c r="Q61" s="102"/>
      <c r="R61" s="99"/>
      <c r="S61" s="104"/>
      <c r="T61" s="63"/>
      <c r="U61" s="161"/>
      <c r="V61" s="70"/>
    </row>
    <row r="62" spans="1:22" ht="20" x14ac:dyDescent="0.4">
      <c r="A62" s="88"/>
      <c r="B62" s="89"/>
      <c r="C62" s="49"/>
      <c r="D62" s="63"/>
      <c r="E62" s="51"/>
      <c r="F62" s="51"/>
      <c r="G62" s="91"/>
      <c r="H62" s="100"/>
      <c r="I62" s="100"/>
      <c r="J62" s="102"/>
      <c r="K62" s="105"/>
      <c r="L62" s="103"/>
      <c r="M62" s="102"/>
      <c r="N62" s="102"/>
      <c r="O62" s="102"/>
      <c r="P62" s="102"/>
      <c r="Q62" s="102"/>
      <c r="R62" s="99"/>
      <c r="S62" s="104"/>
      <c r="T62" s="63"/>
      <c r="U62" s="161"/>
      <c r="V62" s="70"/>
    </row>
    <row r="63" spans="1:22" ht="20.5" thickBot="1" x14ac:dyDescent="0.45">
      <c r="A63" s="106"/>
      <c r="B63" s="107"/>
      <c r="C63" s="108"/>
      <c r="D63" s="109"/>
      <c r="E63" s="110"/>
      <c r="F63" s="110"/>
      <c r="G63" s="111"/>
      <c r="H63" s="112"/>
      <c r="I63" s="112"/>
      <c r="J63" s="113"/>
      <c r="K63" s="114"/>
      <c r="L63" s="115"/>
      <c r="M63" s="113"/>
      <c r="N63" s="116"/>
      <c r="O63" s="113"/>
      <c r="P63" s="113"/>
      <c r="Q63" s="113"/>
      <c r="R63" s="117"/>
      <c r="S63" s="118"/>
      <c r="T63" s="109"/>
      <c r="U63" s="162"/>
      <c r="V63" s="70"/>
    </row>
    <row r="64" spans="1:22" ht="20.5" thickTop="1" x14ac:dyDescent="0.4">
      <c r="L64" s="67" t="str">
        <f t="shared" ref="L64:M72" si="3">IF(H64&lt;=0," ",591/H64)</f>
        <v xml:space="preserve"> </v>
      </c>
      <c r="M64" s="67" t="str">
        <f t="shared" si="3"/>
        <v xml:space="preserve"> </v>
      </c>
      <c r="N64" s="67" t="str">
        <f t="shared" ref="N64:N72" si="4">IF(L64=" "," ",(L64-M64))</f>
        <v xml:space="preserve"> </v>
      </c>
      <c r="O64" s="67" t="str">
        <f t="shared" ref="O64:O72" si="5">IF(L64=" "," ",(L64+M64)/2)</f>
        <v xml:space="preserve"> </v>
      </c>
      <c r="P64" s="67" t="str">
        <f t="shared" ref="P64:Q72" si="6">IF(J64&lt;=0," ",591/J64)</f>
        <v xml:space="preserve"> </v>
      </c>
      <c r="Q64" s="67" t="str">
        <f t="shared" si="6"/>
        <v xml:space="preserve"> </v>
      </c>
      <c r="R64" s="67" t="str">
        <f t="shared" ref="R64:R72" si="7">IF(P64=" "," ",P64-Q64)</f>
        <v xml:space="preserve"> </v>
      </c>
      <c r="S64" s="67" t="str">
        <f t="shared" ref="S64:S72" si="8">IF(P64=" "," ",(P64+Q64)/2)</f>
        <v xml:space="preserve"> </v>
      </c>
      <c r="T64" s="96" t="str">
        <f t="shared" ref="T64:T72" si="9">IF(S64=" "," ",S64-O64)</f>
        <v xml:space="preserve"> </v>
      </c>
    </row>
    <row r="65" spans="1:20" ht="20" x14ac:dyDescent="0.4">
      <c r="L65" s="67" t="str">
        <f t="shared" si="3"/>
        <v xml:space="preserve"> </v>
      </c>
      <c r="M65" s="67" t="str">
        <f t="shared" si="3"/>
        <v xml:space="preserve"> </v>
      </c>
      <c r="N65" s="67" t="str">
        <f t="shared" si="4"/>
        <v xml:space="preserve"> </v>
      </c>
      <c r="O65" s="67" t="str">
        <f t="shared" si="5"/>
        <v xml:space="preserve"> </v>
      </c>
      <c r="P65" s="67" t="str">
        <f t="shared" si="6"/>
        <v xml:space="preserve"> </v>
      </c>
      <c r="Q65" s="67" t="str">
        <f t="shared" si="6"/>
        <v xml:space="preserve"> </v>
      </c>
      <c r="R65" s="67" t="str">
        <f t="shared" si="7"/>
        <v xml:space="preserve"> </v>
      </c>
      <c r="S65" s="67" t="str">
        <f t="shared" si="8"/>
        <v xml:space="preserve"> </v>
      </c>
      <c r="T65" s="96" t="str">
        <f t="shared" si="9"/>
        <v xml:space="preserve"> </v>
      </c>
    </row>
    <row r="66" spans="1:20" ht="20" x14ac:dyDescent="0.4">
      <c r="L66" s="67" t="str">
        <f t="shared" si="3"/>
        <v xml:space="preserve"> </v>
      </c>
      <c r="M66" s="67" t="str">
        <f t="shared" si="3"/>
        <v xml:space="preserve"> </v>
      </c>
      <c r="N66" s="67" t="str">
        <f t="shared" si="4"/>
        <v xml:space="preserve"> </v>
      </c>
      <c r="O66" s="67" t="str">
        <f t="shared" si="5"/>
        <v xml:space="preserve"> </v>
      </c>
      <c r="P66" s="67" t="str">
        <f t="shared" si="6"/>
        <v xml:space="preserve"> </v>
      </c>
      <c r="Q66" s="67" t="str">
        <f t="shared" si="6"/>
        <v xml:space="preserve"> </v>
      </c>
      <c r="R66" s="67" t="str">
        <f t="shared" si="7"/>
        <v xml:space="preserve"> </v>
      </c>
      <c r="S66" s="67" t="str">
        <f t="shared" si="8"/>
        <v xml:space="preserve"> </v>
      </c>
      <c r="T66" s="96" t="str">
        <f t="shared" si="9"/>
        <v xml:space="preserve"> </v>
      </c>
    </row>
    <row r="67" spans="1:20" ht="20" x14ac:dyDescent="0.4">
      <c r="L67" s="67" t="str">
        <f t="shared" si="3"/>
        <v xml:space="preserve"> </v>
      </c>
      <c r="M67" s="67" t="str">
        <f t="shared" si="3"/>
        <v xml:space="preserve"> </v>
      </c>
      <c r="N67" s="67" t="str">
        <f t="shared" si="4"/>
        <v xml:space="preserve"> </v>
      </c>
      <c r="O67" s="67" t="str">
        <f t="shared" si="5"/>
        <v xml:space="preserve"> </v>
      </c>
      <c r="P67" s="67" t="str">
        <f t="shared" si="6"/>
        <v xml:space="preserve"> </v>
      </c>
      <c r="Q67" s="67" t="str">
        <f t="shared" si="6"/>
        <v xml:space="preserve"> </v>
      </c>
      <c r="R67" s="67" t="str">
        <f t="shared" si="7"/>
        <v xml:space="preserve"> </v>
      </c>
      <c r="S67" s="67" t="str">
        <f t="shared" si="8"/>
        <v xml:space="preserve"> </v>
      </c>
      <c r="T67" s="96" t="str">
        <f t="shared" si="9"/>
        <v xml:space="preserve"> </v>
      </c>
    </row>
    <row r="68" spans="1:20" ht="20" x14ac:dyDescent="0.4">
      <c r="L68" s="67" t="str">
        <f t="shared" si="3"/>
        <v xml:space="preserve"> </v>
      </c>
      <c r="M68" s="67" t="str">
        <f t="shared" si="3"/>
        <v xml:space="preserve"> </v>
      </c>
      <c r="N68" s="67" t="str">
        <f t="shared" si="4"/>
        <v xml:space="preserve"> </v>
      </c>
      <c r="O68" s="67" t="str">
        <f t="shared" si="5"/>
        <v xml:space="preserve"> </v>
      </c>
      <c r="P68" s="67" t="str">
        <f t="shared" si="6"/>
        <v xml:space="preserve"> </v>
      </c>
      <c r="Q68" s="67" t="str">
        <f t="shared" si="6"/>
        <v xml:space="preserve"> </v>
      </c>
      <c r="R68" s="67" t="str">
        <f t="shared" si="7"/>
        <v xml:space="preserve"> </v>
      </c>
      <c r="S68" s="67" t="str">
        <f t="shared" si="8"/>
        <v xml:space="preserve"> </v>
      </c>
      <c r="T68" s="96" t="str">
        <f t="shared" si="9"/>
        <v xml:space="preserve"> </v>
      </c>
    </row>
    <row r="69" spans="1:20" ht="20" x14ac:dyDescent="0.4">
      <c r="L69" s="67" t="str">
        <f t="shared" si="3"/>
        <v xml:space="preserve"> </v>
      </c>
      <c r="M69" s="67" t="str">
        <f t="shared" si="3"/>
        <v xml:space="preserve"> </v>
      </c>
      <c r="N69" s="67" t="str">
        <f t="shared" si="4"/>
        <v xml:space="preserve"> </v>
      </c>
      <c r="O69" s="67" t="str">
        <f t="shared" si="5"/>
        <v xml:space="preserve"> </v>
      </c>
      <c r="P69" s="67" t="str">
        <f t="shared" si="6"/>
        <v xml:space="preserve"> </v>
      </c>
      <c r="Q69" s="67" t="str">
        <f t="shared" si="6"/>
        <v xml:space="preserve"> </v>
      </c>
      <c r="R69" s="67" t="str">
        <f t="shared" si="7"/>
        <v xml:space="preserve"> </v>
      </c>
      <c r="S69" s="67" t="str">
        <f t="shared" si="8"/>
        <v xml:space="preserve"> </v>
      </c>
      <c r="T69" s="96" t="str">
        <f t="shared" si="9"/>
        <v xml:space="preserve"> </v>
      </c>
    </row>
    <row r="70" spans="1:20" ht="20" x14ac:dyDescent="0.4">
      <c r="L70" s="67" t="str">
        <f t="shared" si="3"/>
        <v xml:space="preserve"> </v>
      </c>
      <c r="M70" s="67" t="str">
        <f t="shared" si="3"/>
        <v xml:space="preserve"> </v>
      </c>
      <c r="N70" s="67" t="str">
        <f t="shared" si="4"/>
        <v xml:space="preserve"> </v>
      </c>
      <c r="O70" s="67" t="str">
        <f t="shared" si="5"/>
        <v xml:space="preserve"> </v>
      </c>
      <c r="P70" s="67" t="str">
        <f t="shared" si="6"/>
        <v xml:space="preserve"> </v>
      </c>
      <c r="Q70" s="67" t="str">
        <f t="shared" si="6"/>
        <v xml:space="preserve"> </v>
      </c>
      <c r="R70" s="67" t="str">
        <f t="shared" si="7"/>
        <v xml:space="preserve"> </v>
      </c>
      <c r="S70" s="67" t="str">
        <f t="shared" si="8"/>
        <v xml:space="preserve"> </v>
      </c>
      <c r="T70" s="96" t="str">
        <f t="shared" si="9"/>
        <v xml:space="preserve"> </v>
      </c>
    </row>
    <row r="71" spans="1:20" ht="20" x14ac:dyDescent="0.4">
      <c r="L71" s="67" t="str">
        <f t="shared" si="3"/>
        <v xml:space="preserve"> </v>
      </c>
      <c r="M71" s="67" t="str">
        <f t="shared" si="3"/>
        <v xml:space="preserve"> </v>
      </c>
      <c r="N71" s="67" t="str">
        <f t="shared" si="4"/>
        <v xml:space="preserve"> </v>
      </c>
      <c r="O71" s="67" t="str">
        <f t="shared" si="5"/>
        <v xml:space="preserve"> </v>
      </c>
      <c r="P71" s="67" t="str">
        <f t="shared" si="6"/>
        <v xml:space="preserve"> </v>
      </c>
      <c r="Q71" s="67" t="str">
        <f t="shared" si="6"/>
        <v xml:space="preserve"> </v>
      </c>
      <c r="R71" s="67" t="str">
        <f t="shared" si="7"/>
        <v xml:space="preserve"> </v>
      </c>
      <c r="S71" s="67" t="str">
        <f t="shared" si="8"/>
        <v xml:space="preserve"> </v>
      </c>
      <c r="T71" s="96" t="str">
        <f t="shared" si="9"/>
        <v xml:space="preserve"> </v>
      </c>
    </row>
    <row r="72" spans="1:20" ht="20" x14ac:dyDescent="0.4">
      <c r="A72" s="97"/>
      <c r="L72" s="67" t="str">
        <f t="shared" si="3"/>
        <v xml:space="preserve"> </v>
      </c>
      <c r="M72" s="67" t="str">
        <f t="shared" si="3"/>
        <v xml:space="preserve"> </v>
      </c>
      <c r="N72" s="67" t="str">
        <f t="shared" si="4"/>
        <v xml:space="preserve"> </v>
      </c>
      <c r="O72" s="67" t="str">
        <f t="shared" si="5"/>
        <v xml:space="preserve"> </v>
      </c>
      <c r="P72" s="67" t="str">
        <f t="shared" si="6"/>
        <v xml:space="preserve"> </v>
      </c>
      <c r="Q72" s="67" t="str">
        <f t="shared" si="6"/>
        <v xml:space="preserve"> </v>
      </c>
      <c r="R72" s="67" t="str">
        <f t="shared" si="7"/>
        <v xml:space="preserve"> </v>
      </c>
      <c r="S72" s="67" t="str">
        <f t="shared" si="8"/>
        <v xml:space="preserve"> </v>
      </c>
      <c r="T72" s="96" t="str">
        <f t="shared" si="9"/>
        <v xml:space="preserve"> </v>
      </c>
    </row>
  </sheetData>
  <mergeCells count="8">
    <mergeCell ref="U4:V8"/>
    <mergeCell ref="H6:I6"/>
    <mergeCell ref="J6:K6"/>
    <mergeCell ref="A1:D1"/>
    <mergeCell ref="A2:T2"/>
    <mergeCell ref="A4:A8"/>
    <mergeCell ref="B4:B8"/>
    <mergeCell ref="T4:T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61e4bf4-7478-4d61-a3f5-1d6ffbb1e13e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4E17519972AA2F48B2C24B3ACFA09B69" ma:contentTypeVersion="13" ma:contentTypeDescription="Creare un nuovo documento." ma:contentTypeScope="" ma:versionID="34467e371813578792b11d11c461d108">
  <xsd:schema xmlns:xsd="http://www.w3.org/2001/XMLSchema" xmlns:xs="http://www.w3.org/2001/XMLSchema" xmlns:p="http://schemas.microsoft.com/office/2006/metadata/properties" xmlns:ns3="b1cd47e6-802a-4f00-b4d5-1143b047949f" xmlns:ns4="e61e4bf4-7478-4d61-a3f5-1d6ffbb1e13e" targetNamespace="http://schemas.microsoft.com/office/2006/metadata/properties" ma:root="true" ma:fieldsID="658ed4a23006b2bf341155630bf9e0d7" ns3:_="" ns4:_="">
    <xsd:import namespace="b1cd47e6-802a-4f00-b4d5-1143b047949f"/>
    <xsd:import namespace="e61e4bf4-7478-4d61-a3f5-1d6ffbb1e13e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LengthInSeconds" minOccurs="0"/>
                <xsd:element ref="ns4:_activity" minOccurs="0"/>
                <xsd:element ref="ns4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1cd47e6-802a-4f00-b4d5-1143b047949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ndivis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Condiviso con dettagli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ash suggerimento condivisione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1e4bf4-7478-4d61-a3f5-1d6ffbb1e1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i contenuto"/>
        <xsd:element ref="dc:title" minOccurs="0" maxOccurs="1" ma:index="4" ma:displayName="Tito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F92BE39-BBC3-43D8-B1A5-7C4EB8A686D2}">
  <ds:schemaRefs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e61e4bf4-7478-4d61-a3f5-1d6ffbb1e13e"/>
    <ds:schemaRef ds:uri="b1cd47e6-802a-4f00-b4d5-1143b047949f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EC744569-3868-4134-806B-9D923AB1CA3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1cd47e6-802a-4f00-b4d5-1143b047949f"/>
    <ds:schemaRef ds:uri="e61e4bf4-7478-4d61-a3f5-1d6ffbb1e13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B09215F-1BA5-4827-83A1-92B45A824D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Optique inserts SPH 425 CX R</vt:lpstr>
      <vt:lpstr>Optique inserts SPH 325 CC SLF</vt:lpstr>
      <vt:lpstr>COSMETIQUE</vt:lpstr>
      <vt:lpstr>Test</vt:lpstr>
      <vt:lpstr>Data</vt:lpstr>
      <vt:lpstr>'Optique inserts SPH 325 CC SLF'!DIAMETRECV</vt:lpstr>
      <vt:lpstr>'Optique inserts SPH 325 CC SLF'!Zone_d_impression</vt:lpstr>
      <vt:lpstr>'Optique inserts SPH 425 CX R'!Zone_d_impression</vt:lpstr>
    </vt:vector>
  </TitlesOfParts>
  <Manager/>
  <Company>Essilor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JOLY Corine</dc:creator>
  <cp:keywords/>
  <dc:description/>
  <cp:lastModifiedBy>GREUZARD Mika</cp:lastModifiedBy>
  <cp:revision/>
  <dcterms:created xsi:type="dcterms:W3CDTF">2019-02-14T13:35:44Z</dcterms:created>
  <dcterms:modified xsi:type="dcterms:W3CDTF">2023-09-05T08:58:10Z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9a4386-74b9-4603-ae20-950a659f9b6e_Enabled">
    <vt:lpwstr>true</vt:lpwstr>
  </property>
  <property fmtid="{D5CDD505-2E9C-101B-9397-08002B2CF9AE}" pid="3" name="MSIP_Label_2e9a4386-74b9-4603-ae20-950a659f9b6e_SetDate">
    <vt:lpwstr>2023-06-27T13:41:58Z</vt:lpwstr>
  </property>
  <property fmtid="{D5CDD505-2E9C-101B-9397-08002B2CF9AE}" pid="4" name="MSIP_Label_2e9a4386-74b9-4603-ae20-950a659f9b6e_Method">
    <vt:lpwstr>Standard</vt:lpwstr>
  </property>
  <property fmtid="{D5CDD505-2E9C-101B-9397-08002B2CF9AE}" pid="5" name="MSIP_Label_2e9a4386-74b9-4603-ae20-950a659f9b6e_Name">
    <vt:lpwstr>Internal Use Only</vt:lpwstr>
  </property>
  <property fmtid="{D5CDD505-2E9C-101B-9397-08002B2CF9AE}" pid="6" name="MSIP_Label_2e9a4386-74b9-4603-ae20-950a659f9b6e_SiteId">
    <vt:lpwstr>c7d1a8f7-0546-4a0c-8cf5-3ddaebf97d51</vt:lpwstr>
  </property>
  <property fmtid="{D5CDD505-2E9C-101B-9397-08002B2CF9AE}" pid="7" name="MSIP_Label_2e9a4386-74b9-4603-ae20-950a659f9b6e_ActionId">
    <vt:lpwstr>5223f507-9bc3-45a8-b810-4afcaa32327a</vt:lpwstr>
  </property>
  <property fmtid="{D5CDD505-2E9C-101B-9397-08002B2CF9AE}" pid="8" name="MSIP_Label_2e9a4386-74b9-4603-ae20-950a659f9b6e_ContentBits">
    <vt:lpwstr>0</vt:lpwstr>
  </property>
  <property fmtid="{D5CDD505-2E9C-101B-9397-08002B2CF9AE}" pid="9" name="ContentTypeId">
    <vt:lpwstr>0x0101004E17519972AA2F48B2C24B3ACFA09B69</vt:lpwstr>
  </property>
</Properties>
</file>