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S:\ADE - RT\Ressources Humaines\Suivi ADE MOD\"/>
    </mc:Choice>
  </mc:AlternateContent>
  <xr:revisionPtr revIDLastSave="0" documentId="13_ncr:1_{1977AA8C-F55E-41D4-A578-6567482B696C}" xr6:coauthVersionLast="47" xr6:coauthVersionMax="47" xr10:uidLastSave="{00000000-0000-0000-0000-000000000000}"/>
  <bookViews>
    <workbookView xWindow="-120" yWindow="-120" windowWidth="38640" windowHeight="21240" xr2:uid="{05488023-7921-48EB-871E-02A521EAC16E}"/>
  </bookViews>
  <sheets>
    <sheet name="Feuil1" sheetId="1" r:id="rId1"/>
    <sheet name="S1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1" i="1" l="1"/>
  <c r="D23" i="1" l="1"/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5" i="1"/>
  <c r="D24" i="1" l="1"/>
  <c r="D25" i="1" s="1"/>
  <c r="D26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Jean-Daniel Uhmann</author>
  </authors>
  <commentList>
    <comment ref="D5" authorId="0" shapeId="0" xr:uid="{133F5C3C-5274-4FF3-87E1-523D5972E94B}">
      <text>
        <r>
          <rPr>
            <b/>
            <sz val="11"/>
            <color indexed="81"/>
            <rFont val="Tahoma"/>
            <family val="2"/>
          </rPr>
          <t>Changé l'onglet numéro sans rentrer dans la cellule ?</t>
        </r>
      </text>
    </comment>
  </commentList>
</comments>
</file>

<file path=xl/sharedStrings.xml><?xml version="1.0" encoding="utf-8"?>
<sst xmlns="http://schemas.openxmlformats.org/spreadsheetml/2006/main" count="56" uniqueCount="33">
  <si>
    <t>ACCUEIL</t>
  </si>
  <si>
    <t>ADE</t>
  </si>
  <si>
    <t>BATIMENT</t>
  </si>
  <si>
    <t>CABINE</t>
  </si>
  <si>
    <t>CAISSE</t>
  </si>
  <si>
    <t>CAISSE MIXTE</t>
  </si>
  <si>
    <t>COMPTOIR</t>
  </si>
  <si>
    <t>DIR</t>
  </si>
  <si>
    <t>ENTRETIEN</t>
  </si>
  <si>
    <t>FERM - ANIM</t>
  </si>
  <si>
    <t>OUV - ANIM</t>
  </si>
  <si>
    <t>PUB</t>
  </si>
  <si>
    <t>RS</t>
  </si>
  <si>
    <t>RT</t>
  </si>
  <si>
    <t>Cinéma AIX LE CEZANNE  AC3129
Heures travaillées par service
du 18/03/2024 au 24/03/2024</t>
  </si>
  <si>
    <t>Service</t>
  </si>
  <si>
    <t>Heures travaillées</t>
  </si>
  <si>
    <t>BUREAU</t>
  </si>
  <si>
    <t>RTA</t>
  </si>
  <si>
    <t>621,75</t>
  </si>
  <si>
    <t>POSTE</t>
  </si>
  <si>
    <t>HRS Sem</t>
  </si>
  <si>
    <t>Structure variable</t>
  </si>
  <si>
    <t>Structure fixe</t>
  </si>
  <si>
    <t>Structure globale</t>
  </si>
  <si>
    <t>TYPE</t>
  </si>
  <si>
    <t>VARIABLE</t>
  </si>
  <si>
    <t>FIXE</t>
  </si>
  <si>
    <t>Budget IDD</t>
  </si>
  <si>
    <t>Budget Entrées</t>
  </si>
  <si>
    <t>Prévision IDD</t>
  </si>
  <si>
    <t>Prévision Entrées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</si>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</sst>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Arial"/>
    </font>
    <font>
      <sz val="8"/>
      <color rgb="FF000000"/>
      <name val="Tahoma"/>
    </font>
    <font>
      <b/>
      <sz val="11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rgb="FFA9A9A9"/>
      </patternFill>
    </fill>
  </fills>
  <borders count="5">
    <border>
      <left/>
      <right/>
      <top/>
      <bottom/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 applyAlignment="1">
      <alignment horizontal="center" vertical="top" wrapText="1" shrinkToFit="1" readingOrder="1"/>
    </xf>
    <xf numFmtId="49" fontId="3" fillId="2" borderId="2" xfId="0" applyNumberFormat="1" applyFont="1" applyFill="1" applyBorder="1" applyAlignment="1">
      <alignment horizontal="center" vertical="center" readingOrder="1"/>
    </xf>
    <xf numFmtId="49" fontId="3" fillId="3" borderId="2" xfId="0" applyNumberFormat="1" applyFont="1" applyFill="1" applyBorder="1" applyAlignment="1">
      <alignment horizontal="left" vertical="center" wrapText="1" shrinkToFit="1" readingOrder="1"/>
    </xf>
    <xf numFmtId="0" fontId="3" fillId="3" borderId="2" xfId="0" applyFont="1" applyFill="1" applyBorder="1" applyAlignment="1">
      <alignment horizontal="left" vertical="center" readingOrder="1"/>
    </xf>
    <xf numFmtId="0" fontId="3" fillId="4" borderId="3" xfId="0" applyFont="1" applyFill="1" applyBorder="1" applyAlignment="1">
      <alignment horizontal="right" vertical="center" readingOrder="1"/>
    </xf>
    <xf numFmtId="49" fontId="3" fillId="4" borderId="4" xfId="0" applyNumberFormat="1" applyFont="1" applyFill="1" applyBorder="1" applyAlignment="1">
      <alignment horizontal="right" vertical="center" readingOrder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D9444-B751-4695-94F0-D4EC149F1B09}">
  <dimension ref="B3:M31"/>
  <sheetViews>
    <sheetView tabSelected="1" workbookViewId="0">
      <selection activeCell="F18" sqref="F18"/>
    </sheetView>
  </sheetViews>
  <sheetFormatPr baseColWidth="10" defaultRowHeight="15" x14ac:dyDescent="0.25"/>
  <cols>
    <col min="2" max="2" width="27.28515625" customWidth="1"/>
    <col min="3" max="3" width="10.7109375" customWidth="1"/>
    <col min="4" max="12" width="13.5703125" bestFit="1" customWidth="1"/>
    <col min="13" max="13" width="14.5703125" bestFit="1" customWidth="1"/>
  </cols>
  <sheetData>
    <row r="3" spans="2:4" x14ac:dyDescent="0.25">
      <c r="D3" s="8" t="s">
        <v>21</v>
      </c>
    </row>
    <row r="4" spans="2:4" x14ac:dyDescent="0.25">
      <c r="B4" s="16" t="s">
        <v>20</v>
      </c>
      <c r="C4" s="16" t="s">
        <v>25</v>
      </c>
      <c r="D4" s="15">
        <v>12</v>
      </c>
    </row>
    <row r="5" spans="2:4" x14ac:dyDescent="0.25">
      <c r="B5" s="10" t="s">
        <v>0</v>
      </c>
      <c r="C5" s="10" t="s">
        <v>26</v>
      </c>
      <c r="D5" s="11">
        <f>VLOOKUP(B5,'S12'!$A$4:$B$25,2)/60</f>
        <v>171</v>
      </c>
    </row>
    <row r="6" spans="2:4" x14ac:dyDescent="0.25">
      <c r="B6" s="10" t="s">
        <v>1</v>
      </c>
      <c r="C6" s="10" t="s">
        <v>27</v>
      </c>
      <c r="D6" s="11">
        <f>VLOOKUP(B6,'S12'!$A$4:$B$25,2)/60</f>
        <v>72.5</v>
      </c>
    </row>
    <row r="7" spans="2:4" x14ac:dyDescent="0.25">
      <c r="B7" s="10" t="s">
        <v>2</v>
      </c>
      <c r="C7" s="10" t="s">
        <v>27</v>
      </c>
      <c r="D7" s="11">
        <f>VLOOKUP(B7,'S12'!$A$4:$B$25,2)/60</f>
        <v>8.25</v>
      </c>
    </row>
    <row r="8" spans="2:4" x14ac:dyDescent="0.25">
      <c r="B8" s="10" t="s">
        <v>3</v>
      </c>
      <c r="C8" s="10" t="s">
        <v>27</v>
      </c>
      <c r="D8" s="11">
        <f>VLOOKUP(B8,'S12'!$A$4:$B$25,2)/60</f>
        <v>39</v>
      </c>
    </row>
    <row r="9" spans="2:4" x14ac:dyDescent="0.25">
      <c r="B9" s="10" t="s">
        <v>4</v>
      </c>
      <c r="C9" s="10" t="s">
        <v>26</v>
      </c>
      <c r="D9" s="11">
        <f>VLOOKUP(B9,'S12'!$A$4:$B$25,2)/60</f>
        <v>63.75</v>
      </c>
    </row>
    <row r="10" spans="2:4" x14ac:dyDescent="0.25">
      <c r="B10" s="10" t="s">
        <v>5</v>
      </c>
      <c r="C10" s="10" t="s">
        <v>26</v>
      </c>
      <c r="D10" s="11">
        <f>VLOOKUP(B10,'S12'!$A$4:$B$25,2)/60</f>
        <v>20.75</v>
      </c>
    </row>
    <row r="11" spans="2:4" x14ac:dyDescent="0.25">
      <c r="B11" s="10" t="s">
        <v>6</v>
      </c>
      <c r="C11" s="10" t="s">
        <v>26</v>
      </c>
      <c r="D11" s="11">
        <f>VLOOKUP(B11,'S12'!$A$4:$B$25,2)/60</f>
        <v>62</v>
      </c>
    </row>
    <row r="12" spans="2:4" x14ac:dyDescent="0.25">
      <c r="B12" s="10" t="s">
        <v>7</v>
      </c>
      <c r="C12" s="10" t="s">
        <v>27</v>
      </c>
      <c r="D12" s="11">
        <f>VLOOKUP(B12,'S12'!$A$4:$B$25,2)/60</f>
        <v>35</v>
      </c>
    </row>
    <row r="13" spans="2:4" x14ac:dyDescent="0.25">
      <c r="B13" s="10" t="s">
        <v>8</v>
      </c>
      <c r="C13" s="10" t="s">
        <v>27</v>
      </c>
      <c r="D13" s="11">
        <f>VLOOKUP(B13,'S12'!$A$4:$B$25,2)/60</f>
        <v>3</v>
      </c>
    </row>
    <row r="14" spans="2:4" x14ac:dyDescent="0.25">
      <c r="B14" s="10" t="s">
        <v>9</v>
      </c>
      <c r="C14" s="10" t="s">
        <v>27</v>
      </c>
      <c r="D14" s="11">
        <f>VLOOKUP(B14,'S12'!$A$4:$B$25,2)/60</f>
        <v>3</v>
      </c>
    </row>
    <row r="15" spans="2:4" x14ac:dyDescent="0.25">
      <c r="B15" s="10" t="s">
        <v>10</v>
      </c>
      <c r="C15" s="10" t="s">
        <v>27</v>
      </c>
      <c r="D15" s="11">
        <f>VLOOKUP(B15,'S12'!$A$4:$B$25,2)/60</f>
        <v>3</v>
      </c>
    </row>
    <row r="16" spans="2:4" x14ac:dyDescent="0.25">
      <c r="B16" s="10" t="s">
        <v>11</v>
      </c>
      <c r="C16" s="10" t="s">
        <v>26</v>
      </c>
      <c r="D16" s="11">
        <f>VLOOKUP(B16,'S12'!$A$4:$B$25,2)/60</f>
        <v>1</v>
      </c>
    </row>
    <row r="17" spans="2:13" x14ac:dyDescent="0.25">
      <c r="B17" s="10" t="s">
        <v>12</v>
      </c>
      <c r="C17" s="10" t="s">
        <v>26</v>
      </c>
      <c r="D17" s="11">
        <f>VLOOKUP(B17,'S12'!$A$4:$B$25,2)/60</f>
        <v>3</v>
      </c>
    </row>
    <row r="18" spans="2:13" x14ac:dyDescent="0.25">
      <c r="B18" s="10" t="s">
        <v>13</v>
      </c>
      <c r="C18" s="10" t="s">
        <v>27</v>
      </c>
      <c r="D18" s="11">
        <f>VLOOKUP(B18,'S12'!$A$4:$B$25,2)/60</f>
        <v>3</v>
      </c>
    </row>
    <row r="19" spans="2:13" x14ac:dyDescent="0.25">
      <c r="B19" s="7"/>
      <c r="C19" s="7"/>
      <c r="D19" s="7"/>
    </row>
    <row r="20" spans="2:13" x14ac:dyDescent="0.25">
      <c r="B20" s="7"/>
      <c r="C20" s="7"/>
      <c r="D20" s="7"/>
    </row>
    <row r="21" spans="2:13" x14ac:dyDescent="0.25">
      <c r="B21" s="7"/>
      <c r="C21" s="7"/>
      <c r="D21" s="7"/>
    </row>
    <row r="22" spans="2:13" x14ac:dyDescent="0.25">
      <c r="B22" s="7"/>
      <c r="C22" s="7"/>
      <c r="D22" s="7"/>
    </row>
    <row r="23" spans="2:13" x14ac:dyDescent="0.25">
      <c r="B23" s="7"/>
      <c r="C23" s="7"/>
      <c r="D23" s="15">
        <f>+D4</f>
        <v>12</v>
      </c>
    </row>
    <row r="24" spans="2:13" x14ac:dyDescent="0.25">
      <c r="B24" s="9" t="s">
        <v>22</v>
      </c>
      <c r="C24" s="9"/>
      <c r="D24" s="11">
        <f>SUMIF($B$5:$B$22,"accueil",D5:D22)+SUMIF($B$5:$B$22,"caisse",D5:D22)+SUMIF($B$5:$B$22,"caisse mixte",D5:D22)+SUMIF($B$5:$B$22,"comptoir",D5:D22)+SUMIF($B$5:$B$22,"pub",D5:D22)+SUMIF($B$5:$B$22,"rs",D5:D22)</f>
        <v>321.5</v>
      </c>
      <c r="E24" s="12"/>
      <c r="F24" s="12"/>
      <c r="G24" s="12"/>
      <c r="H24" s="12"/>
      <c r="I24" s="12"/>
      <c r="J24" s="12"/>
      <c r="K24" s="12"/>
      <c r="L24" s="12"/>
      <c r="M24" s="12"/>
    </row>
    <row r="25" spans="2:13" x14ac:dyDescent="0.25">
      <c r="B25" s="9" t="s">
        <v>23</v>
      </c>
      <c r="C25" s="9"/>
      <c r="D25" s="11">
        <f>SUM(D5:D22)-SUM(D24)</f>
        <v>166.75</v>
      </c>
      <c r="E25" s="12"/>
      <c r="F25" s="12"/>
      <c r="G25" s="12"/>
      <c r="H25" s="12"/>
      <c r="I25" s="12"/>
      <c r="J25" s="12"/>
      <c r="K25" s="12"/>
      <c r="L25" s="12"/>
      <c r="M25" s="12"/>
    </row>
    <row r="26" spans="2:13" x14ac:dyDescent="0.25">
      <c r="B26" s="9" t="s">
        <v>24</v>
      </c>
      <c r="C26" s="9"/>
      <c r="D26" s="11">
        <f>SUM(D24:D25)</f>
        <v>488.25</v>
      </c>
      <c r="E26" s="12"/>
      <c r="F26" s="12"/>
      <c r="G26" s="12"/>
      <c r="H26" s="12"/>
      <c r="I26" s="12"/>
      <c r="J26" s="12"/>
      <c r="K26" s="12"/>
      <c r="L26" s="12"/>
      <c r="M26" s="12"/>
    </row>
    <row r="27" spans="2:13" x14ac:dyDescent="0.25">
      <c r="B27" s="9" t="s">
        <v>28</v>
      </c>
      <c r="C27" s="14"/>
      <c r="D27" s="12">
        <v>280</v>
      </c>
      <c r="E27" s="12">
        <v>280</v>
      </c>
      <c r="F27" s="12">
        <v>280</v>
      </c>
      <c r="G27" s="12">
        <v>320</v>
      </c>
      <c r="H27" s="12">
        <v>370</v>
      </c>
      <c r="I27" s="12">
        <v>280</v>
      </c>
      <c r="J27" s="12">
        <v>280</v>
      </c>
      <c r="K27" s="12">
        <v>280</v>
      </c>
      <c r="L27" s="12">
        <v>280</v>
      </c>
      <c r="M27" s="12">
        <v>370</v>
      </c>
    </row>
    <row r="28" spans="2:13" x14ac:dyDescent="0.25">
      <c r="B28" s="9" t="s">
        <v>29</v>
      </c>
      <c r="C28" s="14"/>
      <c r="D28" s="13">
        <v>5571.9939077736071</v>
      </c>
      <c r="E28" s="13">
        <v>5254.2925007514277</v>
      </c>
      <c r="F28" s="13">
        <v>8264.8137380299722</v>
      </c>
      <c r="G28" s="13">
        <v>9399.2227452837051</v>
      </c>
      <c r="H28" s="13">
        <v>9863.1004469414111</v>
      </c>
      <c r="I28" s="13">
        <v>8303.6686070653705</v>
      </c>
      <c r="J28" s="13">
        <v>8887.2167115679968</v>
      </c>
      <c r="K28" s="13">
        <v>8504.8406164066309</v>
      </c>
      <c r="L28" s="13">
        <v>7030.0462859366762</v>
      </c>
      <c r="M28" s="13">
        <v>10572.933728619944</v>
      </c>
    </row>
    <row r="29" spans="2:13" x14ac:dyDescent="0.25">
      <c r="B29" s="9" t="s">
        <v>30</v>
      </c>
      <c r="C29" s="14"/>
      <c r="D29" s="12"/>
      <c r="E29" s="12"/>
      <c r="F29" s="12"/>
      <c r="G29" s="12"/>
      <c r="H29" s="12"/>
      <c r="I29" s="12"/>
      <c r="J29" s="12"/>
      <c r="K29" s="12"/>
      <c r="L29" s="12"/>
      <c r="M29" s="12"/>
    </row>
    <row r="30" spans="2:13" x14ac:dyDescent="0.25">
      <c r="B30" s="9" t="s">
        <v>31</v>
      </c>
      <c r="C30" s="14"/>
      <c r="D30" s="12">
        <v>8900</v>
      </c>
      <c r="E30" s="12">
        <v>7100</v>
      </c>
      <c r="F30" s="12">
        <v>8100</v>
      </c>
      <c r="G30" s="12">
        <v>8800</v>
      </c>
      <c r="H30" s="12">
        <v>9500</v>
      </c>
      <c r="I30" s="12">
        <v>8000</v>
      </c>
      <c r="J30" s="12">
        <v>9200</v>
      </c>
      <c r="K30" s="12">
        <v>10100</v>
      </c>
      <c r="L30" s="12">
        <v>6900</v>
      </c>
      <c r="M30" s="12">
        <v>8100</v>
      </c>
    </row>
    <row r="31" spans="2:13" x14ac:dyDescent="0.25">
      <c r="B31" s="9" t="s">
        <v>32</v>
      </c>
      <c r="C31" s="14"/>
      <c r="D31">
        <f>D27-D24</f>
        <v>-41.5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09681-7F9E-4FAD-97A4-79771AD72F94}">
  <dimension ref="A1:B17"/>
  <sheetViews>
    <sheetView workbookViewId="0">
      <selection activeCell="A23" sqref="A23"/>
    </sheetView>
  </sheetViews>
  <sheetFormatPr baseColWidth="10" defaultRowHeight="15" x14ac:dyDescent="0.25"/>
  <cols>
    <col min="1" max="1" width="10.85546875" bestFit="1" customWidth="1"/>
    <col min="2" max="2" width="13.28515625" bestFit="1" customWidth="1"/>
  </cols>
  <sheetData>
    <row r="1" spans="1:2" ht="15.75" x14ac:dyDescent="0.25">
      <c r="A1" s="1" t="s">
        <v>14</v>
      </c>
      <c r="B1" s="1"/>
    </row>
    <row r="3" spans="1:2" x14ac:dyDescent="0.25">
      <c r="A3" s="2" t="s">
        <v>15</v>
      </c>
      <c r="B3" s="2" t="s">
        <v>16</v>
      </c>
    </row>
    <row r="4" spans="1:2" x14ac:dyDescent="0.25">
      <c r="A4" s="3" t="s">
        <v>0</v>
      </c>
      <c r="B4" s="4">
        <v>10260</v>
      </c>
    </row>
    <row r="5" spans="1:2" x14ac:dyDescent="0.25">
      <c r="A5" s="3" t="s">
        <v>1</v>
      </c>
      <c r="B5" s="4">
        <v>4350</v>
      </c>
    </row>
    <row r="6" spans="1:2" x14ac:dyDescent="0.25">
      <c r="A6" s="3" t="s">
        <v>2</v>
      </c>
      <c r="B6" s="4">
        <v>495</v>
      </c>
    </row>
    <row r="7" spans="1:2" x14ac:dyDescent="0.25">
      <c r="A7" s="3" t="s">
        <v>17</v>
      </c>
      <c r="B7" s="4">
        <v>6600</v>
      </c>
    </row>
    <row r="8" spans="1:2" x14ac:dyDescent="0.25">
      <c r="A8" s="3" t="s">
        <v>3</v>
      </c>
      <c r="B8" s="4">
        <v>2340</v>
      </c>
    </row>
    <row r="9" spans="1:2" x14ac:dyDescent="0.25">
      <c r="A9" s="3" t="s">
        <v>4</v>
      </c>
      <c r="B9" s="4">
        <v>3825</v>
      </c>
    </row>
    <row r="10" spans="1:2" x14ac:dyDescent="0.25">
      <c r="A10" s="3" t="s">
        <v>5</v>
      </c>
      <c r="B10" s="4">
        <v>1245</v>
      </c>
    </row>
    <row r="11" spans="1:2" x14ac:dyDescent="0.25">
      <c r="A11" s="3" t="s">
        <v>6</v>
      </c>
      <c r="B11" s="4">
        <v>3720</v>
      </c>
    </row>
    <row r="12" spans="1:2" x14ac:dyDescent="0.25">
      <c r="A12" s="3" t="s">
        <v>7</v>
      </c>
      <c r="B12" s="4">
        <v>2100</v>
      </c>
    </row>
    <row r="13" spans="1:2" x14ac:dyDescent="0.25">
      <c r="A13" s="3" t="s">
        <v>8</v>
      </c>
      <c r="B13" s="4">
        <v>180</v>
      </c>
    </row>
    <row r="14" spans="1:2" x14ac:dyDescent="0.25">
      <c r="A14" s="3" t="s">
        <v>11</v>
      </c>
      <c r="B14" s="4">
        <v>60</v>
      </c>
    </row>
    <row r="15" spans="1:2" x14ac:dyDescent="0.25">
      <c r="A15" s="3" t="s">
        <v>12</v>
      </c>
      <c r="B15" s="4">
        <v>180</v>
      </c>
    </row>
    <row r="16" spans="1:2" x14ac:dyDescent="0.25">
      <c r="A16" s="3" t="s">
        <v>18</v>
      </c>
      <c r="B16" s="4">
        <v>1950</v>
      </c>
    </row>
    <row r="17" spans="1:2" x14ac:dyDescent="0.25">
      <c r="A17" s="5"/>
      <c r="B17" s="6" t="s">
        <v>19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S12</vt:lpstr>
    </vt:vector>
  </TitlesOfParts>
  <Company>LCPG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Jean-Daniel Uhmann</cp:lastModifiedBy>
  <dcterms:created xsi:type="dcterms:W3CDTF">2024-03-24T13:34:52Z</dcterms:created>
  <dcterms:modified xsi:type="dcterms:W3CDTF">2024-03-24T14:30:06Z</dcterms:modified>
</cp:coreProperties>
</file>