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https://sccfr-my.sharepoint.com/personal/mchabrier_fr_scc_com/Documents/SNCF/SNCF - Multi éditeur/SNCF - SOFT/1. HÉLIOS/REQ SOFT/REQ RECYCLEA/"/>
    </mc:Choice>
  </mc:AlternateContent>
  <xr:revisionPtr revIDLastSave="243" documentId="11_AD4D9D64A577C15A4A54184D109C755A5BDEDD8C" xr6:coauthVersionLast="47" xr6:coauthVersionMax="47" xr10:uidLastSave="{5CE9D53B-DB5B-4C60-ACE9-287A2EDDC480}"/>
  <bookViews>
    <workbookView xWindow="-34725" yWindow="270" windowWidth="21600" windowHeight="11265" xr2:uid="{00000000-000D-0000-FFFF-FFFF00000000}"/>
  </bookViews>
  <sheets>
    <sheet name="REQ KLAXOON " sheetId="3" r:id="rId1"/>
    <sheet name="SUIVI BON DE COMMANDE" sheetId="2" r:id="rId2"/>
    <sheet name="DONNÉES" sheetId="4" r:id="rId3"/>
  </sheets>
  <externalReferences>
    <externalReference r:id="rId4"/>
  </externalReferences>
  <definedNames>
    <definedName name="_xlnm._FilterDatabase" localSheetId="0" hidden="1">'REQ KLAXOON '!$A$1:$K$89</definedName>
    <definedName name="_xlnm._FilterDatabase" localSheetId="1" hidden="1">'SUIVI BON DE COMMANDE'!$A$1:$P$329</definedName>
    <definedName name="durée">[1]DONNÉES!$H$1:$H$3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2" i="3" l="1"/>
  <c r="K206" i="4" l="1"/>
  <c r="K207" i="4"/>
  <c r="K208" i="4"/>
  <c r="K209" i="4"/>
  <c r="K210" i="4"/>
  <c r="K211" i="4"/>
  <c r="K212" i="4"/>
  <c r="K213" i="4"/>
  <c r="K214" i="4"/>
  <c r="K215" i="4"/>
  <c r="K216" i="4"/>
  <c r="K217" i="4"/>
  <c r="K218" i="4"/>
  <c r="K219" i="4"/>
  <c r="K220" i="4"/>
  <c r="K221" i="4"/>
  <c r="K222" i="4"/>
  <c r="K223" i="4"/>
  <c r="K224" i="4"/>
  <c r="K225" i="4"/>
  <c r="K226" i="4"/>
  <c r="K227" i="4"/>
  <c r="K228" i="4"/>
  <c r="K229" i="4"/>
  <c r="K230" i="4"/>
  <c r="K231" i="4"/>
  <c r="K232" i="4"/>
  <c r="K233" i="4"/>
  <c r="K234" i="4"/>
  <c r="K235" i="4"/>
  <c r="K236" i="4"/>
  <c r="K237" i="4"/>
  <c r="K238" i="4"/>
  <c r="K239" i="4"/>
  <c r="K240" i="4"/>
  <c r="K241" i="4"/>
  <c r="K242" i="4"/>
  <c r="K243" i="4"/>
  <c r="K244" i="4"/>
  <c r="K245" i="4"/>
  <c r="K246" i="4"/>
  <c r="K247" i="4"/>
  <c r="K248" i="4"/>
  <c r="K249" i="4"/>
  <c r="K250" i="4"/>
  <c r="K251" i="4"/>
  <c r="K252" i="4"/>
  <c r="K253" i="4"/>
  <c r="K254" i="4"/>
  <c r="K255" i="4"/>
  <c r="K256" i="4"/>
  <c r="K257" i="4"/>
  <c r="K258" i="4"/>
  <c r="K259" i="4"/>
  <c r="K260" i="4"/>
  <c r="K261" i="4"/>
  <c r="K262" i="4"/>
  <c r="K263" i="4"/>
  <c r="K264" i="4"/>
  <c r="K265" i="4"/>
  <c r="K266" i="4"/>
  <c r="K267" i="4"/>
  <c r="K268" i="4"/>
  <c r="K269" i="4"/>
  <c r="K270" i="4"/>
  <c r="K271" i="4"/>
  <c r="K272" i="4"/>
  <c r="K273" i="4"/>
  <c r="K274" i="4"/>
  <c r="K275" i="4"/>
  <c r="K276" i="4"/>
  <c r="K277" i="4"/>
  <c r="K278" i="4"/>
  <c r="K279" i="4"/>
  <c r="K280" i="4"/>
  <c r="K281" i="4"/>
  <c r="K282" i="4"/>
  <c r="K283" i="4"/>
  <c r="K284" i="4"/>
  <c r="K285" i="4"/>
  <c r="K286" i="4"/>
  <c r="K287" i="4"/>
  <c r="K288" i="4"/>
  <c r="K289" i="4"/>
  <c r="K290" i="4"/>
  <c r="K291" i="4"/>
  <c r="K292" i="4"/>
  <c r="K293" i="4"/>
  <c r="K294" i="4"/>
  <c r="K295" i="4"/>
  <c r="K296" i="4"/>
  <c r="K297" i="4"/>
  <c r="K298" i="4"/>
  <c r="K299" i="4"/>
  <c r="K300" i="4"/>
  <c r="K301" i="4"/>
  <c r="K302" i="4"/>
  <c r="K303" i="4"/>
  <c r="J206" i="4"/>
  <c r="J207" i="4"/>
  <c r="J208" i="4"/>
  <c r="J209" i="4"/>
  <c r="J210" i="4"/>
  <c r="J211" i="4"/>
  <c r="J212" i="4"/>
  <c r="J213" i="4"/>
  <c r="J214" i="4"/>
  <c r="J215" i="4"/>
  <c r="J216" i="4"/>
  <c r="J217" i="4"/>
  <c r="J218" i="4"/>
  <c r="J219" i="4"/>
  <c r="J220" i="4"/>
  <c r="J221" i="4"/>
  <c r="J222" i="4"/>
  <c r="J223" i="4"/>
  <c r="J224" i="4"/>
  <c r="J225" i="4"/>
  <c r="J226" i="4"/>
  <c r="J227" i="4"/>
  <c r="J228" i="4"/>
  <c r="J229" i="4"/>
  <c r="J230" i="4"/>
  <c r="J231" i="4"/>
  <c r="J232" i="4"/>
  <c r="J233" i="4"/>
  <c r="J234" i="4"/>
  <c r="J235" i="4"/>
  <c r="J236" i="4"/>
  <c r="J237" i="4"/>
  <c r="J238" i="4"/>
  <c r="J239" i="4"/>
  <c r="J240" i="4"/>
  <c r="J241" i="4"/>
  <c r="J242" i="4"/>
  <c r="J243" i="4"/>
  <c r="J244" i="4"/>
  <c r="J245" i="4"/>
  <c r="J246" i="4"/>
  <c r="J247" i="4"/>
  <c r="J248" i="4"/>
  <c r="J249" i="4"/>
  <c r="J250" i="4"/>
  <c r="J251" i="4"/>
  <c r="J252" i="4"/>
  <c r="J253" i="4"/>
  <c r="J254" i="4"/>
  <c r="J255" i="4"/>
  <c r="J256" i="4"/>
  <c r="J257" i="4"/>
  <c r="J258" i="4"/>
  <c r="J259" i="4"/>
  <c r="J260" i="4"/>
  <c r="J261" i="4"/>
  <c r="J262" i="4"/>
  <c r="J263" i="4"/>
  <c r="J264" i="4"/>
  <c r="J265" i="4"/>
  <c r="J266" i="4"/>
  <c r="J267" i="4"/>
  <c r="J268" i="4"/>
  <c r="J269" i="4"/>
  <c r="J270" i="4"/>
  <c r="J271" i="4"/>
  <c r="J272" i="4"/>
  <c r="J273" i="4"/>
  <c r="J274" i="4"/>
  <c r="J275" i="4"/>
  <c r="J276" i="4"/>
  <c r="J277" i="4"/>
  <c r="J278" i="4"/>
  <c r="J279" i="4"/>
  <c r="J280" i="4"/>
  <c r="J281" i="4"/>
  <c r="J282" i="4"/>
  <c r="J283" i="4"/>
  <c r="J284" i="4"/>
  <c r="J285" i="4"/>
  <c r="J286" i="4"/>
  <c r="J287" i="4"/>
  <c r="J288" i="4"/>
  <c r="J289" i="4"/>
  <c r="J290" i="4"/>
  <c r="J291" i="4"/>
  <c r="J292" i="4"/>
  <c r="J293" i="4"/>
  <c r="J294" i="4"/>
  <c r="J295" i="4"/>
  <c r="J296" i="4"/>
  <c r="J297" i="4"/>
  <c r="J298" i="4"/>
  <c r="J299" i="4"/>
  <c r="J300" i="4"/>
  <c r="J301" i="4"/>
  <c r="J302" i="4"/>
  <c r="J303" i="4"/>
  <c r="K205" i="4"/>
  <c r="J205" i="4"/>
  <c r="K106" i="4"/>
  <c r="K107" i="4"/>
  <c r="M107" i="4" s="1"/>
  <c r="K108" i="4"/>
  <c r="M108" i="4" s="1"/>
  <c r="K109" i="4"/>
  <c r="K110" i="4"/>
  <c r="K111" i="4"/>
  <c r="K112" i="4"/>
  <c r="K113" i="4"/>
  <c r="M113" i="4" s="1"/>
  <c r="K114" i="4"/>
  <c r="K115" i="4"/>
  <c r="M115" i="4" s="1"/>
  <c r="K116" i="4"/>
  <c r="M116" i="4" s="1"/>
  <c r="K117" i="4"/>
  <c r="K118" i="4"/>
  <c r="K119" i="4"/>
  <c r="K120" i="4"/>
  <c r="K121" i="4"/>
  <c r="M121" i="4" s="1"/>
  <c r="K122" i="4"/>
  <c r="K123" i="4"/>
  <c r="M123" i="4" s="1"/>
  <c r="K124" i="4"/>
  <c r="M124" i="4" s="1"/>
  <c r="K125" i="4"/>
  <c r="K126" i="4"/>
  <c r="K127" i="4"/>
  <c r="K128" i="4"/>
  <c r="K129" i="4"/>
  <c r="M129" i="4" s="1"/>
  <c r="K130" i="4"/>
  <c r="K131" i="4"/>
  <c r="M131" i="4" s="1"/>
  <c r="K132" i="4"/>
  <c r="M132" i="4" s="1"/>
  <c r="K133" i="4"/>
  <c r="K134" i="4"/>
  <c r="K135" i="4"/>
  <c r="K136" i="4"/>
  <c r="K137" i="4"/>
  <c r="M137" i="4" s="1"/>
  <c r="K138" i="4"/>
  <c r="K139" i="4"/>
  <c r="M139" i="4" s="1"/>
  <c r="K140" i="4"/>
  <c r="M140" i="4" s="1"/>
  <c r="K141" i="4"/>
  <c r="K142" i="4"/>
  <c r="K143" i="4"/>
  <c r="K144" i="4"/>
  <c r="K145" i="4"/>
  <c r="M145" i="4" s="1"/>
  <c r="K146" i="4"/>
  <c r="K147" i="4"/>
  <c r="M147" i="4" s="1"/>
  <c r="K148" i="4"/>
  <c r="M148" i="4" s="1"/>
  <c r="K149" i="4"/>
  <c r="K150" i="4"/>
  <c r="K151" i="4"/>
  <c r="K152" i="4"/>
  <c r="K153" i="4"/>
  <c r="M153" i="4" s="1"/>
  <c r="K154" i="4"/>
  <c r="K155" i="4"/>
  <c r="M155" i="4" s="1"/>
  <c r="K156" i="4"/>
  <c r="M156" i="4" s="1"/>
  <c r="K157" i="4"/>
  <c r="K158" i="4"/>
  <c r="K159" i="4"/>
  <c r="K160" i="4"/>
  <c r="K161" i="4"/>
  <c r="M161" i="4" s="1"/>
  <c r="K162" i="4"/>
  <c r="K163" i="4"/>
  <c r="M163" i="4" s="1"/>
  <c r="K164" i="4"/>
  <c r="M164" i="4" s="1"/>
  <c r="K165" i="4"/>
  <c r="K166" i="4"/>
  <c r="K167" i="4"/>
  <c r="K168" i="4"/>
  <c r="K169" i="4"/>
  <c r="M169" i="4" s="1"/>
  <c r="K170" i="4"/>
  <c r="K171" i="4"/>
  <c r="M171" i="4" s="1"/>
  <c r="K172" i="4"/>
  <c r="M172" i="4" s="1"/>
  <c r="K173" i="4"/>
  <c r="K174" i="4"/>
  <c r="K175" i="4"/>
  <c r="K176" i="4"/>
  <c r="K177" i="4"/>
  <c r="M177" i="4" s="1"/>
  <c r="K178" i="4"/>
  <c r="K179" i="4"/>
  <c r="M179" i="4" s="1"/>
  <c r="K180" i="4"/>
  <c r="M180" i="4" s="1"/>
  <c r="K181" i="4"/>
  <c r="K182" i="4"/>
  <c r="K183" i="4"/>
  <c r="K184" i="4"/>
  <c r="K185" i="4"/>
  <c r="M185" i="4" s="1"/>
  <c r="K186" i="4"/>
  <c r="K187" i="4"/>
  <c r="M187" i="4" s="1"/>
  <c r="K188" i="4"/>
  <c r="M188" i="4" s="1"/>
  <c r="K189" i="4"/>
  <c r="K190" i="4"/>
  <c r="K191" i="4"/>
  <c r="K192" i="4"/>
  <c r="K193" i="4"/>
  <c r="M193" i="4" s="1"/>
  <c r="K194" i="4"/>
  <c r="K195" i="4"/>
  <c r="M195" i="4" s="1"/>
  <c r="K196" i="4"/>
  <c r="M196" i="4" s="1"/>
  <c r="K197" i="4"/>
  <c r="K198" i="4"/>
  <c r="K199" i="4"/>
  <c r="K200" i="4"/>
  <c r="K201" i="4"/>
  <c r="M201" i="4" s="1"/>
  <c r="K202" i="4"/>
  <c r="K203" i="4"/>
  <c r="M203" i="4" s="1"/>
  <c r="J106" i="4"/>
  <c r="J107" i="4"/>
  <c r="J108" i="4"/>
  <c r="J109" i="4"/>
  <c r="J110" i="4"/>
  <c r="J111" i="4"/>
  <c r="J112" i="4"/>
  <c r="J113" i="4"/>
  <c r="J114" i="4"/>
  <c r="J115" i="4"/>
  <c r="J116" i="4"/>
  <c r="J117" i="4"/>
  <c r="J118" i="4"/>
  <c r="J119" i="4"/>
  <c r="J120" i="4"/>
  <c r="J121" i="4"/>
  <c r="J122" i="4"/>
  <c r="J123" i="4"/>
  <c r="J124" i="4"/>
  <c r="J125" i="4"/>
  <c r="J126" i="4"/>
  <c r="J127" i="4"/>
  <c r="J128" i="4"/>
  <c r="J129" i="4"/>
  <c r="J130" i="4"/>
  <c r="J131" i="4"/>
  <c r="J132" i="4"/>
  <c r="J133" i="4"/>
  <c r="J134" i="4"/>
  <c r="J135" i="4"/>
  <c r="J136" i="4"/>
  <c r="J137" i="4"/>
  <c r="J138" i="4"/>
  <c r="J139" i="4"/>
  <c r="J140" i="4"/>
  <c r="J141" i="4"/>
  <c r="J142" i="4"/>
  <c r="J143" i="4"/>
  <c r="J144" i="4"/>
  <c r="J145" i="4"/>
  <c r="J146" i="4"/>
  <c r="J147" i="4"/>
  <c r="J148" i="4"/>
  <c r="J149" i="4"/>
  <c r="J150" i="4"/>
  <c r="J151" i="4"/>
  <c r="J152" i="4"/>
  <c r="J153" i="4"/>
  <c r="J154" i="4"/>
  <c r="J155" i="4"/>
  <c r="J156" i="4"/>
  <c r="J157" i="4"/>
  <c r="J158" i="4"/>
  <c r="J159" i="4"/>
  <c r="J160" i="4"/>
  <c r="J161" i="4"/>
  <c r="J162" i="4"/>
  <c r="J163" i="4"/>
  <c r="J164" i="4"/>
  <c r="J165" i="4"/>
  <c r="J166" i="4"/>
  <c r="J167" i="4"/>
  <c r="J168" i="4"/>
  <c r="J169" i="4"/>
  <c r="J170" i="4"/>
  <c r="J171" i="4"/>
  <c r="J172" i="4"/>
  <c r="J173" i="4"/>
  <c r="J174" i="4"/>
  <c r="J175" i="4"/>
  <c r="J176" i="4"/>
  <c r="J177" i="4"/>
  <c r="J178" i="4"/>
  <c r="J179" i="4"/>
  <c r="J180" i="4"/>
  <c r="J181" i="4"/>
  <c r="J182" i="4"/>
  <c r="J183" i="4"/>
  <c r="J184" i="4"/>
  <c r="J185" i="4"/>
  <c r="J186" i="4"/>
  <c r="J187" i="4"/>
  <c r="J188" i="4"/>
  <c r="J189" i="4"/>
  <c r="J190" i="4"/>
  <c r="J191" i="4"/>
  <c r="J192" i="4"/>
  <c r="J193" i="4"/>
  <c r="J194" i="4"/>
  <c r="J195" i="4"/>
  <c r="J196" i="4"/>
  <c r="J197" i="4"/>
  <c r="J198" i="4"/>
  <c r="J199" i="4"/>
  <c r="J200" i="4"/>
  <c r="J201" i="4"/>
  <c r="J202" i="4"/>
  <c r="J203" i="4"/>
  <c r="K105" i="4"/>
  <c r="J105" i="4"/>
  <c r="M105" i="4" s="1"/>
  <c r="L104" i="4"/>
  <c r="M5" i="4"/>
  <c r="M6" i="4"/>
  <c r="M7" i="4"/>
  <c r="M8" i="4"/>
  <c r="M9" i="4"/>
  <c r="M10" i="4"/>
  <c r="M11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M41" i="4"/>
  <c r="M42" i="4"/>
  <c r="M43" i="4"/>
  <c r="M44" i="4"/>
  <c r="M45" i="4"/>
  <c r="M46" i="4"/>
  <c r="M47" i="4"/>
  <c r="M48" i="4"/>
  <c r="M49" i="4"/>
  <c r="M50" i="4"/>
  <c r="M51" i="4"/>
  <c r="M52" i="4"/>
  <c r="M53" i="4"/>
  <c r="M54" i="4"/>
  <c r="M55" i="4"/>
  <c r="M56" i="4"/>
  <c r="M57" i="4"/>
  <c r="M58" i="4"/>
  <c r="M59" i="4"/>
  <c r="M60" i="4"/>
  <c r="M61" i="4"/>
  <c r="M62" i="4"/>
  <c r="M63" i="4"/>
  <c r="M64" i="4"/>
  <c r="M65" i="4"/>
  <c r="M66" i="4"/>
  <c r="M67" i="4"/>
  <c r="M68" i="4"/>
  <c r="M69" i="4"/>
  <c r="M70" i="4"/>
  <c r="M71" i="4"/>
  <c r="M72" i="4"/>
  <c r="M73" i="4"/>
  <c r="M74" i="4"/>
  <c r="M75" i="4"/>
  <c r="M76" i="4"/>
  <c r="M77" i="4"/>
  <c r="M78" i="4"/>
  <c r="M79" i="4"/>
  <c r="M80" i="4"/>
  <c r="M81" i="4"/>
  <c r="M82" i="4"/>
  <c r="M83" i="4"/>
  <c r="M84" i="4"/>
  <c r="M85" i="4"/>
  <c r="M86" i="4"/>
  <c r="M87" i="4"/>
  <c r="M88" i="4"/>
  <c r="M89" i="4"/>
  <c r="M90" i="4"/>
  <c r="M91" i="4"/>
  <c r="M92" i="4"/>
  <c r="M93" i="4"/>
  <c r="M94" i="4"/>
  <c r="M95" i="4"/>
  <c r="M96" i="4"/>
  <c r="M97" i="4"/>
  <c r="M98" i="4"/>
  <c r="M99" i="4"/>
  <c r="M100" i="4"/>
  <c r="M101" i="4"/>
  <c r="M102" i="4"/>
  <c r="M103" i="4"/>
  <c r="M106" i="4"/>
  <c r="M109" i="4"/>
  <c r="M110" i="4"/>
  <c r="M111" i="4"/>
  <c r="M112" i="4"/>
  <c r="M114" i="4"/>
  <c r="M117" i="4"/>
  <c r="M118" i="4"/>
  <c r="M119" i="4"/>
  <c r="M120" i="4"/>
  <c r="M122" i="4"/>
  <c r="M125" i="4"/>
  <c r="M126" i="4"/>
  <c r="M127" i="4"/>
  <c r="M128" i="4"/>
  <c r="M130" i="4"/>
  <c r="M133" i="4"/>
  <c r="M134" i="4"/>
  <c r="M135" i="4"/>
  <c r="M136" i="4"/>
  <c r="M138" i="4"/>
  <c r="M141" i="4"/>
  <c r="M142" i="4"/>
  <c r="M143" i="4"/>
  <c r="M144" i="4"/>
  <c r="M146" i="4"/>
  <c r="M149" i="4"/>
  <c r="M150" i="4"/>
  <c r="M151" i="4"/>
  <c r="M152" i="4"/>
  <c r="M154" i="4"/>
  <c r="M157" i="4"/>
  <c r="M158" i="4"/>
  <c r="M159" i="4"/>
  <c r="M160" i="4"/>
  <c r="M162" i="4"/>
  <c r="M165" i="4"/>
  <c r="M166" i="4"/>
  <c r="M167" i="4"/>
  <c r="M168" i="4"/>
  <c r="M170" i="4"/>
  <c r="M173" i="4"/>
  <c r="M174" i="4"/>
  <c r="M175" i="4"/>
  <c r="M176" i="4"/>
  <c r="M178" i="4"/>
  <c r="M181" i="4"/>
  <c r="M182" i="4"/>
  <c r="M183" i="4"/>
  <c r="M184" i="4"/>
  <c r="M186" i="4"/>
  <c r="M189" i="4"/>
  <c r="M190" i="4"/>
  <c r="M191" i="4"/>
  <c r="M192" i="4"/>
  <c r="M194" i="4"/>
  <c r="M197" i="4"/>
  <c r="M198" i="4"/>
  <c r="M199" i="4"/>
  <c r="M200" i="4"/>
  <c r="M202" i="4"/>
  <c r="M204" i="4"/>
  <c r="M205" i="4"/>
  <c r="M206" i="4"/>
  <c r="M208" i="4"/>
  <c r="M209" i="4"/>
  <c r="M210" i="4"/>
  <c r="M211" i="4"/>
  <c r="M212" i="4"/>
  <c r="M214" i="4"/>
  <c r="M216" i="4"/>
  <c r="M217" i="4"/>
  <c r="M218" i="4"/>
  <c r="M219" i="4"/>
  <c r="M220" i="4"/>
  <c r="M222" i="4"/>
  <c r="M224" i="4"/>
  <c r="M225" i="4"/>
  <c r="M226" i="4"/>
  <c r="M227" i="4"/>
  <c r="M228" i="4"/>
  <c r="M230" i="4"/>
  <c r="M232" i="4"/>
  <c r="M233" i="4"/>
  <c r="M234" i="4"/>
  <c r="M235" i="4"/>
  <c r="M236" i="4"/>
  <c r="M238" i="4"/>
  <c r="M240" i="4"/>
  <c r="M241" i="4"/>
  <c r="M242" i="4"/>
  <c r="M243" i="4"/>
  <c r="M244" i="4"/>
  <c r="M246" i="4"/>
  <c r="M248" i="4"/>
  <c r="M249" i="4"/>
  <c r="M250" i="4"/>
  <c r="M251" i="4"/>
  <c r="M252" i="4"/>
  <c r="M254" i="4"/>
  <c r="M256" i="4"/>
  <c r="M257" i="4"/>
  <c r="M258" i="4"/>
  <c r="M259" i="4"/>
  <c r="M260" i="4"/>
  <c r="M262" i="4"/>
  <c r="M264" i="4"/>
  <c r="M265" i="4"/>
  <c r="M266" i="4"/>
  <c r="M267" i="4"/>
  <c r="M268" i="4"/>
  <c r="M270" i="4"/>
  <c r="M272" i="4"/>
  <c r="M273" i="4"/>
  <c r="M274" i="4"/>
  <c r="M275" i="4"/>
  <c r="M276" i="4"/>
  <c r="M278" i="4"/>
  <c r="M280" i="4"/>
  <c r="M281" i="4"/>
  <c r="M282" i="4"/>
  <c r="M283" i="4"/>
  <c r="M284" i="4"/>
  <c r="M286" i="4"/>
  <c r="M288" i="4"/>
  <c r="M289" i="4"/>
  <c r="M290" i="4"/>
  <c r="M291" i="4"/>
  <c r="M292" i="4"/>
  <c r="M294" i="4"/>
  <c r="M296" i="4"/>
  <c r="M297" i="4"/>
  <c r="M298" i="4"/>
  <c r="M299" i="4"/>
  <c r="M300" i="4"/>
  <c r="M302" i="4"/>
  <c r="M4" i="4"/>
  <c r="L5" i="4"/>
  <c r="L6" i="4"/>
  <c r="L7" i="4"/>
  <c r="L8" i="4"/>
  <c r="L9" i="4"/>
  <c r="L10" i="4"/>
  <c r="L11" i="4"/>
  <c r="L12" i="4"/>
  <c r="L13" i="4"/>
  <c r="L14" i="4"/>
  <c r="L15" i="4"/>
  <c r="L16" i="4"/>
  <c r="L17" i="4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40" i="4"/>
  <c r="L41" i="4"/>
  <c r="L42" i="4"/>
  <c r="L43" i="4"/>
  <c r="L44" i="4"/>
  <c r="L45" i="4"/>
  <c r="L46" i="4"/>
  <c r="L47" i="4"/>
  <c r="L48" i="4"/>
  <c r="L49" i="4"/>
  <c r="L50" i="4"/>
  <c r="L51" i="4"/>
  <c r="L52" i="4"/>
  <c r="L53" i="4"/>
  <c r="L54" i="4"/>
  <c r="L55" i="4"/>
  <c r="L56" i="4"/>
  <c r="L57" i="4"/>
  <c r="L58" i="4"/>
  <c r="L59" i="4"/>
  <c r="L60" i="4"/>
  <c r="L61" i="4"/>
  <c r="L62" i="4"/>
  <c r="L63" i="4"/>
  <c r="L64" i="4"/>
  <c r="L65" i="4"/>
  <c r="L66" i="4"/>
  <c r="L67" i="4"/>
  <c r="L68" i="4"/>
  <c r="L69" i="4"/>
  <c r="L70" i="4"/>
  <c r="L71" i="4"/>
  <c r="L72" i="4"/>
  <c r="L73" i="4"/>
  <c r="L74" i="4"/>
  <c r="L75" i="4"/>
  <c r="L76" i="4"/>
  <c r="L77" i="4"/>
  <c r="L78" i="4"/>
  <c r="L79" i="4"/>
  <c r="L80" i="4"/>
  <c r="L81" i="4"/>
  <c r="L82" i="4"/>
  <c r="L83" i="4"/>
  <c r="L84" i="4"/>
  <c r="L85" i="4"/>
  <c r="L86" i="4"/>
  <c r="L87" i="4"/>
  <c r="L88" i="4"/>
  <c r="L89" i="4"/>
  <c r="L90" i="4"/>
  <c r="L91" i="4"/>
  <c r="L92" i="4"/>
  <c r="L93" i="4"/>
  <c r="L94" i="4"/>
  <c r="L95" i="4"/>
  <c r="L96" i="4"/>
  <c r="L97" i="4"/>
  <c r="L98" i="4"/>
  <c r="L99" i="4"/>
  <c r="L100" i="4"/>
  <c r="L101" i="4"/>
  <c r="L102" i="4"/>
  <c r="L103" i="4"/>
  <c r="L105" i="4"/>
  <c r="L106" i="4"/>
  <c r="L109" i="4"/>
  <c r="L110" i="4"/>
  <c r="L111" i="4"/>
  <c r="L112" i="4"/>
  <c r="L114" i="4"/>
  <c r="L117" i="4"/>
  <c r="L118" i="4"/>
  <c r="L119" i="4"/>
  <c r="L120" i="4"/>
  <c r="L122" i="4"/>
  <c r="L125" i="4"/>
  <c r="L126" i="4"/>
  <c r="L127" i="4"/>
  <c r="L128" i="4"/>
  <c r="L130" i="4"/>
  <c r="L133" i="4"/>
  <c r="L134" i="4"/>
  <c r="L135" i="4"/>
  <c r="L136" i="4"/>
  <c r="L138" i="4"/>
  <c r="L141" i="4"/>
  <c r="L142" i="4"/>
  <c r="L143" i="4"/>
  <c r="L144" i="4"/>
  <c r="L146" i="4"/>
  <c r="L149" i="4"/>
  <c r="L150" i="4"/>
  <c r="L151" i="4"/>
  <c r="L152" i="4"/>
  <c r="L154" i="4"/>
  <c r="L157" i="4"/>
  <c r="L158" i="4"/>
  <c r="L159" i="4"/>
  <c r="L160" i="4"/>
  <c r="L162" i="4"/>
  <c r="L165" i="4"/>
  <c r="L166" i="4"/>
  <c r="L167" i="4"/>
  <c r="L168" i="4"/>
  <c r="L170" i="4"/>
  <c r="L173" i="4"/>
  <c r="L174" i="4"/>
  <c r="L175" i="4"/>
  <c r="L176" i="4"/>
  <c r="L178" i="4"/>
  <c r="L181" i="4"/>
  <c r="L182" i="4"/>
  <c r="L183" i="4"/>
  <c r="L184" i="4"/>
  <c r="L186" i="4"/>
  <c r="L189" i="4"/>
  <c r="L190" i="4"/>
  <c r="L191" i="4"/>
  <c r="L192" i="4"/>
  <c r="L194" i="4"/>
  <c r="L197" i="4"/>
  <c r="L198" i="4"/>
  <c r="L199" i="4"/>
  <c r="L200" i="4"/>
  <c r="L202" i="4"/>
  <c r="L204" i="4"/>
  <c r="L205" i="4"/>
  <c r="L206" i="4"/>
  <c r="L207" i="4"/>
  <c r="L208" i="4"/>
  <c r="L209" i="4"/>
  <c r="L210" i="4"/>
  <c r="L211" i="4"/>
  <c r="L212" i="4"/>
  <c r="L214" i="4"/>
  <c r="L215" i="4"/>
  <c r="L216" i="4"/>
  <c r="L217" i="4"/>
  <c r="L218" i="4"/>
  <c r="L219" i="4"/>
  <c r="L220" i="4"/>
  <c r="L222" i="4"/>
  <c r="L223" i="4"/>
  <c r="L224" i="4"/>
  <c r="L225" i="4"/>
  <c r="L226" i="4"/>
  <c r="L227" i="4"/>
  <c r="L228" i="4"/>
  <c r="L230" i="4"/>
  <c r="L231" i="4"/>
  <c r="L232" i="4"/>
  <c r="L233" i="4"/>
  <c r="L234" i="4"/>
  <c r="L235" i="4"/>
  <c r="L236" i="4"/>
  <c r="L238" i="4"/>
  <c r="L239" i="4"/>
  <c r="L240" i="4"/>
  <c r="L241" i="4"/>
  <c r="L242" i="4"/>
  <c r="L243" i="4"/>
  <c r="L244" i="4"/>
  <c r="L246" i="4"/>
  <c r="L247" i="4"/>
  <c r="L248" i="4"/>
  <c r="L249" i="4"/>
  <c r="L250" i="4"/>
  <c r="L251" i="4"/>
  <c r="L252" i="4"/>
  <c r="L254" i="4"/>
  <c r="L255" i="4"/>
  <c r="L256" i="4"/>
  <c r="L257" i="4"/>
  <c r="L258" i="4"/>
  <c r="L259" i="4"/>
  <c r="L260" i="4"/>
  <c r="L262" i="4"/>
  <c r="L263" i="4"/>
  <c r="L264" i="4"/>
  <c r="L265" i="4"/>
  <c r="L266" i="4"/>
  <c r="L267" i="4"/>
  <c r="L268" i="4"/>
  <c r="L270" i="4"/>
  <c r="L271" i="4"/>
  <c r="L272" i="4"/>
  <c r="L273" i="4"/>
  <c r="L274" i="4"/>
  <c r="L275" i="4"/>
  <c r="L276" i="4"/>
  <c r="L278" i="4"/>
  <c r="L279" i="4"/>
  <c r="L280" i="4"/>
  <c r="L281" i="4"/>
  <c r="L282" i="4"/>
  <c r="L283" i="4"/>
  <c r="L284" i="4"/>
  <c r="L286" i="4"/>
  <c r="L287" i="4"/>
  <c r="L288" i="4"/>
  <c r="L289" i="4"/>
  <c r="L290" i="4"/>
  <c r="L291" i="4"/>
  <c r="L292" i="4"/>
  <c r="L294" i="4"/>
  <c r="L295" i="4"/>
  <c r="L296" i="4"/>
  <c r="L297" i="4"/>
  <c r="L298" i="4"/>
  <c r="L299" i="4"/>
  <c r="L300" i="4"/>
  <c r="L302" i="4"/>
  <c r="L303" i="4"/>
  <c r="L4" i="4"/>
  <c r="K6" i="4"/>
  <c r="K7" i="4"/>
  <c r="K8" i="4"/>
  <c r="K9" i="4"/>
  <c r="K10" i="4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K54" i="4"/>
  <c r="K55" i="4"/>
  <c r="K56" i="4"/>
  <c r="K57" i="4"/>
  <c r="K58" i="4"/>
  <c r="K59" i="4"/>
  <c r="K60" i="4"/>
  <c r="K61" i="4"/>
  <c r="K62" i="4"/>
  <c r="K63" i="4"/>
  <c r="K64" i="4"/>
  <c r="K65" i="4"/>
  <c r="K66" i="4"/>
  <c r="K67" i="4"/>
  <c r="K68" i="4"/>
  <c r="K69" i="4"/>
  <c r="K70" i="4"/>
  <c r="K71" i="4"/>
  <c r="K72" i="4"/>
  <c r="K73" i="4"/>
  <c r="K74" i="4"/>
  <c r="K75" i="4"/>
  <c r="K76" i="4"/>
  <c r="K77" i="4"/>
  <c r="K78" i="4"/>
  <c r="K79" i="4"/>
  <c r="K80" i="4"/>
  <c r="K81" i="4"/>
  <c r="K82" i="4"/>
  <c r="K83" i="4"/>
  <c r="K84" i="4"/>
  <c r="K85" i="4"/>
  <c r="K86" i="4"/>
  <c r="K87" i="4"/>
  <c r="K88" i="4"/>
  <c r="K89" i="4"/>
  <c r="K90" i="4"/>
  <c r="K91" i="4"/>
  <c r="K92" i="4"/>
  <c r="K93" i="4"/>
  <c r="K94" i="4"/>
  <c r="K95" i="4"/>
  <c r="K96" i="4"/>
  <c r="K97" i="4"/>
  <c r="K98" i="4"/>
  <c r="K99" i="4"/>
  <c r="K100" i="4"/>
  <c r="K101" i="4"/>
  <c r="K102" i="4"/>
  <c r="K103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J54" i="4"/>
  <c r="J55" i="4"/>
  <c r="J56" i="4"/>
  <c r="J57" i="4"/>
  <c r="J58" i="4"/>
  <c r="J59" i="4"/>
  <c r="J60" i="4"/>
  <c r="J61" i="4"/>
  <c r="J62" i="4"/>
  <c r="J63" i="4"/>
  <c r="J64" i="4"/>
  <c r="J65" i="4"/>
  <c r="J66" i="4"/>
  <c r="J67" i="4"/>
  <c r="J68" i="4"/>
  <c r="J69" i="4"/>
  <c r="J70" i="4"/>
  <c r="J71" i="4"/>
  <c r="J72" i="4"/>
  <c r="J73" i="4"/>
  <c r="J74" i="4"/>
  <c r="J75" i="4"/>
  <c r="J76" i="4"/>
  <c r="J77" i="4"/>
  <c r="J78" i="4"/>
  <c r="J79" i="4"/>
  <c r="J80" i="4"/>
  <c r="J81" i="4"/>
  <c r="J82" i="4"/>
  <c r="J83" i="4"/>
  <c r="J84" i="4"/>
  <c r="J85" i="4"/>
  <c r="J86" i="4"/>
  <c r="J87" i="4"/>
  <c r="J88" i="4"/>
  <c r="J89" i="4"/>
  <c r="J90" i="4"/>
  <c r="J91" i="4"/>
  <c r="J92" i="4"/>
  <c r="J93" i="4"/>
  <c r="J94" i="4"/>
  <c r="J95" i="4"/>
  <c r="J96" i="4"/>
  <c r="J97" i="4"/>
  <c r="J98" i="4"/>
  <c r="J99" i="4"/>
  <c r="J100" i="4"/>
  <c r="J101" i="4"/>
  <c r="J102" i="4"/>
  <c r="J103" i="4"/>
  <c r="J6" i="4"/>
  <c r="J7" i="4"/>
  <c r="J8" i="4"/>
  <c r="K5" i="4"/>
  <c r="J5" i="4"/>
  <c r="I328" i="2"/>
  <c r="K2" i="2"/>
  <c r="J2" i="2"/>
  <c r="M303" i="4" l="1"/>
  <c r="M295" i="4"/>
  <c r="M287" i="4"/>
  <c r="M279" i="4"/>
  <c r="M271" i="4"/>
  <c r="M263" i="4"/>
  <c r="M255" i="4"/>
  <c r="M247" i="4"/>
  <c r="M239" i="4"/>
  <c r="M231" i="4"/>
  <c r="M223" i="4"/>
  <c r="M215" i="4"/>
  <c r="M207" i="4"/>
  <c r="L301" i="4"/>
  <c r="L293" i="4"/>
  <c r="L285" i="4"/>
  <c r="L277" i="4"/>
  <c r="L269" i="4"/>
  <c r="L261" i="4"/>
  <c r="L253" i="4"/>
  <c r="L245" i="4"/>
  <c r="L237" i="4"/>
  <c r="L229" i="4"/>
  <c r="L221" i="4"/>
  <c r="L213" i="4"/>
  <c r="M301" i="4"/>
  <c r="M293" i="4"/>
  <c r="M285" i="4"/>
  <c r="M277" i="4"/>
  <c r="M269" i="4"/>
  <c r="M261" i="4"/>
  <c r="M253" i="4"/>
  <c r="M245" i="4"/>
  <c r="M237" i="4"/>
  <c r="M229" i="4"/>
  <c r="M221" i="4"/>
  <c r="M213" i="4"/>
  <c r="L196" i="4"/>
  <c r="L188" i="4"/>
  <c r="L180" i="4"/>
  <c r="L172" i="4"/>
  <c r="L164" i="4"/>
  <c r="L156" i="4"/>
  <c r="L148" i="4"/>
  <c r="L140" i="4"/>
  <c r="L132" i="4"/>
  <c r="L124" i="4"/>
  <c r="L116" i="4"/>
  <c r="L108" i="4"/>
  <c r="L203" i="4"/>
  <c r="L195" i="4"/>
  <c r="L187" i="4"/>
  <c r="L179" i="4"/>
  <c r="L171" i="4"/>
  <c r="L163" i="4"/>
  <c r="L155" i="4"/>
  <c r="L147" i="4"/>
  <c r="L139" i="4"/>
  <c r="L131" i="4"/>
  <c r="L123" i="4"/>
  <c r="L115" i="4"/>
  <c r="L107" i="4"/>
  <c r="L201" i="4"/>
  <c r="L193" i="4"/>
  <c r="L185" i="4"/>
  <c r="L177" i="4"/>
  <c r="L169" i="4"/>
  <c r="L161" i="4"/>
  <c r="L153" i="4"/>
  <c r="L145" i="4"/>
  <c r="L137" i="4"/>
  <c r="L129" i="4"/>
  <c r="L121" i="4"/>
  <c r="L113" i="4"/>
  <c r="M104" i="4"/>
  <c r="H328" i="2"/>
  <c r="J328" i="2" s="1"/>
  <c r="J330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tc={3225E12D-BCDB-440E-A87B-A41781165DA7}</author>
    <author>tc={2B3DFB9C-6AA3-4B95-BDBB-7DC8C31A3EF7}</author>
  </authors>
  <commentList>
    <comment ref="B84" authorId="0" shapeId="0" xr:uid="{3225E12D-BCDB-440E-A87B-A41781165DA7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remonte pas sur hélios</t>
      </text>
    </comment>
    <comment ref="B99" authorId="1" shapeId="0" xr:uid="{2B3DFB9C-6AA3-4B95-BDBB-7DC8C31A3EF7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remonte pas dans hélios</t>
      </text>
    </comment>
  </commentList>
</comments>
</file>

<file path=xl/sharedStrings.xml><?xml version="1.0" encoding="utf-8"?>
<sst xmlns="http://schemas.openxmlformats.org/spreadsheetml/2006/main" count="392" uniqueCount="65">
  <si>
    <t>N° REQ</t>
  </si>
  <si>
    <t>N° DE CMD</t>
  </si>
  <si>
    <t xml:space="preserve">CONTACT </t>
  </si>
  <si>
    <t>ENTITÉ</t>
  </si>
  <si>
    <t>NOM LICENCE</t>
  </si>
  <si>
    <t xml:space="preserve">COTATION EDITEUR </t>
  </si>
  <si>
    <t>DEVIS SCC</t>
  </si>
  <si>
    <t>PRIX ACHAT</t>
  </si>
  <si>
    <t>PRIX DE VENTE</t>
  </si>
  <si>
    <t xml:space="preserve">MARGE </t>
  </si>
  <si>
    <t xml:space="preserve">MONTANT MARGE </t>
  </si>
  <si>
    <t>STATUT</t>
  </si>
  <si>
    <t>N°  VCC</t>
  </si>
  <si>
    <t>RECHERCHE V POUR VCC FACTURÉES</t>
  </si>
  <si>
    <t>DATE ENVOIE SAISIE</t>
  </si>
  <si>
    <t>COMMENTAIRE</t>
  </si>
  <si>
    <t>REQ2021-00380</t>
  </si>
  <si>
    <t>PO2112-1540</t>
  </si>
  <si>
    <t>ITN_Access_Dolibarr_SVC@sncf.fr</t>
  </si>
  <si>
    <t xml:space="preserve">SNCF </t>
  </si>
  <si>
    <t>ITNOVEM</t>
  </si>
  <si>
    <t>OUI</t>
  </si>
  <si>
    <t>FACTURÉES</t>
  </si>
  <si>
    <t>SNCF VOYAGEUR</t>
  </si>
  <si>
    <t>COMMANDE SAISIE</t>
  </si>
  <si>
    <t>NON</t>
  </si>
  <si>
    <t>AVANCIAL</t>
  </si>
  <si>
    <t>KEOLIS</t>
  </si>
  <si>
    <t>SNCF RÉSEAU</t>
  </si>
  <si>
    <t>GEODIS</t>
  </si>
  <si>
    <t>ICF HABITAT</t>
  </si>
  <si>
    <t>SNCF GARE ET CONNEXIONS</t>
  </si>
  <si>
    <t>SNCF CONNECT</t>
  </si>
  <si>
    <t>FILIALE</t>
  </si>
  <si>
    <t>FRET SNCF</t>
  </si>
  <si>
    <t>ENVOYÉE EN SAISIE</t>
  </si>
  <si>
    <t>MARGE FRONTALE</t>
  </si>
  <si>
    <t>MARGE TOTAL</t>
  </si>
  <si>
    <t>N° DE REQ</t>
  </si>
  <si>
    <t>SOUS-STATUT</t>
  </si>
  <si>
    <t>REQ2021-00349</t>
  </si>
  <si>
    <t>CLOS</t>
  </si>
  <si>
    <t>EN ATTENTE</t>
  </si>
  <si>
    <t>RETOUR CLIENT</t>
  </si>
  <si>
    <t>RETOUR SMLB</t>
  </si>
  <si>
    <t>RETOUR ÉDITEUR</t>
  </si>
  <si>
    <t>SA</t>
  </si>
  <si>
    <t>CODE CLIENT</t>
  </si>
  <si>
    <t>INDICES</t>
  </si>
  <si>
    <t>BROUILLON</t>
  </si>
  <si>
    <t>DÉPOSÉ</t>
  </si>
  <si>
    <t>RETOUR SCC</t>
  </si>
  <si>
    <t>PRISE EN COMPTE PAR SCC</t>
  </si>
  <si>
    <t>ANNULÉ</t>
  </si>
  <si>
    <t>STATUT COMMANDE</t>
  </si>
  <si>
    <t>EN ATTENTE D'INFO</t>
  </si>
  <si>
    <t>FACTURÉE</t>
  </si>
  <si>
    <t>CATÉGORIE</t>
  </si>
  <si>
    <t>DURÉE LICENCE</t>
  </si>
  <si>
    <t>NOMBRE LICENCE</t>
  </si>
  <si>
    <t>12 MOIS</t>
  </si>
  <si>
    <t>24 MOIS</t>
  </si>
  <si>
    <t>36 MOIS</t>
  </si>
  <si>
    <t>NEW</t>
  </si>
  <si>
    <t>RENEW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</si>
</sst>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#,##0.00\ &quot;€&quot;"/>
    <numFmt numFmtId="166" formatCode="_-* #,##0.00\ [$€-40C]_-;\-* #,##0.00\ [$€-40C]_-;_-* &quot;-&quot;??\ [$€-40C]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u/>
      <sz val="11"/>
      <name val="Calibri"/>
      <family val="2"/>
      <scheme val="minor"/>
    </font>
    <font>
      <sz val="11"/>
      <color theme="1"/>
      <name val="GT Walsheim"/>
    </font>
    <font>
      <b/>
      <sz val="8"/>
      <color theme="2" tint="-0.499984740745262"/>
      <name val="Arial"/>
      <family val="2"/>
    </font>
    <font>
      <b/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202"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3" xfId="0" applyBorder="1" applyAlignment="1">
      <alignment horizontal="left" vertical="center"/>
    </xf>
    <xf numFmtId="165" fontId="0" fillId="0" borderId="2" xfId="0" applyNumberFormat="1" applyBorder="1" applyAlignment="1">
      <alignment horizontal="right" vertical="center"/>
    </xf>
    <xf numFmtId="164" fontId="0" fillId="0" borderId="2" xfId="1" applyNumberFormat="1" applyFont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3" fillId="0" borderId="3" xfId="2" applyBorder="1" applyAlignment="1">
      <alignment horizontal="left" vertical="center"/>
    </xf>
    <xf numFmtId="165" fontId="0" fillId="0" borderId="3" xfId="0" applyNumberFormat="1" applyBorder="1" applyAlignment="1">
      <alignment horizontal="right" vertical="center"/>
    </xf>
    <xf numFmtId="14" fontId="0" fillId="0" borderId="3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/>
    </xf>
    <xf numFmtId="14" fontId="0" fillId="0" borderId="6" xfId="0" applyNumberFormat="1" applyBorder="1" applyAlignment="1">
      <alignment horizontal="center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center"/>
    </xf>
    <xf numFmtId="165" fontId="0" fillId="4" borderId="3" xfId="0" applyNumberFormat="1" applyFill="1" applyBorder="1" applyAlignment="1">
      <alignment horizontal="right" vertical="center"/>
    </xf>
    <xf numFmtId="0" fontId="0" fillId="0" borderId="3" xfId="0" applyBorder="1" applyAlignment="1">
      <alignment horizontal="left"/>
    </xf>
    <xf numFmtId="0" fontId="0" fillId="0" borderId="3" xfId="0" applyBorder="1" applyAlignment="1">
      <alignment horizontal="center"/>
    </xf>
    <xf numFmtId="165" fontId="0" fillId="0" borderId="3" xfId="0" applyNumberFormat="1" applyBorder="1" applyAlignment="1">
      <alignment horizontal="right"/>
    </xf>
    <xf numFmtId="14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left" wrapText="1"/>
    </xf>
    <xf numFmtId="0" fontId="0" fillId="0" borderId="0" xfId="0" applyAlignment="1">
      <alignment horizontal="center"/>
    </xf>
    <xf numFmtId="0" fontId="3" fillId="0" borderId="3" xfId="2" applyBorder="1" applyAlignment="1">
      <alignment horizontal="left"/>
    </xf>
    <xf numFmtId="0" fontId="3" fillId="0" borderId="0" xfId="2" applyAlignment="1">
      <alignment horizontal="left"/>
    </xf>
    <xf numFmtId="164" fontId="0" fillId="0" borderId="3" xfId="1" applyNumberFormat="1" applyFont="1" applyBorder="1" applyAlignment="1">
      <alignment horizontal="center"/>
    </xf>
    <xf numFmtId="0" fontId="2" fillId="0" borderId="3" xfId="0" applyFont="1" applyBorder="1" applyAlignment="1">
      <alignment horizontal="left" wrapText="1"/>
    </xf>
    <xf numFmtId="165" fontId="0" fillId="4" borderId="3" xfId="0" applyNumberFormat="1" applyFill="1" applyBorder="1" applyAlignment="1">
      <alignment horizontal="right"/>
    </xf>
    <xf numFmtId="165" fontId="0" fillId="0" borderId="4" xfId="0" applyNumberFormat="1" applyBorder="1" applyAlignment="1">
      <alignment horizontal="right"/>
    </xf>
    <xf numFmtId="164" fontId="0" fillId="0" borderId="4" xfId="1" applyNumberFormat="1" applyFont="1" applyBorder="1" applyAlignment="1">
      <alignment horizontal="center"/>
    </xf>
    <xf numFmtId="164" fontId="0" fillId="0" borderId="3" xfId="1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3" xfId="0" applyBorder="1"/>
    <xf numFmtId="166" fontId="6" fillId="0" borderId="3" xfId="0" applyNumberFormat="1" applyFont="1" applyBorder="1" applyAlignment="1">
      <alignment wrapText="1"/>
    </xf>
    <xf numFmtId="166" fontId="0" fillId="0" borderId="3" xfId="0" applyNumberFormat="1" applyBorder="1"/>
    <xf numFmtId="164" fontId="1" fillId="0" borderId="3" xfId="1" applyNumberFormat="1" applyFont="1" applyBorder="1" applyAlignment="1">
      <alignment horizontal="center" vertical="center"/>
    </xf>
    <xf numFmtId="166" fontId="2" fillId="0" borderId="3" xfId="0" applyNumberFormat="1" applyFont="1" applyBorder="1" applyAlignment="1">
      <alignment horizontal="center"/>
    </xf>
    <xf numFmtId="0" fontId="7" fillId="0" borderId="3" xfId="0" applyFont="1" applyBorder="1" applyAlignment="1">
      <alignment horizontal="left"/>
    </xf>
    <xf numFmtId="0" fontId="0" fillId="0" borderId="8" xfId="0" applyBorder="1"/>
    <xf numFmtId="165" fontId="2" fillId="0" borderId="3" xfId="0" applyNumberFormat="1" applyFont="1" applyBorder="1" applyAlignment="1">
      <alignment horizontal="right"/>
    </xf>
    <xf numFmtId="0" fontId="0" fillId="0" borderId="9" xfId="0" applyBorder="1" applyAlignment="1">
      <alignment horizontal="left"/>
    </xf>
    <xf numFmtId="0" fontId="8" fillId="0" borderId="3" xfId="0" applyFont="1" applyBorder="1" applyAlignment="1">
      <alignment horizontal="left" wrapText="1"/>
    </xf>
    <xf numFmtId="0" fontId="0" fillId="5" borderId="3" xfId="0" applyFill="1" applyBorder="1" applyAlignment="1">
      <alignment horizontal="left" wrapText="1"/>
    </xf>
    <xf numFmtId="0" fontId="0" fillId="0" borderId="9" xfId="0" applyBorder="1" applyAlignment="1">
      <alignment horizontal="center"/>
    </xf>
    <xf numFmtId="0" fontId="0" fillId="0" borderId="9" xfId="0" applyBorder="1"/>
    <xf numFmtId="166" fontId="6" fillId="0" borderId="3" xfId="0" applyNumberFormat="1" applyFont="1" applyBorder="1" applyAlignment="1">
      <alignment horizontal="left" wrapText="1"/>
    </xf>
    <xf numFmtId="0" fontId="0" fillId="0" borderId="10" xfId="0" applyBorder="1" applyAlignment="1">
      <alignment horizontal="center"/>
    </xf>
    <xf numFmtId="165" fontId="0" fillId="0" borderId="8" xfId="0" applyNumberFormat="1" applyBorder="1" applyAlignment="1">
      <alignment horizontal="center" vertical="center"/>
    </xf>
    <xf numFmtId="164" fontId="0" fillId="0" borderId="9" xfId="1" applyNumberFormat="1" applyFont="1" applyBorder="1" applyAlignment="1">
      <alignment horizontal="center"/>
    </xf>
    <xf numFmtId="165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center"/>
    </xf>
    <xf numFmtId="164" fontId="0" fillId="0" borderId="11" xfId="1" applyNumberFormat="1" applyFont="1" applyBorder="1" applyAlignment="1">
      <alignment horizontal="center"/>
    </xf>
    <xf numFmtId="165" fontId="0" fillId="0" borderId="8" xfId="0" applyNumberFormat="1" applyBorder="1" applyAlignment="1">
      <alignment horizontal="right" vertical="center"/>
    </xf>
    <xf numFmtId="14" fontId="0" fillId="0" borderId="4" xfId="0" applyNumberFormat="1" applyBorder="1" applyAlignment="1">
      <alignment horizontal="center"/>
    </xf>
    <xf numFmtId="0" fontId="0" fillId="0" borderId="4" xfId="0" applyBorder="1" applyAlignment="1">
      <alignment horizontal="left" wrapText="1"/>
    </xf>
    <xf numFmtId="166" fontId="6" fillId="0" borderId="3" xfId="2" applyNumberFormat="1" applyFont="1" applyBorder="1" applyAlignment="1">
      <alignment wrapText="1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3" fillId="0" borderId="4" xfId="2" applyBorder="1" applyAlignment="1">
      <alignment horizontal="left"/>
    </xf>
    <xf numFmtId="0" fontId="0" fillId="0" borderId="6" xfId="0" applyBorder="1"/>
    <xf numFmtId="0" fontId="3" fillId="0" borderId="6" xfId="2" applyBorder="1" applyAlignment="1">
      <alignment horizontal="left"/>
    </xf>
    <xf numFmtId="0" fontId="9" fillId="0" borderId="3" xfId="0" applyFont="1" applyBorder="1"/>
    <xf numFmtId="166" fontId="0" fillId="0" borderId="3" xfId="0" applyNumberFormat="1" applyBorder="1" applyAlignment="1">
      <alignment horizontal="left" wrapText="1"/>
    </xf>
    <xf numFmtId="164" fontId="2" fillId="0" borderId="3" xfId="1" applyNumberFormat="1" applyFont="1" applyBorder="1" applyAlignment="1">
      <alignment horizontal="center"/>
    </xf>
    <xf numFmtId="0" fontId="0" fillId="0" borderId="6" xfId="0" applyBorder="1" applyAlignment="1">
      <alignment horizontal="left"/>
    </xf>
    <xf numFmtId="9" fontId="0" fillId="0" borderId="3" xfId="1" applyFont="1" applyBorder="1" applyAlignment="1">
      <alignment horizontal="center" vertical="center"/>
    </xf>
    <xf numFmtId="165" fontId="0" fillId="6" borderId="3" xfId="0" applyNumberFormat="1" applyFill="1" applyBorder="1" applyAlignment="1">
      <alignment horizontal="center" vertical="center"/>
    </xf>
    <xf numFmtId="0" fontId="3" fillId="0" borderId="3" xfId="2" applyFill="1" applyBorder="1" applyAlignment="1">
      <alignment horizontal="left"/>
    </xf>
    <xf numFmtId="164" fontId="0" fillId="0" borderId="3" xfId="1" applyNumberFormat="1" applyFont="1" applyFill="1" applyBorder="1" applyAlignment="1">
      <alignment horizontal="center" vertical="center"/>
    </xf>
    <xf numFmtId="0" fontId="0" fillId="5" borderId="3" xfId="0" applyFill="1" applyBorder="1" applyAlignment="1">
      <alignment horizontal="center"/>
    </xf>
    <xf numFmtId="165" fontId="0" fillId="0" borderId="9" xfId="0" applyNumberFormat="1" applyBorder="1" applyAlignment="1">
      <alignment horizontal="right"/>
    </xf>
    <xf numFmtId="0" fontId="3" fillId="0" borderId="3" xfId="2" applyBorder="1"/>
    <xf numFmtId="0" fontId="0" fillId="0" borderId="3" xfId="0" applyBorder="1" applyAlignment="1">
      <alignment horizontal="center" vertical="center" wrapText="1"/>
    </xf>
    <xf numFmtId="0" fontId="0" fillId="5" borderId="3" xfId="0" applyFill="1" applyBorder="1" applyAlignment="1">
      <alignment horizontal="left"/>
    </xf>
    <xf numFmtId="0" fontId="0" fillId="0" borderId="2" xfId="0" applyBorder="1" applyAlignment="1">
      <alignment horizontal="left"/>
    </xf>
    <xf numFmtId="0" fontId="9" fillId="0" borderId="0" xfId="0" applyFont="1"/>
    <xf numFmtId="166" fontId="0" fillId="0" borderId="3" xfId="0" applyNumberFormat="1" applyBorder="1" applyAlignment="1">
      <alignment horizontal="right"/>
    </xf>
    <xf numFmtId="0" fontId="0" fillId="0" borderId="0" xfId="0" applyAlignment="1">
      <alignment horizontal="left" wrapText="1"/>
    </xf>
    <xf numFmtId="0" fontId="3" fillId="0" borderId="3" xfId="2" applyBorder="1" applyAlignment="1">
      <alignment horizontal="left" wrapText="1"/>
    </xf>
    <xf numFmtId="166" fontId="0" fillId="0" borderId="3" xfId="0" applyNumberFormat="1" applyBorder="1" applyAlignment="1">
      <alignment horizontal="center"/>
    </xf>
    <xf numFmtId="0" fontId="10" fillId="0" borderId="3" xfId="0" applyFont="1" applyBorder="1"/>
    <xf numFmtId="0" fontId="3" fillId="0" borderId="0" xfId="2"/>
    <xf numFmtId="165" fontId="0" fillId="6" borderId="3" xfId="0" applyNumberFormat="1" applyFill="1" applyBorder="1" applyAlignment="1">
      <alignment horizontal="right" vertical="center"/>
    </xf>
    <xf numFmtId="165" fontId="0" fillId="0" borderId="2" xfId="0" applyNumberFormat="1" applyBorder="1" applyAlignment="1">
      <alignment horizontal="right"/>
    </xf>
    <xf numFmtId="0" fontId="11" fillId="0" borderId="3" xfId="2" applyFont="1" applyBorder="1" applyAlignment="1">
      <alignment horizontal="left" wrapText="1"/>
    </xf>
    <xf numFmtId="0" fontId="12" fillId="0" borderId="3" xfId="0" applyFont="1" applyBorder="1" applyAlignment="1">
      <alignment horizontal="left" vertical="center"/>
    </xf>
    <xf numFmtId="0" fontId="12" fillId="0" borderId="3" xfId="0" applyFont="1" applyBorder="1" applyAlignment="1">
      <alignment horizontal="center" vertical="center"/>
    </xf>
    <xf numFmtId="49" fontId="13" fillId="7" borderId="3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3" fillId="0" borderId="3" xfId="2" applyBorder="1" applyAlignment="1">
      <alignment horizontal="center" vertical="center"/>
    </xf>
    <xf numFmtId="0" fontId="3" fillId="0" borderId="3" xfId="2" applyBorder="1" applyAlignment="1">
      <alignment vertical="center"/>
    </xf>
    <xf numFmtId="164" fontId="0" fillId="0" borderId="4" xfId="1" applyNumberFormat="1" applyFont="1" applyBorder="1" applyAlignment="1">
      <alignment horizontal="center" vertical="center"/>
    </xf>
    <xf numFmtId="0" fontId="14" fillId="2" borderId="12" xfId="0" applyFont="1" applyFill="1" applyBorder="1" applyAlignment="1">
      <alignment horizontal="center" vertical="center"/>
    </xf>
    <xf numFmtId="166" fontId="14" fillId="2" borderId="12" xfId="0" applyNumberFormat="1" applyFont="1" applyFill="1" applyBorder="1" applyAlignment="1">
      <alignment horizontal="center" vertical="center"/>
    </xf>
    <xf numFmtId="165" fontId="15" fillId="0" borderId="1" xfId="0" applyNumberFormat="1" applyFont="1" applyBorder="1" applyAlignment="1">
      <alignment horizontal="right" vertical="center"/>
    </xf>
    <xf numFmtId="164" fontId="0" fillId="0" borderId="0" xfId="1" applyNumberFormat="1" applyFont="1" applyAlignment="1">
      <alignment horizontal="center"/>
    </xf>
    <xf numFmtId="0" fontId="0" fillId="0" borderId="0" xfId="0" applyAlignment="1">
      <alignment horizontal="right"/>
    </xf>
    <xf numFmtId="165" fontId="0" fillId="0" borderId="0" xfId="0" applyNumberFormat="1" applyAlignment="1">
      <alignment horizontal="right"/>
    </xf>
    <xf numFmtId="0" fontId="4" fillId="2" borderId="18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left" wrapText="1"/>
    </xf>
    <xf numFmtId="0" fontId="4" fillId="2" borderId="21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0" fillId="0" borderId="22" xfId="0" applyBorder="1"/>
    <xf numFmtId="0" fontId="0" fillId="0" borderId="24" xfId="0" applyBorder="1"/>
    <xf numFmtId="0" fontId="0" fillId="0" borderId="25" xfId="0" applyBorder="1"/>
    <xf numFmtId="0" fontId="0" fillId="0" borderId="27" xfId="0" applyBorder="1"/>
    <xf numFmtId="9" fontId="0" fillId="0" borderId="28" xfId="0" applyNumberForma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28" xfId="0" applyBorder="1"/>
    <xf numFmtId="0" fontId="0" fillId="0" borderId="30" xfId="0" applyBorder="1"/>
    <xf numFmtId="0" fontId="0" fillId="0" borderId="32" xfId="0" applyBorder="1"/>
    <xf numFmtId="0" fontId="4" fillId="2" borderId="34" xfId="0" applyFont="1" applyFill="1" applyBorder="1" applyAlignment="1">
      <alignment horizontal="center" vertical="center"/>
    </xf>
    <xf numFmtId="0" fontId="0" fillId="0" borderId="23" xfId="0" applyBorder="1"/>
    <xf numFmtId="164" fontId="4" fillId="2" borderId="21" xfId="1" applyNumberFormat="1" applyFont="1" applyFill="1" applyBorder="1" applyAlignment="1">
      <alignment horizontal="center" vertical="center"/>
    </xf>
    <xf numFmtId="165" fontId="0" fillId="0" borderId="0" xfId="0" applyNumberFormat="1"/>
    <xf numFmtId="0" fontId="0" fillId="8" borderId="28" xfId="0" applyFill="1" applyBorder="1" applyAlignment="1">
      <alignment horizontal="center" vertical="center"/>
    </xf>
    <xf numFmtId="0" fontId="0" fillId="8" borderId="35" xfId="0" applyFill="1" applyBorder="1" applyAlignment="1">
      <alignment vertical="center"/>
    </xf>
    <xf numFmtId="165" fontId="0" fillId="8" borderId="35" xfId="0" applyNumberFormat="1" applyFill="1" applyBorder="1" applyAlignment="1">
      <alignment horizontal="right" vertical="center"/>
    </xf>
    <xf numFmtId="164" fontId="0" fillId="8" borderId="35" xfId="1" applyNumberFormat="1" applyFont="1" applyFill="1" applyBorder="1" applyAlignment="1">
      <alignment horizontal="center" vertical="center"/>
    </xf>
    <xf numFmtId="165" fontId="0" fillId="8" borderId="29" xfId="0" applyNumberFormat="1" applyFill="1" applyBorder="1" applyAlignment="1">
      <alignment horizontal="right" vertical="center"/>
    </xf>
    <xf numFmtId="0" fontId="0" fillId="8" borderId="30" xfId="0" applyFill="1" applyBorder="1" applyAlignment="1">
      <alignment horizontal="center" vertical="center"/>
    </xf>
    <xf numFmtId="0" fontId="0" fillId="8" borderId="3" xfId="0" applyFill="1" applyBorder="1" applyAlignment="1">
      <alignment vertical="center"/>
    </xf>
    <xf numFmtId="165" fontId="0" fillId="8" borderId="3" xfId="0" applyNumberFormat="1" applyFill="1" applyBorder="1" applyAlignment="1">
      <alignment vertical="center"/>
    </xf>
    <xf numFmtId="164" fontId="0" fillId="8" borderId="3" xfId="1" applyNumberFormat="1" applyFont="1" applyFill="1" applyBorder="1" applyAlignment="1">
      <alignment horizontal="center" vertical="center"/>
    </xf>
    <xf numFmtId="165" fontId="0" fillId="8" borderId="31" xfId="0" applyNumberFormat="1" applyFill="1" applyBorder="1" applyAlignment="1">
      <alignment horizontal="right" vertical="center"/>
    </xf>
    <xf numFmtId="0" fontId="0" fillId="8" borderId="32" xfId="0" applyFill="1" applyBorder="1" applyAlignment="1">
      <alignment horizontal="center" vertical="center"/>
    </xf>
    <xf numFmtId="0" fontId="0" fillId="8" borderId="36" xfId="0" applyFill="1" applyBorder="1" applyAlignment="1">
      <alignment vertical="center"/>
    </xf>
    <xf numFmtId="165" fontId="0" fillId="8" borderId="36" xfId="0" applyNumberFormat="1" applyFill="1" applyBorder="1" applyAlignment="1">
      <alignment vertical="center"/>
    </xf>
    <xf numFmtId="164" fontId="0" fillId="8" borderId="36" xfId="1" applyNumberFormat="1" applyFont="1" applyFill="1" applyBorder="1" applyAlignment="1">
      <alignment horizontal="center" vertical="center"/>
    </xf>
    <xf numFmtId="165" fontId="0" fillId="8" borderId="33" xfId="0" applyNumberFormat="1" applyFill="1" applyBorder="1" applyAlignment="1">
      <alignment horizontal="right" vertical="center"/>
    </xf>
    <xf numFmtId="0" fontId="0" fillId="9" borderId="37" xfId="0" applyFill="1" applyBorder="1" applyAlignment="1">
      <alignment horizontal="center" vertical="center"/>
    </xf>
    <xf numFmtId="0" fontId="0" fillId="9" borderId="2" xfId="0" applyFill="1" applyBorder="1" applyAlignment="1">
      <alignment vertical="center"/>
    </xf>
    <xf numFmtId="165" fontId="0" fillId="9" borderId="2" xfId="0" applyNumberFormat="1" applyFill="1" applyBorder="1" applyAlignment="1">
      <alignment horizontal="right" vertical="center"/>
    </xf>
    <xf numFmtId="164" fontId="0" fillId="9" borderId="2" xfId="1" applyNumberFormat="1" applyFont="1" applyFill="1" applyBorder="1" applyAlignment="1">
      <alignment horizontal="center" vertical="center"/>
    </xf>
    <xf numFmtId="165" fontId="0" fillId="9" borderId="38" xfId="0" applyNumberFormat="1" applyFill="1" applyBorder="1" applyAlignment="1">
      <alignment horizontal="right" vertical="center"/>
    </xf>
    <xf numFmtId="0" fontId="0" fillId="9" borderId="30" xfId="0" applyFill="1" applyBorder="1" applyAlignment="1">
      <alignment horizontal="center" vertical="center"/>
    </xf>
    <xf numFmtId="0" fontId="0" fillId="9" borderId="3" xfId="0" applyFill="1" applyBorder="1" applyAlignment="1">
      <alignment vertical="center"/>
    </xf>
    <xf numFmtId="165" fontId="0" fillId="9" borderId="3" xfId="0" applyNumberFormat="1" applyFill="1" applyBorder="1" applyAlignment="1">
      <alignment vertical="center"/>
    </xf>
    <xf numFmtId="164" fontId="0" fillId="9" borderId="3" xfId="1" applyNumberFormat="1" applyFont="1" applyFill="1" applyBorder="1" applyAlignment="1">
      <alignment horizontal="center" vertical="center"/>
    </xf>
    <xf numFmtId="165" fontId="0" fillId="9" borderId="31" xfId="0" applyNumberFormat="1" applyFill="1" applyBorder="1" applyAlignment="1">
      <alignment horizontal="right" vertical="center"/>
    </xf>
    <xf numFmtId="0" fontId="0" fillId="9" borderId="39" xfId="0" applyFill="1" applyBorder="1" applyAlignment="1">
      <alignment horizontal="center" vertical="center"/>
    </xf>
    <xf numFmtId="0" fontId="0" fillId="9" borderId="4" xfId="0" applyFill="1" applyBorder="1" applyAlignment="1">
      <alignment vertical="center"/>
    </xf>
    <xf numFmtId="165" fontId="0" fillId="9" borderId="4" xfId="0" applyNumberFormat="1" applyFill="1" applyBorder="1" applyAlignment="1">
      <alignment vertical="center"/>
    </xf>
    <xf numFmtId="164" fontId="0" fillId="9" borderId="4" xfId="1" applyNumberFormat="1" applyFont="1" applyFill="1" applyBorder="1" applyAlignment="1">
      <alignment horizontal="center" vertical="center"/>
    </xf>
    <xf numFmtId="165" fontId="0" fillId="9" borderId="40" xfId="0" applyNumberFormat="1" applyFill="1" applyBorder="1" applyAlignment="1">
      <alignment horizontal="right" vertical="center"/>
    </xf>
    <xf numFmtId="0" fontId="0" fillId="6" borderId="28" xfId="0" applyFill="1" applyBorder="1" applyAlignment="1">
      <alignment horizontal="center" vertical="center"/>
    </xf>
    <xf numFmtId="0" fontId="0" fillId="6" borderId="35" xfId="0" applyFill="1" applyBorder="1" applyAlignment="1">
      <alignment vertical="center"/>
    </xf>
    <xf numFmtId="165" fontId="0" fillId="6" borderId="35" xfId="0" applyNumberFormat="1" applyFill="1" applyBorder="1" applyAlignment="1">
      <alignment horizontal="right" vertical="center"/>
    </xf>
    <xf numFmtId="164" fontId="0" fillId="6" borderId="35" xfId="1" applyNumberFormat="1" applyFont="1" applyFill="1" applyBorder="1" applyAlignment="1">
      <alignment horizontal="center" vertical="center"/>
    </xf>
    <xf numFmtId="165" fontId="0" fillId="6" borderId="29" xfId="0" applyNumberFormat="1" applyFill="1" applyBorder="1" applyAlignment="1">
      <alignment horizontal="right" vertical="center"/>
    </xf>
    <xf numFmtId="0" fontId="0" fillId="6" borderId="30" xfId="0" applyFill="1" applyBorder="1" applyAlignment="1">
      <alignment horizontal="center" vertical="center"/>
    </xf>
    <xf numFmtId="0" fontId="0" fillId="6" borderId="3" xfId="0" applyFill="1" applyBorder="1" applyAlignment="1">
      <alignment vertical="center"/>
    </xf>
    <xf numFmtId="165" fontId="0" fillId="6" borderId="3" xfId="0" applyNumberFormat="1" applyFill="1" applyBorder="1" applyAlignment="1">
      <alignment vertical="center"/>
    </xf>
    <xf numFmtId="164" fontId="0" fillId="6" borderId="3" xfId="1" applyNumberFormat="1" applyFont="1" applyFill="1" applyBorder="1" applyAlignment="1">
      <alignment horizontal="center" vertical="center"/>
    </xf>
    <xf numFmtId="165" fontId="0" fillId="6" borderId="31" xfId="0" applyNumberFormat="1" applyFill="1" applyBorder="1" applyAlignment="1">
      <alignment horizontal="right" vertical="center"/>
    </xf>
    <xf numFmtId="0" fontId="0" fillId="6" borderId="32" xfId="0" applyFill="1" applyBorder="1" applyAlignment="1">
      <alignment horizontal="center" vertical="center"/>
    </xf>
    <xf numFmtId="0" fontId="0" fillId="6" borderId="36" xfId="0" applyFill="1" applyBorder="1" applyAlignment="1">
      <alignment vertical="center"/>
    </xf>
    <xf numFmtId="165" fontId="0" fillId="6" borderId="36" xfId="0" applyNumberFormat="1" applyFill="1" applyBorder="1" applyAlignment="1">
      <alignment vertical="center"/>
    </xf>
    <xf numFmtId="164" fontId="0" fillId="6" borderId="36" xfId="1" applyNumberFormat="1" applyFont="1" applyFill="1" applyBorder="1" applyAlignment="1">
      <alignment horizontal="center" vertical="center"/>
    </xf>
    <xf numFmtId="165" fontId="0" fillId="6" borderId="33" xfId="0" applyNumberFormat="1" applyFill="1" applyBorder="1" applyAlignment="1">
      <alignment horizontal="right" vertical="center"/>
    </xf>
    <xf numFmtId="0" fontId="14" fillId="2" borderId="13" xfId="0" applyFont="1" applyFill="1" applyBorder="1" applyAlignment="1">
      <alignment horizontal="center" vertical="center"/>
    </xf>
    <xf numFmtId="0" fontId="14" fillId="2" borderId="14" xfId="0" applyFont="1" applyFill="1" applyBorder="1" applyAlignment="1">
      <alignment horizontal="center" vertical="center"/>
    </xf>
    <xf numFmtId="165" fontId="16" fillId="0" borderId="15" xfId="0" applyNumberFormat="1" applyFont="1" applyBorder="1" applyAlignment="1">
      <alignment horizontal="center" vertical="center"/>
    </xf>
    <xf numFmtId="165" fontId="16" fillId="0" borderId="16" xfId="0" applyNumberFormat="1" applyFont="1" applyBorder="1" applyAlignment="1">
      <alignment horizontal="center" vertical="center"/>
    </xf>
    <xf numFmtId="0" fontId="14" fillId="2" borderId="15" xfId="0" applyFont="1" applyFill="1" applyBorder="1" applyAlignment="1">
      <alignment horizontal="center" vertical="center"/>
    </xf>
    <xf numFmtId="0" fontId="14" fillId="2" borderId="17" xfId="0" applyFont="1" applyFill="1" applyBorder="1" applyAlignment="1">
      <alignment horizontal="center" vertical="center"/>
    </xf>
    <xf numFmtId="165" fontId="16" fillId="0" borderId="17" xfId="0" applyNumberFormat="1" applyFont="1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3" fillId="0" borderId="3" xfId="2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4" fillId="2" borderId="26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0" fillId="0" borderId="30" xfId="0" applyBorder="1" applyAlignment="1">
      <alignment horizontal="center"/>
    </xf>
  </cellXfs>
  <cellStyles count="3">
    <cellStyle name="Lien hypertexte" xfId="2" builtinId="8"/>
    <cellStyle name="Normal" xfId="0" builtinId="0"/>
    <cellStyle name="Pourcentage" xfId="1" builtinId="5"/>
  </cellStyles>
  <dxfs count="141">
    <dxf>
      <fill>
        <patternFill>
          <bgColor rgb="FFFFC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ont>
        <color theme="0"/>
      </font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ont>
        <color theme="0"/>
      </font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ont>
        <color theme="0"/>
      </font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ont>
        <color theme="0"/>
      </font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ont>
        <color theme="0"/>
      </font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ANSELM\Downloads\test-exce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"/>
      <sheetName val="DONNÉES"/>
    </sheetNames>
    <sheetDataSet>
      <sheetData sheetId="0"/>
      <sheetData sheetId="1">
        <row r="1">
          <cell r="H1" t="str">
            <v>12 MOIS</v>
          </cell>
        </row>
        <row r="2">
          <cell r="H2" t="str">
            <v>24 MOIS</v>
          </cell>
        </row>
        <row r="3">
          <cell r="H3" t="str">
            <v>36 MOIS</v>
          </cell>
        </row>
      </sheetData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ANSELMO Alexis" id="{59635DC5-0313-4EE3-B6AD-3BA7F54E4A81}" userId="S::AANSELMO@fr.scc.com::76516ece-4c29-4d1d-bd94-5f093ecd4d6f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84" dT="2022-03-01T10:26:30.26" personId="{59635DC5-0313-4EE3-B6AD-3BA7F54E4A81}" id="{3225E12D-BCDB-440E-A87B-A41781165DA7}">
    <text>Ne remonte pas sur hélios</text>
  </threadedComment>
  <threadedComment ref="B99" dT="2022-03-01T10:13:18.90" personId="{59635DC5-0313-4EE3-B6AD-3BA7F54E4A81}" id="{2B3DFB9C-6AA3-4B95-BDBB-7DC8C31A3EF7}">
    <text>Ne remonte pas dans hélios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DC7E7-CD3E-405C-A777-8507E6B3C987}">
  <dimension ref="A1:K89"/>
  <sheetViews>
    <sheetView tabSelected="1" topLeftCell="C1" zoomScale="85" zoomScaleNormal="85" workbookViewId="0">
      <pane ySplit="1" topLeftCell="A2" activePane="bottomLeft" state="frozen"/>
      <selection pane="bottomLeft" activeCell="D2" sqref="D2"/>
    </sheetView>
  </sheetViews>
  <sheetFormatPr baseColWidth="10" defaultColWidth="11.453125" defaultRowHeight="14.5" x14ac:dyDescent="0.35"/>
  <cols>
    <col min="1" max="1" width="21" customWidth="1"/>
    <col min="2" max="2" width="30.6328125" customWidth="1"/>
    <col min="3" max="3" width="30.6328125" style="32" customWidth="1"/>
    <col min="4" max="4" width="30.6328125" style="36" customWidth="1"/>
    <col min="5" max="5" width="24.81640625" bestFit="1" customWidth="1"/>
    <col min="6" max="6" width="21" bestFit="1" customWidth="1"/>
    <col min="7" max="8" width="17.81640625" style="36" customWidth="1"/>
    <col min="9" max="9" width="11.453125" style="110"/>
    <col min="10" max="10" width="23.6328125" style="36" customWidth="1"/>
    <col min="11" max="11" width="82.81640625" style="92" bestFit="1" customWidth="1"/>
    <col min="15" max="15" width="10.1796875" bestFit="1" customWidth="1"/>
    <col min="16" max="16" width="7.453125" customWidth="1"/>
  </cols>
  <sheetData>
    <row r="1" spans="1:11" ht="29" customHeight="1" thickBot="1" x14ac:dyDescent="0.4">
      <c r="A1" s="113" t="s">
        <v>38</v>
      </c>
      <c r="B1" s="114" t="s">
        <v>57</v>
      </c>
      <c r="C1" s="114" t="s">
        <v>59</v>
      </c>
      <c r="D1" s="114" t="s">
        <v>58</v>
      </c>
      <c r="E1" s="114" t="s">
        <v>11</v>
      </c>
      <c r="F1" s="114" t="s">
        <v>39</v>
      </c>
      <c r="G1" s="1" t="s">
        <v>7</v>
      </c>
      <c r="H1" s="1" t="s">
        <v>8</v>
      </c>
      <c r="I1" s="3" t="s">
        <v>9</v>
      </c>
      <c r="J1" s="1" t="s">
        <v>10</v>
      </c>
      <c r="K1" s="115" t="s">
        <v>15</v>
      </c>
    </row>
    <row r="2" spans="1:11" ht="17" customHeight="1" x14ac:dyDescent="0.35">
      <c r="A2" s="46" t="s">
        <v>40</v>
      </c>
      <c r="B2" s="46" t="s">
        <v>63</v>
      </c>
      <c r="C2" s="201">
        <v>3</v>
      </c>
      <c r="D2" s="32" t="s">
        <v>60</v>
      </c>
      <c r="E2" s="46" t="s">
        <v>41</v>
      </c>
      <c r="F2" s="46"/>
      <c r="G2" s="20">
        <f>IF(C2="","",VLOOKUP(C2,DONNÉES!$H$4:$M$303,3,0))</f>
        <v>389.13</v>
      </c>
      <c r="H2" s="20"/>
      <c r="I2" s="44"/>
      <c r="J2" s="12"/>
      <c r="K2" s="35"/>
    </row>
    <row r="3" spans="1:11" x14ac:dyDescent="0.35">
      <c r="A3" s="46"/>
      <c r="B3" s="46"/>
      <c r="C3" s="32">
        <v>1</v>
      </c>
      <c r="D3" s="32" t="s">
        <v>61</v>
      </c>
      <c r="E3" s="46"/>
      <c r="F3" s="46"/>
      <c r="G3" s="33"/>
      <c r="H3" s="33"/>
      <c r="I3" s="44"/>
      <c r="J3" s="12"/>
      <c r="K3" s="35"/>
    </row>
    <row r="4" spans="1:11" x14ac:dyDescent="0.35">
      <c r="A4" s="46"/>
      <c r="B4" s="46"/>
      <c r="C4" s="32">
        <v>1</v>
      </c>
      <c r="D4" s="32" t="s">
        <v>62</v>
      </c>
      <c r="E4" s="46"/>
      <c r="F4" s="46"/>
      <c r="G4" s="33"/>
      <c r="H4" s="33"/>
      <c r="I4" s="44"/>
      <c r="J4" s="12"/>
      <c r="K4" s="35"/>
    </row>
    <row r="5" spans="1:11" x14ac:dyDescent="0.35">
      <c r="A5" s="46"/>
      <c r="B5" s="46"/>
      <c r="D5" s="32"/>
      <c r="E5" s="46"/>
      <c r="F5" s="46"/>
      <c r="G5" s="42"/>
      <c r="H5" s="42"/>
      <c r="I5" s="44"/>
      <c r="J5" s="12"/>
      <c r="K5" s="35"/>
    </row>
    <row r="6" spans="1:11" x14ac:dyDescent="0.35">
      <c r="A6" s="46"/>
      <c r="B6" s="46"/>
      <c r="D6" s="32"/>
      <c r="E6" s="46"/>
      <c r="F6" s="46"/>
      <c r="G6" s="33"/>
      <c r="H6" s="33"/>
      <c r="I6" s="44"/>
      <c r="J6" s="12"/>
      <c r="K6" s="35"/>
    </row>
    <row r="7" spans="1:11" x14ac:dyDescent="0.35">
      <c r="A7" s="46"/>
      <c r="B7" s="46"/>
      <c r="D7" s="32"/>
      <c r="E7" s="46"/>
      <c r="F7" s="46"/>
      <c r="G7" s="33"/>
      <c r="H7" s="33"/>
      <c r="I7" s="44"/>
      <c r="J7" s="12"/>
      <c r="K7" s="17"/>
    </row>
    <row r="8" spans="1:11" x14ac:dyDescent="0.35">
      <c r="A8" s="46"/>
      <c r="B8" s="46"/>
      <c r="D8" s="32"/>
      <c r="E8" s="46"/>
      <c r="F8" s="46"/>
      <c r="G8" s="33"/>
      <c r="H8" s="33"/>
      <c r="I8" s="44"/>
      <c r="J8" s="12"/>
      <c r="K8" s="35"/>
    </row>
    <row r="9" spans="1:11" x14ac:dyDescent="0.35">
      <c r="A9" s="46"/>
      <c r="B9" s="46"/>
      <c r="D9" s="32"/>
      <c r="E9" s="46"/>
      <c r="F9" s="46"/>
      <c r="G9" s="33"/>
      <c r="H9" s="33"/>
      <c r="I9" s="44"/>
      <c r="J9" s="12"/>
      <c r="K9" s="35"/>
    </row>
    <row r="10" spans="1:11" x14ac:dyDescent="0.35">
      <c r="A10" s="46"/>
      <c r="B10" s="46"/>
      <c r="D10" s="32"/>
      <c r="E10" s="46"/>
      <c r="F10" s="46"/>
      <c r="G10" s="33"/>
      <c r="H10" s="33"/>
      <c r="I10" s="44"/>
      <c r="J10" s="12"/>
      <c r="K10" s="35"/>
    </row>
    <row r="11" spans="1:11" x14ac:dyDescent="0.35">
      <c r="A11" s="46"/>
      <c r="B11" s="46"/>
      <c r="D11" s="32"/>
      <c r="E11" s="46"/>
      <c r="F11" s="46"/>
      <c r="G11" s="33"/>
      <c r="H11" s="33"/>
      <c r="I11" s="44"/>
      <c r="J11" s="12"/>
      <c r="K11" s="35"/>
    </row>
    <row r="12" spans="1:11" x14ac:dyDescent="0.35">
      <c r="A12" s="46"/>
      <c r="B12" s="46"/>
      <c r="D12" s="32"/>
      <c r="E12" s="46"/>
      <c r="F12" s="46"/>
      <c r="G12" s="33"/>
      <c r="H12" s="33"/>
      <c r="I12" s="44"/>
      <c r="J12" s="12"/>
      <c r="K12" s="35"/>
    </row>
    <row r="13" spans="1:11" x14ac:dyDescent="0.35">
      <c r="A13" s="46"/>
      <c r="B13" s="46"/>
      <c r="D13" s="32"/>
      <c r="E13" s="46"/>
      <c r="F13" s="46"/>
      <c r="G13" s="33"/>
      <c r="H13" s="33"/>
      <c r="I13" s="44"/>
      <c r="J13" s="12"/>
      <c r="K13" s="35"/>
    </row>
    <row r="14" spans="1:11" x14ac:dyDescent="0.35">
      <c r="A14" s="46"/>
      <c r="B14" s="46"/>
      <c r="D14" s="32"/>
      <c r="E14" s="46"/>
      <c r="F14" s="46"/>
      <c r="G14" s="33"/>
      <c r="H14" s="98"/>
      <c r="I14" s="13"/>
      <c r="J14" s="12"/>
      <c r="K14" s="35"/>
    </row>
    <row r="15" spans="1:11" x14ac:dyDescent="0.35">
      <c r="A15" s="46"/>
      <c r="B15" s="46"/>
      <c r="D15" s="32"/>
      <c r="E15" s="46"/>
      <c r="F15" s="46"/>
      <c r="G15" s="33"/>
      <c r="H15" s="33"/>
      <c r="I15" s="44"/>
      <c r="J15" s="12"/>
      <c r="K15" s="35"/>
    </row>
    <row r="16" spans="1:11" x14ac:dyDescent="0.35">
      <c r="A16" s="46"/>
      <c r="B16" s="46"/>
      <c r="D16" s="32"/>
      <c r="E16" s="46"/>
      <c r="F16" s="46"/>
      <c r="G16" s="33"/>
      <c r="H16" s="33"/>
      <c r="I16" s="13"/>
      <c r="J16" s="12"/>
      <c r="K16" s="35"/>
    </row>
    <row r="17" spans="1:11" ht="13.5" customHeight="1" x14ac:dyDescent="0.35">
      <c r="A17" s="46"/>
      <c r="B17" s="46"/>
      <c r="D17" s="32"/>
      <c r="E17" s="46"/>
      <c r="F17" s="46"/>
      <c r="G17" s="33"/>
      <c r="H17" s="33"/>
      <c r="I17" s="13"/>
      <c r="J17" s="12"/>
      <c r="K17" s="35"/>
    </row>
    <row r="18" spans="1:11" s="45" customFormat="1" x14ac:dyDescent="0.35">
      <c r="A18" s="103"/>
      <c r="B18" s="103"/>
      <c r="C18" s="32"/>
      <c r="D18" s="18"/>
      <c r="E18" s="103"/>
      <c r="F18" s="103"/>
      <c r="G18" s="20"/>
      <c r="H18" s="20"/>
      <c r="I18" s="13"/>
      <c r="J18" s="12"/>
      <c r="K18" s="17"/>
    </row>
    <row r="19" spans="1:11" s="45" customFormat="1" x14ac:dyDescent="0.35">
      <c r="A19" s="103"/>
      <c r="B19" s="103"/>
      <c r="C19" s="32"/>
      <c r="D19" s="18"/>
      <c r="E19" s="103"/>
      <c r="F19" s="103"/>
      <c r="G19" s="20"/>
      <c r="H19" s="20"/>
      <c r="I19" s="44"/>
      <c r="J19" s="12"/>
      <c r="K19" s="17"/>
    </row>
    <row r="20" spans="1:11" s="45" customFormat="1" x14ac:dyDescent="0.35">
      <c r="A20" s="103"/>
      <c r="B20" s="103"/>
      <c r="C20" s="32"/>
      <c r="D20" s="18"/>
      <c r="E20" s="103"/>
      <c r="F20" s="103"/>
      <c r="G20" s="20"/>
      <c r="H20" s="20"/>
      <c r="I20" s="44"/>
      <c r="J20" s="12"/>
      <c r="K20" s="17"/>
    </row>
    <row r="21" spans="1:11" s="45" customFormat="1" x14ac:dyDescent="0.35">
      <c r="A21" s="103"/>
      <c r="B21" s="103"/>
      <c r="C21" s="32"/>
      <c r="D21" s="18"/>
      <c r="E21" s="103"/>
      <c r="F21" s="103"/>
      <c r="G21" s="20"/>
      <c r="H21" s="20"/>
      <c r="I21" s="44"/>
      <c r="J21" s="12"/>
      <c r="K21" s="17"/>
    </row>
    <row r="22" spans="1:11" s="45" customFormat="1" x14ac:dyDescent="0.35">
      <c r="A22" s="103"/>
      <c r="B22" s="103"/>
      <c r="C22" s="32"/>
      <c r="D22" s="18"/>
      <c r="E22" s="103"/>
      <c r="F22" s="103"/>
      <c r="G22" s="20"/>
      <c r="H22" s="20"/>
      <c r="I22" s="44"/>
      <c r="J22" s="12"/>
      <c r="K22" s="17"/>
    </row>
    <row r="23" spans="1:11" s="45" customFormat="1" x14ac:dyDescent="0.35">
      <c r="A23" s="103"/>
      <c r="B23" s="103"/>
      <c r="C23" s="32"/>
      <c r="D23" s="18"/>
      <c r="E23" s="103"/>
      <c r="F23" s="103"/>
      <c r="G23" s="20"/>
      <c r="H23" s="20"/>
      <c r="I23" s="44"/>
      <c r="J23" s="12"/>
      <c r="K23" s="17"/>
    </row>
    <row r="24" spans="1:11" s="45" customFormat="1" x14ac:dyDescent="0.35">
      <c r="A24" s="103"/>
      <c r="B24" s="103"/>
      <c r="C24" s="32"/>
      <c r="D24" s="18"/>
      <c r="E24" s="103"/>
      <c r="F24" s="103"/>
      <c r="G24" s="20"/>
      <c r="H24" s="20"/>
      <c r="I24" s="44"/>
      <c r="J24" s="12"/>
      <c r="K24" s="17"/>
    </row>
    <row r="25" spans="1:11" s="45" customFormat="1" x14ac:dyDescent="0.35">
      <c r="A25" s="103"/>
      <c r="B25" s="103"/>
      <c r="C25" s="32"/>
      <c r="D25" s="18"/>
      <c r="E25" s="103"/>
      <c r="F25" s="103"/>
      <c r="G25" s="20"/>
      <c r="H25" s="20"/>
      <c r="I25" s="44"/>
      <c r="J25" s="12"/>
      <c r="K25" s="17"/>
    </row>
    <row r="26" spans="1:11" s="45" customFormat="1" x14ac:dyDescent="0.35">
      <c r="A26" s="103"/>
      <c r="B26" s="103"/>
      <c r="C26" s="32"/>
      <c r="D26" s="18"/>
      <c r="E26" s="103"/>
      <c r="F26" s="103"/>
      <c r="G26" s="20"/>
      <c r="H26" s="20"/>
      <c r="I26" s="44"/>
      <c r="J26" s="12"/>
      <c r="K26" s="17"/>
    </row>
    <row r="27" spans="1:11" s="45" customFormat="1" x14ac:dyDescent="0.35">
      <c r="A27" s="103"/>
      <c r="B27" s="103"/>
      <c r="C27" s="32"/>
      <c r="D27" s="18"/>
      <c r="E27" s="103"/>
      <c r="F27" s="103"/>
      <c r="G27" s="20"/>
      <c r="H27" s="20"/>
      <c r="I27" s="44"/>
      <c r="J27" s="12"/>
      <c r="K27" s="17"/>
    </row>
    <row r="28" spans="1:11" s="45" customFormat="1" x14ac:dyDescent="0.35">
      <c r="A28" s="103"/>
      <c r="B28" s="103"/>
      <c r="C28" s="32"/>
      <c r="D28" s="18"/>
      <c r="E28" s="103"/>
      <c r="F28" s="103"/>
      <c r="G28" s="20"/>
      <c r="H28" s="20"/>
      <c r="I28" s="44"/>
      <c r="J28" s="12"/>
      <c r="K28" s="17"/>
    </row>
    <row r="29" spans="1:11" s="45" customFormat="1" x14ac:dyDescent="0.35">
      <c r="A29" s="103"/>
      <c r="B29" s="103"/>
      <c r="C29" s="32"/>
      <c r="D29" s="18"/>
      <c r="E29" s="103"/>
      <c r="F29" s="103"/>
      <c r="G29" s="20"/>
      <c r="H29" s="20"/>
      <c r="I29" s="44"/>
      <c r="J29" s="12"/>
      <c r="K29" s="17"/>
    </row>
    <row r="30" spans="1:11" s="45" customFormat="1" x14ac:dyDescent="0.35">
      <c r="A30" s="103"/>
      <c r="B30" s="103"/>
      <c r="C30" s="32"/>
      <c r="D30" s="18"/>
      <c r="E30" s="103"/>
      <c r="F30" s="103"/>
      <c r="G30" s="20"/>
      <c r="H30" s="20"/>
      <c r="I30" s="44"/>
      <c r="J30" s="12"/>
      <c r="K30" s="17"/>
    </row>
    <row r="31" spans="1:11" s="45" customFormat="1" x14ac:dyDescent="0.35">
      <c r="A31" s="103"/>
      <c r="B31" s="103"/>
      <c r="C31" s="32"/>
      <c r="D31" s="18"/>
      <c r="E31" s="103"/>
      <c r="F31" s="103"/>
      <c r="G31" s="20"/>
      <c r="H31" s="20"/>
      <c r="I31" s="44"/>
      <c r="J31" s="12"/>
      <c r="K31" s="17"/>
    </row>
    <row r="32" spans="1:11" s="45" customFormat="1" x14ac:dyDescent="0.35">
      <c r="A32" s="103"/>
      <c r="B32" s="103"/>
      <c r="C32" s="32"/>
      <c r="D32" s="18"/>
      <c r="E32" s="103"/>
      <c r="F32" s="103"/>
      <c r="G32" s="20"/>
      <c r="H32" s="20"/>
      <c r="I32" s="44"/>
      <c r="J32" s="12"/>
      <c r="K32" s="17"/>
    </row>
    <row r="33" spans="1:11" s="45" customFormat="1" x14ac:dyDescent="0.35">
      <c r="A33" s="103"/>
      <c r="B33" s="103"/>
      <c r="C33" s="32"/>
      <c r="D33" s="18"/>
      <c r="E33" s="103"/>
      <c r="F33" s="103"/>
      <c r="G33" s="20"/>
      <c r="H33" s="20"/>
      <c r="I33" s="44"/>
      <c r="J33" s="12"/>
      <c r="K33" s="17"/>
    </row>
    <row r="34" spans="1:11" s="45" customFormat="1" x14ac:dyDescent="0.35">
      <c r="A34" s="103"/>
      <c r="B34" s="103"/>
      <c r="C34" s="32"/>
      <c r="D34" s="18"/>
      <c r="E34" s="103"/>
      <c r="F34" s="103"/>
      <c r="G34" s="20"/>
      <c r="H34" s="20"/>
      <c r="I34" s="44"/>
      <c r="J34" s="12"/>
      <c r="K34" s="17"/>
    </row>
    <row r="35" spans="1:11" s="45" customFormat="1" x14ac:dyDescent="0.35">
      <c r="A35" s="103"/>
      <c r="B35" s="103"/>
      <c r="C35" s="32"/>
      <c r="D35" s="18"/>
      <c r="E35" s="103"/>
      <c r="F35" s="103"/>
      <c r="G35" s="20"/>
      <c r="H35" s="20"/>
      <c r="I35" s="44"/>
      <c r="J35" s="12"/>
      <c r="K35" s="17"/>
    </row>
    <row r="36" spans="1:11" s="45" customFormat="1" x14ac:dyDescent="0.35">
      <c r="A36" s="103"/>
      <c r="B36" s="103"/>
      <c r="C36" s="32"/>
      <c r="D36" s="18"/>
      <c r="E36" s="103"/>
      <c r="F36" s="103"/>
      <c r="G36" s="20"/>
      <c r="H36" s="20"/>
      <c r="I36" s="44"/>
      <c r="J36" s="12"/>
      <c r="K36" s="17"/>
    </row>
    <row r="37" spans="1:11" s="45" customFormat="1" x14ac:dyDescent="0.35">
      <c r="A37" s="103"/>
      <c r="B37" s="103"/>
      <c r="C37" s="32"/>
      <c r="D37" s="18"/>
      <c r="E37" s="103"/>
      <c r="F37" s="103"/>
      <c r="G37" s="20"/>
      <c r="H37" s="20"/>
      <c r="I37" s="44"/>
      <c r="J37" s="12"/>
      <c r="K37" s="17"/>
    </row>
    <row r="38" spans="1:11" s="45" customFormat="1" x14ac:dyDescent="0.35">
      <c r="A38" s="103"/>
      <c r="B38" s="103"/>
      <c r="C38" s="32"/>
      <c r="D38" s="18"/>
      <c r="E38" s="103"/>
      <c r="F38" s="46"/>
      <c r="G38" s="20"/>
      <c r="H38" s="20"/>
      <c r="I38" s="44"/>
      <c r="J38" s="12"/>
      <c r="K38" s="17"/>
    </row>
    <row r="39" spans="1:11" s="45" customFormat="1" x14ac:dyDescent="0.35">
      <c r="A39" s="103"/>
      <c r="B39" s="103"/>
      <c r="C39" s="32"/>
      <c r="D39" s="18"/>
      <c r="E39" s="103"/>
      <c r="F39" s="103"/>
      <c r="G39" s="20"/>
      <c r="H39" s="20"/>
      <c r="I39" s="44"/>
      <c r="J39" s="12"/>
      <c r="K39" s="17"/>
    </row>
    <row r="40" spans="1:11" s="45" customFormat="1" x14ac:dyDescent="0.35">
      <c r="A40" s="103"/>
      <c r="B40" s="103"/>
      <c r="C40" s="32"/>
      <c r="D40" s="18"/>
      <c r="E40" s="103"/>
      <c r="F40" s="103"/>
      <c r="G40" s="20"/>
      <c r="H40" s="20"/>
      <c r="I40" s="44"/>
      <c r="J40" s="12"/>
      <c r="K40" s="17"/>
    </row>
    <row r="41" spans="1:11" x14ac:dyDescent="0.35">
      <c r="A41" s="103"/>
      <c r="B41" s="103"/>
      <c r="D41" s="18"/>
      <c r="E41" s="103"/>
      <c r="F41" s="103"/>
      <c r="G41" s="33"/>
      <c r="H41" s="33"/>
      <c r="I41" s="44"/>
      <c r="J41" s="12"/>
      <c r="K41" s="17"/>
    </row>
    <row r="42" spans="1:11" x14ac:dyDescent="0.35">
      <c r="A42" s="46"/>
      <c r="B42" s="116"/>
      <c r="D42" s="72"/>
      <c r="E42" s="117"/>
      <c r="F42" s="116"/>
      <c r="G42" s="98"/>
      <c r="H42" s="98"/>
      <c r="I42" s="13"/>
      <c r="J42" s="12"/>
      <c r="K42" s="118"/>
    </row>
    <row r="43" spans="1:11" x14ac:dyDescent="0.35">
      <c r="A43" s="46"/>
      <c r="B43" s="46"/>
      <c r="D43" s="32"/>
      <c r="E43" s="46"/>
      <c r="F43" s="46"/>
      <c r="G43" s="33"/>
      <c r="H43" s="33"/>
      <c r="I43" s="44"/>
      <c r="J43" s="12"/>
      <c r="K43" s="35"/>
    </row>
    <row r="44" spans="1:11" x14ac:dyDescent="0.35">
      <c r="A44" s="46"/>
      <c r="B44" s="46"/>
      <c r="D44" s="32"/>
      <c r="E44" s="46"/>
      <c r="F44" s="46"/>
      <c r="G44" s="33"/>
      <c r="H44" s="33"/>
      <c r="I44" s="44"/>
      <c r="J44" s="12"/>
      <c r="K44" s="35"/>
    </row>
    <row r="45" spans="1:11" x14ac:dyDescent="0.35">
      <c r="A45" s="46"/>
      <c r="B45" s="46"/>
      <c r="D45" s="32"/>
      <c r="E45" s="46"/>
      <c r="F45" s="46"/>
      <c r="G45" s="33"/>
      <c r="H45" s="33"/>
      <c r="I45" s="44"/>
      <c r="J45" s="12"/>
      <c r="K45" s="35"/>
    </row>
    <row r="46" spans="1:11" x14ac:dyDescent="0.35">
      <c r="A46" s="46"/>
      <c r="B46" s="46"/>
      <c r="D46" s="32"/>
      <c r="E46" s="46"/>
      <c r="F46" s="46"/>
      <c r="G46" s="33"/>
      <c r="H46" s="33"/>
      <c r="I46" s="44"/>
      <c r="J46" s="12"/>
      <c r="K46" s="35"/>
    </row>
    <row r="47" spans="1:11" x14ac:dyDescent="0.35">
      <c r="A47" s="46"/>
      <c r="B47" s="46"/>
      <c r="D47" s="32"/>
      <c r="E47" s="46"/>
      <c r="F47" s="52"/>
      <c r="G47" s="33"/>
      <c r="H47" s="33"/>
      <c r="I47" s="44"/>
      <c r="J47" s="12"/>
      <c r="K47" s="35"/>
    </row>
    <row r="48" spans="1:11" x14ac:dyDescent="0.35">
      <c r="A48" s="46"/>
      <c r="B48" s="46"/>
      <c r="D48" s="32"/>
      <c r="E48" s="46"/>
      <c r="F48" s="46"/>
      <c r="G48" s="33"/>
      <c r="H48" s="33"/>
      <c r="I48" s="44"/>
      <c r="J48" s="12"/>
      <c r="K48" s="35"/>
    </row>
    <row r="49" spans="1:11" ht="15.5" customHeight="1" x14ac:dyDescent="0.35">
      <c r="A49" s="46"/>
      <c r="B49" s="46"/>
      <c r="D49" s="32"/>
      <c r="E49" s="46"/>
      <c r="F49" s="46"/>
      <c r="G49" s="33"/>
      <c r="H49" s="33"/>
      <c r="I49" s="44"/>
      <c r="J49" s="12"/>
      <c r="K49" s="35"/>
    </row>
    <row r="50" spans="1:11" ht="15.5" customHeight="1" x14ac:dyDescent="0.35">
      <c r="A50" s="46"/>
      <c r="B50" s="46"/>
      <c r="D50" s="32"/>
      <c r="E50" s="46"/>
      <c r="F50" s="46"/>
      <c r="G50" s="33"/>
      <c r="H50" s="33"/>
      <c r="I50" s="44"/>
      <c r="J50" s="12"/>
      <c r="K50" s="35"/>
    </row>
    <row r="51" spans="1:11" ht="15.5" customHeight="1" x14ac:dyDescent="0.35">
      <c r="A51" s="46"/>
      <c r="B51" s="46"/>
      <c r="D51" s="32"/>
      <c r="E51" s="46"/>
      <c r="F51" s="46"/>
      <c r="G51" s="33"/>
      <c r="H51" s="33"/>
      <c r="I51" s="44"/>
      <c r="J51" s="12"/>
      <c r="K51" s="35"/>
    </row>
    <row r="52" spans="1:11" ht="15.5" customHeight="1" x14ac:dyDescent="0.35">
      <c r="A52" s="46"/>
      <c r="B52" s="46"/>
      <c r="D52" s="32"/>
      <c r="E52" s="46"/>
      <c r="F52" s="46"/>
      <c r="G52" s="33"/>
      <c r="H52" s="33"/>
      <c r="I52" s="44"/>
      <c r="J52" s="12"/>
      <c r="K52" s="35"/>
    </row>
    <row r="53" spans="1:11" x14ac:dyDescent="0.35">
      <c r="A53" s="46"/>
      <c r="B53" s="46"/>
      <c r="D53" s="32"/>
      <c r="E53" s="46"/>
      <c r="F53" s="46"/>
      <c r="G53" s="33"/>
      <c r="H53" s="33"/>
      <c r="I53" s="44"/>
      <c r="J53" s="12"/>
      <c r="K53" s="35"/>
    </row>
    <row r="54" spans="1:11" x14ac:dyDescent="0.35">
      <c r="A54" s="46"/>
      <c r="B54" s="46"/>
      <c r="D54" s="32"/>
      <c r="E54" s="46"/>
      <c r="F54" s="46"/>
      <c r="G54" s="33"/>
      <c r="H54" s="33"/>
      <c r="I54" s="44"/>
      <c r="J54" s="12"/>
      <c r="K54" s="35"/>
    </row>
    <row r="55" spans="1:11" x14ac:dyDescent="0.35">
      <c r="A55" s="46"/>
      <c r="B55" s="46"/>
      <c r="D55" s="32"/>
      <c r="E55" s="46"/>
      <c r="F55" s="46"/>
      <c r="G55" s="33"/>
      <c r="H55" s="33"/>
      <c r="I55" s="44"/>
      <c r="J55" s="12"/>
      <c r="K55" s="35"/>
    </row>
    <row r="56" spans="1:11" x14ac:dyDescent="0.35">
      <c r="A56" s="46"/>
      <c r="B56" s="46"/>
      <c r="D56" s="32"/>
      <c r="E56" s="46"/>
      <c r="F56" s="46"/>
      <c r="G56" s="33"/>
      <c r="H56" s="33"/>
      <c r="I56" s="44"/>
      <c r="J56" s="12"/>
      <c r="K56" s="35"/>
    </row>
    <row r="57" spans="1:11" x14ac:dyDescent="0.35">
      <c r="A57" s="46"/>
      <c r="B57" s="46"/>
      <c r="D57" s="32"/>
      <c r="E57" s="46"/>
      <c r="F57" s="46"/>
      <c r="G57" s="33"/>
      <c r="H57" s="33"/>
      <c r="I57" s="44"/>
      <c r="J57" s="12"/>
      <c r="K57" s="35"/>
    </row>
    <row r="58" spans="1:11" x14ac:dyDescent="0.35">
      <c r="A58" s="46"/>
      <c r="B58" s="46"/>
      <c r="D58" s="32"/>
      <c r="E58" s="46"/>
      <c r="F58" s="46"/>
      <c r="G58" s="33"/>
      <c r="H58" s="33"/>
      <c r="I58" s="44"/>
      <c r="J58" s="12"/>
      <c r="K58" s="93"/>
    </row>
    <row r="59" spans="1:11" x14ac:dyDescent="0.35">
      <c r="A59" s="46"/>
      <c r="B59" s="46"/>
      <c r="D59" s="32"/>
      <c r="E59" s="46"/>
      <c r="F59" s="46"/>
      <c r="G59" s="33"/>
      <c r="H59" s="33"/>
      <c r="I59" s="44"/>
      <c r="J59" s="12"/>
      <c r="K59" s="35"/>
    </row>
    <row r="60" spans="1:11" x14ac:dyDescent="0.35">
      <c r="A60" s="46"/>
      <c r="B60" s="46"/>
      <c r="D60" s="32"/>
      <c r="E60" s="46"/>
      <c r="F60" s="46"/>
      <c r="G60" s="33"/>
      <c r="H60" s="33"/>
      <c r="I60" s="44"/>
      <c r="J60" s="12"/>
      <c r="K60" s="35"/>
    </row>
    <row r="61" spans="1:11" x14ac:dyDescent="0.35">
      <c r="A61" s="46"/>
      <c r="B61" s="46"/>
      <c r="D61" s="32"/>
      <c r="E61" s="46"/>
      <c r="F61" s="46"/>
      <c r="G61" s="33"/>
      <c r="H61" s="33"/>
      <c r="I61" s="44"/>
      <c r="J61" s="12"/>
      <c r="K61" s="35"/>
    </row>
    <row r="62" spans="1:11" x14ac:dyDescent="0.35">
      <c r="A62" s="46"/>
      <c r="B62" s="46"/>
      <c r="D62" s="32"/>
      <c r="E62" s="46"/>
      <c r="F62" s="46"/>
      <c r="G62" s="33"/>
      <c r="H62" s="33"/>
      <c r="I62" s="44"/>
      <c r="J62" s="12"/>
      <c r="K62" s="35"/>
    </row>
    <row r="63" spans="1:11" x14ac:dyDescent="0.35">
      <c r="A63" s="46"/>
      <c r="B63" s="46"/>
      <c r="D63" s="32"/>
      <c r="E63" s="46"/>
      <c r="F63" s="46"/>
      <c r="G63" s="33"/>
      <c r="H63" s="33"/>
      <c r="I63" s="44"/>
      <c r="J63" s="12"/>
      <c r="K63" s="35"/>
    </row>
    <row r="64" spans="1:11" x14ac:dyDescent="0.35">
      <c r="A64" s="46"/>
      <c r="B64" s="46"/>
      <c r="D64" s="32"/>
      <c r="E64" s="46"/>
      <c r="F64" s="46"/>
      <c r="G64" s="33"/>
      <c r="H64" s="33"/>
      <c r="I64" s="44"/>
      <c r="J64" s="12"/>
      <c r="K64" s="35"/>
    </row>
    <row r="65" spans="1:11" x14ac:dyDescent="0.35">
      <c r="A65" s="46"/>
      <c r="B65" s="46"/>
      <c r="D65" s="32"/>
      <c r="E65" s="46"/>
      <c r="F65" s="46"/>
      <c r="G65" s="33"/>
      <c r="H65" s="33"/>
      <c r="I65" s="44"/>
      <c r="J65" s="12"/>
      <c r="K65" s="35"/>
    </row>
    <row r="66" spans="1:11" x14ac:dyDescent="0.35">
      <c r="A66" s="46"/>
      <c r="B66" s="46"/>
      <c r="D66" s="32"/>
      <c r="E66" s="46"/>
      <c r="F66" s="46"/>
      <c r="G66" s="33"/>
      <c r="H66" s="33"/>
      <c r="I66" s="44"/>
      <c r="J66" s="12"/>
      <c r="K66" s="35"/>
    </row>
    <row r="67" spans="1:11" x14ac:dyDescent="0.35">
      <c r="A67" s="46"/>
      <c r="B67" s="46"/>
      <c r="D67" s="32"/>
      <c r="E67" s="46"/>
      <c r="F67" s="46"/>
      <c r="G67" s="33"/>
      <c r="H67" s="33"/>
      <c r="I67" s="44"/>
      <c r="J67" s="12"/>
      <c r="K67" s="35"/>
    </row>
    <row r="68" spans="1:11" x14ac:dyDescent="0.35">
      <c r="A68" s="46"/>
      <c r="B68" s="46"/>
      <c r="D68" s="32"/>
      <c r="E68" s="46"/>
      <c r="F68" s="46"/>
      <c r="G68" s="33"/>
      <c r="H68" s="33"/>
      <c r="I68" s="44"/>
      <c r="J68" s="12"/>
      <c r="K68" s="35"/>
    </row>
    <row r="69" spans="1:11" x14ac:dyDescent="0.35">
      <c r="A69" s="46"/>
      <c r="B69" s="46"/>
      <c r="D69" s="32"/>
      <c r="E69" s="46"/>
      <c r="F69" s="46"/>
      <c r="G69" s="33"/>
      <c r="H69" s="33"/>
      <c r="I69" s="44"/>
      <c r="J69" s="12"/>
      <c r="K69" s="35"/>
    </row>
    <row r="70" spans="1:11" x14ac:dyDescent="0.35">
      <c r="A70" s="46"/>
      <c r="B70" s="46"/>
      <c r="D70" s="32"/>
      <c r="E70" s="46"/>
      <c r="F70" s="46"/>
      <c r="G70" s="33"/>
      <c r="H70" s="33"/>
      <c r="I70" s="44"/>
      <c r="J70" s="12"/>
      <c r="K70" s="35"/>
    </row>
    <row r="71" spans="1:11" x14ac:dyDescent="0.35">
      <c r="A71" s="46"/>
      <c r="B71" s="46"/>
      <c r="D71" s="32"/>
      <c r="E71" s="46"/>
      <c r="F71" s="46"/>
      <c r="G71" s="33"/>
      <c r="H71" s="33"/>
      <c r="I71" s="44"/>
      <c r="J71" s="12"/>
      <c r="K71" s="35"/>
    </row>
    <row r="72" spans="1:11" x14ac:dyDescent="0.35">
      <c r="A72" s="46"/>
      <c r="B72" s="46"/>
      <c r="D72" s="32"/>
      <c r="E72" s="46"/>
      <c r="F72" s="46"/>
      <c r="G72" s="33"/>
      <c r="H72" s="33"/>
      <c r="I72" s="44"/>
      <c r="J72" s="12"/>
      <c r="K72" s="35"/>
    </row>
    <row r="73" spans="1:11" x14ac:dyDescent="0.35">
      <c r="A73" s="46"/>
      <c r="B73" s="46"/>
      <c r="D73" s="32"/>
      <c r="E73" s="46"/>
      <c r="F73" s="46"/>
      <c r="G73" s="33"/>
      <c r="H73" s="33"/>
      <c r="I73" s="44"/>
      <c r="J73" s="12"/>
      <c r="K73" s="35"/>
    </row>
    <row r="74" spans="1:11" x14ac:dyDescent="0.35">
      <c r="A74" s="46"/>
      <c r="B74" s="46"/>
      <c r="D74" s="32"/>
      <c r="E74" s="46"/>
      <c r="F74" s="46"/>
      <c r="G74" s="33"/>
      <c r="H74" s="33"/>
      <c r="I74" s="44"/>
      <c r="J74" s="12"/>
      <c r="K74" s="35"/>
    </row>
    <row r="75" spans="1:11" x14ac:dyDescent="0.35">
      <c r="A75" s="46"/>
      <c r="B75" s="46"/>
      <c r="D75" s="32"/>
      <c r="E75" s="46"/>
      <c r="F75" s="46"/>
      <c r="G75" s="33"/>
      <c r="H75" s="33"/>
      <c r="I75" s="44"/>
      <c r="J75" s="12"/>
      <c r="K75" s="35"/>
    </row>
    <row r="76" spans="1:11" x14ac:dyDescent="0.35">
      <c r="A76" s="46"/>
      <c r="B76" s="46"/>
      <c r="D76" s="32"/>
      <c r="E76" s="46"/>
      <c r="F76" s="46"/>
      <c r="G76" s="33"/>
      <c r="H76" s="33"/>
      <c r="I76" s="44"/>
      <c r="J76" s="12"/>
      <c r="K76" s="35"/>
    </row>
    <row r="77" spans="1:11" x14ac:dyDescent="0.35">
      <c r="A77" s="46"/>
      <c r="B77" s="46"/>
      <c r="D77" s="32"/>
      <c r="E77" s="46"/>
      <c r="F77" s="46"/>
      <c r="G77" s="33"/>
      <c r="H77" s="33"/>
      <c r="I77" s="44"/>
      <c r="J77" s="12"/>
      <c r="K77" s="35"/>
    </row>
    <row r="78" spans="1:11" x14ac:dyDescent="0.35">
      <c r="A78" s="46"/>
      <c r="B78" s="46"/>
      <c r="D78" s="32"/>
      <c r="E78" s="46"/>
      <c r="F78" s="46"/>
      <c r="G78" s="33"/>
      <c r="H78" s="33"/>
      <c r="I78" s="44"/>
      <c r="J78" s="12"/>
      <c r="K78" s="35"/>
    </row>
    <row r="79" spans="1:11" x14ac:dyDescent="0.35">
      <c r="A79" s="46"/>
      <c r="B79" s="46"/>
      <c r="D79" s="32"/>
      <c r="E79" s="46"/>
      <c r="F79" s="46"/>
      <c r="G79" s="33"/>
      <c r="H79" s="33"/>
      <c r="I79" s="44"/>
      <c r="J79" s="12"/>
      <c r="K79" s="35"/>
    </row>
    <row r="80" spans="1:11" x14ac:dyDescent="0.35">
      <c r="A80" s="46"/>
      <c r="B80" s="46"/>
      <c r="D80" s="32"/>
      <c r="E80" s="46"/>
      <c r="F80" s="46"/>
      <c r="G80" s="33"/>
      <c r="H80" s="33"/>
      <c r="I80" s="44"/>
      <c r="J80" s="12"/>
      <c r="K80" s="35"/>
    </row>
    <row r="81" spans="1:11" x14ac:dyDescent="0.35">
      <c r="A81" s="46"/>
      <c r="B81" s="46"/>
      <c r="D81" s="32"/>
      <c r="E81" s="46"/>
      <c r="F81" s="46"/>
      <c r="G81" s="33"/>
      <c r="H81" s="33"/>
      <c r="I81" s="44"/>
      <c r="J81" s="12"/>
      <c r="K81" s="35"/>
    </row>
    <row r="82" spans="1:11" x14ac:dyDescent="0.35">
      <c r="A82" s="46"/>
      <c r="B82" s="46"/>
      <c r="D82" s="32"/>
      <c r="E82" s="46"/>
      <c r="F82" s="46"/>
      <c r="G82" s="33"/>
      <c r="H82" s="33"/>
      <c r="I82" s="44"/>
      <c r="J82" s="12"/>
      <c r="K82" s="35"/>
    </row>
    <row r="83" spans="1:11" ht="13.5" customHeight="1" x14ac:dyDescent="0.35">
      <c r="A83" s="46"/>
      <c r="B83" s="46"/>
      <c r="D83" s="32"/>
      <c r="E83" s="46"/>
      <c r="F83" s="46"/>
      <c r="G83" s="33"/>
      <c r="H83" s="33"/>
      <c r="I83" s="44"/>
      <c r="J83" s="12"/>
      <c r="K83" s="35"/>
    </row>
    <row r="84" spans="1:11" x14ac:dyDescent="0.35">
      <c r="A84" s="46"/>
      <c r="B84" s="46"/>
      <c r="D84" s="32"/>
      <c r="E84" s="46"/>
      <c r="F84" s="46"/>
      <c r="G84" s="33"/>
      <c r="H84" s="33"/>
      <c r="I84" s="44"/>
      <c r="J84" s="12"/>
      <c r="K84" s="35"/>
    </row>
    <row r="85" spans="1:11" x14ac:dyDescent="0.35">
      <c r="A85" s="46"/>
      <c r="B85" s="46"/>
      <c r="D85" s="32"/>
      <c r="E85" s="46"/>
      <c r="F85" s="46"/>
      <c r="G85" s="33"/>
      <c r="H85" s="33"/>
      <c r="I85" s="44"/>
      <c r="J85" s="12"/>
      <c r="K85" s="35"/>
    </row>
    <row r="86" spans="1:11" x14ac:dyDescent="0.35">
      <c r="A86" s="46"/>
      <c r="B86" s="46"/>
      <c r="D86" s="32"/>
      <c r="E86" s="46"/>
      <c r="F86" s="46"/>
      <c r="G86" s="33"/>
      <c r="H86" s="33"/>
      <c r="I86" s="44"/>
      <c r="J86" s="12"/>
      <c r="K86" s="35"/>
    </row>
    <row r="87" spans="1:11" ht="13.5" customHeight="1" x14ac:dyDescent="0.35">
      <c r="A87" s="46"/>
      <c r="B87" s="46"/>
      <c r="D87" s="32"/>
      <c r="E87" s="46"/>
      <c r="F87" s="46"/>
      <c r="G87" s="33"/>
      <c r="H87" s="33"/>
      <c r="I87" s="44"/>
      <c r="J87" s="12"/>
      <c r="K87" s="35"/>
    </row>
    <row r="88" spans="1:11" x14ac:dyDescent="0.35">
      <c r="A88" s="46"/>
      <c r="B88" s="46"/>
      <c r="D88" s="32"/>
      <c r="E88" s="46"/>
      <c r="F88" s="46"/>
      <c r="G88" s="33"/>
      <c r="H88" s="33"/>
      <c r="I88" s="44"/>
      <c r="J88" s="12"/>
      <c r="K88" s="35"/>
    </row>
    <row r="89" spans="1:11" x14ac:dyDescent="0.35">
      <c r="A89" s="46"/>
      <c r="B89" s="46"/>
      <c r="D89" s="32"/>
      <c r="E89" s="46"/>
      <c r="F89" s="46"/>
      <c r="G89" s="42"/>
      <c r="H89" s="42"/>
      <c r="I89" s="44"/>
      <c r="J89" s="12"/>
      <c r="K89" s="35"/>
    </row>
  </sheetData>
  <conditionalFormatting sqref="J2:J11 J32:J33 J39 J37 J58 J56 J44:J45 J13:J19 J47 J24:J28 J84:J89 J65:J80">
    <cfRule type="cellIs" dxfId="140" priority="35" operator="between">
      <formula>500</formula>
      <formula>4999</formula>
    </cfRule>
  </conditionalFormatting>
  <conditionalFormatting sqref="J12">
    <cfRule type="cellIs" dxfId="139" priority="34" operator="between">
      <formula>500</formula>
      <formula>4999</formula>
    </cfRule>
  </conditionalFormatting>
  <conditionalFormatting sqref="J22">
    <cfRule type="cellIs" dxfId="138" priority="33" operator="between">
      <formula>500</formula>
      <formula>4999</formula>
    </cfRule>
  </conditionalFormatting>
  <conditionalFormatting sqref="J20">
    <cfRule type="cellIs" dxfId="137" priority="32" operator="between">
      <formula>500</formula>
      <formula>4999</formula>
    </cfRule>
  </conditionalFormatting>
  <conditionalFormatting sqref="J31">
    <cfRule type="cellIs" dxfId="136" priority="31" operator="between">
      <formula>500</formula>
      <formula>4999</formula>
    </cfRule>
  </conditionalFormatting>
  <conditionalFormatting sqref="J40">
    <cfRule type="cellIs" dxfId="135" priority="30" operator="between">
      <formula>500</formula>
      <formula>4999</formula>
    </cfRule>
  </conditionalFormatting>
  <conditionalFormatting sqref="J41">
    <cfRule type="cellIs" dxfId="134" priority="29" operator="between">
      <formula>500</formula>
      <formula>4999</formula>
    </cfRule>
  </conditionalFormatting>
  <conditionalFormatting sqref="J42">
    <cfRule type="cellIs" dxfId="133" priority="28" operator="between">
      <formula>500</formula>
      <formula>4999</formula>
    </cfRule>
  </conditionalFormatting>
  <conditionalFormatting sqref="J38">
    <cfRule type="cellIs" dxfId="132" priority="27" operator="between">
      <formula>500</formula>
      <formula>4999</formula>
    </cfRule>
  </conditionalFormatting>
  <conditionalFormatting sqref="J35">
    <cfRule type="cellIs" dxfId="131" priority="26" operator="between">
      <formula>500</formula>
      <formula>4999</formula>
    </cfRule>
  </conditionalFormatting>
  <conditionalFormatting sqref="J36">
    <cfRule type="cellIs" dxfId="130" priority="25" operator="between">
      <formula>500</formula>
      <formula>4999</formula>
    </cfRule>
  </conditionalFormatting>
  <conditionalFormatting sqref="J43">
    <cfRule type="cellIs" dxfId="129" priority="24" operator="between">
      <formula>500</formula>
      <formula>4999</formula>
    </cfRule>
  </conditionalFormatting>
  <conditionalFormatting sqref="J23">
    <cfRule type="cellIs" dxfId="128" priority="23" operator="between">
      <formula>500</formula>
      <formula>4999</formula>
    </cfRule>
  </conditionalFormatting>
  <conditionalFormatting sqref="J29:J30">
    <cfRule type="cellIs" dxfId="127" priority="22" operator="between">
      <formula>500</formula>
      <formula>4999</formula>
    </cfRule>
  </conditionalFormatting>
  <conditionalFormatting sqref="J34">
    <cfRule type="cellIs" dxfId="126" priority="21" operator="between">
      <formula>500</formula>
      <formula>4999</formula>
    </cfRule>
  </conditionalFormatting>
  <conditionalFormatting sqref="J53:J54">
    <cfRule type="cellIs" dxfId="125" priority="20" operator="between">
      <formula>500</formula>
      <formula>4999</formula>
    </cfRule>
  </conditionalFormatting>
  <conditionalFormatting sqref="J52">
    <cfRule type="cellIs" dxfId="124" priority="19" operator="between">
      <formula>500</formula>
      <formula>4999</formula>
    </cfRule>
  </conditionalFormatting>
  <conditionalFormatting sqref="J48">
    <cfRule type="cellIs" dxfId="123" priority="18" operator="between">
      <formula>500</formula>
      <formula>4999</formula>
    </cfRule>
  </conditionalFormatting>
  <conditionalFormatting sqref="J49:J51">
    <cfRule type="cellIs" dxfId="122" priority="17" operator="between">
      <formula>500</formula>
      <formula>4999</formula>
    </cfRule>
  </conditionalFormatting>
  <conditionalFormatting sqref="J21">
    <cfRule type="cellIs" dxfId="121" priority="16" operator="between">
      <formula>500</formula>
      <formula>4999</formula>
    </cfRule>
  </conditionalFormatting>
  <conditionalFormatting sqref="J55">
    <cfRule type="cellIs" dxfId="120" priority="15" operator="between">
      <formula>500</formula>
      <formula>4999</formula>
    </cfRule>
  </conditionalFormatting>
  <conditionalFormatting sqref="J46">
    <cfRule type="cellIs" dxfId="119" priority="14" operator="between">
      <formula>500</formula>
      <formula>4999</formula>
    </cfRule>
  </conditionalFormatting>
  <conditionalFormatting sqref="J81:J83">
    <cfRule type="cellIs" dxfId="118" priority="13" operator="between">
      <formula>500</formula>
      <formula>4999</formula>
    </cfRule>
  </conditionalFormatting>
  <conditionalFormatting sqref="J61">
    <cfRule type="cellIs" dxfId="117" priority="12" operator="between">
      <formula>500</formula>
      <formula>4999</formula>
    </cfRule>
  </conditionalFormatting>
  <conditionalFormatting sqref="J57">
    <cfRule type="cellIs" dxfId="116" priority="11" operator="between">
      <formula>500</formula>
      <formula>4999</formula>
    </cfRule>
  </conditionalFormatting>
  <conditionalFormatting sqref="J59:J60">
    <cfRule type="cellIs" dxfId="115" priority="10" operator="between">
      <formula>500</formula>
      <formula>4999</formula>
    </cfRule>
  </conditionalFormatting>
  <conditionalFormatting sqref="J62">
    <cfRule type="cellIs" dxfId="114" priority="9" operator="between">
      <formula>500</formula>
      <formula>4999</formula>
    </cfRule>
  </conditionalFormatting>
  <conditionalFormatting sqref="J63:J64">
    <cfRule type="cellIs" dxfId="113" priority="8" operator="between">
      <formula>500</formula>
      <formula>4999</formula>
    </cfRule>
  </conditionalFormatting>
  <dataValidations count="1">
    <dataValidation type="whole" allowBlank="1" showInputMessage="1" showErrorMessage="1" errorTitle="Erreur" error="Merci d'indiquer un nombre entier" sqref="C1 C3:C1048576" xr:uid="{F7505E6D-EDBB-40BE-A9E2-C3643A60A990}">
      <formula1>1</formula1>
      <formula2>1000000000</formula2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7" operator="containsText" id="{629F17B4-72A8-4F96-969B-50AC58422FED}">
            <xm:f>NOT(ISERROR(SEARCH(DONNÉES!$B$23,E2)))</xm:f>
            <xm:f>DONNÉES!$B$23</xm:f>
            <x14:dxf>
              <fill>
                <patternFill>
                  <bgColor rgb="FF92D050"/>
                </patternFill>
              </fill>
            </x14:dxf>
          </x14:cfRule>
          <x14:cfRule type="containsText" priority="6" operator="containsText" id="{C6E9A3D8-B742-42DF-8943-140D9DC6CB05}">
            <xm:f>NOT(ISERROR(SEARCH(DONNÉES!$B$22,E2)))</xm:f>
            <xm:f>DONNÉES!$B$22</xm:f>
            <x14:dxf>
              <fill>
                <patternFill>
                  <bgColor rgb="FFFFC000"/>
                </patternFill>
              </fill>
            </x14:dxf>
          </x14:cfRule>
          <x14:cfRule type="containsText" priority="5" operator="containsText" id="{7124A069-A2D2-4F81-B995-5B471A7D918A}">
            <xm:f>NOT(ISERROR(SEARCH(DONNÉES!$B$24,E2)))</xm:f>
            <xm:f>DONNÉES!$B$24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E2:E1048576</xm:sqref>
        </x14:conditionalFormatting>
        <x14:conditionalFormatting xmlns:xm="http://schemas.microsoft.com/office/excel/2006/main">
          <x14:cfRule type="containsText" priority="2" operator="containsText" id="{D231405B-FA6D-4E16-8357-F8C336BB7F1C}">
            <xm:f>NOT(ISERROR(SEARCH(DONNÉES!$E$20,F2)))</xm:f>
            <xm:f>DONNÉES!$E$20</xm:f>
            <x14:dxf>
              <fill>
                <patternFill>
                  <bgColor rgb="FFFFC000"/>
                </patternFill>
              </fill>
            </x14:dxf>
          </x14:cfRule>
          <x14:cfRule type="containsText" priority="1" operator="containsText" id="{D90A1774-98E0-46E8-A1DE-FB981E882D16}">
            <xm:f>NOT(ISERROR(SEARCH(DONNÉES!$E$21,F2)))</xm:f>
            <xm:f>DONNÉES!$E$21</xm:f>
            <x14:dxf>
              <fill>
                <patternFill>
                  <bgColor rgb="FFFFC000"/>
                </patternFill>
              </fill>
            </x14:dxf>
          </x14:cfRule>
          <xm:sqref>F2:F1048576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EA3B31F5-A196-4C9D-BDE6-DC56BBAD63B9}">
          <x14:formula1>
            <xm:f>DONNÉES!$B$22:$B$24</xm:f>
          </x14:formula1>
          <xm:sqref>E2:E1048576</xm:sqref>
        </x14:dataValidation>
        <x14:dataValidation type="list" allowBlank="1" showInputMessage="1" showErrorMessage="1" xr:uid="{0FF7BDAA-F637-491D-92C6-A8C0AADB678A}">
          <x14:formula1>
            <xm:f>DONNÉES!$E$20:$E$21</xm:f>
          </x14:formula1>
          <xm:sqref>F2:F1048576</xm:sqref>
        </x14:dataValidation>
        <x14:dataValidation type="list" allowBlank="1" showInputMessage="1" showErrorMessage="1" xr:uid="{E0171F57-DF57-451E-8228-23163DDF6D62}">
          <x14:formula1>
            <xm:f>DONNÉES!$C$27:$C$29</xm:f>
          </x14:formula1>
          <xm:sqref>D2:D1048576</xm:sqref>
        </x14:dataValidation>
        <x14:dataValidation type="list" allowBlank="1" showInputMessage="1" showErrorMessage="1" xr:uid="{4A5734E2-A9ED-4E2E-AD68-D9B870B404E1}">
          <x14:formula1>
            <xm:f>DONNÉES!$C$19:$C$20</xm:f>
          </x14:formula1>
          <xm:sqref>B2:B1048576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D427D4-0AAB-4616-BB10-2C251E9C8AD9}">
  <dimension ref="A1:P334"/>
  <sheetViews>
    <sheetView zoomScale="70" zoomScaleNormal="70" workbookViewId="0">
      <pane ySplit="1" topLeftCell="A2" activePane="bottomLeft" state="frozen"/>
      <selection pane="bottomLeft" activeCell="J15" sqref="J15"/>
    </sheetView>
  </sheetViews>
  <sheetFormatPr baseColWidth="10" defaultColWidth="11.453125" defaultRowHeight="14.5" x14ac:dyDescent="0.35"/>
  <cols>
    <col min="1" max="1" width="62.81640625" style="10" customWidth="1"/>
    <col min="2" max="2" width="43.54296875" style="36" customWidth="1"/>
    <col min="3" max="3" width="42.90625" style="10" customWidth="1"/>
    <col min="4" max="4" width="30.1796875" style="10" bestFit="1" customWidth="1"/>
    <col min="5" max="5" width="44.1796875" style="10" customWidth="1"/>
    <col min="6" max="6" width="28.6328125" style="36" hidden="1" customWidth="1"/>
    <col min="7" max="7" width="19.90625" style="36" hidden="1" customWidth="1"/>
    <col min="8" max="8" width="21.08984375" style="36" customWidth="1"/>
    <col min="9" max="9" width="21.453125" style="36" customWidth="1"/>
    <col min="10" max="10" width="16.6328125" style="110" customWidth="1"/>
    <col min="11" max="11" width="25.90625" style="111" customWidth="1"/>
    <col min="12" max="12" width="21.81640625" style="36" customWidth="1"/>
    <col min="13" max="13" width="19.81640625" style="36" customWidth="1"/>
    <col min="14" max="14" width="24" style="36" hidden="1" customWidth="1"/>
    <col min="15" max="15" width="51.1796875" style="36" customWidth="1"/>
    <col min="16" max="16" width="140.453125" style="92" bestFit="1" customWidth="1"/>
    <col min="17" max="17" width="21.08984375" customWidth="1"/>
  </cols>
  <sheetData>
    <row r="1" spans="1:16" ht="26.5" thickBot="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1" t="s">
        <v>7</v>
      </c>
      <c r="I1" s="1" t="s">
        <v>8</v>
      </c>
      <c r="J1" s="3" t="s">
        <v>9</v>
      </c>
      <c r="K1" s="4" t="s">
        <v>10</v>
      </c>
      <c r="L1" s="1" t="s">
        <v>11</v>
      </c>
      <c r="M1" s="1" t="s">
        <v>12</v>
      </c>
      <c r="N1" s="5" t="s">
        <v>13</v>
      </c>
      <c r="O1" s="6" t="s">
        <v>14</v>
      </c>
      <c r="P1" s="7" t="s">
        <v>15</v>
      </c>
    </row>
    <row r="2" spans="1:16" x14ac:dyDescent="0.35">
      <c r="A2" s="8" t="s">
        <v>16</v>
      </c>
      <c r="B2" s="9" t="s">
        <v>17</v>
      </c>
      <c r="C2" s="10" t="s">
        <v>18</v>
      </c>
      <c r="D2" s="11" t="s">
        <v>19</v>
      </c>
      <c r="E2" s="8" t="s">
        <v>20</v>
      </c>
      <c r="F2" s="9" t="s">
        <v>21</v>
      </c>
      <c r="G2" s="9" t="s">
        <v>21</v>
      </c>
      <c r="H2" s="12">
        <v>9327.48</v>
      </c>
      <c r="I2" s="12">
        <v>9374.2199999999993</v>
      </c>
      <c r="J2" s="13">
        <f t="shared" ref="J2" si="0">(I2-H2)/H2</f>
        <v>5.010999755560964E-3</v>
      </c>
      <c r="K2" s="14">
        <f>I2-H2</f>
        <v>46.739999999999782</v>
      </c>
      <c r="L2" s="15" t="s">
        <v>22</v>
      </c>
      <c r="M2" s="9">
        <v>3243244</v>
      </c>
      <c r="N2" s="9"/>
      <c r="O2" s="16">
        <v>44540</v>
      </c>
      <c r="P2" s="17"/>
    </row>
    <row r="3" spans="1:16" x14ac:dyDescent="0.35">
      <c r="A3" s="11"/>
      <c r="B3" s="18"/>
      <c r="C3" s="19"/>
      <c r="D3" s="11"/>
      <c r="E3" s="11"/>
      <c r="F3" s="18"/>
      <c r="G3" s="18"/>
      <c r="H3" s="20"/>
      <c r="I3" s="20"/>
      <c r="J3" s="13"/>
      <c r="K3" s="14"/>
      <c r="L3" s="32"/>
      <c r="M3" s="18"/>
      <c r="N3" s="18"/>
      <c r="O3" s="21"/>
      <c r="P3" s="17"/>
    </row>
    <row r="4" spans="1:16" x14ac:dyDescent="0.35">
      <c r="A4" s="11"/>
      <c r="B4" s="18"/>
      <c r="C4" s="11"/>
      <c r="D4" s="11"/>
      <c r="E4" s="11"/>
      <c r="F4" s="18"/>
      <c r="G4" s="18"/>
      <c r="H4" s="20"/>
      <c r="I4" s="20"/>
      <c r="J4" s="13"/>
      <c r="K4" s="12"/>
      <c r="L4" s="32"/>
      <c r="M4" s="22"/>
      <c r="N4" s="22"/>
      <c r="O4" s="21"/>
      <c r="P4" s="17"/>
    </row>
    <row r="5" spans="1:16" x14ac:dyDescent="0.35">
      <c r="A5" s="11"/>
      <c r="B5" s="18"/>
      <c r="C5" s="19"/>
      <c r="D5" s="11"/>
      <c r="E5" s="11"/>
      <c r="F5" s="18"/>
      <c r="G5" s="18"/>
      <c r="H5" s="20"/>
      <c r="I5" s="20"/>
      <c r="J5" s="13"/>
      <c r="K5" s="14"/>
      <c r="L5" s="32"/>
      <c r="M5" s="18"/>
      <c r="N5" s="18"/>
      <c r="O5" s="21"/>
      <c r="P5" s="17"/>
    </row>
    <row r="6" spans="1:16" x14ac:dyDescent="0.35">
      <c r="A6" s="11"/>
      <c r="B6" s="18"/>
      <c r="C6" s="11"/>
      <c r="D6" s="11"/>
      <c r="E6" s="11"/>
      <c r="F6" s="18"/>
      <c r="G6" s="18"/>
      <c r="H6" s="20"/>
      <c r="I6" s="20"/>
      <c r="J6" s="13"/>
      <c r="K6" s="14"/>
      <c r="L6" s="32"/>
      <c r="M6" s="23"/>
      <c r="N6" s="23"/>
      <c r="O6" s="24"/>
      <c r="P6" s="17"/>
    </row>
    <row r="7" spans="1:16" x14ac:dyDescent="0.35">
      <c r="A7" s="11"/>
      <c r="B7" s="18"/>
      <c r="C7" s="19"/>
      <c r="D7" s="11"/>
      <c r="E7" s="11"/>
      <c r="F7" s="18"/>
      <c r="G7" s="18"/>
      <c r="H7" s="20"/>
      <c r="I7" s="20"/>
      <c r="J7" s="13"/>
      <c r="K7" s="14"/>
      <c r="L7" s="32"/>
      <c r="M7" s="23"/>
      <c r="N7" s="25"/>
      <c r="O7" s="27"/>
      <c r="P7" s="28"/>
    </row>
    <row r="8" spans="1:16" x14ac:dyDescent="0.35">
      <c r="A8" s="11"/>
      <c r="B8" s="18"/>
      <c r="C8" s="11"/>
      <c r="D8" s="11"/>
      <c r="E8" s="11"/>
      <c r="F8" s="18"/>
      <c r="G8" s="18"/>
      <c r="H8" s="20"/>
      <c r="I8" s="20"/>
      <c r="J8" s="13"/>
      <c r="K8" s="14"/>
      <c r="L8" s="32"/>
      <c r="M8" s="26"/>
      <c r="N8" s="29"/>
      <c r="O8" s="16"/>
      <c r="P8" s="17"/>
    </row>
    <row r="9" spans="1:16" x14ac:dyDescent="0.35">
      <c r="A9" s="11"/>
      <c r="B9" s="18"/>
      <c r="C9" s="11"/>
      <c r="D9" s="11"/>
      <c r="E9" s="11"/>
      <c r="F9" s="18"/>
      <c r="G9" s="18"/>
      <c r="H9" s="20"/>
      <c r="I9" s="20"/>
      <c r="J9" s="13"/>
      <c r="K9" s="14"/>
      <c r="L9" s="32"/>
      <c r="M9" s="18"/>
      <c r="N9" s="18"/>
      <c r="O9" s="21"/>
      <c r="P9" s="17"/>
    </row>
    <row r="10" spans="1:16" x14ac:dyDescent="0.35">
      <c r="A10" s="11"/>
      <c r="B10" s="18"/>
      <c r="C10" s="11"/>
      <c r="D10" s="11"/>
      <c r="E10" s="11"/>
      <c r="F10" s="18"/>
      <c r="G10" s="18"/>
      <c r="H10" s="20"/>
      <c r="I10" s="20"/>
      <c r="J10" s="13"/>
      <c r="K10" s="14"/>
      <c r="L10" s="32"/>
      <c r="M10" s="18"/>
      <c r="N10" s="18"/>
      <c r="O10" s="21"/>
      <c r="P10" s="17"/>
    </row>
    <row r="11" spans="1:16" x14ac:dyDescent="0.35">
      <c r="A11" s="11"/>
      <c r="B11" s="18"/>
      <c r="C11" s="11"/>
      <c r="D11" s="11"/>
      <c r="E11" s="11"/>
      <c r="F11" s="18"/>
      <c r="G11" s="18"/>
      <c r="H11" s="20"/>
      <c r="I11" s="20"/>
      <c r="J11" s="13"/>
      <c r="K11" s="14"/>
      <c r="L11" s="32"/>
      <c r="M11" s="18"/>
      <c r="N11" s="18"/>
      <c r="O11" s="21"/>
      <c r="P11" s="17"/>
    </row>
    <row r="12" spans="1:16" x14ac:dyDescent="0.35">
      <c r="A12" s="11"/>
      <c r="B12" s="18"/>
      <c r="C12" s="19"/>
      <c r="D12" s="11"/>
      <c r="E12" s="11"/>
      <c r="F12" s="18"/>
      <c r="G12" s="18"/>
      <c r="H12" s="30"/>
      <c r="I12" s="20"/>
      <c r="J12" s="13"/>
      <c r="K12" s="14"/>
      <c r="L12" s="32"/>
      <c r="M12" s="18"/>
      <c r="N12" s="18"/>
      <c r="O12" s="21"/>
      <c r="P12" s="17"/>
    </row>
    <row r="13" spans="1:16" x14ac:dyDescent="0.35">
      <c r="A13" s="31"/>
      <c r="B13" s="32"/>
      <c r="C13" s="31"/>
      <c r="D13" s="31"/>
      <c r="E13" s="31"/>
      <c r="F13" s="32"/>
      <c r="G13" s="32"/>
      <c r="H13" s="33"/>
      <c r="I13" s="33"/>
      <c r="J13" s="13"/>
      <c r="K13" s="14"/>
      <c r="L13" s="32"/>
      <c r="M13" s="32"/>
      <c r="N13" s="32"/>
      <c r="O13" s="34"/>
      <c r="P13" s="35"/>
    </row>
    <row r="14" spans="1:16" x14ac:dyDescent="0.35">
      <c r="A14" s="31"/>
      <c r="B14" s="32"/>
      <c r="C14" s="31"/>
      <c r="D14" s="31"/>
      <c r="E14" s="31"/>
      <c r="F14" s="32"/>
      <c r="G14" s="32"/>
      <c r="H14" s="33"/>
      <c r="I14" s="33"/>
      <c r="J14" s="13"/>
      <c r="K14" s="12"/>
      <c r="L14" s="32"/>
      <c r="M14" s="32"/>
      <c r="N14" s="22"/>
      <c r="O14" s="34"/>
      <c r="P14" s="35"/>
    </row>
    <row r="15" spans="1:16" x14ac:dyDescent="0.35">
      <c r="A15" s="31"/>
      <c r="C15" s="37"/>
      <c r="D15" s="31"/>
      <c r="E15" s="31"/>
      <c r="F15" s="32"/>
      <c r="G15" s="32"/>
      <c r="H15" s="33"/>
      <c r="I15" s="33"/>
      <c r="J15" s="13"/>
      <c r="K15" s="14"/>
      <c r="L15" s="32"/>
      <c r="M15" s="32"/>
      <c r="N15" s="32"/>
      <c r="O15" s="34"/>
      <c r="P15" s="17"/>
    </row>
    <row r="16" spans="1:16" x14ac:dyDescent="0.35">
      <c r="A16" s="31"/>
      <c r="B16" s="32"/>
      <c r="C16" s="38"/>
      <c r="D16" s="31"/>
      <c r="E16" s="31"/>
      <c r="F16" s="32"/>
      <c r="G16" s="32"/>
      <c r="H16" s="33"/>
      <c r="I16" s="33"/>
      <c r="J16" s="13"/>
      <c r="K16" s="12"/>
      <c r="L16" s="32"/>
      <c r="M16" s="32"/>
      <c r="N16" s="22"/>
      <c r="O16" s="34"/>
      <c r="P16" s="35"/>
    </row>
    <row r="17" spans="1:16" x14ac:dyDescent="0.35">
      <c r="A17" s="31"/>
      <c r="B17" s="32"/>
      <c r="C17" s="31"/>
      <c r="D17" s="31"/>
      <c r="E17" s="31"/>
      <c r="F17" s="32"/>
      <c r="G17" s="32"/>
      <c r="H17" s="33"/>
      <c r="I17" s="33"/>
      <c r="J17" s="13"/>
      <c r="K17" s="14"/>
      <c r="L17" s="32"/>
      <c r="M17" s="32"/>
      <c r="N17" s="32"/>
      <c r="O17" s="34"/>
      <c r="P17" s="35"/>
    </row>
    <row r="18" spans="1:16" x14ac:dyDescent="0.35">
      <c r="A18" s="31"/>
      <c r="B18" s="32"/>
      <c r="C18" s="31"/>
      <c r="D18" s="31"/>
      <c r="E18" s="31"/>
      <c r="F18" s="32"/>
      <c r="G18" s="32"/>
      <c r="H18" s="33"/>
      <c r="I18" s="33"/>
      <c r="J18" s="13"/>
      <c r="K18" s="14"/>
      <c r="L18" s="32"/>
      <c r="M18" s="32"/>
      <c r="N18" s="32"/>
      <c r="O18" s="34"/>
      <c r="P18" s="35"/>
    </row>
    <row r="19" spans="1:16" x14ac:dyDescent="0.35">
      <c r="A19" s="31"/>
      <c r="B19" s="32"/>
      <c r="C19" s="37"/>
      <c r="D19" s="31"/>
      <c r="E19" s="31"/>
      <c r="F19" s="32"/>
      <c r="G19" s="32"/>
      <c r="H19" s="33"/>
      <c r="I19" s="33"/>
      <c r="J19" s="13"/>
      <c r="K19" s="14"/>
      <c r="L19" s="32"/>
      <c r="M19" s="32"/>
      <c r="N19" s="32"/>
      <c r="O19" s="34"/>
      <c r="P19" s="35"/>
    </row>
    <row r="20" spans="1:16" x14ac:dyDescent="0.35">
      <c r="A20" s="31"/>
      <c r="B20" s="32"/>
      <c r="C20" s="37"/>
      <c r="D20" s="31"/>
      <c r="E20" s="31"/>
      <c r="F20" s="32"/>
      <c r="G20" s="32"/>
      <c r="H20" s="33"/>
      <c r="I20" s="33"/>
      <c r="J20" s="13"/>
      <c r="K20" s="14"/>
      <c r="L20" s="32"/>
      <c r="M20" s="32"/>
      <c r="N20" s="32"/>
      <c r="O20" s="34"/>
      <c r="P20" s="35"/>
    </row>
    <row r="21" spans="1:16" x14ac:dyDescent="0.35">
      <c r="A21" s="31"/>
      <c r="B21" s="32"/>
      <c r="C21" s="37"/>
      <c r="D21" s="31"/>
      <c r="E21" s="31"/>
      <c r="F21" s="32"/>
      <c r="G21" s="32"/>
      <c r="H21" s="33"/>
      <c r="I21" s="33"/>
      <c r="J21" s="13"/>
      <c r="K21" s="14"/>
      <c r="L21" s="32"/>
      <c r="M21" s="22"/>
      <c r="N21" s="22"/>
      <c r="O21" s="34"/>
      <c r="P21" s="35"/>
    </row>
    <row r="22" spans="1:16" x14ac:dyDescent="0.35">
      <c r="A22" s="31"/>
      <c r="B22" s="32"/>
      <c r="C22" s="37"/>
      <c r="D22" s="31"/>
      <c r="E22" s="31"/>
      <c r="F22" s="32"/>
      <c r="G22" s="32"/>
      <c r="H22" s="33"/>
      <c r="I22" s="33"/>
      <c r="J22" s="13"/>
      <c r="K22" s="14"/>
      <c r="L22" s="32"/>
      <c r="M22" s="32"/>
      <c r="N22" s="32"/>
      <c r="O22" s="34"/>
      <c r="P22" s="35"/>
    </row>
    <row r="23" spans="1:16" x14ac:dyDescent="0.35">
      <c r="A23" s="31"/>
      <c r="B23" s="32"/>
      <c r="C23" s="37"/>
      <c r="D23" s="31"/>
      <c r="E23" s="31"/>
      <c r="F23" s="32"/>
      <c r="G23" s="32"/>
      <c r="H23" s="33"/>
      <c r="I23" s="33"/>
      <c r="J23" s="13"/>
      <c r="K23" s="12"/>
      <c r="L23" s="32"/>
      <c r="M23" s="32"/>
      <c r="N23" s="22"/>
      <c r="O23" s="34"/>
      <c r="P23" s="35"/>
    </row>
    <row r="24" spans="1:16" x14ac:dyDescent="0.35">
      <c r="A24" s="31"/>
      <c r="B24" s="32"/>
      <c r="C24" s="37"/>
      <c r="D24" s="31"/>
      <c r="E24" s="31"/>
      <c r="F24" s="32"/>
      <c r="G24" s="32"/>
      <c r="H24" s="33"/>
      <c r="I24" s="33"/>
      <c r="J24" s="13"/>
      <c r="K24" s="14"/>
      <c r="L24" s="32"/>
      <c r="M24" s="32"/>
      <c r="N24" s="32"/>
      <c r="O24" s="34"/>
      <c r="P24" s="35"/>
    </row>
    <row r="25" spans="1:16" x14ac:dyDescent="0.35">
      <c r="A25" s="31"/>
      <c r="B25" s="32"/>
      <c r="C25" s="37"/>
      <c r="D25" s="31"/>
      <c r="E25" s="31"/>
      <c r="F25" s="32"/>
      <c r="G25" s="32"/>
      <c r="H25" s="33"/>
      <c r="I25" s="33"/>
      <c r="J25" s="13"/>
      <c r="K25" s="14"/>
      <c r="L25" s="32"/>
      <c r="M25" s="32"/>
      <c r="N25" s="32"/>
      <c r="O25" s="34"/>
      <c r="P25" s="35"/>
    </row>
    <row r="26" spans="1:16" x14ac:dyDescent="0.35">
      <c r="A26" s="31"/>
      <c r="B26" s="32"/>
      <c r="C26" s="37"/>
      <c r="D26" s="31"/>
      <c r="E26" s="31"/>
      <c r="F26" s="32"/>
      <c r="G26" s="32"/>
      <c r="H26" s="33"/>
      <c r="I26" s="33"/>
      <c r="J26" s="13"/>
      <c r="K26" s="14"/>
      <c r="L26" s="32"/>
      <c r="M26" s="32"/>
      <c r="N26" s="32"/>
      <c r="O26" s="34"/>
      <c r="P26" s="35"/>
    </row>
    <row r="27" spans="1:16" x14ac:dyDescent="0.35">
      <c r="A27" s="31"/>
      <c r="B27" s="32"/>
      <c r="C27" s="37"/>
      <c r="D27" s="31"/>
      <c r="E27" s="31"/>
      <c r="F27" s="32"/>
      <c r="G27" s="32"/>
      <c r="H27" s="33"/>
      <c r="I27" s="33"/>
      <c r="J27" s="13"/>
      <c r="K27" s="14"/>
      <c r="L27" s="32"/>
      <c r="M27" s="32"/>
      <c r="N27" s="32"/>
      <c r="O27" s="34"/>
      <c r="P27" s="35"/>
    </row>
    <row r="28" spans="1:16" x14ac:dyDescent="0.35">
      <c r="A28" s="31"/>
      <c r="C28" s="37"/>
      <c r="D28" s="31"/>
      <c r="E28" s="31"/>
      <c r="F28" s="32"/>
      <c r="G28" s="32"/>
      <c r="H28" s="33"/>
      <c r="I28" s="33"/>
      <c r="J28" s="13"/>
      <c r="K28" s="14"/>
      <c r="L28" s="32"/>
      <c r="M28" s="32"/>
      <c r="N28" s="32"/>
      <c r="O28" s="34"/>
      <c r="P28" s="35"/>
    </row>
    <row r="29" spans="1:16" x14ac:dyDescent="0.35">
      <c r="A29" s="31"/>
      <c r="B29" s="32"/>
      <c r="C29" s="37"/>
      <c r="D29" s="31"/>
      <c r="E29" s="31"/>
      <c r="F29" s="32"/>
      <c r="G29" s="32"/>
      <c r="H29" s="33"/>
      <c r="I29" s="33"/>
      <c r="J29" s="13"/>
      <c r="K29" s="14"/>
      <c r="L29" s="32"/>
      <c r="M29" s="22"/>
      <c r="N29" s="22"/>
      <c r="O29" s="34"/>
      <c r="P29" s="35"/>
    </row>
    <row r="30" spans="1:16" x14ac:dyDescent="0.35">
      <c r="A30" s="31"/>
      <c r="B30" s="32"/>
      <c r="C30" s="37"/>
      <c r="D30" s="31"/>
      <c r="E30" s="31"/>
      <c r="F30" s="32"/>
      <c r="G30" s="32"/>
      <c r="H30" s="33"/>
      <c r="I30" s="33"/>
      <c r="J30" s="13"/>
      <c r="K30" s="14"/>
      <c r="L30" s="32"/>
      <c r="M30" s="32"/>
      <c r="N30" s="32"/>
      <c r="O30" s="34"/>
      <c r="P30" s="35"/>
    </row>
    <row r="31" spans="1:16" x14ac:dyDescent="0.35">
      <c r="A31" s="31"/>
      <c r="B31" s="32"/>
      <c r="C31" s="37"/>
      <c r="D31" s="31"/>
      <c r="E31" s="31"/>
      <c r="F31" s="32"/>
      <c r="G31" s="32"/>
      <c r="H31" s="33"/>
      <c r="I31" s="33"/>
      <c r="J31" s="13"/>
      <c r="K31" s="14"/>
      <c r="L31" s="32"/>
      <c r="M31" s="32"/>
      <c r="N31" s="32"/>
      <c r="O31" s="34"/>
      <c r="P31" s="35"/>
    </row>
    <row r="32" spans="1:16" x14ac:dyDescent="0.35">
      <c r="A32" s="31"/>
      <c r="B32" s="32"/>
      <c r="C32" s="37"/>
      <c r="D32" s="31"/>
      <c r="E32" s="31"/>
      <c r="F32" s="32"/>
      <c r="G32" s="32"/>
      <c r="H32" s="33"/>
      <c r="I32" s="33"/>
      <c r="J32" s="13"/>
      <c r="K32" s="14"/>
      <c r="L32" s="32"/>
      <c r="M32" s="32"/>
      <c r="N32" s="32"/>
      <c r="O32" s="34"/>
      <c r="P32" s="35"/>
    </row>
    <row r="33" spans="1:16" x14ac:dyDescent="0.35">
      <c r="A33" s="31"/>
      <c r="B33" s="32"/>
      <c r="C33" s="37"/>
      <c r="D33" s="31"/>
      <c r="F33" s="32"/>
      <c r="G33" s="32"/>
      <c r="H33" s="33"/>
      <c r="I33" s="33"/>
      <c r="J33" s="13"/>
      <c r="K33" s="14"/>
      <c r="L33" s="32"/>
      <c r="M33" s="32"/>
      <c r="N33" s="32"/>
      <c r="O33" s="34"/>
      <c r="P33" s="35"/>
    </row>
    <row r="34" spans="1:16" ht="16.25" customHeight="1" x14ac:dyDescent="0.35">
      <c r="A34" s="31"/>
      <c r="B34" s="32"/>
      <c r="C34" s="37"/>
      <c r="D34" s="31"/>
      <c r="E34" s="31"/>
      <c r="F34" s="32"/>
      <c r="G34" s="32"/>
      <c r="H34" s="33"/>
      <c r="I34" s="33"/>
      <c r="J34" s="39"/>
      <c r="K34" s="14"/>
      <c r="L34" s="32"/>
      <c r="M34" s="32"/>
      <c r="N34" s="32"/>
      <c r="O34" s="34"/>
      <c r="P34" s="40"/>
    </row>
    <row r="35" spans="1:16" ht="15" customHeight="1" x14ac:dyDescent="0.35">
      <c r="A35" s="31"/>
      <c r="B35" s="32"/>
      <c r="C35" s="37"/>
      <c r="D35" s="31"/>
      <c r="E35" s="31"/>
      <c r="F35" s="32"/>
      <c r="G35" s="32"/>
      <c r="H35" s="33"/>
      <c r="I35" s="33"/>
      <c r="J35" s="39"/>
      <c r="K35" s="14"/>
      <c r="L35" s="32"/>
      <c r="M35" s="32"/>
      <c r="N35" s="32"/>
      <c r="O35" s="34"/>
      <c r="P35" s="35"/>
    </row>
    <row r="36" spans="1:16" x14ac:dyDescent="0.35">
      <c r="A36" s="31"/>
      <c r="B36" s="32"/>
      <c r="C36" s="37"/>
      <c r="D36" s="31"/>
      <c r="E36" s="31"/>
      <c r="F36" s="32"/>
      <c r="G36" s="32"/>
      <c r="H36" s="41"/>
      <c r="I36" s="41"/>
      <c r="J36" s="39"/>
      <c r="K36" s="14"/>
      <c r="L36" s="32"/>
      <c r="M36" s="32"/>
      <c r="N36" s="32"/>
      <c r="O36" s="34"/>
      <c r="P36" s="35"/>
    </row>
    <row r="37" spans="1:16" x14ac:dyDescent="0.35">
      <c r="A37" s="31"/>
      <c r="B37" s="32"/>
      <c r="C37" s="37"/>
      <c r="D37" s="31"/>
      <c r="E37" s="31"/>
      <c r="F37" s="32"/>
      <c r="G37" s="32"/>
      <c r="H37" s="33"/>
      <c r="I37" s="33"/>
      <c r="J37" s="39"/>
      <c r="K37" s="14"/>
      <c r="L37" s="32"/>
      <c r="M37" s="32"/>
      <c r="N37" s="32"/>
      <c r="O37" s="34"/>
      <c r="P37" s="35"/>
    </row>
    <row r="38" spans="1:16" x14ac:dyDescent="0.35">
      <c r="A38" s="31"/>
      <c r="B38" s="32"/>
      <c r="C38" s="37"/>
      <c r="D38" s="31"/>
      <c r="E38" s="31"/>
      <c r="F38" s="32"/>
      <c r="G38" s="32"/>
      <c r="H38" s="33"/>
      <c r="I38" s="33"/>
      <c r="J38" s="39"/>
      <c r="K38" s="14"/>
      <c r="L38" s="32"/>
      <c r="M38" s="32"/>
      <c r="N38" s="32"/>
      <c r="O38" s="34"/>
      <c r="P38" s="35"/>
    </row>
    <row r="39" spans="1:16" x14ac:dyDescent="0.35">
      <c r="A39" s="31"/>
      <c r="B39" s="32"/>
      <c r="C39" s="37"/>
      <c r="D39" s="31"/>
      <c r="E39" s="31"/>
      <c r="F39" s="32"/>
      <c r="G39" s="32"/>
      <c r="H39" s="33"/>
      <c r="I39" s="33"/>
      <c r="J39" s="39"/>
      <c r="K39" s="14"/>
      <c r="L39" s="32"/>
      <c r="M39" s="18"/>
      <c r="N39" s="18"/>
      <c r="O39" s="34"/>
      <c r="P39" s="35"/>
    </row>
    <row r="40" spans="1:16" x14ac:dyDescent="0.35">
      <c r="A40" s="31"/>
      <c r="B40" s="32"/>
      <c r="C40" s="37"/>
      <c r="D40" s="31"/>
      <c r="E40" s="31"/>
      <c r="F40" s="32"/>
      <c r="G40" s="32"/>
      <c r="H40" s="42"/>
      <c r="I40" s="42"/>
      <c r="J40" s="43"/>
      <c r="K40" s="12"/>
      <c r="L40" s="32"/>
      <c r="M40" s="18"/>
      <c r="N40" s="22"/>
      <c r="O40" s="34"/>
      <c r="P40" s="35"/>
    </row>
    <row r="41" spans="1:16" x14ac:dyDescent="0.35">
      <c r="A41" s="31"/>
      <c r="B41" s="32"/>
      <c r="C41" s="37"/>
      <c r="D41" s="31"/>
      <c r="E41" s="31"/>
      <c r="F41" s="32"/>
      <c r="G41" s="32"/>
      <c r="H41" s="33"/>
      <c r="I41" s="33"/>
      <c r="J41" s="39"/>
      <c r="K41" s="14"/>
      <c r="L41" s="32"/>
      <c r="M41" s="18"/>
      <c r="N41" s="18"/>
      <c r="O41" s="34"/>
      <c r="P41" s="35"/>
    </row>
    <row r="42" spans="1:16" x14ac:dyDescent="0.35">
      <c r="A42" s="31"/>
      <c r="B42" s="32"/>
      <c r="C42" s="37"/>
      <c r="D42" s="31"/>
      <c r="E42" s="31"/>
      <c r="F42" s="32"/>
      <c r="G42" s="32"/>
      <c r="H42" s="33"/>
      <c r="I42" s="33"/>
      <c r="J42" s="39"/>
      <c r="K42" s="14"/>
      <c r="L42" s="32"/>
      <c r="M42" s="18"/>
      <c r="N42" s="18"/>
      <c r="O42" s="34"/>
      <c r="P42" s="35"/>
    </row>
    <row r="43" spans="1:16" x14ac:dyDescent="0.35">
      <c r="A43" s="31"/>
      <c r="B43" s="32"/>
      <c r="C43" s="37"/>
      <c r="D43" s="31"/>
      <c r="E43" s="31"/>
      <c r="F43" s="32"/>
      <c r="G43" s="32"/>
      <c r="H43" s="33"/>
      <c r="I43" s="33"/>
      <c r="J43" s="39"/>
      <c r="K43" s="14"/>
      <c r="L43" s="32"/>
      <c r="M43" s="18"/>
      <c r="N43" s="18"/>
      <c r="O43" s="34"/>
      <c r="P43" s="35"/>
    </row>
    <row r="44" spans="1:16" x14ac:dyDescent="0.35">
      <c r="A44" s="31"/>
      <c r="B44" s="32"/>
      <c r="C44" s="37"/>
      <c r="D44" s="31"/>
      <c r="E44" s="31"/>
      <c r="F44" s="32"/>
      <c r="G44" s="32"/>
      <c r="H44" s="33"/>
      <c r="I44" s="33"/>
      <c r="J44" s="39"/>
      <c r="K44" s="14"/>
      <c r="L44" s="32"/>
      <c r="M44" s="18"/>
      <c r="N44" s="18"/>
      <c r="O44" s="34"/>
      <c r="P44" s="35"/>
    </row>
    <row r="45" spans="1:16" x14ac:dyDescent="0.35">
      <c r="A45" s="31"/>
      <c r="B45" s="32"/>
      <c r="C45" s="37"/>
      <c r="D45" s="31"/>
      <c r="E45" s="31"/>
      <c r="F45" s="32"/>
      <c r="G45" s="32"/>
      <c r="H45" s="33"/>
      <c r="I45" s="33"/>
      <c r="J45" s="39"/>
      <c r="K45" s="14"/>
      <c r="L45" s="32"/>
      <c r="M45" s="18"/>
      <c r="N45" s="18"/>
      <c r="O45" s="34"/>
      <c r="P45" s="35"/>
    </row>
    <row r="46" spans="1:16" x14ac:dyDescent="0.35">
      <c r="A46" s="31"/>
      <c r="B46" s="32"/>
      <c r="C46" s="37"/>
      <c r="D46" s="31"/>
      <c r="E46" s="31"/>
      <c r="F46" s="32"/>
      <c r="G46" s="32"/>
      <c r="H46" s="33"/>
      <c r="I46" s="33"/>
      <c r="J46" s="39"/>
      <c r="K46" s="14"/>
      <c r="L46" s="32"/>
      <c r="M46" s="18"/>
      <c r="N46" s="18"/>
      <c r="O46" s="34"/>
      <c r="P46" s="35"/>
    </row>
    <row r="47" spans="1:16" s="45" customFormat="1" x14ac:dyDescent="0.35">
      <c r="A47" s="11"/>
      <c r="B47" s="18"/>
      <c r="C47" s="19"/>
      <c r="D47" s="11"/>
      <c r="E47" s="11"/>
      <c r="F47" s="18"/>
      <c r="G47" s="18"/>
      <c r="H47" s="20"/>
      <c r="I47" s="20"/>
      <c r="J47" s="44"/>
      <c r="K47" s="14"/>
      <c r="L47" s="18"/>
      <c r="M47" s="18"/>
      <c r="N47" s="18"/>
      <c r="O47" s="21"/>
      <c r="P47" s="17"/>
    </row>
    <row r="48" spans="1:16" x14ac:dyDescent="0.35">
      <c r="A48" s="31"/>
      <c r="B48" s="32"/>
      <c r="C48" s="37"/>
      <c r="D48" s="31"/>
      <c r="E48" s="46"/>
      <c r="F48" s="32"/>
      <c r="G48" s="32"/>
      <c r="H48" s="33"/>
      <c r="I48" s="33"/>
      <c r="J48" s="44"/>
      <c r="K48" s="14"/>
      <c r="L48" s="32"/>
      <c r="M48" s="18"/>
      <c r="N48" s="18"/>
      <c r="O48" s="34"/>
      <c r="P48" s="35"/>
    </row>
    <row r="49" spans="1:16" x14ac:dyDescent="0.35">
      <c r="A49" s="31"/>
      <c r="B49" s="32"/>
      <c r="C49" s="37"/>
      <c r="D49" s="31"/>
      <c r="E49" s="31"/>
      <c r="F49" s="32"/>
      <c r="G49" s="32"/>
      <c r="H49" s="47"/>
      <c r="I49" s="48"/>
      <c r="J49" s="49"/>
      <c r="K49" s="50"/>
      <c r="L49" s="32"/>
      <c r="M49" s="18"/>
      <c r="N49" s="18"/>
      <c r="O49" s="34"/>
      <c r="P49" s="35"/>
    </row>
    <row r="50" spans="1:16" ht="15.5" x14ac:dyDescent="0.35">
      <c r="A50" s="51"/>
      <c r="B50" s="32"/>
      <c r="C50" s="37"/>
      <c r="D50" s="31"/>
      <c r="E50" s="52"/>
      <c r="F50" s="32"/>
      <c r="G50" s="32"/>
      <c r="H50" s="33"/>
      <c r="I50" s="33"/>
      <c r="J50" s="44"/>
      <c r="K50" s="14"/>
      <c r="L50" s="32"/>
      <c r="M50" s="32"/>
      <c r="N50" s="32"/>
      <c r="O50" s="34"/>
      <c r="P50" s="35"/>
    </row>
    <row r="51" spans="1:16" x14ac:dyDescent="0.35">
      <c r="A51" s="31"/>
      <c r="B51" s="32"/>
      <c r="C51" s="31"/>
      <c r="D51" s="31"/>
      <c r="E51" s="31"/>
      <c r="F51" s="32"/>
      <c r="G51" s="32"/>
      <c r="H51" s="42"/>
      <c r="I51" s="42"/>
      <c r="J51" s="44"/>
      <c r="K51" s="14"/>
      <c r="L51" s="32"/>
      <c r="M51" s="32"/>
      <c r="N51" s="32"/>
      <c r="O51" s="34"/>
      <c r="P51" s="35"/>
    </row>
    <row r="52" spans="1:16" x14ac:dyDescent="0.35">
      <c r="A52" s="31"/>
      <c r="B52" s="32"/>
      <c r="C52" s="31"/>
      <c r="D52" s="31"/>
      <c r="E52" s="31"/>
      <c r="F52" s="32"/>
      <c r="G52" s="32"/>
      <c r="H52" s="33"/>
      <c r="I52" s="33"/>
      <c r="J52" s="44"/>
      <c r="K52" s="14"/>
      <c r="L52" s="32"/>
      <c r="M52" s="32"/>
      <c r="N52" s="32"/>
      <c r="O52" s="34"/>
      <c r="P52" s="190"/>
    </row>
    <row r="53" spans="1:16" x14ac:dyDescent="0.35">
      <c r="A53" s="31"/>
      <c r="B53" s="32"/>
      <c r="C53" s="31"/>
      <c r="D53" s="31"/>
      <c r="E53" s="31"/>
      <c r="F53" s="32"/>
      <c r="G53" s="32"/>
      <c r="H53" s="33"/>
      <c r="I53" s="33"/>
      <c r="J53" s="44"/>
      <c r="K53" s="14"/>
      <c r="L53" s="32"/>
      <c r="M53" s="32"/>
      <c r="N53" s="32"/>
      <c r="O53" s="34"/>
      <c r="P53" s="191"/>
    </row>
    <row r="54" spans="1:16" ht="15.5" customHeight="1" x14ac:dyDescent="0.35">
      <c r="A54" s="31"/>
      <c r="B54" s="32"/>
      <c r="C54" s="31"/>
      <c r="D54" s="31"/>
      <c r="E54" s="31"/>
      <c r="F54" s="32"/>
      <c r="G54" s="32"/>
      <c r="H54" s="33"/>
      <c r="I54" s="33"/>
      <c r="J54" s="44"/>
      <c r="K54" s="14"/>
      <c r="L54" s="32"/>
      <c r="M54" s="32"/>
      <c r="N54" s="32"/>
      <c r="O54" s="34"/>
      <c r="P54" s="191"/>
    </row>
    <row r="55" spans="1:16" x14ac:dyDescent="0.35">
      <c r="A55" s="31"/>
      <c r="B55" s="32"/>
      <c r="C55" s="31"/>
      <c r="D55" s="31"/>
      <c r="E55" s="31"/>
      <c r="F55" s="32"/>
      <c r="G55" s="32"/>
      <c r="H55" s="33"/>
      <c r="I55" s="53"/>
      <c r="J55" s="39"/>
      <c r="K55" s="14"/>
      <c r="L55" s="32"/>
      <c r="M55" s="32"/>
      <c r="N55" s="32"/>
      <c r="O55" s="34"/>
      <c r="P55" s="192"/>
    </row>
    <row r="56" spans="1:16" x14ac:dyDescent="0.35">
      <c r="A56" s="31"/>
      <c r="B56" s="32"/>
      <c r="C56" s="31"/>
      <c r="D56" s="31"/>
      <c r="E56" s="31"/>
      <c r="F56" s="32"/>
      <c r="G56" s="32"/>
      <c r="H56" s="33"/>
      <c r="I56" s="33"/>
      <c r="J56" s="39"/>
      <c r="K56" s="14"/>
      <c r="L56" s="32"/>
      <c r="M56" s="32"/>
      <c r="N56" s="32"/>
      <c r="O56" s="34"/>
      <c r="P56" s="35"/>
    </row>
    <row r="57" spans="1:16" x14ac:dyDescent="0.35">
      <c r="A57" s="31"/>
      <c r="B57" s="32"/>
      <c r="C57" s="31"/>
      <c r="D57" s="31"/>
      <c r="E57" s="31"/>
      <c r="F57" s="32"/>
      <c r="G57" s="32"/>
      <c r="H57" s="47"/>
      <c r="I57" s="48"/>
      <c r="J57" s="39"/>
      <c r="K57" s="14"/>
      <c r="L57" s="32"/>
      <c r="M57" s="32"/>
      <c r="N57" s="32"/>
      <c r="O57" s="34"/>
      <c r="P57" s="35"/>
    </row>
    <row r="58" spans="1:16" ht="16.25" customHeight="1" x14ac:dyDescent="0.35">
      <c r="A58" s="31"/>
      <c r="B58" s="32"/>
      <c r="C58" s="37"/>
      <c r="D58" s="31"/>
      <c r="E58" s="31"/>
      <c r="F58" s="32"/>
      <c r="G58" s="32"/>
      <c r="H58" s="33"/>
      <c r="I58" s="33"/>
      <c r="J58" s="39"/>
      <c r="K58" s="14"/>
      <c r="L58" s="32"/>
      <c r="M58" s="32"/>
      <c r="N58" s="32"/>
      <c r="O58" s="34"/>
      <c r="P58" s="35"/>
    </row>
    <row r="59" spans="1:16" x14ac:dyDescent="0.35">
      <c r="A59" s="31"/>
      <c r="B59" s="32"/>
      <c r="C59" s="37"/>
      <c r="D59" s="31"/>
      <c r="E59" s="31"/>
      <c r="F59" s="32"/>
      <c r="G59" s="32"/>
      <c r="H59" s="33"/>
      <c r="I59" s="33"/>
      <c r="J59" s="39"/>
      <c r="K59" s="14"/>
      <c r="L59" s="32"/>
      <c r="M59" s="32"/>
      <c r="N59" s="32"/>
      <c r="O59" s="34"/>
      <c r="P59" s="35"/>
    </row>
    <row r="60" spans="1:16" x14ac:dyDescent="0.35">
      <c r="A60" s="54"/>
      <c r="C60" s="37"/>
      <c r="D60" s="31"/>
      <c r="E60" s="31"/>
      <c r="F60" s="32"/>
      <c r="G60" s="32"/>
      <c r="H60" s="33"/>
      <c r="I60" s="33"/>
      <c r="J60" s="39"/>
      <c r="K60" s="12"/>
      <c r="L60" s="32"/>
      <c r="M60" s="32"/>
      <c r="N60" s="22"/>
      <c r="O60" s="34"/>
      <c r="P60" s="35"/>
    </row>
    <row r="61" spans="1:16" x14ac:dyDescent="0.35">
      <c r="A61" s="54"/>
      <c r="C61" s="37"/>
      <c r="D61" s="31"/>
      <c r="E61" s="31"/>
      <c r="F61" s="32"/>
      <c r="G61" s="32"/>
      <c r="H61" s="33"/>
      <c r="I61" s="33"/>
      <c r="J61" s="39"/>
      <c r="K61" s="14"/>
      <c r="L61" s="32"/>
      <c r="M61" s="32"/>
      <c r="N61" s="32"/>
      <c r="O61" s="34"/>
      <c r="P61" s="35"/>
    </row>
    <row r="62" spans="1:16" x14ac:dyDescent="0.35">
      <c r="A62" s="54"/>
      <c r="B62" s="26"/>
      <c r="C62" s="31"/>
      <c r="D62" s="31"/>
      <c r="E62" s="31"/>
      <c r="F62" s="32"/>
      <c r="G62" s="32"/>
      <c r="H62" s="42"/>
      <c r="I62" s="42"/>
      <c r="J62" s="43"/>
      <c r="K62" s="14"/>
      <c r="L62" s="32"/>
      <c r="M62" s="32"/>
      <c r="N62" s="32"/>
      <c r="O62" s="34"/>
      <c r="P62" s="35"/>
    </row>
    <row r="63" spans="1:16" x14ac:dyDescent="0.35">
      <c r="A63" s="31"/>
      <c r="B63" s="32"/>
      <c r="C63" s="31"/>
      <c r="D63" s="31"/>
      <c r="E63" s="31"/>
      <c r="F63" s="32"/>
      <c r="G63" s="32"/>
      <c r="H63" s="33"/>
      <c r="I63" s="33"/>
      <c r="J63" s="39"/>
      <c r="K63" s="14"/>
      <c r="L63" s="32"/>
      <c r="M63" s="32"/>
      <c r="N63" s="32"/>
      <c r="O63" s="34"/>
      <c r="P63" s="35"/>
    </row>
    <row r="64" spans="1:16" x14ac:dyDescent="0.35">
      <c r="A64" s="31"/>
      <c r="B64" s="32"/>
      <c r="C64" s="31"/>
      <c r="D64" s="31"/>
      <c r="E64" s="31"/>
      <c r="F64" s="32"/>
      <c r="G64" s="32"/>
      <c r="H64" s="33"/>
      <c r="I64" s="33"/>
      <c r="J64" s="39"/>
      <c r="K64" s="14"/>
      <c r="L64" s="32"/>
      <c r="M64" s="32"/>
      <c r="N64" s="32"/>
      <c r="O64" s="34"/>
      <c r="P64" s="35"/>
    </row>
    <row r="65" spans="1:16" ht="24.5" customHeight="1" x14ac:dyDescent="0.55000000000000004">
      <c r="A65" s="31"/>
      <c r="B65" s="32"/>
      <c r="C65" s="37"/>
      <c r="D65" s="31"/>
      <c r="E65" s="31"/>
      <c r="F65" s="32"/>
      <c r="G65" s="32"/>
      <c r="H65" s="33"/>
      <c r="I65" s="33"/>
      <c r="J65" s="39"/>
      <c r="K65" s="14"/>
      <c r="L65" s="32"/>
      <c r="M65" s="32"/>
      <c r="N65" s="32"/>
      <c r="O65" s="34"/>
      <c r="P65" s="55"/>
    </row>
    <row r="66" spans="1:16" x14ac:dyDescent="0.35">
      <c r="A66" s="31"/>
      <c r="B66" s="32"/>
      <c r="C66" s="37"/>
      <c r="D66" s="31"/>
      <c r="E66" s="31"/>
      <c r="F66" s="32"/>
      <c r="G66" s="32"/>
      <c r="H66" s="33"/>
      <c r="I66" s="33"/>
      <c r="J66" s="39"/>
      <c r="K66" s="14"/>
      <c r="L66" s="32"/>
      <c r="M66" s="32"/>
      <c r="N66" s="32"/>
      <c r="O66" s="34"/>
      <c r="P66" s="35"/>
    </row>
    <row r="67" spans="1:16" x14ac:dyDescent="0.35">
      <c r="A67" s="31"/>
      <c r="B67" s="32"/>
      <c r="C67" s="31"/>
      <c r="D67" s="31"/>
      <c r="E67" s="31"/>
      <c r="F67" s="32"/>
      <c r="G67" s="32"/>
      <c r="H67" s="33"/>
      <c r="I67" s="33"/>
      <c r="J67" s="39"/>
      <c r="K67" s="14"/>
      <c r="L67" s="32"/>
      <c r="M67" s="32"/>
      <c r="N67" s="32"/>
      <c r="O67" s="34"/>
      <c r="P67" s="35"/>
    </row>
    <row r="68" spans="1:16" x14ac:dyDescent="0.35">
      <c r="A68" s="31"/>
      <c r="B68" s="32"/>
      <c r="C68" s="37"/>
      <c r="D68" s="31"/>
      <c r="E68" s="31"/>
      <c r="F68" s="32"/>
      <c r="G68" s="32"/>
      <c r="H68" s="33"/>
      <c r="I68" s="33"/>
      <c r="J68" s="39"/>
      <c r="K68" s="14"/>
      <c r="L68" s="32"/>
      <c r="M68" s="32"/>
      <c r="N68" s="32"/>
      <c r="O68" s="34"/>
      <c r="P68" s="35"/>
    </row>
    <row r="69" spans="1:16" x14ac:dyDescent="0.35">
      <c r="A69" s="31"/>
      <c r="B69" s="32"/>
      <c r="C69" s="37"/>
      <c r="D69" s="31"/>
      <c r="E69" s="31"/>
      <c r="F69" s="32"/>
      <c r="G69" s="32"/>
      <c r="H69" s="33"/>
      <c r="I69" s="33"/>
      <c r="J69" s="39"/>
      <c r="K69" s="14"/>
      <c r="L69" s="32"/>
      <c r="M69" s="32"/>
      <c r="N69" s="32"/>
      <c r="O69" s="34"/>
      <c r="P69" s="35"/>
    </row>
    <row r="70" spans="1:16" x14ac:dyDescent="0.35">
      <c r="A70" s="31"/>
      <c r="B70" s="32"/>
      <c r="C70" s="37"/>
      <c r="D70" s="31"/>
      <c r="E70" s="31"/>
      <c r="F70" s="32"/>
      <c r="G70" s="32"/>
      <c r="H70" s="33"/>
      <c r="I70" s="33"/>
      <c r="J70" s="39"/>
      <c r="K70" s="14"/>
      <c r="L70" s="32"/>
      <c r="M70" s="32"/>
      <c r="N70" s="32"/>
      <c r="O70" s="34"/>
      <c r="P70" s="35"/>
    </row>
    <row r="71" spans="1:16" x14ac:dyDescent="0.35">
      <c r="A71" s="31"/>
      <c r="B71" s="32"/>
      <c r="C71" s="37"/>
      <c r="D71" s="31"/>
      <c r="E71" s="46"/>
      <c r="F71" s="32"/>
      <c r="G71" s="32"/>
      <c r="H71" s="42"/>
      <c r="I71" s="42"/>
      <c r="J71" s="43"/>
      <c r="K71" s="14"/>
      <c r="L71" s="32"/>
      <c r="M71" s="32"/>
      <c r="N71" s="32"/>
      <c r="O71" s="34"/>
      <c r="P71" s="35"/>
    </row>
    <row r="72" spans="1:16" x14ac:dyDescent="0.35">
      <c r="A72" s="31"/>
      <c r="B72" s="32"/>
      <c r="C72" s="31"/>
      <c r="D72" s="31"/>
      <c r="E72" s="31"/>
      <c r="F72" s="32"/>
      <c r="G72" s="32"/>
      <c r="H72" s="33"/>
      <c r="I72" s="33"/>
      <c r="J72" s="39"/>
      <c r="K72" s="14"/>
      <c r="L72" s="32"/>
      <c r="M72" s="32"/>
      <c r="N72" s="32"/>
      <c r="O72" s="34"/>
      <c r="P72"/>
    </row>
    <row r="73" spans="1:16" x14ac:dyDescent="0.35">
      <c r="A73" s="31"/>
      <c r="B73" s="32"/>
      <c r="C73" s="31"/>
      <c r="D73" s="31"/>
      <c r="E73" s="31"/>
      <c r="F73" s="32"/>
      <c r="G73" s="32"/>
      <c r="H73" s="33"/>
      <c r="I73" s="33"/>
      <c r="J73" s="39"/>
      <c r="K73" s="14"/>
      <c r="L73" s="32"/>
      <c r="M73" s="32"/>
      <c r="N73" s="32"/>
      <c r="O73" s="34"/>
      <c r="P73" s="35"/>
    </row>
    <row r="74" spans="1:16" x14ac:dyDescent="0.35">
      <c r="A74" s="31"/>
      <c r="B74" s="32"/>
      <c r="C74" s="37"/>
      <c r="D74" s="31"/>
      <c r="E74" s="31"/>
      <c r="F74" s="32"/>
      <c r="G74" s="32"/>
      <c r="H74" s="33"/>
      <c r="I74" s="33"/>
      <c r="J74" s="39"/>
      <c r="K74" s="14"/>
      <c r="L74" s="32"/>
      <c r="M74" s="32"/>
      <c r="N74" s="32"/>
      <c r="O74" s="34"/>
      <c r="P74" s="35"/>
    </row>
    <row r="75" spans="1:16" x14ac:dyDescent="0.35">
      <c r="A75" s="31"/>
      <c r="B75" s="32"/>
      <c r="C75" s="37"/>
      <c r="D75" s="31"/>
      <c r="E75" s="31"/>
      <c r="F75" s="32"/>
      <c r="G75" s="32"/>
      <c r="H75" s="33"/>
      <c r="I75" s="33"/>
      <c r="J75" s="39"/>
      <c r="K75" s="14"/>
      <c r="L75" s="32"/>
      <c r="M75" s="32"/>
      <c r="N75" s="32"/>
      <c r="O75" s="34"/>
      <c r="P75" s="35"/>
    </row>
    <row r="76" spans="1:16" x14ac:dyDescent="0.35">
      <c r="A76" s="31"/>
      <c r="B76" s="32"/>
      <c r="C76" s="31"/>
      <c r="D76" s="31"/>
      <c r="E76" s="31"/>
      <c r="F76" s="32"/>
      <c r="G76" s="32"/>
      <c r="H76" s="33"/>
      <c r="I76" s="33"/>
      <c r="J76" s="39"/>
      <c r="K76" s="14"/>
      <c r="L76" s="32"/>
      <c r="M76" s="32"/>
      <c r="N76" s="32"/>
      <c r="O76" s="34"/>
      <c r="P76" s="35"/>
    </row>
    <row r="77" spans="1:16" x14ac:dyDescent="0.35">
      <c r="A77" s="31"/>
      <c r="B77" s="32"/>
      <c r="C77" s="37"/>
      <c r="D77" s="31"/>
      <c r="E77" s="31"/>
      <c r="F77" s="32"/>
      <c r="G77" s="32"/>
      <c r="H77" s="33"/>
      <c r="I77" s="33"/>
      <c r="J77" s="39"/>
      <c r="K77" s="14"/>
      <c r="L77" s="32"/>
      <c r="M77" s="32"/>
      <c r="N77" s="32"/>
      <c r="O77" s="34"/>
      <c r="P77" s="35"/>
    </row>
    <row r="78" spans="1:16" x14ac:dyDescent="0.35">
      <c r="A78" s="31"/>
      <c r="B78" s="32"/>
      <c r="C78" s="37"/>
      <c r="D78" s="31"/>
      <c r="E78" s="31"/>
      <c r="F78" s="32"/>
      <c r="G78" s="32"/>
      <c r="H78" s="33"/>
      <c r="I78" s="33"/>
      <c r="J78" s="39"/>
      <c r="K78" s="12"/>
      <c r="L78" s="32"/>
      <c r="M78" s="32"/>
      <c r="N78" s="22"/>
      <c r="O78" s="34"/>
      <c r="P78" s="35"/>
    </row>
    <row r="79" spans="1:16" x14ac:dyDescent="0.35">
      <c r="A79" s="31"/>
      <c r="B79" s="32"/>
      <c r="C79" s="37"/>
      <c r="D79" s="31"/>
      <c r="E79" s="31"/>
      <c r="F79" s="32"/>
      <c r="G79" s="32"/>
      <c r="H79" s="33"/>
      <c r="I79" s="33"/>
      <c r="J79" s="39"/>
      <c r="K79" s="12"/>
      <c r="L79" s="32"/>
      <c r="M79" s="32"/>
      <c r="N79" s="22"/>
      <c r="O79" s="34"/>
      <c r="P79" s="56"/>
    </row>
    <row r="80" spans="1:16" x14ac:dyDescent="0.35">
      <c r="A80" s="31"/>
      <c r="B80" s="32"/>
      <c r="C80" s="37"/>
      <c r="D80" s="31"/>
      <c r="E80" s="31"/>
      <c r="F80" s="32"/>
      <c r="G80" s="32"/>
      <c r="H80" s="33"/>
      <c r="I80" s="33"/>
      <c r="J80" s="44"/>
      <c r="K80" s="14"/>
      <c r="L80" s="32"/>
      <c r="M80" s="32"/>
      <c r="N80" s="32"/>
      <c r="O80" s="34"/>
      <c r="P80" s="35"/>
    </row>
    <row r="81" spans="1:16" ht="14.5" customHeight="1" x14ac:dyDescent="0.35">
      <c r="A81" s="31"/>
      <c r="B81" s="32"/>
      <c r="C81" s="37"/>
      <c r="D81" s="31"/>
      <c r="E81" s="31"/>
      <c r="F81" s="32"/>
      <c r="G81" s="32"/>
      <c r="H81" s="33"/>
      <c r="I81" s="33"/>
      <c r="J81" s="44"/>
      <c r="K81" s="14"/>
      <c r="L81" s="32"/>
      <c r="M81" s="32"/>
      <c r="N81" s="32"/>
      <c r="O81" s="34"/>
      <c r="P81" s="35"/>
    </row>
    <row r="82" spans="1:16" ht="14.5" customHeight="1" x14ac:dyDescent="0.35">
      <c r="A82" s="31"/>
      <c r="B82" s="32"/>
      <c r="C82" s="37"/>
      <c r="D82" s="31"/>
      <c r="E82" s="31"/>
      <c r="F82" s="32"/>
      <c r="G82" s="32"/>
      <c r="H82" s="33"/>
      <c r="I82" s="33"/>
      <c r="J82" s="39"/>
      <c r="K82" s="14"/>
      <c r="L82" s="32"/>
      <c r="M82" s="32"/>
      <c r="N82" s="32"/>
      <c r="O82" s="34"/>
      <c r="P82" s="35"/>
    </row>
    <row r="83" spans="1:16" ht="14.4" customHeight="1" x14ac:dyDescent="0.35">
      <c r="A83" s="31"/>
      <c r="B83" s="32"/>
      <c r="C83" s="37"/>
      <c r="D83" s="31"/>
      <c r="E83" s="31"/>
      <c r="F83" s="32"/>
      <c r="G83" s="32"/>
      <c r="H83" s="33"/>
      <c r="I83" s="33"/>
      <c r="J83" s="39"/>
      <c r="K83" s="14"/>
      <c r="L83" s="32"/>
      <c r="M83" s="32"/>
      <c r="N83" s="32"/>
      <c r="O83" s="34"/>
      <c r="P83" s="35"/>
    </row>
    <row r="84" spans="1:16" ht="14.5" customHeight="1" x14ac:dyDescent="0.35">
      <c r="A84" s="46"/>
      <c r="B84" s="32"/>
      <c r="C84" s="37"/>
      <c r="D84" s="31"/>
      <c r="E84" s="31"/>
      <c r="F84" s="32"/>
      <c r="G84" s="32"/>
      <c r="H84" s="33"/>
      <c r="I84" s="33"/>
      <c r="J84" s="39"/>
      <c r="K84" s="14"/>
      <c r="L84" s="32"/>
      <c r="M84" s="32"/>
      <c r="N84" s="32"/>
      <c r="O84" s="34"/>
      <c r="P84" s="35"/>
    </row>
    <row r="85" spans="1:16" ht="14.5" customHeight="1" x14ac:dyDescent="0.35">
      <c r="A85" s="31"/>
      <c r="B85" s="32"/>
      <c r="C85"/>
      <c r="D85" s="31"/>
      <c r="E85" s="31"/>
      <c r="F85" s="32"/>
      <c r="G85" s="32"/>
      <c r="H85" s="33"/>
      <c r="I85" s="33"/>
      <c r="J85" s="39"/>
      <c r="K85" s="14"/>
      <c r="L85" s="32"/>
      <c r="M85" s="32"/>
      <c r="N85" s="32"/>
      <c r="O85" s="34"/>
      <c r="P85" s="35"/>
    </row>
    <row r="86" spans="1:16" ht="14.5" customHeight="1" x14ac:dyDescent="0.35">
      <c r="A86" s="46"/>
      <c r="C86" s="37"/>
      <c r="D86" s="31"/>
      <c r="E86" s="31"/>
      <c r="F86" s="32"/>
      <c r="G86" s="32"/>
      <c r="H86" s="33"/>
      <c r="I86" s="33"/>
      <c r="J86" s="39"/>
      <c r="K86" s="14"/>
      <c r="L86" s="32"/>
      <c r="M86" s="32"/>
      <c r="N86" s="32"/>
      <c r="O86" s="34"/>
      <c r="P86" s="35"/>
    </row>
    <row r="87" spans="1:16" ht="14.5" customHeight="1" x14ac:dyDescent="0.35">
      <c r="A87" s="46"/>
      <c r="B87" s="32"/>
      <c r="C87" s="37"/>
      <c r="D87" s="31"/>
      <c r="E87" s="31"/>
      <c r="F87" s="32"/>
      <c r="G87" s="32"/>
      <c r="H87" s="33"/>
      <c r="I87" s="33"/>
      <c r="J87" s="39"/>
      <c r="K87" s="14"/>
      <c r="L87" s="32"/>
      <c r="M87" s="32"/>
      <c r="N87" s="32"/>
      <c r="O87" s="34"/>
      <c r="P87" s="35"/>
    </row>
    <row r="88" spans="1:16" ht="14.5" customHeight="1" x14ac:dyDescent="0.35">
      <c r="A88" s="46"/>
      <c r="B88" s="57"/>
      <c r="C88" s="37"/>
      <c r="D88" s="31"/>
      <c r="E88" s="31"/>
      <c r="F88" s="32"/>
      <c r="G88" s="32"/>
      <c r="H88" s="33"/>
      <c r="I88" s="33"/>
      <c r="J88" s="39"/>
      <c r="K88" s="14"/>
      <c r="L88" s="32"/>
      <c r="M88" s="18"/>
      <c r="N88" s="18"/>
      <c r="O88" s="34"/>
      <c r="P88" s="35"/>
    </row>
    <row r="89" spans="1:16" ht="14.5" customHeight="1" x14ac:dyDescent="0.35">
      <c r="A89" s="58"/>
      <c r="C89" s="46"/>
      <c r="D89" s="31"/>
      <c r="E89" s="31"/>
      <c r="F89" s="32"/>
      <c r="G89" s="32"/>
      <c r="H89" s="33"/>
      <c r="I89" s="33"/>
      <c r="J89" s="39"/>
      <c r="K89" s="14"/>
      <c r="L89" s="32"/>
      <c r="M89" s="18"/>
      <c r="N89" s="18"/>
      <c r="O89" s="34"/>
      <c r="P89" s="35"/>
    </row>
    <row r="90" spans="1:16" ht="14.5" customHeight="1" x14ac:dyDescent="0.35">
      <c r="A90" s="58"/>
      <c r="C90" s="46"/>
      <c r="D90" s="31"/>
      <c r="E90" s="31"/>
      <c r="F90" s="32"/>
      <c r="G90" s="32"/>
      <c r="H90" s="59"/>
      <c r="I90" s="48"/>
      <c r="J90" s="39"/>
      <c r="K90" s="14"/>
      <c r="L90" s="32"/>
      <c r="M90" s="32"/>
      <c r="N90" s="32"/>
      <c r="O90" s="34"/>
      <c r="P90" s="35"/>
    </row>
    <row r="91" spans="1:16" ht="14.5" customHeight="1" x14ac:dyDescent="0.35">
      <c r="A91" s="58"/>
      <c r="B91" s="60"/>
      <c r="C91" s="46"/>
      <c r="D91" s="31"/>
      <c r="E91" s="46"/>
      <c r="F91" s="32"/>
      <c r="G91" s="32"/>
      <c r="H91" s="33"/>
      <c r="I91" s="33"/>
      <c r="J91" s="39"/>
      <c r="K91" s="14"/>
      <c r="L91" s="32"/>
      <c r="M91" s="32"/>
      <c r="N91" s="32"/>
      <c r="O91" s="34"/>
      <c r="P91" s="35"/>
    </row>
    <row r="92" spans="1:16" ht="14.5" customHeight="1" x14ac:dyDescent="0.35">
      <c r="A92" s="46"/>
      <c r="B92" s="32"/>
      <c r="C92" s="46"/>
      <c r="D92" s="31"/>
      <c r="E92" s="31"/>
      <c r="F92" s="32"/>
      <c r="G92" s="32"/>
      <c r="H92" s="33"/>
      <c r="I92" s="33"/>
      <c r="J92" s="39"/>
      <c r="K92" s="14"/>
      <c r="L92" s="32"/>
      <c r="M92" s="32"/>
      <c r="N92" s="32"/>
      <c r="O92" s="34"/>
      <c r="P92" s="35"/>
    </row>
    <row r="93" spans="1:16" ht="14.5" customHeight="1" x14ac:dyDescent="0.35">
      <c r="A93" s="46"/>
      <c r="B93" s="32"/>
      <c r="C93" s="46"/>
      <c r="D93" s="31"/>
      <c r="E93" s="31"/>
      <c r="F93" s="32"/>
      <c r="G93" s="32"/>
      <c r="H93" s="33"/>
      <c r="I93" s="33"/>
      <c r="J93" s="39"/>
      <c r="K93" s="14"/>
      <c r="L93" s="32"/>
      <c r="M93" s="32"/>
      <c r="N93" s="32"/>
      <c r="O93" s="34"/>
      <c r="P93" s="35"/>
    </row>
    <row r="94" spans="1:16" ht="14.5" customHeight="1" x14ac:dyDescent="0.35">
      <c r="A94" s="31"/>
      <c r="B94" s="32"/>
      <c r="C94" s="46"/>
      <c r="D94" s="31"/>
      <c r="E94" s="31"/>
      <c r="F94" s="32"/>
      <c r="G94" s="32"/>
      <c r="H94" s="33"/>
      <c r="I94" s="33"/>
      <c r="J94" s="39"/>
      <c r="K94" s="14"/>
      <c r="L94" s="32"/>
      <c r="M94" s="32"/>
      <c r="N94" s="32"/>
      <c r="O94" s="34"/>
      <c r="P94" s="35"/>
    </row>
    <row r="95" spans="1:16" x14ac:dyDescent="0.35">
      <c r="A95" s="31"/>
      <c r="B95" s="32"/>
      <c r="C95" s="46"/>
      <c r="D95" s="31"/>
      <c r="E95" s="31"/>
      <c r="F95" s="32"/>
      <c r="G95" s="32"/>
      <c r="H95" s="33"/>
      <c r="I95" s="33"/>
      <c r="J95" s="39"/>
      <c r="K95" s="14"/>
      <c r="L95" s="18"/>
      <c r="M95" s="18"/>
      <c r="N95" s="18"/>
      <c r="O95" s="34"/>
      <c r="P95" s="35"/>
    </row>
    <row r="96" spans="1:16" x14ac:dyDescent="0.35">
      <c r="A96" s="31"/>
      <c r="B96" s="32"/>
      <c r="C96" s="31"/>
      <c r="D96" s="31"/>
      <c r="E96" s="46"/>
      <c r="F96" s="32"/>
      <c r="G96" s="32"/>
      <c r="H96" s="59"/>
      <c r="I96" s="48"/>
      <c r="J96" s="39"/>
      <c r="K96" s="14"/>
      <c r="L96" s="32"/>
      <c r="M96" s="32"/>
      <c r="N96" s="32"/>
      <c r="O96" s="34"/>
      <c r="P96" s="35"/>
    </row>
    <row r="97" spans="1:16" x14ac:dyDescent="0.35">
      <c r="A97" s="46"/>
      <c r="B97" s="32"/>
      <c r="C97" s="46"/>
      <c r="D97" s="31"/>
      <c r="E97" s="31"/>
      <c r="F97" s="32"/>
      <c r="G97" s="32"/>
      <c r="H97" s="42"/>
      <c r="I97" s="42"/>
      <c r="J97" s="44"/>
      <c r="K97" s="14"/>
      <c r="L97" s="32"/>
      <c r="M97" s="32"/>
      <c r="N97" s="32"/>
      <c r="O97" s="34"/>
      <c r="P97" s="35"/>
    </row>
    <row r="98" spans="1:16" x14ac:dyDescent="0.35">
      <c r="A98" s="31"/>
      <c r="B98" s="32"/>
      <c r="C98" s="37"/>
      <c r="D98" s="31"/>
      <c r="E98" s="31"/>
      <c r="F98" s="32"/>
      <c r="G98" s="32"/>
      <c r="H98" s="33"/>
      <c r="I98" s="33"/>
      <c r="J98" s="44"/>
      <c r="K98" s="14"/>
      <c r="L98" s="32"/>
      <c r="M98" s="32"/>
      <c r="N98" s="32"/>
      <c r="O98" s="34"/>
      <c r="P98" s="35"/>
    </row>
    <row r="99" spans="1:16" x14ac:dyDescent="0.35">
      <c r="A99" s="46"/>
      <c r="B99" s="32"/>
      <c r="C99" s="31"/>
      <c r="D99" s="31"/>
      <c r="E99" s="46"/>
      <c r="F99" s="18"/>
      <c r="G99" s="18"/>
      <c r="H99" s="33"/>
      <c r="I99" s="33"/>
      <c r="J99" s="44"/>
      <c r="K99" s="14"/>
      <c r="L99" s="32"/>
      <c r="M99" s="32"/>
      <c r="N99" s="32"/>
      <c r="O99" s="34"/>
      <c r="P99" s="35"/>
    </row>
    <row r="100" spans="1:16" x14ac:dyDescent="0.35">
      <c r="A100" s="46"/>
      <c r="B100" s="32"/>
      <c r="C100" s="37"/>
      <c r="D100" s="31"/>
      <c r="E100" s="31"/>
      <c r="F100" s="32"/>
      <c r="G100" s="32"/>
      <c r="H100" s="33"/>
      <c r="I100" s="33"/>
      <c r="J100" s="44"/>
      <c r="K100" s="14"/>
      <c r="L100" s="32"/>
      <c r="M100" s="32"/>
      <c r="N100" s="32"/>
      <c r="O100" s="34"/>
      <c r="P100" s="35"/>
    </row>
    <row r="101" spans="1:16" x14ac:dyDescent="0.35">
      <c r="A101" s="31"/>
      <c r="B101" s="32"/>
      <c r="C101" s="37"/>
      <c r="D101" s="31"/>
      <c r="E101" s="31"/>
      <c r="F101" s="32"/>
      <c r="G101" s="32"/>
      <c r="H101" s="33"/>
      <c r="I101" s="33"/>
      <c r="J101" s="44"/>
      <c r="K101" s="61"/>
      <c r="L101" s="32"/>
      <c r="M101" s="32"/>
      <c r="N101" s="32"/>
      <c r="O101" s="34"/>
      <c r="P101" s="35"/>
    </row>
    <row r="102" spans="1:16" x14ac:dyDescent="0.35">
      <c r="A102" s="46"/>
      <c r="B102" s="32"/>
      <c r="C102" s="31"/>
      <c r="D102" s="31"/>
      <c r="E102" s="31"/>
      <c r="F102" s="32"/>
      <c r="G102" s="32"/>
      <c r="H102" s="33"/>
      <c r="I102" s="33"/>
      <c r="J102" s="62"/>
      <c r="K102" s="63"/>
      <c r="L102" s="32"/>
      <c r="M102" s="32"/>
      <c r="N102" s="32"/>
      <c r="O102" s="34"/>
      <c r="P102" s="35"/>
    </row>
    <row r="103" spans="1:16" x14ac:dyDescent="0.35">
      <c r="A103" s="46"/>
      <c r="B103" s="32"/>
      <c r="C103" s="37"/>
      <c r="D103" s="31"/>
      <c r="E103" s="31"/>
      <c r="F103" s="32"/>
      <c r="G103" s="32"/>
      <c r="H103" s="33"/>
      <c r="I103" s="33"/>
      <c r="J103" s="62"/>
      <c r="K103" s="14"/>
      <c r="L103" s="32"/>
      <c r="M103" s="32"/>
      <c r="N103" s="32"/>
      <c r="O103" s="34"/>
      <c r="P103" s="35"/>
    </row>
    <row r="104" spans="1:16" x14ac:dyDescent="0.35">
      <c r="A104" s="31"/>
      <c r="B104" s="32"/>
      <c r="C104" s="37"/>
      <c r="D104" s="31"/>
      <c r="E104" s="31"/>
      <c r="F104" s="32"/>
      <c r="G104" s="32"/>
      <c r="H104" s="33"/>
      <c r="I104" s="33"/>
      <c r="J104" s="62"/>
      <c r="K104" s="14"/>
      <c r="L104" s="32"/>
      <c r="M104" s="32"/>
      <c r="N104" s="32"/>
      <c r="O104" s="34"/>
      <c r="P104" s="35"/>
    </row>
    <row r="105" spans="1:16" x14ac:dyDescent="0.35">
      <c r="A105" s="31"/>
      <c r="B105" s="32"/>
      <c r="C105" s="31"/>
      <c r="D105" s="31"/>
      <c r="E105" s="31"/>
      <c r="F105" s="32"/>
      <c r="G105" s="32"/>
      <c r="H105" s="33"/>
      <c r="I105" s="33"/>
      <c r="J105" s="62"/>
      <c r="K105" s="14"/>
      <c r="L105" s="32"/>
      <c r="O105" s="34"/>
      <c r="P105" s="35"/>
    </row>
    <row r="106" spans="1:16" x14ac:dyDescent="0.35">
      <c r="A106" s="64"/>
      <c r="B106" s="65"/>
      <c r="C106" s="31"/>
      <c r="D106" s="64"/>
      <c r="E106" s="64"/>
      <c r="F106" s="65"/>
      <c r="G106" s="65"/>
      <c r="H106" s="42"/>
      <c r="I106" s="42"/>
      <c r="J106" s="66"/>
      <c r="K106" s="67"/>
      <c r="L106" s="65"/>
      <c r="N106" s="22"/>
      <c r="O106" s="68"/>
      <c r="P106" s="69"/>
    </row>
    <row r="107" spans="1:16" x14ac:dyDescent="0.35">
      <c r="A107" s="46"/>
      <c r="B107" s="32"/>
      <c r="C107" s="46"/>
      <c r="D107" s="31"/>
      <c r="E107" s="31"/>
      <c r="F107" s="65"/>
      <c r="G107" s="65"/>
      <c r="H107" s="33"/>
      <c r="I107" s="33"/>
      <c r="J107" s="39"/>
      <c r="K107" s="63"/>
      <c r="L107" s="32"/>
      <c r="M107" s="32"/>
      <c r="N107" s="32"/>
      <c r="O107" s="34"/>
      <c r="P107" s="35"/>
    </row>
    <row r="108" spans="1:16" x14ac:dyDescent="0.35">
      <c r="A108" s="31"/>
      <c r="B108" s="32"/>
      <c r="C108" s="37"/>
      <c r="D108" s="31"/>
      <c r="E108" s="31"/>
      <c r="F108" s="65"/>
      <c r="G108" s="65"/>
      <c r="H108" s="20"/>
      <c r="I108" s="20"/>
      <c r="J108" s="44"/>
      <c r="K108" s="63"/>
      <c r="L108" s="32"/>
      <c r="M108" s="65"/>
      <c r="N108" s="65"/>
      <c r="O108" s="34"/>
      <c r="P108" s="35"/>
    </row>
    <row r="109" spans="1:16" x14ac:dyDescent="0.35">
      <c r="A109" s="31"/>
      <c r="B109" s="32"/>
      <c r="C109" s="37"/>
      <c r="D109" s="31"/>
      <c r="E109" s="31"/>
      <c r="F109" s="65"/>
      <c r="G109" s="65"/>
      <c r="H109" s="20"/>
      <c r="I109" s="20"/>
      <c r="J109" s="44"/>
      <c r="K109" s="20"/>
      <c r="L109" s="57"/>
      <c r="M109" s="32"/>
      <c r="N109" s="22"/>
      <c r="O109" s="34"/>
      <c r="P109" s="35"/>
    </row>
    <row r="110" spans="1:16" x14ac:dyDescent="0.35">
      <c r="A110" s="31"/>
      <c r="B110" s="32"/>
      <c r="C110" s="31"/>
      <c r="D110" s="31"/>
      <c r="E110" s="31"/>
      <c r="F110" s="65"/>
      <c r="G110" s="65"/>
      <c r="H110" s="33"/>
      <c r="I110" s="33"/>
      <c r="J110" s="44"/>
      <c r="K110" s="12"/>
      <c r="L110" s="57"/>
      <c r="M110" s="32"/>
      <c r="N110" s="22"/>
      <c r="O110" s="34"/>
      <c r="P110" s="35"/>
    </row>
    <row r="111" spans="1:16" x14ac:dyDescent="0.35">
      <c r="A111" s="46"/>
      <c r="C111"/>
      <c r="D111" s="31"/>
      <c r="E111" s="31"/>
      <c r="F111" s="65"/>
      <c r="G111" s="65"/>
      <c r="H111" s="70"/>
      <c r="I111" s="70"/>
      <c r="J111" s="44"/>
      <c r="K111" s="14"/>
      <c r="L111" s="57"/>
      <c r="M111" s="18"/>
      <c r="N111" s="71"/>
      <c r="O111" s="34"/>
      <c r="P111" s="35"/>
    </row>
    <row r="112" spans="1:16" x14ac:dyDescent="0.35">
      <c r="A112" s="31"/>
      <c r="B112" s="32"/>
      <c r="C112" s="37"/>
      <c r="D112" s="31"/>
      <c r="E112" s="31"/>
      <c r="F112" s="65"/>
      <c r="G112" s="65"/>
      <c r="H112" s="33"/>
      <c r="I112" s="33"/>
      <c r="J112" s="44"/>
      <c r="K112" s="14"/>
      <c r="L112" s="57"/>
      <c r="M112" s="32"/>
      <c r="N112" s="26"/>
      <c r="O112" s="34"/>
      <c r="P112" s="35"/>
    </row>
    <row r="113" spans="1:16" x14ac:dyDescent="0.35">
      <c r="A113" s="46"/>
      <c r="B113" s="32"/>
      <c r="C113" s="37"/>
      <c r="D113" s="31"/>
      <c r="E113" s="46"/>
      <c r="F113" s="65"/>
      <c r="G113" s="65"/>
      <c r="H113" s="33"/>
      <c r="I113" s="33"/>
      <c r="J113" s="44"/>
      <c r="K113" s="12"/>
      <c r="L113" s="32"/>
      <c r="M113" s="72"/>
      <c r="N113" s="22"/>
      <c r="O113" s="34"/>
      <c r="P113" s="35"/>
    </row>
    <row r="114" spans="1:16" ht="16" customHeight="1" x14ac:dyDescent="0.35">
      <c r="A114" s="31"/>
      <c r="C114" s="73"/>
      <c r="D114" s="31"/>
      <c r="E114" s="31"/>
      <c r="F114" s="65"/>
      <c r="G114" s="65"/>
      <c r="H114" s="33"/>
      <c r="I114" s="33"/>
      <c r="J114" s="44"/>
      <c r="K114" s="14"/>
      <c r="L114" s="32"/>
      <c r="M114" s="32"/>
      <c r="N114" s="32"/>
      <c r="O114" s="34"/>
      <c r="P114" s="35"/>
    </row>
    <row r="115" spans="1:16" x14ac:dyDescent="0.35">
      <c r="A115" s="46"/>
      <c r="B115" s="32"/>
      <c r="C115" s="46"/>
      <c r="D115" s="31"/>
      <c r="E115" s="31"/>
      <c r="F115" s="65"/>
      <c r="G115" s="65"/>
      <c r="H115" s="33"/>
      <c r="I115" s="33"/>
      <c r="J115" s="39"/>
      <c r="K115" s="63"/>
      <c r="L115" s="32"/>
      <c r="M115" s="32"/>
      <c r="N115" s="32"/>
      <c r="O115" s="34"/>
      <c r="P115" s="35"/>
    </row>
    <row r="116" spans="1:16" x14ac:dyDescent="0.35">
      <c r="A116" s="31"/>
      <c r="B116" s="32"/>
      <c r="C116" s="37"/>
      <c r="D116" s="31"/>
      <c r="E116" s="31"/>
      <c r="F116" s="65"/>
      <c r="G116" s="65"/>
      <c r="H116" s="33"/>
      <c r="I116" s="33"/>
      <c r="J116" s="39"/>
      <c r="K116" s="63"/>
      <c r="L116" s="32"/>
      <c r="M116" s="32"/>
      <c r="N116" s="32"/>
      <c r="O116" s="34"/>
      <c r="P116" s="35"/>
    </row>
    <row r="117" spans="1:16" x14ac:dyDescent="0.35">
      <c r="A117" s="31"/>
      <c r="B117" s="32"/>
      <c r="C117" s="46"/>
      <c r="D117" s="31"/>
      <c r="E117" s="31"/>
      <c r="F117" s="65"/>
      <c r="G117" s="65"/>
      <c r="H117" s="33"/>
      <c r="I117" s="33"/>
      <c r="J117" s="39"/>
      <c r="K117" s="63"/>
      <c r="L117" s="32"/>
      <c r="M117" s="32"/>
      <c r="N117" s="32"/>
      <c r="O117" s="34"/>
      <c r="P117" s="35"/>
    </row>
    <row r="118" spans="1:16" x14ac:dyDescent="0.35">
      <c r="A118" s="31"/>
      <c r="B118" s="32"/>
      <c r="C118" s="37"/>
      <c r="D118" s="31"/>
      <c r="E118" s="31"/>
      <c r="F118" s="65"/>
      <c r="G118" s="65"/>
      <c r="H118" s="33"/>
      <c r="I118" s="33"/>
      <c r="J118" s="44"/>
      <c r="K118" s="14"/>
      <c r="L118" s="32"/>
      <c r="M118" s="32"/>
      <c r="N118" s="32"/>
      <c r="O118" s="34"/>
      <c r="P118" s="35"/>
    </row>
    <row r="119" spans="1:16" x14ac:dyDescent="0.35">
      <c r="A119" s="31"/>
      <c r="B119" s="32"/>
      <c r="C119" s="46"/>
      <c r="D119" s="31"/>
      <c r="E119" s="31"/>
      <c r="F119" s="65"/>
      <c r="G119" s="65"/>
      <c r="H119" s="33"/>
      <c r="I119" s="33"/>
      <c r="J119" s="39"/>
      <c r="K119" s="63"/>
      <c r="L119" s="32"/>
      <c r="M119" s="32"/>
      <c r="N119" s="32"/>
      <c r="O119" s="34"/>
      <c r="P119" s="35"/>
    </row>
    <row r="120" spans="1:16" x14ac:dyDescent="0.35">
      <c r="A120" s="31"/>
      <c r="B120" s="32"/>
      <c r="C120" s="37"/>
      <c r="D120" s="31"/>
      <c r="E120" s="31"/>
      <c r="F120" s="65"/>
      <c r="G120" s="65"/>
      <c r="H120" s="33"/>
      <c r="I120" s="33"/>
      <c r="J120" s="39"/>
      <c r="K120" s="63"/>
      <c r="L120" s="32"/>
      <c r="M120" s="32"/>
      <c r="N120" s="32"/>
      <c r="O120" s="34"/>
      <c r="P120" s="35"/>
    </row>
    <row r="121" spans="1:16" x14ac:dyDescent="0.35">
      <c r="A121" s="31"/>
      <c r="B121" s="32"/>
      <c r="C121" s="46"/>
      <c r="D121" s="31"/>
      <c r="E121" s="31"/>
      <c r="F121" s="65"/>
      <c r="G121" s="65"/>
      <c r="H121" s="33"/>
      <c r="I121" s="33"/>
      <c r="J121" s="39"/>
      <c r="K121" s="63"/>
      <c r="L121" s="32"/>
      <c r="M121" s="32"/>
      <c r="N121" s="32"/>
      <c r="O121" s="34"/>
      <c r="P121" s="35"/>
    </row>
    <row r="122" spans="1:16" x14ac:dyDescent="0.35">
      <c r="A122" s="31"/>
      <c r="B122" s="32"/>
      <c r="C122" s="74"/>
      <c r="D122" s="31"/>
      <c r="E122" s="31"/>
      <c r="F122" s="65"/>
      <c r="G122" s="65"/>
      <c r="H122" s="33"/>
      <c r="I122" s="33"/>
      <c r="J122" s="39"/>
      <c r="K122" s="63"/>
      <c r="L122" s="32"/>
      <c r="M122" s="32"/>
      <c r="N122" s="32"/>
      <c r="O122" s="34"/>
      <c r="P122" s="35"/>
    </row>
    <row r="123" spans="1:16" x14ac:dyDescent="0.35">
      <c r="A123" s="31"/>
      <c r="B123" s="32"/>
      <c r="C123" s="75"/>
      <c r="D123" s="31"/>
      <c r="E123" s="31"/>
      <c r="F123" s="65"/>
      <c r="G123" s="65"/>
      <c r="H123" s="33"/>
      <c r="I123" s="33"/>
      <c r="J123" s="39"/>
      <c r="K123" s="63"/>
      <c r="L123" s="32"/>
      <c r="O123" s="34"/>
      <c r="P123" s="35"/>
    </row>
    <row r="124" spans="1:16" x14ac:dyDescent="0.35">
      <c r="A124" s="46"/>
      <c r="B124" s="32"/>
      <c r="C124"/>
      <c r="D124" s="31"/>
      <c r="E124" s="31"/>
      <c r="F124" s="65"/>
      <c r="G124" s="65"/>
      <c r="H124" s="33"/>
      <c r="I124" s="33"/>
      <c r="J124" s="39"/>
      <c r="K124" s="63"/>
      <c r="L124" s="32"/>
      <c r="M124" s="32"/>
      <c r="N124" s="32"/>
      <c r="O124" s="34"/>
      <c r="P124" s="35"/>
    </row>
    <row r="125" spans="1:16" x14ac:dyDescent="0.35">
      <c r="A125" s="31"/>
      <c r="B125" s="32"/>
      <c r="C125" s="75"/>
      <c r="D125" s="31"/>
      <c r="E125" s="31"/>
      <c r="F125" s="65"/>
      <c r="G125" s="65"/>
      <c r="H125" s="33"/>
      <c r="I125" s="33"/>
      <c r="J125" s="39"/>
      <c r="K125" s="63"/>
      <c r="L125" s="32"/>
      <c r="M125" s="32"/>
      <c r="N125" s="32"/>
      <c r="O125" s="34"/>
      <c r="P125" s="35"/>
    </row>
    <row r="126" spans="1:16" x14ac:dyDescent="0.35">
      <c r="A126" s="31"/>
      <c r="B126" s="32"/>
      <c r="C126" s="75"/>
      <c r="D126" s="31"/>
      <c r="E126" s="31"/>
      <c r="F126" s="65"/>
      <c r="G126" s="65"/>
      <c r="H126" s="33"/>
      <c r="I126" s="33"/>
      <c r="J126" s="39"/>
      <c r="K126" s="63"/>
      <c r="L126" s="32"/>
      <c r="M126" s="32"/>
      <c r="N126" s="32"/>
      <c r="O126" s="34"/>
      <c r="P126" s="35"/>
    </row>
    <row r="127" spans="1:16" x14ac:dyDescent="0.35">
      <c r="A127" s="31"/>
      <c r="B127" s="32"/>
      <c r="C127" s="75"/>
      <c r="D127" s="31"/>
      <c r="E127" s="31"/>
      <c r="F127" s="65"/>
      <c r="G127" s="65"/>
      <c r="H127" s="33"/>
      <c r="I127" s="33"/>
      <c r="J127" s="39"/>
      <c r="K127" s="20"/>
      <c r="L127" s="32"/>
      <c r="M127" s="32"/>
      <c r="N127" s="22"/>
      <c r="O127" s="34"/>
      <c r="P127" s="35"/>
    </row>
    <row r="128" spans="1:16" x14ac:dyDescent="0.35">
      <c r="A128" s="76"/>
      <c r="B128" s="32"/>
      <c r="C128"/>
      <c r="D128" s="31"/>
      <c r="E128" s="31"/>
      <c r="F128" s="65"/>
      <c r="G128" s="65"/>
      <c r="H128" s="33"/>
      <c r="I128" s="33"/>
      <c r="J128" s="39"/>
      <c r="K128" s="63"/>
      <c r="L128" s="32"/>
      <c r="M128" s="32"/>
      <c r="N128" s="32"/>
      <c r="O128" s="34"/>
      <c r="P128" s="35"/>
    </row>
    <row r="129" spans="1:16" x14ac:dyDescent="0.35">
      <c r="A129" s="31"/>
      <c r="B129" s="32"/>
      <c r="C129" s="75"/>
      <c r="D129" s="31"/>
      <c r="E129" s="31"/>
      <c r="F129" s="65"/>
      <c r="G129" s="65"/>
      <c r="H129" s="33"/>
      <c r="I129" s="33"/>
      <c r="J129" s="39"/>
      <c r="K129" s="63"/>
      <c r="L129" s="32"/>
      <c r="M129" s="32"/>
      <c r="N129" s="32"/>
      <c r="O129" s="34"/>
      <c r="P129" s="35"/>
    </row>
    <row r="130" spans="1:16" x14ac:dyDescent="0.35">
      <c r="A130" s="31"/>
      <c r="B130" s="32"/>
      <c r="C130" s="75"/>
      <c r="D130" s="31"/>
      <c r="E130" s="31"/>
      <c r="F130" s="65"/>
      <c r="G130" s="65"/>
      <c r="H130" s="77"/>
      <c r="I130" s="48"/>
      <c r="J130" s="78"/>
      <c r="K130" s="63"/>
      <c r="L130" s="32"/>
      <c r="M130" s="32"/>
      <c r="N130" s="32"/>
      <c r="O130" s="34"/>
      <c r="P130" s="35"/>
    </row>
    <row r="131" spans="1:16" x14ac:dyDescent="0.35">
      <c r="A131" s="31"/>
      <c r="B131" s="32"/>
      <c r="C131" s="75"/>
      <c r="D131" s="31"/>
      <c r="E131" s="46"/>
      <c r="F131" s="65"/>
      <c r="G131" s="65"/>
      <c r="H131" s="77"/>
      <c r="I131" s="77"/>
      <c r="J131" s="78"/>
      <c r="K131" s="63"/>
      <c r="L131" s="32"/>
      <c r="M131" s="32"/>
      <c r="N131" s="32"/>
      <c r="O131" s="34"/>
      <c r="P131" s="35"/>
    </row>
    <row r="132" spans="1:16" x14ac:dyDescent="0.35">
      <c r="A132" s="31"/>
      <c r="C132" s="75"/>
      <c r="D132" s="31"/>
      <c r="E132" s="31"/>
      <c r="F132" s="65"/>
      <c r="G132" s="65"/>
      <c r="H132" s="33"/>
      <c r="I132" s="33"/>
      <c r="J132" s="39"/>
      <c r="K132" s="63"/>
      <c r="L132" s="32"/>
      <c r="M132" s="32"/>
      <c r="N132" s="32"/>
      <c r="O132" s="34"/>
      <c r="P132" s="35"/>
    </row>
    <row r="133" spans="1:16" x14ac:dyDescent="0.35">
      <c r="A133" s="31"/>
      <c r="B133" s="32"/>
      <c r="C133" s="79"/>
      <c r="D133" s="31"/>
      <c r="E133" s="31"/>
      <c r="F133" s="65"/>
      <c r="G133" s="65"/>
      <c r="H133" s="33"/>
      <c r="I133" s="33"/>
      <c r="J133" s="39"/>
      <c r="K133" s="63"/>
      <c r="L133" s="32"/>
      <c r="M133" s="32"/>
      <c r="N133" s="32"/>
      <c r="O133" s="34"/>
      <c r="P133" s="35"/>
    </row>
    <row r="134" spans="1:16" x14ac:dyDescent="0.35">
      <c r="A134" s="31"/>
      <c r="B134" s="32"/>
      <c r="C134" s="37"/>
      <c r="D134" s="31"/>
      <c r="E134" s="31"/>
      <c r="F134" s="65"/>
      <c r="G134" s="65"/>
      <c r="H134" s="77"/>
      <c r="I134" s="33"/>
      <c r="J134" s="39"/>
      <c r="K134" s="63"/>
      <c r="L134" s="32"/>
      <c r="M134" s="32"/>
      <c r="N134" s="32"/>
      <c r="O134" s="34"/>
      <c r="P134" s="35"/>
    </row>
    <row r="135" spans="1:16" x14ac:dyDescent="0.35">
      <c r="A135" s="31"/>
      <c r="B135" s="32"/>
      <c r="C135" s="31"/>
      <c r="D135" s="31"/>
      <c r="E135" s="31"/>
      <c r="F135" s="65"/>
      <c r="G135" s="65"/>
      <c r="H135" s="59"/>
      <c r="I135" s="48"/>
      <c r="J135" s="39"/>
      <c r="K135" s="63"/>
      <c r="L135" s="32"/>
      <c r="M135" s="32"/>
      <c r="N135" s="32"/>
      <c r="O135" s="34"/>
      <c r="P135" s="35"/>
    </row>
    <row r="136" spans="1:16" x14ac:dyDescent="0.35">
      <c r="A136" s="31"/>
      <c r="C136" s="31"/>
      <c r="D136" s="31"/>
      <c r="E136" s="31"/>
      <c r="F136" s="65"/>
      <c r="G136" s="65"/>
      <c r="H136" s="59"/>
      <c r="I136" s="48"/>
      <c r="J136" s="39"/>
      <c r="K136" s="20"/>
      <c r="L136" s="32"/>
      <c r="M136" s="32"/>
      <c r="N136" s="22"/>
      <c r="O136" s="34"/>
      <c r="P136" s="35"/>
    </row>
    <row r="137" spans="1:16" x14ac:dyDescent="0.35">
      <c r="A137" s="46"/>
      <c r="B137" s="32"/>
      <c r="C137" s="37"/>
      <c r="D137" s="31"/>
      <c r="E137" s="31"/>
      <c r="F137" s="32"/>
      <c r="G137" s="32"/>
      <c r="H137" s="33"/>
      <c r="I137" s="33"/>
      <c r="J137" s="44"/>
      <c r="K137" s="14"/>
      <c r="L137" s="32"/>
      <c r="M137" s="32"/>
      <c r="N137" s="32"/>
      <c r="O137" s="34"/>
      <c r="P137" s="35"/>
    </row>
    <row r="138" spans="1:16" x14ac:dyDescent="0.35">
      <c r="A138" s="31"/>
      <c r="B138" s="32"/>
      <c r="C138" s="37"/>
      <c r="D138" s="31"/>
      <c r="E138" s="31"/>
      <c r="F138" s="32"/>
      <c r="G138" s="32"/>
      <c r="H138" s="20"/>
      <c r="I138" s="20"/>
      <c r="J138" s="80"/>
      <c r="K138" s="81"/>
      <c r="L138" s="32"/>
      <c r="M138" s="32"/>
      <c r="N138" s="32"/>
      <c r="O138" s="34"/>
      <c r="P138" s="35"/>
    </row>
    <row r="139" spans="1:16" x14ac:dyDescent="0.35">
      <c r="A139" s="31"/>
      <c r="C139" s="37"/>
      <c r="D139" s="31"/>
      <c r="E139" s="31"/>
      <c r="F139" s="32"/>
      <c r="G139" s="32"/>
      <c r="H139" s="33"/>
      <c r="I139" s="33"/>
      <c r="J139" s="44"/>
      <c r="K139" s="14"/>
      <c r="L139" s="32"/>
      <c r="M139" s="32"/>
      <c r="N139" s="32"/>
      <c r="O139" s="34"/>
      <c r="P139" s="35"/>
    </row>
    <row r="140" spans="1:16" x14ac:dyDescent="0.35">
      <c r="A140" s="31"/>
      <c r="B140" s="32"/>
      <c r="C140" s="82"/>
      <c r="D140" s="31"/>
      <c r="E140" s="31"/>
      <c r="F140" s="32"/>
      <c r="G140" s="32"/>
      <c r="H140" s="33"/>
      <c r="I140" s="33"/>
      <c r="J140" s="83"/>
      <c r="K140" s="14"/>
      <c r="L140" s="32"/>
      <c r="M140" s="32"/>
      <c r="N140" s="32"/>
      <c r="O140" s="34"/>
      <c r="P140" s="35"/>
    </row>
    <row r="141" spans="1:16" x14ac:dyDescent="0.35">
      <c r="A141"/>
      <c r="B141" s="84"/>
      <c r="C141" s="46"/>
      <c r="D141" s="31"/>
      <c r="E141" s="31"/>
      <c r="F141" s="32"/>
      <c r="G141" s="32"/>
      <c r="H141" s="33"/>
      <c r="I141" s="33"/>
      <c r="J141" s="44"/>
      <c r="K141" s="14"/>
      <c r="L141" s="32"/>
      <c r="M141" s="32"/>
      <c r="N141" s="32"/>
      <c r="O141" s="34"/>
      <c r="P141" s="35"/>
    </row>
    <row r="142" spans="1:16" x14ac:dyDescent="0.35">
      <c r="A142" s="46"/>
      <c r="B142" s="32"/>
      <c r="C142" s="37"/>
      <c r="D142" s="31"/>
      <c r="E142" s="31"/>
      <c r="F142" s="32"/>
      <c r="G142" s="32"/>
      <c r="H142" s="85"/>
      <c r="I142" s="33"/>
      <c r="J142" s="44"/>
      <c r="K142" s="63"/>
      <c r="L142" s="32"/>
      <c r="M142" s="32"/>
      <c r="N142" s="32"/>
      <c r="O142" s="34"/>
      <c r="P142" s="35"/>
    </row>
    <row r="143" spans="1:16" x14ac:dyDescent="0.35">
      <c r="A143" s="46"/>
      <c r="B143" s="32"/>
      <c r="C143" s="31"/>
      <c r="D143" s="31"/>
      <c r="E143" s="31"/>
      <c r="F143" s="32"/>
      <c r="G143" s="32"/>
      <c r="H143" s="33"/>
      <c r="I143" s="33"/>
      <c r="J143" s="44"/>
      <c r="K143" s="14"/>
      <c r="L143" s="32"/>
      <c r="M143" s="32"/>
      <c r="N143" s="32"/>
      <c r="O143" s="34"/>
      <c r="P143" s="35"/>
    </row>
    <row r="144" spans="1:16" x14ac:dyDescent="0.35">
      <c r="A144" s="46"/>
      <c r="B144" s="32"/>
      <c r="C144" s="46"/>
      <c r="D144" s="31"/>
      <c r="E144" s="31"/>
      <c r="F144" s="32"/>
      <c r="G144" s="32"/>
      <c r="H144" s="33"/>
      <c r="I144" s="33"/>
      <c r="J144" s="44"/>
      <c r="K144" s="14"/>
      <c r="L144" s="32"/>
      <c r="M144" s="32"/>
      <c r="N144" s="32"/>
      <c r="O144" s="34"/>
      <c r="P144" s="35"/>
    </row>
    <row r="145" spans="1:16" x14ac:dyDescent="0.35">
      <c r="A145" s="58"/>
      <c r="B145" s="32"/>
      <c r="C145" s="31"/>
      <c r="D145" s="31"/>
      <c r="E145" s="31"/>
      <c r="F145" s="32"/>
      <c r="G145" s="32"/>
      <c r="H145" s="33"/>
      <c r="I145" s="33"/>
      <c r="J145" s="44"/>
      <c r="K145" s="14"/>
      <c r="L145" s="32"/>
      <c r="M145" s="32"/>
      <c r="N145" s="32"/>
      <c r="O145" s="34"/>
      <c r="P145" s="35"/>
    </row>
    <row r="146" spans="1:16" x14ac:dyDescent="0.35">
      <c r="A146" s="31"/>
      <c r="B146" s="32"/>
      <c r="C146" s="37"/>
      <c r="D146" s="31"/>
      <c r="E146" s="31"/>
      <c r="F146" s="32"/>
      <c r="G146" s="32"/>
      <c r="H146" s="33"/>
      <c r="I146" s="33"/>
      <c r="J146" s="44"/>
      <c r="K146" s="14"/>
      <c r="L146" s="32"/>
      <c r="M146" s="32"/>
      <c r="N146" s="32"/>
      <c r="O146" s="34"/>
      <c r="P146" s="35"/>
    </row>
    <row r="147" spans="1:16" x14ac:dyDescent="0.35">
      <c r="A147" s="31"/>
      <c r="B147" s="32"/>
      <c r="C147" s="46"/>
      <c r="D147" s="31"/>
      <c r="E147" s="31"/>
      <c r="F147" s="32"/>
      <c r="G147" s="32"/>
      <c r="H147" s="33"/>
      <c r="I147" s="33"/>
      <c r="J147" s="44"/>
      <c r="K147" s="14"/>
      <c r="L147" s="32"/>
      <c r="M147" s="32"/>
      <c r="N147" s="32"/>
      <c r="O147" s="34"/>
      <c r="P147" s="35"/>
    </row>
    <row r="148" spans="1:16" x14ac:dyDescent="0.35">
      <c r="A148" s="31"/>
      <c r="B148" s="32"/>
      <c r="C148" s="37"/>
      <c r="D148" s="31"/>
      <c r="E148" s="31"/>
      <c r="F148" s="32"/>
      <c r="G148" s="32"/>
      <c r="H148" s="33"/>
      <c r="I148" s="33"/>
      <c r="J148" s="44"/>
      <c r="K148" s="14"/>
      <c r="L148" s="32"/>
      <c r="M148" s="32"/>
      <c r="N148" s="32"/>
      <c r="O148" s="34"/>
      <c r="P148" s="35"/>
    </row>
    <row r="149" spans="1:16" ht="14.4" customHeight="1" x14ac:dyDescent="0.35">
      <c r="A149" s="46"/>
      <c r="B149" s="32"/>
      <c r="C149" s="46"/>
      <c r="D149" s="31"/>
      <c r="E149" s="31"/>
      <c r="F149" s="32"/>
      <c r="G149" s="32"/>
      <c r="H149" s="33"/>
      <c r="I149" s="33"/>
      <c r="J149" s="44"/>
      <c r="K149" s="12"/>
      <c r="L149" s="32"/>
      <c r="N149" s="22"/>
      <c r="O149" s="34"/>
      <c r="P149" s="35"/>
    </row>
    <row r="150" spans="1:16" x14ac:dyDescent="0.35">
      <c r="A150" s="54"/>
      <c r="B150" s="32"/>
      <c r="C150" s="46"/>
      <c r="D150" s="31"/>
      <c r="E150" s="31"/>
      <c r="F150" s="32"/>
      <c r="G150" s="32"/>
      <c r="H150" s="33"/>
      <c r="I150" s="33"/>
      <c r="J150" s="44"/>
      <c r="K150" s="14"/>
      <c r="L150" s="32"/>
      <c r="M150" s="32"/>
      <c r="N150" s="32"/>
      <c r="O150" s="34"/>
      <c r="P150" s="35"/>
    </row>
    <row r="151" spans="1:16" x14ac:dyDescent="0.35">
      <c r="A151" s="54"/>
      <c r="B151" s="32"/>
      <c r="C151" s="31"/>
      <c r="D151" s="31"/>
      <c r="E151" s="31"/>
      <c r="F151" s="32"/>
      <c r="G151" s="32"/>
      <c r="H151" s="33"/>
      <c r="I151" s="33"/>
      <c r="J151" s="44"/>
      <c r="K151" s="14"/>
      <c r="L151" s="32"/>
      <c r="O151" s="34"/>
      <c r="P151" s="35"/>
    </row>
    <row r="152" spans="1:16" x14ac:dyDescent="0.35">
      <c r="A152" s="54"/>
      <c r="B152" s="32"/>
      <c r="C152" s="86"/>
      <c r="D152" s="31"/>
      <c r="E152" s="31"/>
      <c r="F152" s="32"/>
      <c r="G152" s="32"/>
      <c r="H152" s="33"/>
      <c r="I152" s="33"/>
      <c r="J152" s="44"/>
      <c r="K152" s="14"/>
      <c r="L152" s="32"/>
      <c r="O152" s="34"/>
      <c r="P152" s="35"/>
    </row>
    <row r="153" spans="1:16" x14ac:dyDescent="0.35">
      <c r="A153" s="54"/>
      <c r="B153" s="32"/>
      <c r="C153" s="86"/>
      <c r="D153" s="31"/>
      <c r="E153" s="31"/>
      <c r="F153" s="32"/>
      <c r="G153" s="32"/>
      <c r="H153" s="33"/>
      <c r="I153" s="33"/>
      <c r="J153" s="44"/>
      <c r="K153" s="14"/>
      <c r="L153" s="32"/>
      <c r="O153" s="34"/>
      <c r="P153" s="35"/>
    </row>
    <row r="154" spans="1:16" x14ac:dyDescent="0.35">
      <c r="A154"/>
      <c r="B154" s="32"/>
      <c r="C154" s="37"/>
      <c r="D154" s="31"/>
      <c r="E154" s="31"/>
      <c r="F154" s="32"/>
      <c r="G154" s="32"/>
      <c r="H154" s="33"/>
      <c r="I154" s="33"/>
      <c r="J154" s="44"/>
      <c r="K154" s="14"/>
      <c r="L154" s="32"/>
      <c r="O154" s="34"/>
      <c r="P154" s="35"/>
    </row>
    <row r="155" spans="1:16" s="22" customFormat="1" ht="15" customHeight="1" x14ac:dyDescent="0.35">
      <c r="A155" s="18"/>
      <c r="B155" s="18"/>
      <c r="C155" s="18"/>
      <c r="D155" s="18"/>
      <c r="E155" s="18"/>
      <c r="F155" s="18"/>
      <c r="G155" s="18"/>
      <c r="H155" s="63"/>
      <c r="I155" s="63"/>
      <c r="J155" s="44"/>
      <c r="K155" s="14"/>
      <c r="L155" s="18"/>
      <c r="M155" s="18"/>
      <c r="N155" s="18"/>
      <c r="O155" s="21"/>
      <c r="P155" s="87"/>
    </row>
    <row r="156" spans="1:16" x14ac:dyDescent="0.35">
      <c r="A156" s="88"/>
      <c r="B156" s="32"/>
      <c r="C156" s="46"/>
      <c r="D156" s="31"/>
      <c r="E156" s="31"/>
      <c r="F156" s="32"/>
      <c r="G156" s="32"/>
      <c r="H156" s="33"/>
      <c r="I156" s="33"/>
      <c r="J156" s="44"/>
      <c r="K156" s="14"/>
      <c r="L156" s="32"/>
      <c r="M156" s="32"/>
      <c r="N156" s="32"/>
      <c r="O156" s="34"/>
      <c r="P156" s="35"/>
    </row>
    <row r="157" spans="1:16" x14ac:dyDescent="0.35">
      <c r="A157" s="46"/>
      <c r="B157" s="32"/>
      <c r="C157" s="46"/>
      <c r="D157" s="31"/>
      <c r="E157" s="31"/>
      <c r="F157" s="32"/>
      <c r="G157" s="32"/>
      <c r="H157" s="33"/>
      <c r="I157" s="33"/>
      <c r="J157" s="44"/>
      <c r="K157" s="14"/>
      <c r="L157" s="32"/>
      <c r="M157" s="32"/>
      <c r="N157" s="32"/>
      <c r="O157" s="34"/>
      <c r="P157" s="45"/>
    </row>
    <row r="158" spans="1:16" ht="13.75" customHeight="1" x14ac:dyDescent="0.35">
      <c r="A158" s="31"/>
      <c r="B158" s="32"/>
      <c r="C158" s="37"/>
      <c r="D158" s="31"/>
      <c r="E158" s="31"/>
      <c r="F158" s="32"/>
      <c r="G158" s="32"/>
      <c r="H158" s="33"/>
      <c r="I158" s="33"/>
      <c r="J158" s="44"/>
      <c r="K158" s="14"/>
      <c r="L158" s="32"/>
      <c r="M158" s="32"/>
      <c r="N158" s="32"/>
      <c r="O158" s="34"/>
      <c r="P158" s="35"/>
    </row>
    <row r="159" spans="1:16" x14ac:dyDescent="0.35">
      <c r="A159" s="31"/>
      <c r="B159" s="32"/>
      <c r="C159" s="46"/>
      <c r="D159" s="31"/>
      <c r="E159" s="31"/>
      <c r="F159" s="32"/>
      <c r="G159" s="32"/>
      <c r="H159" s="33"/>
      <c r="I159" s="33"/>
      <c r="J159" s="39"/>
      <c r="K159" s="63"/>
      <c r="L159" s="32"/>
      <c r="M159" s="32"/>
      <c r="N159" s="32"/>
      <c r="O159" s="34"/>
      <c r="P159" s="35"/>
    </row>
    <row r="160" spans="1:16" x14ac:dyDescent="0.35">
      <c r="A160" s="31"/>
      <c r="B160" s="32"/>
      <c r="C160" s="37"/>
      <c r="D160" s="31"/>
      <c r="E160" s="31"/>
      <c r="F160" s="32"/>
      <c r="G160" s="32"/>
      <c r="H160" s="33"/>
      <c r="I160" s="33"/>
      <c r="J160" s="39"/>
      <c r="K160" s="63"/>
      <c r="L160" s="32"/>
      <c r="M160" s="32"/>
      <c r="N160" s="32"/>
      <c r="O160" s="34"/>
      <c r="P160" s="35"/>
    </row>
    <row r="161" spans="1:16" x14ac:dyDescent="0.35">
      <c r="A161" s="31"/>
      <c r="B161" s="32"/>
      <c r="C161"/>
      <c r="D161" s="31"/>
      <c r="E161" s="31"/>
      <c r="F161" s="32"/>
      <c r="G161" s="32"/>
      <c r="H161" s="33"/>
      <c r="I161" s="33"/>
      <c r="J161" s="39"/>
      <c r="K161" s="63"/>
      <c r="L161" s="32"/>
      <c r="M161" s="18"/>
      <c r="N161" s="18"/>
      <c r="O161" s="34"/>
      <c r="P161" s="35"/>
    </row>
    <row r="162" spans="1:16" x14ac:dyDescent="0.35">
      <c r="A162" s="64"/>
      <c r="C162" s="73"/>
      <c r="D162" s="64"/>
      <c r="E162" s="31"/>
      <c r="F162" s="32"/>
      <c r="G162" s="32"/>
      <c r="H162" s="33"/>
      <c r="I162" s="33"/>
      <c r="J162" s="13"/>
      <c r="K162" s="14"/>
      <c r="L162" s="32"/>
      <c r="M162" s="32"/>
      <c r="N162" s="32"/>
      <c r="O162" s="34"/>
      <c r="P162" s="35"/>
    </row>
    <row r="163" spans="1:16" x14ac:dyDescent="0.35">
      <c r="A163" s="31"/>
      <c r="B163" s="32"/>
      <c r="C163" s="37"/>
      <c r="D163" s="31"/>
      <c r="E163" s="31"/>
      <c r="F163" s="32"/>
      <c r="G163" s="32"/>
      <c r="H163" s="33"/>
      <c r="I163" s="33"/>
      <c r="J163" s="13"/>
      <c r="K163" s="14"/>
      <c r="L163" s="32"/>
      <c r="M163" s="32"/>
      <c r="N163" s="32"/>
      <c r="O163" s="34"/>
      <c r="P163" s="35"/>
    </row>
    <row r="164" spans="1:16" x14ac:dyDescent="0.35">
      <c r="A164" s="31"/>
      <c r="B164" s="32"/>
      <c r="C164" s="37"/>
      <c r="D164" s="31"/>
      <c r="E164" s="31"/>
      <c r="F164" s="32"/>
      <c r="G164" s="32"/>
      <c r="H164" s="33"/>
      <c r="I164" s="33"/>
      <c r="J164" s="44"/>
      <c r="K164" s="12"/>
      <c r="L164" s="32"/>
      <c r="M164" s="18"/>
      <c r="N164" s="22"/>
      <c r="O164" s="34"/>
      <c r="P164" s="35"/>
    </row>
    <row r="165" spans="1:16" x14ac:dyDescent="0.35">
      <c r="A165" s="46"/>
      <c r="B165" s="32"/>
      <c r="C165" s="31"/>
      <c r="D165" s="31"/>
      <c r="E165" s="31"/>
      <c r="F165" s="32"/>
      <c r="G165" s="32"/>
      <c r="H165" s="33"/>
      <c r="I165" s="33"/>
      <c r="J165" s="44"/>
      <c r="K165" s="14"/>
      <c r="L165" s="32"/>
      <c r="M165" s="32"/>
      <c r="N165" s="32"/>
      <c r="O165" s="34"/>
      <c r="P165" s="35"/>
    </row>
    <row r="166" spans="1:16" x14ac:dyDescent="0.35">
      <c r="A166" s="76"/>
      <c r="B166" s="32"/>
      <c r="C166" s="74"/>
      <c r="D166" s="31"/>
      <c r="E166" s="31"/>
      <c r="F166" s="32"/>
      <c r="G166" s="32"/>
      <c r="H166" s="33"/>
      <c r="I166" s="33"/>
      <c r="J166" s="44"/>
      <c r="K166" s="12"/>
      <c r="L166" s="32"/>
      <c r="M166" s="18"/>
      <c r="N166" s="22"/>
      <c r="O166" s="34"/>
      <c r="P166" s="35"/>
    </row>
    <row r="167" spans="1:16" x14ac:dyDescent="0.35">
      <c r="A167" s="31"/>
      <c r="B167" s="32"/>
      <c r="C167" s="74"/>
      <c r="D167" s="31"/>
      <c r="E167" s="31"/>
      <c r="F167" s="32"/>
      <c r="G167" s="32"/>
      <c r="H167" s="33"/>
      <c r="I167" s="33"/>
      <c r="J167" s="39"/>
      <c r="K167" s="20"/>
      <c r="L167" s="32"/>
      <c r="M167" s="18"/>
      <c r="N167" s="22"/>
      <c r="O167" s="34"/>
      <c r="P167" s="35"/>
    </row>
    <row r="168" spans="1:16" x14ac:dyDescent="0.35">
      <c r="A168" s="31"/>
      <c r="B168" s="57"/>
      <c r="C168" s="37"/>
      <c r="D168" s="31"/>
      <c r="E168" s="31"/>
      <c r="F168" s="32"/>
      <c r="G168" s="32"/>
      <c r="H168" s="33"/>
      <c r="I168" s="33"/>
      <c r="J168" s="44"/>
      <c r="K168" s="14"/>
      <c r="L168" s="32"/>
      <c r="M168" s="32"/>
      <c r="N168" s="32"/>
      <c r="O168" s="34"/>
      <c r="P168" s="35"/>
    </row>
    <row r="169" spans="1:16" x14ac:dyDescent="0.35">
      <c r="A169" s="89"/>
      <c r="B169" s="57"/>
      <c r="C169" s="37"/>
      <c r="D169" s="31"/>
      <c r="E169" s="31"/>
      <c r="F169" s="32"/>
      <c r="G169" s="32"/>
      <c r="H169" s="33"/>
      <c r="I169" s="33"/>
      <c r="J169" s="13"/>
      <c r="K169" s="14"/>
      <c r="L169" s="32"/>
      <c r="M169" s="32"/>
      <c r="N169" s="32"/>
      <c r="O169" s="34"/>
      <c r="P169" s="35"/>
    </row>
    <row r="170" spans="1:16" x14ac:dyDescent="0.35">
      <c r="A170" s="31"/>
      <c r="B170" s="57"/>
      <c r="C170" s="86"/>
      <c r="D170" s="31"/>
      <c r="E170" s="31"/>
      <c r="F170" s="32"/>
      <c r="G170" s="32"/>
      <c r="H170" s="33"/>
      <c r="I170" s="33"/>
      <c r="J170" s="13"/>
      <c r="K170" s="14"/>
      <c r="L170" s="32"/>
      <c r="O170" s="34"/>
      <c r="P170" s="35"/>
    </row>
    <row r="171" spans="1:16" x14ac:dyDescent="0.35">
      <c r="A171" s="31"/>
      <c r="B171" s="57"/>
      <c r="C171" s="37"/>
      <c r="D171" s="31"/>
      <c r="E171" s="31"/>
      <c r="F171" s="32"/>
      <c r="G171" s="32"/>
      <c r="H171" s="33"/>
      <c r="I171" s="33"/>
      <c r="J171" s="44"/>
      <c r="K171" s="81"/>
      <c r="L171" s="32"/>
      <c r="M171" s="32"/>
      <c r="N171" s="32"/>
      <c r="O171" s="34"/>
      <c r="P171" s="35"/>
    </row>
    <row r="172" spans="1:16" ht="14.4" customHeight="1" x14ac:dyDescent="0.35">
      <c r="A172" s="31"/>
      <c r="B172" s="32"/>
      <c r="C172" s="31"/>
      <c r="D172" s="31"/>
      <c r="E172" s="31"/>
      <c r="F172" s="32"/>
      <c r="G172" s="32"/>
      <c r="H172" s="33"/>
      <c r="I172" s="33"/>
      <c r="J172" s="44"/>
      <c r="K172" s="81"/>
      <c r="L172" s="32"/>
      <c r="O172" s="34"/>
      <c r="P172" s="35"/>
    </row>
    <row r="173" spans="1:16" x14ac:dyDescent="0.35">
      <c r="A173" s="31"/>
      <c r="B173" s="32"/>
      <c r="C173" s="46"/>
      <c r="D173" s="31"/>
      <c r="E173" s="31"/>
      <c r="F173" s="32"/>
      <c r="G173" s="32"/>
      <c r="H173" s="33"/>
      <c r="I173" s="33"/>
      <c r="J173" s="44"/>
      <c r="K173" s="81"/>
      <c r="L173" s="32"/>
      <c r="M173" s="32"/>
      <c r="N173" s="32"/>
      <c r="O173" s="34"/>
      <c r="P173" s="35"/>
    </row>
    <row r="174" spans="1:16" x14ac:dyDescent="0.35">
      <c r="A174" s="46"/>
      <c r="B174" s="32"/>
      <c r="C174" s="46"/>
      <c r="D174" s="31"/>
      <c r="E174" s="31"/>
      <c r="F174" s="32"/>
      <c r="G174" s="32"/>
      <c r="H174" s="33"/>
      <c r="I174" s="33"/>
      <c r="J174" s="39"/>
      <c r="K174" s="20"/>
      <c r="L174" s="32"/>
      <c r="M174" s="32"/>
      <c r="N174" s="22"/>
      <c r="O174" s="34"/>
      <c r="P174" s="35"/>
    </row>
    <row r="175" spans="1:16" x14ac:dyDescent="0.35">
      <c r="A175" s="31"/>
      <c r="B175" s="32"/>
      <c r="C175" s="46"/>
      <c r="D175" s="31"/>
      <c r="E175" s="31"/>
      <c r="F175" s="32"/>
      <c r="G175" s="32"/>
      <c r="H175" s="33"/>
      <c r="I175" s="33"/>
      <c r="J175" s="39"/>
      <c r="K175" s="63"/>
      <c r="L175" s="32"/>
      <c r="O175" s="34"/>
      <c r="P175" s="35"/>
    </row>
    <row r="176" spans="1:16" ht="18" customHeight="1" x14ac:dyDescent="0.35">
      <c r="A176" s="90"/>
      <c r="B176" s="32"/>
      <c r="C176" s="37"/>
      <c r="D176" s="31"/>
      <c r="E176" s="31"/>
      <c r="F176" s="32"/>
      <c r="G176" s="32"/>
      <c r="H176" s="33"/>
      <c r="I176" s="33"/>
      <c r="J176" s="39"/>
      <c r="K176" s="63"/>
      <c r="L176" s="32"/>
      <c r="O176" s="34"/>
      <c r="P176" s="40"/>
    </row>
    <row r="177" spans="1:16" ht="14" customHeight="1" x14ac:dyDescent="0.35">
      <c r="A177" s="46"/>
      <c r="B177" s="32"/>
      <c r="C177" s="86"/>
      <c r="D177" s="31"/>
      <c r="E177" s="31"/>
      <c r="F177" s="32"/>
      <c r="G177" s="32"/>
      <c r="H177" s="33"/>
      <c r="I177" s="33"/>
      <c r="J177" s="39"/>
      <c r="K177" s="20"/>
      <c r="L177" s="32"/>
      <c r="N177" s="22"/>
      <c r="O177" s="34"/>
      <c r="P177" s="35"/>
    </row>
    <row r="178" spans="1:16" ht="15" customHeight="1" x14ac:dyDescent="0.35">
      <c r="A178" s="31"/>
      <c r="B178" s="32"/>
      <c r="C178" s="37"/>
      <c r="D178" s="31"/>
      <c r="E178" s="31"/>
      <c r="F178" s="32"/>
      <c r="G178" s="32"/>
      <c r="H178" s="33"/>
      <c r="I178" s="33"/>
      <c r="J178" s="39"/>
      <c r="K178" s="63"/>
      <c r="L178" s="32"/>
      <c r="M178" s="32"/>
      <c r="N178" s="32"/>
      <c r="O178" s="34"/>
      <c r="P178" s="35"/>
    </row>
    <row r="179" spans="1:16" x14ac:dyDescent="0.35">
      <c r="A179" s="31"/>
      <c r="B179" s="32"/>
      <c r="C179" s="37"/>
      <c r="D179" s="31"/>
      <c r="E179" s="31"/>
      <c r="F179" s="32"/>
      <c r="G179" s="32"/>
      <c r="H179" s="77"/>
      <c r="I179" s="48"/>
      <c r="J179" s="39"/>
      <c r="K179" s="20"/>
      <c r="L179" s="32"/>
      <c r="M179" s="32"/>
      <c r="N179" s="22"/>
      <c r="O179" s="34"/>
      <c r="P179" s="35"/>
    </row>
    <row r="180" spans="1:16" x14ac:dyDescent="0.35">
      <c r="A180" s="46"/>
      <c r="B180" s="32"/>
      <c r="C180"/>
      <c r="D180" s="31"/>
      <c r="E180" s="31"/>
      <c r="F180" s="32"/>
      <c r="G180" s="32"/>
      <c r="H180" s="33"/>
      <c r="I180" s="33"/>
      <c r="J180" s="39"/>
      <c r="K180" s="20"/>
      <c r="L180" s="32"/>
      <c r="M180" s="32"/>
      <c r="N180" s="22"/>
      <c r="O180" s="34"/>
      <c r="P180" s="35"/>
    </row>
    <row r="181" spans="1:16" x14ac:dyDescent="0.35">
      <c r="A181" s="46"/>
      <c r="B181" s="32"/>
      <c r="C181" s="37"/>
      <c r="D181" s="31"/>
      <c r="E181" s="31"/>
      <c r="F181" s="32"/>
      <c r="G181" s="32"/>
      <c r="H181" s="77"/>
      <c r="I181" s="48"/>
      <c r="J181" s="78"/>
      <c r="K181" s="63"/>
      <c r="L181" s="32"/>
      <c r="M181" s="32"/>
      <c r="N181" s="32"/>
      <c r="O181" s="34"/>
      <c r="P181" s="35"/>
    </row>
    <row r="182" spans="1:16" x14ac:dyDescent="0.35">
      <c r="A182" s="31"/>
      <c r="B182" s="32"/>
      <c r="C182" s="37"/>
      <c r="D182" s="31"/>
      <c r="E182" s="31"/>
      <c r="F182" s="32"/>
      <c r="G182" s="32"/>
      <c r="H182" s="77"/>
      <c r="I182" s="77"/>
      <c r="J182" s="78"/>
      <c r="K182" s="63"/>
      <c r="L182" s="32"/>
      <c r="M182" s="32"/>
      <c r="N182" s="32"/>
      <c r="O182" s="34"/>
      <c r="P182" s="35"/>
    </row>
    <row r="183" spans="1:16" x14ac:dyDescent="0.35">
      <c r="A183" s="31"/>
      <c r="B183" s="32"/>
      <c r="C183" s="37"/>
      <c r="D183" s="31"/>
      <c r="E183" s="31"/>
      <c r="F183" s="32"/>
      <c r="G183" s="32"/>
      <c r="H183" s="77"/>
      <c r="I183" s="48"/>
      <c r="J183" s="78"/>
      <c r="K183" s="20"/>
      <c r="L183" s="32"/>
      <c r="M183" s="32"/>
      <c r="N183" s="22"/>
      <c r="O183" s="34"/>
      <c r="P183" s="35"/>
    </row>
    <row r="184" spans="1:16" x14ac:dyDescent="0.35">
      <c r="A184" s="31"/>
      <c r="B184" s="32"/>
      <c r="C184" s="37"/>
      <c r="D184" s="31"/>
      <c r="E184" s="35"/>
      <c r="F184" s="32"/>
      <c r="G184" s="32"/>
      <c r="H184" s="77"/>
      <c r="I184" s="48"/>
      <c r="J184" s="78"/>
      <c r="K184" s="63"/>
      <c r="L184" s="32"/>
      <c r="M184" s="32"/>
      <c r="N184" s="32"/>
      <c r="O184" s="34"/>
      <c r="P184" s="35"/>
    </row>
    <row r="185" spans="1:16" x14ac:dyDescent="0.35">
      <c r="A185" s="31"/>
      <c r="B185" s="32"/>
      <c r="C185" s="37"/>
      <c r="D185" s="31"/>
      <c r="E185" s="31"/>
      <c r="F185" s="32"/>
      <c r="G185" s="32"/>
      <c r="H185" s="33"/>
      <c r="I185" s="33"/>
      <c r="J185" s="44"/>
      <c r="K185" s="14"/>
      <c r="L185" s="32"/>
      <c r="M185" s="32"/>
      <c r="N185" s="32"/>
      <c r="O185" s="34"/>
      <c r="P185" s="35"/>
    </row>
    <row r="186" spans="1:16" x14ac:dyDescent="0.35">
      <c r="A186" s="31"/>
      <c r="B186" s="32"/>
      <c r="C186" s="37"/>
      <c r="D186" s="31"/>
      <c r="E186" s="31"/>
      <c r="F186" s="32"/>
      <c r="G186" s="32"/>
      <c r="H186" s="33"/>
      <c r="I186" s="33"/>
      <c r="J186" s="44"/>
      <c r="K186" s="14"/>
      <c r="L186" s="32"/>
      <c r="M186" s="32"/>
      <c r="N186" s="32"/>
      <c r="O186" s="34"/>
      <c r="P186" s="35"/>
    </row>
    <row r="187" spans="1:16" x14ac:dyDescent="0.35">
      <c r="A187" s="46"/>
      <c r="B187" s="32"/>
      <c r="C187" s="37"/>
      <c r="D187" s="31"/>
      <c r="E187" s="31"/>
      <c r="F187" s="32"/>
      <c r="G187" s="32"/>
      <c r="H187" s="77"/>
      <c r="I187" s="48"/>
      <c r="J187" s="78"/>
      <c r="K187" s="63"/>
      <c r="L187" s="32"/>
      <c r="M187" s="32"/>
      <c r="N187" s="32"/>
      <c r="O187" s="34"/>
    </row>
    <row r="188" spans="1:16" x14ac:dyDescent="0.35">
      <c r="A188" s="46"/>
      <c r="B188" s="32"/>
      <c r="C188" s="37"/>
      <c r="D188" s="31"/>
      <c r="E188" s="31"/>
      <c r="F188" s="32"/>
      <c r="G188" s="32"/>
      <c r="H188" s="77"/>
      <c r="I188" s="77"/>
      <c r="J188" s="78"/>
      <c r="K188" s="63"/>
      <c r="L188" s="32"/>
      <c r="M188" s="32"/>
      <c r="N188" s="32"/>
      <c r="O188" s="34"/>
      <c r="P188" s="35"/>
    </row>
    <row r="189" spans="1:16" x14ac:dyDescent="0.35">
      <c r="A189" s="31"/>
      <c r="B189" s="32"/>
      <c r="C189" s="93"/>
      <c r="D189" s="31"/>
      <c r="E189" s="31"/>
      <c r="F189" s="32"/>
      <c r="G189" s="32"/>
      <c r="H189" s="77"/>
      <c r="I189" s="77"/>
      <c r="J189" s="78"/>
      <c r="K189" s="63"/>
      <c r="L189" s="32"/>
      <c r="M189" s="32"/>
      <c r="N189" s="32"/>
      <c r="O189" s="34"/>
      <c r="P189" s="35"/>
    </row>
    <row r="190" spans="1:16" x14ac:dyDescent="0.35">
      <c r="A190" s="31"/>
      <c r="B190" s="32"/>
      <c r="C190" s="37"/>
      <c r="D190" s="31"/>
      <c r="E190" s="31"/>
      <c r="F190" s="32"/>
      <c r="G190" s="32"/>
      <c r="H190" s="33"/>
      <c r="I190" s="33"/>
      <c r="J190" s="13"/>
      <c r="K190" s="14"/>
      <c r="L190" s="32"/>
      <c r="M190" s="32"/>
      <c r="N190" s="32"/>
      <c r="O190" s="34"/>
      <c r="P190" s="35"/>
    </row>
    <row r="191" spans="1:16" x14ac:dyDescent="0.35">
      <c r="A191" s="31"/>
      <c r="B191" s="32"/>
      <c r="C191" s="37"/>
      <c r="D191" s="31"/>
      <c r="E191" s="31"/>
      <c r="F191" s="32"/>
      <c r="G191" s="32"/>
      <c r="H191" s="91"/>
      <c r="I191" s="33"/>
      <c r="J191" s="13"/>
      <c r="K191" s="14"/>
      <c r="L191" s="32"/>
      <c r="M191" s="32"/>
      <c r="N191" s="32"/>
      <c r="O191" s="34"/>
      <c r="P191" s="35"/>
    </row>
    <row r="192" spans="1:16" x14ac:dyDescent="0.35">
      <c r="A192" s="54"/>
      <c r="B192" s="32"/>
      <c r="C192" s="37"/>
      <c r="D192" s="31"/>
      <c r="E192" s="31"/>
      <c r="F192" s="32"/>
      <c r="G192" s="32"/>
      <c r="H192" s="91"/>
      <c r="I192" s="91"/>
      <c r="J192" s="13"/>
      <c r="K192" s="14"/>
      <c r="L192" s="32"/>
      <c r="M192" s="22"/>
      <c r="N192" s="22"/>
      <c r="O192" s="34"/>
      <c r="P192" s="35"/>
    </row>
    <row r="193" spans="1:16" x14ac:dyDescent="0.35">
      <c r="A193" s="31"/>
      <c r="B193" s="32"/>
      <c r="C193" s="37"/>
      <c r="D193" s="31"/>
      <c r="E193" s="31"/>
      <c r="F193" s="32"/>
      <c r="G193" s="32"/>
      <c r="H193" s="77"/>
      <c r="I193" s="48"/>
      <c r="J193" s="78"/>
      <c r="K193" s="63"/>
      <c r="L193" s="32"/>
      <c r="M193" s="32"/>
      <c r="N193" s="32"/>
      <c r="O193" s="34"/>
      <c r="P193" s="35"/>
    </row>
    <row r="194" spans="1:16" x14ac:dyDescent="0.35">
      <c r="A194" s="76"/>
      <c r="B194" s="32"/>
      <c r="C194" s="46"/>
      <c r="D194" s="31"/>
      <c r="E194" s="31"/>
      <c r="F194" s="32"/>
      <c r="G194" s="32"/>
      <c r="H194" s="94"/>
      <c r="I194" s="94"/>
      <c r="J194" s="78"/>
      <c r="K194" s="63"/>
      <c r="L194" s="32"/>
      <c r="M194" s="32"/>
      <c r="N194" s="32"/>
      <c r="O194" s="34"/>
      <c r="P194" s="35"/>
    </row>
    <row r="195" spans="1:16" ht="14.4" customHeight="1" x14ac:dyDescent="0.35">
      <c r="A195" s="64"/>
      <c r="B195" s="65"/>
      <c r="C195" s="37"/>
      <c r="D195" s="31"/>
      <c r="E195" s="31"/>
      <c r="F195" s="32"/>
      <c r="G195" s="32"/>
      <c r="H195" s="33"/>
      <c r="I195" s="33"/>
      <c r="J195" s="44"/>
      <c r="K195" s="14"/>
      <c r="L195" s="32"/>
      <c r="M195" s="32"/>
      <c r="N195" s="32"/>
      <c r="O195" s="34"/>
      <c r="P195" s="35"/>
    </row>
    <row r="196" spans="1:16" x14ac:dyDescent="0.35">
      <c r="A196" s="31"/>
      <c r="B196" s="32"/>
      <c r="C196" s="74"/>
      <c r="D196" s="31"/>
      <c r="E196" s="31"/>
      <c r="F196" s="32"/>
      <c r="G196" s="32"/>
      <c r="H196" s="33"/>
      <c r="I196" s="33"/>
      <c r="J196" s="44"/>
      <c r="K196" s="14"/>
      <c r="L196" s="32"/>
      <c r="M196" s="32"/>
      <c r="N196" s="32"/>
      <c r="O196" s="34"/>
      <c r="P196" s="35"/>
    </row>
    <row r="197" spans="1:16" x14ac:dyDescent="0.35">
      <c r="A197" s="31"/>
      <c r="B197" s="32"/>
      <c r="C197" s="74"/>
      <c r="D197" s="31"/>
      <c r="E197" s="31"/>
      <c r="F197" s="32"/>
      <c r="G197" s="32"/>
      <c r="H197" s="91"/>
      <c r="I197" s="91"/>
      <c r="J197" s="44"/>
      <c r="K197" s="14"/>
      <c r="L197" s="32"/>
      <c r="M197" s="32"/>
      <c r="N197" s="32"/>
      <c r="O197" s="34"/>
      <c r="P197" s="35"/>
    </row>
    <row r="198" spans="1:16" x14ac:dyDescent="0.35">
      <c r="A198" s="31"/>
      <c r="B198" s="32"/>
      <c r="C198" s="75"/>
      <c r="D198" s="31"/>
      <c r="E198" s="31"/>
      <c r="F198" s="32"/>
      <c r="G198" s="32"/>
      <c r="H198" s="77"/>
      <c r="I198" s="77"/>
      <c r="J198" s="78"/>
      <c r="K198" s="63"/>
      <c r="L198" s="32"/>
      <c r="M198" s="32"/>
      <c r="N198" s="32"/>
      <c r="O198" s="34"/>
      <c r="P198" s="35"/>
    </row>
    <row r="199" spans="1:16" x14ac:dyDescent="0.35">
      <c r="A199" s="95"/>
      <c r="B199" s="32"/>
      <c r="C199" s="74"/>
      <c r="D199" s="31"/>
      <c r="E199" s="31"/>
      <c r="F199" s="32"/>
      <c r="G199" s="32"/>
      <c r="H199" s="91"/>
      <c r="I199" s="91"/>
      <c r="J199" s="78"/>
      <c r="K199" s="20"/>
      <c r="L199" s="32"/>
      <c r="N199" s="22"/>
      <c r="O199" s="34"/>
      <c r="P199" s="35"/>
    </row>
    <row r="200" spans="1:16" x14ac:dyDescent="0.35">
      <c r="A200" s="31"/>
      <c r="B200" s="32"/>
      <c r="C200" s="75"/>
      <c r="D200" s="31"/>
      <c r="E200" s="31"/>
      <c r="F200" s="32"/>
      <c r="G200" s="32"/>
      <c r="H200" s="42"/>
      <c r="I200" s="42"/>
      <c r="J200" s="44"/>
      <c r="K200" s="81"/>
      <c r="L200" s="32"/>
      <c r="M200" s="32"/>
      <c r="N200" s="32"/>
      <c r="O200" s="34"/>
      <c r="P200" s="35"/>
    </row>
    <row r="201" spans="1:16" x14ac:dyDescent="0.35">
      <c r="A201" s="31"/>
      <c r="B201" s="32"/>
      <c r="C201" s="75"/>
      <c r="D201" s="31"/>
      <c r="E201" s="31"/>
      <c r="F201" s="32"/>
      <c r="G201" s="32"/>
      <c r="H201" s="33"/>
      <c r="I201" s="33"/>
      <c r="J201" s="44"/>
      <c r="K201" s="81"/>
      <c r="L201" s="32"/>
      <c r="O201" s="34"/>
      <c r="P201" s="35"/>
    </row>
    <row r="202" spans="1:16" x14ac:dyDescent="0.35">
      <c r="A202" s="46"/>
      <c r="B202" s="32"/>
      <c r="C202" s="96"/>
      <c r="D202" s="31"/>
      <c r="E202" s="31"/>
      <c r="F202" s="32"/>
      <c r="G202" s="32"/>
      <c r="H202" s="91"/>
      <c r="I202" s="33"/>
      <c r="J202" s="44"/>
      <c r="K202" s="97"/>
      <c r="L202" s="32"/>
      <c r="N202" s="22"/>
      <c r="O202" s="34"/>
      <c r="P202" s="35"/>
    </row>
    <row r="203" spans="1:16" x14ac:dyDescent="0.35">
      <c r="A203" s="46"/>
      <c r="B203" s="32"/>
      <c r="C203" s="75"/>
      <c r="D203" s="31"/>
      <c r="E203" s="31"/>
      <c r="F203" s="32"/>
      <c r="G203" s="32"/>
      <c r="H203" s="33"/>
      <c r="I203" s="33"/>
      <c r="J203" s="44"/>
      <c r="K203" s="14"/>
      <c r="L203" s="32"/>
      <c r="M203" s="32"/>
      <c r="N203" s="32"/>
      <c r="O203" s="34"/>
      <c r="P203" s="35"/>
    </row>
    <row r="204" spans="1:16" x14ac:dyDescent="0.35">
      <c r="A204" s="46"/>
      <c r="B204" s="32"/>
      <c r="C204" s="75"/>
      <c r="D204" s="31"/>
      <c r="E204" s="46"/>
      <c r="F204" s="32"/>
      <c r="G204" s="32"/>
      <c r="H204" s="33"/>
      <c r="I204" s="33"/>
      <c r="J204" s="44"/>
      <c r="K204" s="14"/>
      <c r="L204" s="32"/>
      <c r="M204" s="32"/>
      <c r="N204" s="32"/>
      <c r="O204" s="34"/>
      <c r="P204" s="35"/>
    </row>
    <row r="205" spans="1:16" x14ac:dyDescent="0.35">
      <c r="A205" s="31"/>
      <c r="B205" s="32"/>
      <c r="C205" s="75"/>
      <c r="D205" s="31"/>
      <c r="E205" s="31"/>
      <c r="F205" s="32"/>
      <c r="G205" s="32"/>
      <c r="H205" s="91"/>
      <c r="I205" s="33"/>
      <c r="J205" s="44"/>
      <c r="K205" s="63"/>
      <c r="L205" s="32"/>
      <c r="M205" s="32"/>
      <c r="N205" s="32"/>
      <c r="O205" s="34"/>
      <c r="P205" s="35"/>
    </row>
    <row r="206" spans="1:16" x14ac:dyDescent="0.35">
      <c r="A206" s="31"/>
      <c r="B206" s="32"/>
      <c r="C206" s="75"/>
      <c r="D206" s="31"/>
      <c r="E206" s="89"/>
      <c r="F206" s="32"/>
      <c r="G206" s="32"/>
      <c r="H206" s="91"/>
      <c r="I206" s="33"/>
      <c r="J206" s="44"/>
      <c r="K206" s="63"/>
      <c r="L206" s="32"/>
      <c r="M206" s="32"/>
      <c r="N206" s="32"/>
      <c r="O206" s="34"/>
      <c r="P206" s="35"/>
    </row>
    <row r="207" spans="1:16" ht="20.5" customHeight="1" x14ac:dyDescent="0.35">
      <c r="A207" s="31"/>
      <c r="B207" s="32"/>
      <c r="C207" s="37"/>
      <c r="D207" s="31"/>
      <c r="E207" s="31"/>
      <c r="F207" s="32"/>
      <c r="G207" s="32"/>
      <c r="H207" s="33"/>
      <c r="I207" s="98"/>
      <c r="J207" s="13"/>
      <c r="K207" s="14"/>
      <c r="L207" s="32"/>
      <c r="M207" s="32"/>
      <c r="N207" s="32"/>
      <c r="O207" s="34"/>
      <c r="P207" s="35"/>
    </row>
    <row r="208" spans="1:16" ht="29" customHeight="1" x14ac:dyDescent="0.35">
      <c r="A208" s="46"/>
      <c r="B208" s="32"/>
      <c r="C208" s="31"/>
      <c r="D208" s="31"/>
      <c r="E208" s="31"/>
      <c r="F208" s="32"/>
      <c r="G208" s="32"/>
      <c r="H208" s="91"/>
      <c r="I208" s="33"/>
      <c r="J208" s="13"/>
      <c r="K208" s="14"/>
      <c r="L208" s="32"/>
      <c r="O208" s="34"/>
      <c r="P208" s="99"/>
    </row>
    <row r="209" spans="1:16" x14ac:dyDescent="0.35">
      <c r="A209" s="31"/>
      <c r="B209" s="32"/>
      <c r="C209" s="35"/>
      <c r="D209" s="31"/>
      <c r="E209" s="31"/>
      <c r="F209" s="32"/>
      <c r="G209" s="32"/>
      <c r="H209" s="77"/>
      <c r="I209" s="48"/>
      <c r="J209" s="78"/>
      <c r="K209" s="63"/>
      <c r="L209" s="18"/>
      <c r="M209" s="32"/>
      <c r="N209" s="32"/>
      <c r="O209" s="34"/>
      <c r="P209" s="35"/>
    </row>
    <row r="210" spans="1:16" x14ac:dyDescent="0.35">
      <c r="A210" s="31"/>
      <c r="B210" s="32"/>
      <c r="C210" s="37"/>
      <c r="D210" s="31"/>
      <c r="E210" s="31"/>
      <c r="F210" s="32"/>
      <c r="G210" s="32"/>
      <c r="H210" s="33"/>
      <c r="I210" s="33"/>
      <c r="J210" s="13"/>
      <c r="K210" s="14"/>
      <c r="L210" s="18"/>
      <c r="M210" s="32"/>
      <c r="N210" s="32"/>
      <c r="O210" s="34"/>
      <c r="P210" s="35"/>
    </row>
    <row r="211" spans="1:16" x14ac:dyDescent="0.35">
      <c r="A211" s="31"/>
      <c r="B211" s="32"/>
      <c r="C211" s="37"/>
      <c r="D211" s="31"/>
      <c r="E211" s="31"/>
      <c r="F211" s="32"/>
      <c r="G211" s="32"/>
      <c r="H211" s="33"/>
      <c r="I211" s="33"/>
      <c r="J211" s="13"/>
      <c r="K211" s="12"/>
      <c r="L211" s="32"/>
      <c r="M211" s="32"/>
      <c r="N211" s="22"/>
      <c r="O211" s="34"/>
      <c r="P211" s="35"/>
    </row>
    <row r="212" spans="1:16" x14ac:dyDescent="0.35">
      <c r="A212" s="100"/>
      <c r="B212" s="101"/>
      <c r="C212" s="37"/>
      <c r="D212" s="31"/>
      <c r="E212" s="31"/>
      <c r="F212" s="32"/>
      <c r="G212" s="32"/>
      <c r="H212" s="91"/>
      <c r="I212" s="33"/>
      <c r="J212" s="13"/>
      <c r="K212" s="14"/>
      <c r="L212" s="32"/>
      <c r="M212" s="32"/>
      <c r="N212" s="32"/>
      <c r="O212" s="34"/>
      <c r="P212" s="35"/>
    </row>
    <row r="213" spans="1:16" x14ac:dyDescent="0.35">
      <c r="A213" s="102"/>
      <c r="C213" s="37"/>
      <c r="D213" s="31"/>
      <c r="E213" s="31"/>
      <c r="F213" s="32"/>
      <c r="G213" s="32"/>
      <c r="H213" s="33"/>
      <c r="I213" s="33"/>
      <c r="J213" s="13"/>
      <c r="K213" s="14"/>
      <c r="L213" s="32"/>
      <c r="M213" s="32"/>
      <c r="N213" s="32"/>
      <c r="O213" s="34"/>
      <c r="P213" s="35"/>
    </row>
    <row r="214" spans="1:16" x14ac:dyDescent="0.35">
      <c r="A214"/>
      <c r="B214" s="32"/>
      <c r="C214" s="37"/>
      <c r="D214" s="31"/>
      <c r="E214" s="31"/>
      <c r="F214" s="32"/>
      <c r="G214" s="32"/>
      <c r="H214" s="33"/>
      <c r="I214" s="33"/>
      <c r="J214" s="13"/>
      <c r="K214" s="14"/>
      <c r="L214" s="32"/>
      <c r="O214" s="34"/>
      <c r="P214" s="35"/>
    </row>
    <row r="215" spans="1:16" x14ac:dyDescent="0.35">
      <c r="A215" s="46"/>
      <c r="B215" s="32"/>
      <c r="C215" s="31"/>
      <c r="D215" s="31"/>
      <c r="E215" s="31"/>
      <c r="F215" s="32"/>
      <c r="G215" s="32"/>
      <c r="H215" s="33"/>
      <c r="I215" s="33"/>
      <c r="J215" s="39"/>
      <c r="K215" s="12"/>
      <c r="L215" s="32"/>
      <c r="M215" s="32"/>
      <c r="N215" s="22"/>
      <c r="O215" s="34"/>
      <c r="P215" s="35"/>
    </row>
    <row r="216" spans="1:16" ht="15.65" customHeight="1" x14ac:dyDescent="0.35">
      <c r="A216" s="31"/>
      <c r="B216" s="32"/>
      <c r="C216" s="31"/>
      <c r="D216" s="31"/>
      <c r="E216" s="31"/>
      <c r="F216" s="32"/>
      <c r="G216" s="32"/>
      <c r="H216" s="33"/>
      <c r="I216" s="33"/>
      <c r="J216" s="39"/>
      <c r="K216" s="12"/>
      <c r="L216" s="32"/>
      <c r="M216" s="32"/>
      <c r="N216" s="22"/>
      <c r="O216" s="34"/>
      <c r="P216" s="35"/>
    </row>
    <row r="217" spans="1:16" x14ac:dyDescent="0.35">
      <c r="A217" s="31"/>
      <c r="B217" s="32"/>
      <c r="C217" s="37"/>
      <c r="D217" s="31"/>
      <c r="E217" s="31"/>
      <c r="F217" s="32"/>
      <c r="G217" s="32"/>
      <c r="H217" s="33"/>
      <c r="I217" s="33"/>
      <c r="J217" s="39"/>
      <c r="K217" s="20"/>
      <c r="L217" s="32"/>
      <c r="M217" s="32"/>
      <c r="N217" s="22"/>
      <c r="O217" s="34"/>
      <c r="P217" s="35"/>
    </row>
    <row r="218" spans="1:16" x14ac:dyDescent="0.35">
      <c r="A218" s="31"/>
      <c r="B218" s="193"/>
      <c r="C218" s="37"/>
      <c r="D218" s="31"/>
      <c r="E218" s="31"/>
      <c r="F218" s="32"/>
      <c r="G218" s="32"/>
      <c r="H218" s="33"/>
      <c r="I218" s="33"/>
      <c r="J218" s="39"/>
      <c r="K218" s="20"/>
      <c r="L218" s="32"/>
      <c r="M218" s="193"/>
      <c r="N218" s="22"/>
      <c r="O218" s="34"/>
      <c r="P218" s="35"/>
    </row>
    <row r="219" spans="1:16" x14ac:dyDescent="0.35">
      <c r="A219" s="31"/>
      <c r="B219" s="194"/>
      <c r="C219" s="37"/>
      <c r="D219" s="31"/>
      <c r="E219" s="31"/>
      <c r="F219" s="32"/>
      <c r="G219" s="32"/>
      <c r="H219" s="33"/>
      <c r="I219" s="33"/>
      <c r="J219" s="39"/>
      <c r="K219" s="20"/>
      <c r="L219" s="32"/>
      <c r="M219" s="194"/>
      <c r="N219" s="22"/>
      <c r="O219" s="34"/>
      <c r="P219" s="35"/>
    </row>
    <row r="220" spans="1:16" x14ac:dyDescent="0.35">
      <c r="A220" s="31"/>
      <c r="B220" s="32"/>
      <c r="C220" s="31"/>
      <c r="D220" s="31"/>
      <c r="E220" s="31"/>
      <c r="F220" s="32"/>
      <c r="G220" s="32"/>
      <c r="H220" s="33"/>
      <c r="I220" s="33"/>
      <c r="J220" s="39"/>
      <c r="K220" s="63"/>
      <c r="L220" s="32"/>
      <c r="M220" s="32"/>
      <c r="N220" s="32"/>
      <c r="O220" s="34"/>
      <c r="P220" s="35"/>
    </row>
    <row r="221" spans="1:16" x14ac:dyDescent="0.35">
      <c r="A221" s="31"/>
      <c r="B221" s="32"/>
      <c r="C221" s="37"/>
      <c r="D221" s="31"/>
      <c r="E221" s="31"/>
      <c r="F221" s="32"/>
      <c r="G221" s="32"/>
      <c r="H221" s="33"/>
      <c r="I221" s="33"/>
      <c r="J221" s="39"/>
      <c r="K221" s="63"/>
      <c r="L221" s="32"/>
      <c r="M221" s="32"/>
      <c r="N221" s="32"/>
      <c r="O221" s="34"/>
      <c r="P221" s="35"/>
    </row>
    <row r="222" spans="1:16" x14ac:dyDescent="0.35">
      <c r="A222" s="46"/>
      <c r="B222" s="32"/>
      <c r="C222" s="37"/>
      <c r="D222" s="31"/>
      <c r="E222" s="31"/>
      <c r="F222" s="32"/>
      <c r="G222" s="32"/>
      <c r="H222" s="33"/>
      <c r="I222" s="33"/>
      <c r="J222" s="39"/>
      <c r="K222" s="20"/>
      <c r="L222" s="32"/>
      <c r="M222" s="32"/>
      <c r="N222" s="22"/>
      <c r="O222" s="34"/>
      <c r="P222" s="35"/>
    </row>
    <row r="223" spans="1:16" x14ac:dyDescent="0.35">
      <c r="A223" s="46"/>
      <c r="B223" s="32"/>
      <c r="C223" s="37"/>
      <c r="D223" s="31"/>
      <c r="E223" s="31"/>
      <c r="F223" s="32"/>
      <c r="G223" s="32"/>
      <c r="H223" s="33"/>
      <c r="I223" s="33"/>
      <c r="J223" s="39"/>
      <c r="K223" s="63"/>
      <c r="L223" s="32"/>
      <c r="M223" s="32"/>
      <c r="N223" s="32"/>
      <c r="O223" s="34"/>
      <c r="P223" s="35"/>
    </row>
    <row r="224" spans="1:16" x14ac:dyDescent="0.35">
      <c r="A224" s="46"/>
      <c r="B224" s="32"/>
      <c r="C224" s="37"/>
      <c r="D224" s="31"/>
      <c r="E224" s="31"/>
      <c r="F224" s="32"/>
      <c r="G224" s="32"/>
      <c r="H224" s="33"/>
      <c r="I224" s="33"/>
      <c r="J224" s="39"/>
      <c r="K224" s="20"/>
      <c r="L224" s="32"/>
      <c r="M224" s="32"/>
      <c r="N224" s="22"/>
      <c r="O224" s="34"/>
      <c r="P224" s="35"/>
    </row>
    <row r="225" spans="1:16" x14ac:dyDescent="0.35">
      <c r="A225" s="46"/>
      <c r="C225" s="37"/>
      <c r="D225" s="31"/>
      <c r="E225" s="31"/>
      <c r="F225" s="32"/>
      <c r="G225" s="32"/>
      <c r="H225" s="33"/>
      <c r="I225" s="33"/>
      <c r="J225" s="39"/>
      <c r="K225" s="20"/>
      <c r="L225" s="32"/>
      <c r="M225" s="32"/>
      <c r="N225" s="22"/>
      <c r="O225" s="34"/>
      <c r="P225" s="35"/>
    </row>
    <row r="226" spans="1:16" x14ac:dyDescent="0.35">
      <c r="A226" s="46"/>
      <c r="B226" s="32"/>
      <c r="C226" s="37"/>
      <c r="D226" s="31"/>
      <c r="E226" s="31"/>
      <c r="F226" s="32"/>
      <c r="G226" s="32"/>
      <c r="H226" s="33"/>
      <c r="I226" s="33"/>
      <c r="J226" s="44"/>
      <c r="K226" s="97"/>
      <c r="L226" s="32"/>
      <c r="M226" s="32"/>
      <c r="N226" s="22"/>
      <c r="O226" s="34"/>
      <c r="P226" s="35"/>
    </row>
    <row r="227" spans="1:16" x14ac:dyDescent="0.35">
      <c r="A227" s="46"/>
      <c r="B227" s="32"/>
      <c r="C227" s="37"/>
      <c r="D227" s="31"/>
      <c r="E227" s="31"/>
      <c r="F227" s="32"/>
      <c r="G227" s="32"/>
      <c r="H227" s="33"/>
      <c r="I227" s="33"/>
      <c r="J227" s="44"/>
      <c r="K227" s="97"/>
      <c r="L227" s="32"/>
      <c r="M227" s="32"/>
      <c r="N227" s="22"/>
      <c r="O227" s="34"/>
      <c r="P227" s="35"/>
    </row>
    <row r="228" spans="1:16" x14ac:dyDescent="0.35">
      <c r="A228" s="46"/>
      <c r="B228" s="32"/>
      <c r="C228" s="37"/>
      <c r="D228" s="31"/>
      <c r="E228" s="31"/>
      <c r="F228" s="32"/>
      <c r="G228" s="32"/>
      <c r="H228" s="33"/>
      <c r="I228" s="33"/>
      <c r="J228" s="39"/>
      <c r="K228" s="63"/>
      <c r="L228" s="32"/>
      <c r="M228" s="32"/>
      <c r="N228" s="32"/>
      <c r="O228" s="34"/>
      <c r="P228" s="35"/>
    </row>
    <row r="229" spans="1:16" x14ac:dyDescent="0.35">
      <c r="A229" s="46"/>
      <c r="C229" s="37"/>
      <c r="D229" s="31"/>
      <c r="E229" s="31"/>
      <c r="F229" s="32"/>
      <c r="G229" s="32"/>
      <c r="H229" s="33"/>
      <c r="I229" s="33"/>
      <c r="J229" s="39"/>
      <c r="K229" s="63"/>
      <c r="L229" s="32"/>
      <c r="M229" s="32"/>
      <c r="N229" s="32"/>
      <c r="O229" s="34"/>
      <c r="P229" s="35"/>
    </row>
    <row r="230" spans="1:16" x14ac:dyDescent="0.35">
      <c r="A230" s="46"/>
      <c r="B230" s="32"/>
      <c r="C230" s="37"/>
      <c r="D230" s="31"/>
      <c r="E230" s="31"/>
      <c r="F230" s="32"/>
      <c r="G230" s="32"/>
      <c r="H230" s="77"/>
      <c r="I230" s="77"/>
      <c r="J230" s="78"/>
      <c r="K230" s="20"/>
      <c r="L230" s="32"/>
      <c r="M230" s="32"/>
      <c r="N230" s="22"/>
      <c r="O230" s="34"/>
      <c r="P230" s="35"/>
    </row>
    <row r="231" spans="1:16" x14ac:dyDescent="0.35">
      <c r="A231" s="46"/>
      <c r="B231" s="32"/>
      <c r="C231" s="37"/>
      <c r="D231" s="31"/>
      <c r="E231" s="46"/>
      <c r="F231" s="32"/>
      <c r="G231" s="32"/>
      <c r="H231" s="33"/>
      <c r="I231" s="33"/>
      <c r="J231" s="13"/>
      <c r="K231" s="12"/>
      <c r="L231" s="32"/>
      <c r="M231" s="32"/>
      <c r="N231" s="22"/>
      <c r="O231" s="34"/>
      <c r="P231" s="35"/>
    </row>
    <row r="232" spans="1:16" x14ac:dyDescent="0.35">
      <c r="A232" s="46"/>
      <c r="B232" s="32"/>
      <c r="C232" s="37"/>
      <c r="D232" s="31"/>
      <c r="E232" s="31"/>
      <c r="F232" s="32"/>
      <c r="G232" s="32"/>
      <c r="H232" s="33"/>
      <c r="I232" s="33"/>
      <c r="J232" s="13"/>
      <c r="K232" s="14"/>
      <c r="L232" s="32"/>
      <c r="M232" s="32"/>
      <c r="N232" s="22"/>
      <c r="O232" s="34"/>
      <c r="P232" s="35"/>
    </row>
    <row r="233" spans="1:16" x14ac:dyDescent="0.35">
      <c r="A233" s="46"/>
      <c r="B233" s="32"/>
      <c r="C233" s="37"/>
      <c r="D233" s="31"/>
      <c r="E233" s="31"/>
      <c r="F233" s="32"/>
      <c r="G233" s="32"/>
      <c r="H233" s="77"/>
      <c r="I233" s="77"/>
      <c r="J233" s="78"/>
      <c r="K233" s="20"/>
      <c r="L233" s="32"/>
      <c r="M233" s="32"/>
      <c r="N233" s="22"/>
      <c r="O233" s="34"/>
      <c r="P233" s="35"/>
    </row>
    <row r="234" spans="1:16" x14ac:dyDescent="0.35">
      <c r="A234" s="46"/>
      <c r="B234" s="32"/>
      <c r="C234" s="37"/>
      <c r="D234" s="31"/>
      <c r="E234" s="31"/>
      <c r="F234" s="32"/>
      <c r="G234" s="32"/>
      <c r="H234" s="33"/>
      <c r="I234" s="33"/>
      <c r="J234" s="44"/>
      <c r="K234" s="12"/>
      <c r="L234" s="32"/>
      <c r="M234" s="32"/>
      <c r="N234" s="22"/>
      <c r="O234" s="34"/>
      <c r="P234" s="35"/>
    </row>
    <row r="235" spans="1:16" x14ac:dyDescent="0.35">
      <c r="A235" s="46"/>
      <c r="B235" s="32"/>
      <c r="C235" s="37"/>
      <c r="D235" s="31"/>
      <c r="E235" s="31"/>
      <c r="F235" s="32"/>
      <c r="G235" s="32"/>
      <c r="H235" s="77"/>
      <c r="I235" s="77"/>
      <c r="J235" s="78"/>
      <c r="K235" s="20"/>
      <c r="L235" s="32"/>
      <c r="M235" s="32"/>
      <c r="N235" s="22"/>
      <c r="O235" s="34"/>
      <c r="P235" s="35"/>
    </row>
    <row r="236" spans="1:16" x14ac:dyDescent="0.35">
      <c r="A236" s="46"/>
      <c r="B236" s="32"/>
      <c r="C236" s="37"/>
      <c r="D236" s="31"/>
      <c r="E236" s="31"/>
      <c r="F236" s="32"/>
      <c r="G236" s="32"/>
      <c r="H236" s="77"/>
      <c r="I236" s="77"/>
      <c r="J236" s="78"/>
      <c r="K236" s="20"/>
      <c r="L236" s="32"/>
      <c r="M236" s="32"/>
      <c r="N236" s="22"/>
      <c r="O236" s="34"/>
      <c r="P236" s="35"/>
    </row>
    <row r="237" spans="1:16" x14ac:dyDescent="0.35">
      <c r="A237" s="46"/>
      <c r="B237" s="32"/>
      <c r="C237" s="37"/>
      <c r="D237" s="31"/>
      <c r="E237" s="31"/>
      <c r="F237" s="32"/>
      <c r="G237" s="32"/>
      <c r="H237" s="33"/>
      <c r="I237" s="33"/>
      <c r="J237" s="44"/>
      <c r="K237" s="14"/>
      <c r="L237" s="32"/>
      <c r="M237" s="32"/>
      <c r="N237" s="32"/>
      <c r="O237" s="34"/>
      <c r="P237" s="35"/>
    </row>
    <row r="238" spans="1:16" x14ac:dyDescent="0.35">
      <c r="A238" s="46"/>
      <c r="B238" s="32"/>
      <c r="C238" s="37"/>
      <c r="D238" s="31"/>
      <c r="E238" s="31"/>
      <c r="F238" s="32"/>
      <c r="G238" s="32"/>
      <c r="H238" s="33"/>
      <c r="I238" s="33"/>
      <c r="J238" s="44"/>
      <c r="K238" s="14"/>
      <c r="L238" s="32"/>
      <c r="M238" s="22"/>
      <c r="N238" s="22"/>
      <c r="O238" s="34"/>
      <c r="P238" s="35"/>
    </row>
    <row r="239" spans="1:16" x14ac:dyDescent="0.35">
      <c r="A239" s="46"/>
      <c r="B239" s="32"/>
      <c r="C239" s="37"/>
      <c r="D239" s="31"/>
      <c r="E239" s="31"/>
      <c r="F239" s="32"/>
      <c r="G239" s="32"/>
      <c r="H239" s="33"/>
      <c r="I239" s="33"/>
      <c r="J239" s="44"/>
      <c r="K239" s="14"/>
      <c r="L239" s="32"/>
      <c r="O239" s="34"/>
      <c r="P239" s="35"/>
    </row>
    <row r="240" spans="1:16" x14ac:dyDescent="0.35">
      <c r="A240" s="46"/>
      <c r="C240" s="37"/>
      <c r="D240" s="31"/>
      <c r="E240" s="31"/>
      <c r="F240" s="32"/>
      <c r="G240" s="32"/>
      <c r="H240" s="33"/>
      <c r="I240" s="33"/>
      <c r="J240" s="13"/>
      <c r="K240" s="12"/>
      <c r="L240" s="32"/>
      <c r="M240" s="32"/>
      <c r="N240" s="22"/>
      <c r="O240" s="34"/>
      <c r="P240" s="35"/>
    </row>
    <row r="241" spans="1:16" x14ac:dyDescent="0.35">
      <c r="A241" s="46"/>
      <c r="B241" s="32"/>
      <c r="C241" s="37"/>
      <c r="D241" s="31"/>
      <c r="E241" s="31"/>
      <c r="F241" s="32"/>
      <c r="G241" s="32"/>
      <c r="H241" s="33"/>
      <c r="I241" s="33"/>
      <c r="J241" s="13"/>
      <c r="K241" s="12"/>
      <c r="L241" s="32"/>
      <c r="M241" s="32"/>
      <c r="N241" s="22"/>
      <c r="O241" s="34"/>
      <c r="P241" s="35"/>
    </row>
    <row r="242" spans="1:16" x14ac:dyDescent="0.35">
      <c r="A242" s="46"/>
      <c r="B242" s="32"/>
      <c r="C242" s="37"/>
      <c r="D242" s="31"/>
      <c r="E242" s="31"/>
      <c r="F242" s="32"/>
      <c r="G242" s="32"/>
      <c r="H242" s="77"/>
      <c r="I242" s="48"/>
      <c r="J242" s="78"/>
      <c r="K242" s="63"/>
      <c r="L242" s="32"/>
      <c r="M242" s="32"/>
      <c r="N242" s="32"/>
      <c r="O242" s="34"/>
      <c r="P242" s="35"/>
    </row>
    <row r="243" spans="1:16" x14ac:dyDescent="0.35">
      <c r="A243" s="46"/>
      <c r="C243" s="73"/>
      <c r="D243" s="31"/>
      <c r="E243" s="31"/>
      <c r="F243" s="32"/>
      <c r="G243" s="32"/>
      <c r="H243" s="33"/>
      <c r="I243" s="33"/>
      <c r="J243" s="78"/>
      <c r="K243" s="63"/>
      <c r="L243" s="32"/>
      <c r="M243" s="32"/>
      <c r="N243" s="32"/>
      <c r="O243" s="34"/>
      <c r="P243" s="35"/>
    </row>
    <row r="244" spans="1:16" x14ac:dyDescent="0.35">
      <c r="A244" s="46"/>
      <c r="B244" s="32"/>
      <c r="C244" s="37"/>
      <c r="D244" s="31"/>
      <c r="E244" s="31"/>
      <c r="F244" s="32"/>
      <c r="G244" s="32"/>
      <c r="H244" s="33"/>
      <c r="I244" s="33"/>
      <c r="J244" s="78"/>
      <c r="K244" s="20"/>
      <c r="L244" s="32"/>
      <c r="M244" s="32"/>
      <c r="N244" s="22"/>
      <c r="O244" s="34"/>
      <c r="P244" s="35"/>
    </row>
    <row r="245" spans="1:16" x14ac:dyDescent="0.35">
      <c r="A245" s="46"/>
      <c r="B245" s="195"/>
      <c r="C245" s="196"/>
      <c r="D245" s="197"/>
      <c r="E245" s="197"/>
      <c r="F245" s="32"/>
      <c r="G245" s="32"/>
      <c r="H245" s="33"/>
      <c r="I245" s="33"/>
      <c r="J245" s="39"/>
      <c r="K245" s="20"/>
      <c r="L245" s="32"/>
      <c r="M245" s="18"/>
      <c r="N245" s="22"/>
      <c r="O245" s="34"/>
      <c r="P245" s="35"/>
    </row>
    <row r="246" spans="1:16" x14ac:dyDescent="0.35">
      <c r="A246" s="46"/>
      <c r="B246" s="195"/>
      <c r="C246" s="196"/>
      <c r="D246" s="198"/>
      <c r="E246" s="198"/>
      <c r="F246" s="32"/>
      <c r="G246" s="32"/>
      <c r="H246" s="33"/>
      <c r="I246" s="33"/>
      <c r="J246" s="39"/>
      <c r="K246" s="20"/>
      <c r="L246" s="32"/>
      <c r="M246" s="18"/>
      <c r="N246" s="22"/>
      <c r="O246" s="34"/>
      <c r="P246" s="35"/>
    </row>
    <row r="247" spans="1:16" x14ac:dyDescent="0.35">
      <c r="A247" s="46"/>
      <c r="B247" s="32"/>
      <c r="C247" s="46"/>
      <c r="D247" s="31"/>
      <c r="E247" s="31"/>
      <c r="F247" s="32"/>
      <c r="G247" s="32"/>
      <c r="H247" s="33"/>
      <c r="I247" s="33"/>
      <c r="J247" s="39"/>
      <c r="K247" s="20"/>
      <c r="L247" s="32"/>
      <c r="M247" s="18"/>
      <c r="N247" s="22"/>
      <c r="O247" s="34"/>
      <c r="P247" s="35"/>
    </row>
    <row r="248" spans="1:16" x14ac:dyDescent="0.35">
      <c r="A248" s="46"/>
      <c r="B248" s="32"/>
      <c r="C248" s="37"/>
      <c r="D248" s="31"/>
      <c r="E248" s="31"/>
      <c r="F248" s="32"/>
      <c r="G248" s="32"/>
      <c r="H248" s="33"/>
      <c r="I248" s="33"/>
      <c r="J248" s="39"/>
      <c r="K248" s="63"/>
      <c r="L248" s="32"/>
      <c r="M248" s="32"/>
      <c r="N248" s="32"/>
      <c r="O248" s="34"/>
      <c r="P248" s="35"/>
    </row>
    <row r="249" spans="1:16" x14ac:dyDescent="0.35">
      <c r="A249" s="46"/>
      <c r="C249"/>
      <c r="D249" s="31"/>
      <c r="E249" s="31"/>
      <c r="F249" s="32"/>
      <c r="G249" s="32"/>
      <c r="H249" s="33"/>
      <c r="I249" s="33"/>
      <c r="J249" s="39"/>
      <c r="K249" s="63"/>
      <c r="L249" s="32"/>
      <c r="M249" s="18"/>
      <c r="N249" s="18"/>
      <c r="O249" s="34"/>
      <c r="P249" s="35"/>
    </row>
    <row r="250" spans="1:16" x14ac:dyDescent="0.35">
      <c r="A250" s="46"/>
      <c r="B250" s="32"/>
      <c r="C250" s="37"/>
      <c r="D250" s="31"/>
      <c r="E250" s="31"/>
      <c r="F250" s="32"/>
      <c r="G250" s="32"/>
      <c r="H250" s="77"/>
      <c r="I250" s="48"/>
      <c r="J250" s="78"/>
      <c r="K250" s="20"/>
      <c r="L250" s="32"/>
      <c r="M250" s="32"/>
      <c r="N250" s="22"/>
      <c r="O250" s="34"/>
      <c r="P250" s="35"/>
    </row>
    <row r="251" spans="1:16" x14ac:dyDescent="0.35">
      <c r="A251" s="46"/>
      <c r="B251" s="32"/>
      <c r="C251" s="37"/>
      <c r="D251" s="31"/>
      <c r="E251" s="46"/>
      <c r="F251" s="32"/>
      <c r="G251" s="32"/>
      <c r="H251" s="77"/>
      <c r="I251" s="77"/>
      <c r="J251" s="78"/>
      <c r="K251" s="20"/>
      <c r="L251" s="32"/>
      <c r="M251" s="32"/>
      <c r="N251" s="22"/>
      <c r="O251" s="34"/>
      <c r="P251" s="35"/>
    </row>
    <row r="252" spans="1:16" x14ac:dyDescent="0.35">
      <c r="A252" s="46"/>
      <c r="B252" s="32"/>
      <c r="C252" s="37"/>
      <c r="D252" s="31"/>
      <c r="E252" s="31"/>
      <c r="F252" s="32"/>
      <c r="G252" s="32"/>
      <c r="H252" s="33"/>
      <c r="I252" s="33"/>
      <c r="J252" s="39"/>
      <c r="K252" s="63"/>
      <c r="L252" s="32"/>
      <c r="M252" s="32"/>
      <c r="N252" s="32"/>
      <c r="O252" s="34"/>
      <c r="P252" s="35"/>
    </row>
    <row r="253" spans="1:16" x14ac:dyDescent="0.35">
      <c r="A253" s="46"/>
      <c r="B253" s="32"/>
      <c r="C253" s="37"/>
      <c r="D253" s="31"/>
      <c r="E253" s="31"/>
      <c r="F253" s="32"/>
      <c r="G253" s="32"/>
      <c r="H253" s="33"/>
      <c r="I253" s="33"/>
      <c r="J253" s="44"/>
      <c r="K253" s="12"/>
      <c r="L253" s="32"/>
      <c r="M253" s="32"/>
      <c r="N253" s="22"/>
      <c r="O253" s="34"/>
      <c r="P253" s="35"/>
    </row>
    <row r="254" spans="1:16" x14ac:dyDescent="0.35">
      <c r="A254" s="46"/>
      <c r="B254" s="32"/>
      <c r="C254" s="37"/>
      <c r="D254" s="31"/>
      <c r="E254" s="31"/>
      <c r="F254" s="32"/>
      <c r="G254" s="32"/>
      <c r="H254" s="33"/>
      <c r="I254" s="33"/>
      <c r="J254" s="44"/>
      <c r="K254" s="97"/>
      <c r="L254" s="32"/>
      <c r="M254" s="32"/>
      <c r="N254" s="32"/>
      <c r="O254" s="34"/>
      <c r="P254" s="46"/>
    </row>
    <row r="255" spans="1:16" x14ac:dyDescent="0.35">
      <c r="A255" s="46"/>
      <c r="B255" s="32"/>
      <c r="C255" s="37"/>
      <c r="D255" s="31"/>
      <c r="E255" s="31"/>
      <c r="F255" s="32"/>
      <c r="G255" s="32"/>
      <c r="H255" s="77"/>
      <c r="I255" s="77"/>
      <c r="J255" s="78"/>
      <c r="K255" s="20"/>
      <c r="L255" s="32"/>
      <c r="M255" s="32"/>
      <c r="N255" s="22"/>
      <c r="O255" s="34"/>
      <c r="P255" s="35"/>
    </row>
    <row r="256" spans="1:16" x14ac:dyDescent="0.35">
      <c r="A256" s="46"/>
      <c r="B256" s="32"/>
      <c r="C256" s="37"/>
      <c r="D256" s="31"/>
      <c r="E256" s="31"/>
      <c r="F256" s="32"/>
      <c r="G256" s="32"/>
      <c r="H256" s="33"/>
      <c r="I256" s="33"/>
      <c r="J256" s="44"/>
      <c r="K256" s="12"/>
      <c r="L256" s="32"/>
      <c r="M256" s="32"/>
      <c r="N256" s="22"/>
      <c r="O256" s="34"/>
      <c r="P256" s="35"/>
    </row>
    <row r="257" spans="1:16" x14ac:dyDescent="0.35">
      <c r="A257" s="46"/>
      <c r="B257" s="32"/>
      <c r="C257" s="37"/>
      <c r="D257" s="31"/>
      <c r="E257" s="31"/>
      <c r="F257" s="32"/>
      <c r="G257" s="32"/>
      <c r="H257" s="77"/>
      <c r="I257" s="77"/>
      <c r="J257" s="78"/>
      <c r="K257" s="20"/>
      <c r="L257" s="32"/>
      <c r="N257" s="22"/>
      <c r="O257" s="34"/>
      <c r="P257" s="35"/>
    </row>
    <row r="258" spans="1:16" x14ac:dyDescent="0.35">
      <c r="A258" s="46"/>
      <c r="B258" s="32"/>
      <c r="C258" s="37"/>
      <c r="D258" s="31"/>
      <c r="E258" s="31"/>
      <c r="F258" s="32"/>
      <c r="G258" s="32"/>
      <c r="H258" s="77"/>
      <c r="I258" s="48"/>
      <c r="J258" s="78"/>
      <c r="K258" s="63"/>
      <c r="L258" s="32"/>
      <c r="M258" s="32"/>
      <c r="N258" s="32"/>
      <c r="O258" s="34"/>
      <c r="P258" s="35"/>
    </row>
    <row r="259" spans="1:16" x14ac:dyDescent="0.35">
      <c r="A259" s="76"/>
      <c r="B259" s="32"/>
      <c r="C259" s="46"/>
      <c r="D259" s="31"/>
      <c r="E259" s="31"/>
      <c r="F259" s="32"/>
      <c r="G259" s="32"/>
      <c r="H259" s="33"/>
      <c r="I259" s="33"/>
      <c r="J259" s="78"/>
      <c r="K259" s="20"/>
      <c r="L259" s="32"/>
      <c r="M259" s="32"/>
      <c r="N259" s="22"/>
      <c r="O259" s="34"/>
      <c r="P259" s="35"/>
    </row>
    <row r="260" spans="1:16" x14ac:dyDescent="0.35">
      <c r="A260" s="103"/>
      <c r="B260" s="32"/>
      <c r="C260" s="37"/>
      <c r="D260" s="31"/>
      <c r="E260" s="103"/>
      <c r="F260" s="32"/>
      <c r="G260" s="32"/>
      <c r="H260" s="20"/>
      <c r="I260" s="20"/>
      <c r="J260" s="44"/>
      <c r="K260" s="12"/>
      <c r="L260" s="32"/>
      <c r="M260" s="32"/>
      <c r="N260" s="22"/>
      <c r="O260" s="34"/>
      <c r="P260" s="35"/>
    </row>
    <row r="261" spans="1:16" x14ac:dyDescent="0.35">
      <c r="A261" s="103"/>
      <c r="B261" s="32"/>
      <c r="C261" s="37"/>
      <c r="D261" s="31"/>
      <c r="E261" s="103"/>
      <c r="F261" s="32"/>
      <c r="G261" s="32"/>
      <c r="H261" s="20"/>
      <c r="I261" s="20"/>
      <c r="J261" s="44"/>
      <c r="K261" s="12"/>
      <c r="L261" s="32"/>
      <c r="M261" s="32"/>
      <c r="N261" s="22"/>
      <c r="O261" s="34"/>
      <c r="P261" s="35"/>
    </row>
    <row r="262" spans="1:16" x14ac:dyDescent="0.35">
      <c r="A262" s="103"/>
      <c r="B262" s="18"/>
      <c r="C262" s="37"/>
      <c r="D262" s="31"/>
      <c r="E262" s="31"/>
      <c r="F262" s="32"/>
      <c r="G262" s="32"/>
      <c r="H262" s="20"/>
      <c r="I262" s="20"/>
      <c r="J262" s="44"/>
      <c r="K262" s="12"/>
      <c r="L262" s="32"/>
      <c r="M262" s="32"/>
      <c r="N262" s="22"/>
      <c r="O262" s="34"/>
      <c r="P262" s="35"/>
    </row>
    <row r="263" spans="1:16" ht="15.5" customHeight="1" x14ac:dyDescent="0.35">
      <c r="A263" s="46"/>
      <c r="B263" s="18"/>
      <c r="C263" s="37"/>
      <c r="D263" s="31"/>
      <c r="E263" s="31"/>
      <c r="F263" s="32"/>
      <c r="G263" s="32"/>
      <c r="H263" s="33"/>
      <c r="I263" s="33"/>
      <c r="J263" s="44"/>
      <c r="K263" s="97"/>
      <c r="L263" s="32"/>
      <c r="M263" s="32"/>
      <c r="N263" s="22"/>
      <c r="O263" s="34"/>
      <c r="P263" s="35"/>
    </row>
    <row r="264" spans="1:16" x14ac:dyDescent="0.35">
      <c r="A264" s="46"/>
      <c r="B264" s="32"/>
      <c r="C264" s="46"/>
      <c r="D264" s="31"/>
      <c r="E264" s="31"/>
      <c r="F264" s="32"/>
      <c r="G264" s="32"/>
      <c r="H264" s="33"/>
      <c r="I264" s="33"/>
      <c r="J264" s="44"/>
      <c r="K264" s="97"/>
      <c r="L264" s="32"/>
      <c r="N264" s="22"/>
      <c r="O264" s="34"/>
      <c r="P264" s="35"/>
    </row>
    <row r="265" spans="1:16" x14ac:dyDescent="0.35">
      <c r="A265" s="46"/>
      <c r="B265" s="32"/>
      <c r="C265" s="37"/>
      <c r="D265" s="31"/>
      <c r="E265" s="31"/>
      <c r="F265" s="32"/>
      <c r="G265" s="32"/>
      <c r="H265" s="20"/>
      <c r="I265" s="20"/>
      <c r="J265" s="44"/>
      <c r="K265" s="12"/>
      <c r="L265" s="32"/>
      <c r="M265" s="32"/>
      <c r="N265" s="22"/>
      <c r="O265" s="34"/>
      <c r="P265" s="35"/>
    </row>
    <row r="266" spans="1:16" x14ac:dyDescent="0.35">
      <c r="A266" s="90"/>
      <c r="B266" s="32"/>
      <c r="C266" s="46"/>
      <c r="D266" s="31"/>
      <c r="E266" s="31"/>
      <c r="F266" s="32"/>
      <c r="G266" s="32"/>
      <c r="H266" s="33"/>
      <c r="I266" s="33"/>
      <c r="J266" s="44"/>
      <c r="K266" s="12"/>
      <c r="L266" s="32"/>
      <c r="M266" s="32"/>
      <c r="N266" s="22"/>
      <c r="O266" s="34"/>
      <c r="P266" s="35"/>
    </row>
    <row r="267" spans="1:16" x14ac:dyDescent="0.35">
      <c r="A267" s="46"/>
      <c r="C267" s="37"/>
      <c r="D267" s="31"/>
      <c r="E267" s="31"/>
      <c r="F267" s="32"/>
      <c r="G267" s="32"/>
      <c r="H267" s="33"/>
      <c r="I267" s="33"/>
      <c r="J267" s="44"/>
      <c r="K267" s="12"/>
      <c r="L267" s="32"/>
      <c r="M267" s="32"/>
      <c r="N267" s="22"/>
      <c r="O267" s="34"/>
      <c r="P267" s="35"/>
    </row>
    <row r="268" spans="1:16" x14ac:dyDescent="0.35">
      <c r="A268" s="46"/>
      <c r="C268" s="37"/>
      <c r="D268" s="31"/>
      <c r="E268" s="31"/>
      <c r="F268" s="32"/>
      <c r="G268" s="32"/>
      <c r="H268" s="33"/>
      <c r="I268" s="33"/>
      <c r="J268" s="44"/>
      <c r="K268" s="12"/>
      <c r="L268" s="32"/>
      <c r="M268" s="32"/>
      <c r="N268" s="32"/>
      <c r="O268" s="34"/>
      <c r="P268" s="35"/>
    </row>
    <row r="269" spans="1:16" x14ac:dyDescent="0.35">
      <c r="A269" s="46"/>
      <c r="B269" s="32"/>
      <c r="C269" s="37"/>
      <c r="D269" s="31"/>
      <c r="E269" s="31"/>
      <c r="F269" s="32"/>
      <c r="G269" s="32"/>
      <c r="H269" s="20"/>
      <c r="I269" s="20"/>
      <c r="J269" s="44"/>
      <c r="K269" s="12"/>
      <c r="L269" s="32"/>
      <c r="M269" s="32"/>
      <c r="N269" s="22"/>
      <c r="O269" s="34"/>
      <c r="P269" s="35"/>
    </row>
    <row r="270" spans="1:16" x14ac:dyDescent="0.35">
      <c r="A270" s="46"/>
      <c r="B270" s="32"/>
      <c r="C270" s="37"/>
      <c r="D270" s="31"/>
      <c r="E270" s="31"/>
      <c r="F270" s="32"/>
      <c r="G270" s="32"/>
      <c r="H270" s="33"/>
      <c r="I270" s="33"/>
      <c r="J270" s="39"/>
      <c r="K270" s="20"/>
      <c r="L270" s="32"/>
      <c r="M270" s="32"/>
      <c r="N270" s="22"/>
      <c r="O270" s="34"/>
      <c r="P270" s="35"/>
    </row>
    <row r="271" spans="1:16" x14ac:dyDescent="0.35">
      <c r="A271" s="18"/>
      <c r="B271" s="32"/>
      <c r="C271" s="37"/>
      <c r="D271" s="31"/>
      <c r="E271" s="31"/>
      <c r="F271" s="32"/>
      <c r="G271" s="32"/>
      <c r="H271" s="33"/>
      <c r="I271" s="33"/>
      <c r="J271" s="39"/>
      <c r="K271" s="63"/>
      <c r="L271" s="32"/>
      <c r="M271" s="32"/>
      <c r="N271" s="32"/>
      <c r="O271" s="34"/>
      <c r="P271" s="35"/>
    </row>
    <row r="272" spans="1:16" x14ac:dyDescent="0.35">
      <c r="A272" s="46"/>
      <c r="B272" s="32"/>
      <c r="C272" s="96"/>
      <c r="D272" s="31"/>
      <c r="E272" s="31"/>
      <c r="F272" s="32"/>
      <c r="G272" s="32"/>
      <c r="H272" s="33"/>
      <c r="I272" s="33"/>
      <c r="J272" s="44"/>
      <c r="K272" s="12"/>
      <c r="L272" s="32"/>
      <c r="M272" s="32"/>
      <c r="N272" s="32"/>
      <c r="O272" s="34"/>
      <c r="P272" s="35"/>
    </row>
    <row r="273" spans="1:16" x14ac:dyDescent="0.35">
      <c r="A273" s="18"/>
      <c r="B273" s="32"/>
      <c r="C273" s="37"/>
      <c r="D273" s="31"/>
      <c r="E273" s="31"/>
      <c r="F273" s="32"/>
      <c r="G273" s="32"/>
      <c r="H273" s="33"/>
      <c r="I273" s="33"/>
      <c r="J273" s="44"/>
      <c r="K273" s="12"/>
      <c r="L273" s="32"/>
      <c r="M273" s="32"/>
      <c r="N273" s="22"/>
      <c r="O273" s="34"/>
      <c r="P273" s="35"/>
    </row>
    <row r="274" spans="1:16" x14ac:dyDescent="0.35">
      <c r="A274" s="46"/>
      <c r="B274" s="32"/>
      <c r="C274" s="37"/>
      <c r="D274" s="31"/>
      <c r="E274" s="31"/>
      <c r="F274" s="32"/>
      <c r="G274" s="32"/>
      <c r="H274" s="20"/>
      <c r="I274" s="20"/>
      <c r="J274" s="44"/>
      <c r="K274" s="12"/>
      <c r="L274" s="32"/>
      <c r="M274" s="32"/>
      <c r="N274" s="22"/>
      <c r="O274" s="34"/>
      <c r="P274" s="35"/>
    </row>
    <row r="275" spans="1:16" x14ac:dyDescent="0.35">
      <c r="A275" s="46"/>
      <c r="B275" s="32"/>
      <c r="C275" s="37"/>
      <c r="D275" s="31"/>
      <c r="E275" s="31"/>
      <c r="F275" s="32"/>
      <c r="G275" s="32"/>
      <c r="H275" s="20"/>
      <c r="I275" s="20"/>
      <c r="J275" s="44"/>
      <c r="K275" s="12"/>
      <c r="L275" s="32"/>
      <c r="M275" s="104"/>
      <c r="N275" s="22"/>
      <c r="O275" s="34"/>
      <c r="P275" s="35"/>
    </row>
    <row r="276" spans="1:16" x14ac:dyDescent="0.35">
      <c r="A276" s="103"/>
      <c r="B276" s="32"/>
      <c r="C276" s="37"/>
      <c r="D276" s="31"/>
      <c r="E276" s="103"/>
      <c r="F276" s="32"/>
      <c r="G276" s="32"/>
      <c r="H276" s="33"/>
      <c r="I276" s="33"/>
      <c r="J276" s="44"/>
      <c r="K276" s="12"/>
      <c r="L276" s="32"/>
      <c r="M276" s="104"/>
      <c r="N276" s="22"/>
      <c r="O276" s="34"/>
      <c r="P276" s="35"/>
    </row>
    <row r="277" spans="1:16" x14ac:dyDescent="0.35">
      <c r="A277" s="46"/>
      <c r="B277" s="32"/>
      <c r="C277" s="86"/>
      <c r="D277" s="31"/>
      <c r="E277" s="31"/>
      <c r="F277" s="32"/>
      <c r="G277" s="32"/>
      <c r="H277" s="33"/>
      <c r="I277" s="33"/>
      <c r="J277" s="44"/>
      <c r="K277" s="12"/>
      <c r="L277" s="32"/>
      <c r="M277" s="32"/>
      <c r="N277" s="22"/>
      <c r="O277" s="34"/>
      <c r="P277" s="35"/>
    </row>
    <row r="278" spans="1:16" x14ac:dyDescent="0.35">
      <c r="A278" s="46"/>
      <c r="B278" s="32"/>
      <c r="C278" s="86"/>
      <c r="D278" s="31"/>
      <c r="E278" s="31"/>
      <c r="F278" s="32"/>
      <c r="G278" s="32"/>
      <c r="H278" s="33"/>
      <c r="I278" s="33"/>
      <c r="J278" s="39"/>
      <c r="K278" s="20"/>
      <c r="L278" s="32"/>
      <c r="M278" s="32"/>
      <c r="N278" s="22"/>
      <c r="O278" s="34"/>
      <c r="P278" s="35"/>
    </row>
    <row r="279" spans="1:16" x14ac:dyDescent="0.35">
      <c r="A279" s="46"/>
      <c r="C279" s="96"/>
      <c r="D279" s="31"/>
      <c r="E279" s="31"/>
      <c r="F279" s="32"/>
      <c r="G279" s="32"/>
      <c r="H279" s="33"/>
      <c r="I279" s="33"/>
      <c r="J279" s="39"/>
      <c r="K279" s="20"/>
      <c r="L279" s="32"/>
      <c r="M279" s="32"/>
      <c r="N279" s="22"/>
      <c r="O279" s="34"/>
      <c r="P279" s="35"/>
    </row>
    <row r="280" spans="1:16" x14ac:dyDescent="0.35">
      <c r="A280" s="46"/>
      <c r="B280" s="32"/>
      <c r="C280" s="37"/>
      <c r="D280" s="31"/>
      <c r="E280" s="31"/>
      <c r="F280" s="32"/>
      <c r="G280" s="32"/>
      <c r="H280" s="33"/>
      <c r="I280" s="33"/>
      <c r="J280" s="39"/>
      <c r="K280" s="20"/>
      <c r="L280" s="32"/>
      <c r="M280" s="32"/>
      <c r="N280" s="22"/>
      <c r="O280" s="34"/>
      <c r="P280" s="35"/>
    </row>
    <row r="281" spans="1:16" x14ac:dyDescent="0.35">
      <c r="A281" s="103"/>
      <c r="B281" s="32"/>
      <c r="C281" s="37"/>
      <c r="D281" s="31"/>
      <c r="E281" s="103"/>
      <c r="F281" s="32"/>
      <c r="G281" s="32"/>
      <c r="H281" s="20"/>
      <c r="I281" s="20"/>
      <c r="J281" s="44"/>
      <c r="K281" s="12"/>
      <c r="L281" s="32"/>
      <c r="M281" s="32"/>
      <c r="N281" s="22"/>
      <c r="O281" s="34"/>
      <c r="P281" s="35"/>
    </row>
    <row r="282" spans="1:16" x14ac:dyDescent="0.35">
      <c r="A282" s="46"/>
      <c r="B282" s="32"/>
      <c r="C282" s="37"/>
      <c r="D282" s="31"/>
      <c r="E282" s="31"/>
      <c r="F282" s="32"/>
      <c r="G282" s="32"/>
      <c r="H282" s="33"/>
      <c r="I282" s="33"/>
      <c r="J282" s="44"/>
      <c r="K282" s="12"/>
      <c r="L282" s="32"/>
      <c r="M282" s="32"/>
      <c r="N282" s="22"/>
      <c r="O282" s="34"/>
      <c r="P282" s="35"/>
    </row>
    <row r="283" spans="1:16" x14ac:dyDescent="0.35">
      <c r="A283" s="46"/>
      <c r="B283" s="32"/>
      <c r="C283" s="37"/>
      <c r="D283" s="31"/>
      <c r="E283" s="31"/>
      <c r="F283" s="32"/>
      <c r="G283" s="32"/>
      <c r="H283" s="33"/>
      <c r="I283" s="33"/>
      <c r="J283" s="44"/>
      <c r="K283" s="12"/>
      <c r="L283" s="32"/>
      <c r="M283" s="32"/>
      <c r="N283" s="22"/>
      <c r="O283" s="34"/>
      <c r="P283" s="35"/>
    </row>
    <row r="284" spans="1:16" x14ac:dyDescent="0.35">
      <c r="A284" s="46"/>
      <c r="B284" s="32"/>
      <c r="C284" s="37"/>
      <c r="D284" s="31"/>
      <c r="E284" s="31"/>
      <c r="F284" s="32"/>
      <c r="G284" s="32"/>
      <c r="H284" s="77"/>
      <c r="I284" s="48"/>
      <c r="J284" s="78"/>
      <c r="K284" s="20"/>
      <c r="L284" s="32"/>
      <c r="M284" s="32"/>
      <c r="N284" s="22"/>
      <c r="O284" s="34"/>
      <c r="P284" s="35"/>
    </row>
    <row r="285" spans="1:16" x14ac:dyDescent="0.35">
      <c r="A285" s="46"/>
      <c r="B285" s="32"/>
      <c r="C285" s="37"/>
      <c r="D285" s="31"/>
      <c r="E285" s="31"/>
      <c r="F285" s="32"/>
      <c r="G285" s="32"/>
      <c r="H285" s="20"/>
      <c r="I285" s="20"/>
      <c r="J285" s="44"/>
      <c r="K285" s="12"/>
      <c r="L285" s="32"/>
      <c r="M285" s="32"/>
      <c r="N285" s="32"/>
      <c r="O285" s="34"/>
      <c r="P285" s="35"/>
    </row>
    <row r="286" spans="1:16" x14ac:dyDescent="0.35">
      <c r="A286" s="46"/>
      <c r="B286" s="32"/>
      <c r="C286" s="37"/>
      <c r="D286" s="31"/>
      <c r="E286" s="31"/>
      <c r="F286" s="32"/>
      <c r="G286" s="32"/>
      <c r="H286" s="33"/>
      <c r="I286" s="33"/>
      <c r="J286" s="44"/>
      <c r="K286" s="12"/>
      <c r="L286" s="32"/>
      <c r="M286" s="32"/>
      <c r="N286" s="22"/>
      <c r="O286" s="34"/>
      <c r="P286" s="35"/>
    </row>
    <row r="287" spans="1:16" x14ac:dyDescent="0.35">
      <c r="A287" s="46"/>
      <c r="B287" s="32"/>
      <c r="C287" s="86"/>
      <c r="D287" s="31"/>
      <c r="E287" s="31"/>
      <c r="F287" s="32"/>
      <c r="G287" s="32"/>
      <c r="H287" s="33"/>
      <c r="I287" s="33"/>
      <c r="J287" s="44"/>
      <c r="K287" s="12"/>
      <c r="L287" s="32"/>
      <c r="M287" s="18"/>
      <c r="N287" s="22"/>
      <c r="O287" s="34"/>
      <c r="P287" s="35"/>
    </row>
    <row r="288" spans="1:16" x14ac:dyDescent="0.35">
      <c r="A288" s="103"/>
      <c r="B288" s="32"/>
      <c r="C288" s="105"/>
      <c r="D288" s="31"/>
      <c r="E288" s="103"/>
      <c r="F288" s="32"/>
      <c r="G288" s="32"/>
      <c r="H288" s="33"/>
      <c r="I288" s="33"/>
      <c r="J288" s="44"/>
      <c r="K288" s="12"/>
      <c r="L288" s="32"/>
      <c r="M288" s="18"/>
      <c r="N288" s="22"/>
      <c r="O288" s="34"/>
      <c r="P288" s="35"/>
    </row>
    <row r="289" spans="1:16" x14ac:dyDescent="0.35">
      <c r="A289" s="46"/>
      <c r="B289" s="32"/>
      <c r="C289" s="37"/>
      <c r="D289" s="31"/>
      <c r="E289" s="31"/>
      <c r="F289" s="32"/>
      <c r="G289" s="32"/>
      <c r="H289" s="42"/>
      <c r="I289" s="42"/>
      <c r="J289" s="106"/>
      <c r="K289" s="67"/>
      <c r="L289" s="32"/>
      <c r="M289" s="32"/>
      <c r="N289" s="22"/>
      <c r="O289" s="34"/>
      <c r="P289" s="35"/>
    </row>
    <row r="290" spans="1:16" x14ac:dyDescent="0.35">
      <c r="A290" s="76"/>
      <c r="B290" s="32"/>
      <c r="C290" s="105"/>
      <c r="D290" s="31"/>
      <c r="E290" s="31"/>
      <c r="F290" s="32"/>
      <c r="G290" s="32"/>
      <c r="H290" s="33"/>
      <c r="I290" s="33"/>
      <c r="J290" s="39"/>
      <c r="K290" s="20"/>
      <c r="L290" s="32"/>
      <c r="M290" s="32"/>
      <c r="N290" s="22"/>
      <c r="O290" s="34"/>
      <c r="P290" s="35"/>
    </row>
    <row r="291" spans="1:16" x14ac:dyDescent="0.35">
      <c r="A291" s="76"/>
      <c r="B291" s="32"/>
      <c r="C291" s="46"/>
      <c r="D291" s="31"/>
      <c r="E291" s="31"/>
      <c r="F291" s="32"/>
      <c r="G291" s="32"/>
      <c r="H291" s="33"/>
      <c r="I291" s="33"/>
      <c r="J291" s="39"/>
      <c r="K291" s="20"/>
      <c r="L291" s="32"/>
      <c r="N291" s="22"/>
      <c r="O291" s="34"/>
      <c r="P291" s="35"/>
    </row>
    <row r="292" spans="1:16" x14ac:dyDescent="0.35">
      <c r="A292" s="46"/>
      <c r="B292" s="32"/>
      <c r="C292" s="37"/>
      <c r="D292" s="31"/>
      <c r="E292" s="31"/>
      <c r="F292" s="32"/>
      <c r="G292" s="32"/>
      <c r="H292" s="77"/>
      <c r="I292" s="48"/>
      <c r="J292" s="78"/>
      <c r="K292" s="20"/>
      <c r="L292" s="32"/>
      <c r="M292" s="32"/>
      <c r="N292" s="22"/>
      <c r="O292" s="34"/>
      <c r="P292" s="35"/>
    </row>
    <row r="293" spans="1:16" x14ac:dyDescent="0.35">
      <c r="A293" s="103"/>
      <c r="B293" s="32"/>
      <c r="C293" s="37"/>
      <c r="D293" s="31"/>
      <c r="E293" s="31"/>
      <c r="F293" s="32"/>
      <c r="G293" s="32"/>
      <c r="H293" s="20"/>
      <c r="I293" s="20"/>
      <c r="J293" s="44"/>
      <c r="K293" s="12"/>
      <c r="L293" s="32"/>
      <c r="N293" s="22"/>
      <c r="O293" s="34"/>
      <c r="P293" s="35"/>
    </row>
    <row r="294" spans="1:16" x14ac:dyDescent="0.35">
      <c r="A294" s="103"/>
      <c r="B294" s="32"/>
      <c r="C294" s="37"/>
      <c r="D294" s="31"/>
      <c r="E294" s="31"/>
      <c r="F294" s="32"/>
      <c r="G294" s="32"/>
      <c r="H294" s="20"/>
      <c r="I294" s="20"/>
      <c r="J294" s="44"/>
      <c r="K294" s="12"/>
      <c r="L294" s="32"/>
      <c r="M294" s="32"/>
      <c r="N294" s="22"/>
      <c r="O294" s="34"/>
      <c r="P294" s="35"/>
    </row>
    <row r="295" spans="1:16" x14ac:dyDescent="0.35">
      <c r="A295" s="46"/>
      <c r="B295" s="32"/>
      <c r="C295" s="37"/>
      <c r="D295" s="31"/>
      <c r="E295" s="31"/>
      <c r="F295" s="32"/>
      <c r="G295" s="32"/>
      <c r="H295" s="20"/>
      <c r="I295" s="12"/>
      <c r="J295" s="13"/>
      <c r="K295" s="12"/>
      <c r="L295" s="32"/>
      <c r="M295" s="32"/>
      <c r="N295" s="32"/>
      <c r="O295" s="34"/>
      <c r="P295" s="35"/>
    </row>
    <row r="296" spans="1:16" x14ac:dyDescent="0.35">
      <c r="A296" s="46"/>
      <c r="B296" s="32"/>
      <c r="C296" s="37"/>
      <c r="D296" s="31"/>
      <c r="E296" s="31"/>
      <c r="F296" s="32"/>
      <c r="G296" s="32"/>
      <c r="H296" s="33"/>
      <c r="I296" s="33"/>
      <c r="J296" s="44"/>
      <c r="K296" s="97"/>
      <c r="L296" s="32"/>
      <c r="M296" s="32"/>
      <c r="N296" s="32"/>
      <c r="O296" s="34"/>
      <c r="P296" s="35"/>
    </row>
    <row r="297" spans="1:16" x14ac:dyDescent="0.35">
      <c r="A297" s="46"/>
      <c r="B297" s="32"/>
      <c r="C297" s="37"/>
      <c r="D297" s="31"/>
      <c r="E297" s="31"/>
      <c r="F297" s="32"/>
      <c r="G297" s="32"/>
      <c r="H297" s="33"/>
      <c r="I297" s="33"/>
      <c r="J297" s="44"/>
      <c r="K297" s="97"/>
      <c r="L297" s="32"/>
      <c r="M297" s="32"/>
      <c r="N297" s="32"/>
      <c r="O297" s="34"/>
      <c r="P297" s="35"/>
    </row>
    <row r="298" spans="1:16" x14ac:dyDescent="0.35">
      <c r="A298" s="103"/>
      <c r="B298" s="32"/>
      <c r="C298" s="37"/>
      <c r="D298" s="31"/>
      <c r="E298" s="31"/>
      <c r="F298" s="32"/>
      <c r="G298" s="32"/>
      <c r="H298" s="33"/>
      <c r="I298" s="33"/>
      <c r="J298" s="44"/>
      <c r="K298" s="97"/>
      <c r="L298" s="32"/>
      <c r="M298" s="32"/>
      <c r="N298" s="22"/>
      <c r="O298" s="34"/>
      <c r="P298" s="35"/>
    </row>
    <row r="299" spans="1:16" x14ac:dyDescent="0.35">
      <c r="A299" s="46"/>
      <c r="B299" s="32"/>
      <c r="C299" s="96"/>
      <c r="D299" s="31"/>
      <c r="E299" s="31"/>
      <c r="F299" s="32"/>
      <c r="G299" s="32"/>
      <c r="H299" s="77"/>
      <c r="I299" s="48"/>
      <c r="J299" s="78"/>
      <c r="K299" s="63"/>
      <c r="L299" s="32"/>
      <c r="M299" s="32"/>
      <c r="N299" s="32"/>
      <c r="O299" s="34"/>
      <c r="P299" s="35"/>
    </row>
    <row r="300" spans="1:16" x14ac:dyDescent="0.35">
      <c r="A300" s="46"/>
      <c r="B300" s="32"/>
      <c r="C300" s="37"/>
      <c r="D300" s="31"/>
      <c r="E300" s="31"/>
      <c r="F300" s="32"/>
      <c r="G300" s="32"/>
      <c r="H300" s="20"/>
      <c r="I300" s="20"/>
      <c r="J300" s="44"/>
      <c r="K300" s="12"/>
      <c r="L300" s="32"/>
      <c r="M300" s="32"/>
      <c r="N300" s="22"/>
      <c r="O300" s="34"/>
      <c r="P300" s="35"/>
    </row>
    <row r="301" spans="1:16" x14ac:dyDescent="0.35">
      <c r="A301" s="46"/>
      <c r="B301" s="32"/>
      <c r="C301" s="37"/>
      <c r="D301" s="31"/>
      <c r="E301" s="31"/>
      <c r="F301" s="32"/>
      <c r="G301" s="32"/>
      <c r="H301" s="33"/>
      <c r="I301" s="33"/>
      <c r="J301" s="39"/>
      <c r="K301" s="63"/>
      <c r="L301" s="32"/>
      <c r="M301" s="32"/>
      <c r="N301" s="32"/>
      <c r="O301" s="34"/>
      <c r="P301" s="35"/>
    </row>
    <row r="302" spans="1:16" x14ac:dyDescent="0.35">
      <c r="A302" s="46"/>
      <c r="B302" s="32"/>
      <c r="C302" s="37"/>
      <c r="D302" s="31"/>
      <c r="E302" s="31"/>
      <c r="F302" s="32"/>
      <c r="G302" s="32"/>
      <c r="H302" s="33"/>
      <c r="I302" s="33"/>
      <c r="J302" s="39"/>
      <c r="K302" s="63"/>
      <c r="L302" s="32"/>
      <c r="M302" s="32"/>
      <c r="N302" s="32"/>
      <c r="O302" s="34"/>
      <c r="P302" s="35"/>
    </row>
    <row r="303" spans="1:16" x14ac:dyDescent="0.35">
      <c r="A303" s="46"/>
      <c r="B303" s="32"/>
      <c r="C303" s="37"/>
      <c r="D303" s="31"/>
      <c r="E303" s="31"/>
      <c r="F303" s="32"/>
      <c r="G303" s="32"/>
      <c r="H303" s="33"/>
      <c r="I303" s="33"/>
      <c r="J303" s="39"/>
      <c r="K303" s="63"/>
      <c r="L303" s="32"/>
      <c r="M303" s="32"/>
      <c r="N303" s="32"/>
      <c r="O303" s="34"/>
      <c r="P303" s="35"/>
    </row>
    <row r="304" spans="1:16" x14ac:dyDescent="0.35">
      <c r="A304" s="46"/>
      <c r="B304" s="32"/>
      <c r="C304" s="37"/>
      <c r="D304" s="31"/>
      <c r="E304" s="31"/>
      <c r="F304" s="32"/>
      <c r="G304" s="32"/>
      <c r="H304" s="33"/>
      <c r="I304" s="33"/>
      <c r="J304" s="39"/>
      <c r="K304" s="63"/>
      <c r="L304" s="32"/>
      <c r="M304" s="32"/>
      <c r="N304" s="32"/>
      <c r="O304" s="34"/>
      <c r="P304" s="35"/>
    </row>
    <row r="305" spans="1:16" x14ac:dyDescent="0.35">
      <c r="A305" s="46"/>
      <c r="B305" s="32"/>
      <c r="C305" s="37"/>
      <c r="D305" s="31"/>
      <c r="E305" s="31"/>
      <c r="F305" s="32"/>
      <c r="G305" s="32"/>
      <c r="H305" s="33"/>
      <c r="I305" s="33"/>
      <c r="J305" s="39"/>
      <c r="K305" s="63"/>
      <c r="L305" s="32"/>
      <c r="M305" s="32"/>
      <c r="N305" s="32"/>
      <c r="O305" s="34"/>
      <c r="P305" s="35"/>
    </row>
    <row r="306" spans="1:16" x14ac:dyDescent="0.35">
      <c r="A306" s="46"/>
      <c r="B306" s="32"/>
      <c r="C306" s="37"/>
      <c r="D306" s="31"/>
      <c r="E306" s="31"/>
      <c r="F306" s="32"/>
      <c r="G306" s="32"/>
      <c r="H306" s="33"/>
      <c r="I306" s="33"/>
      <c r="J306" s="39"/>
      <c r="K306" s="63"/>
      <c r="L306" s="32"/>
      <c r="M306" s="32"/>
      <c r="N306" s="32"/>
      <c r="O306" s="34"/>
      <c r="P306" s="35"/>
    </row>
    <row r="307" spans="1:16" x14ac:dyDescent="0.35">
      <c r="A307" s="46"/>
      <c r="B307" s="32"/>
      <c r="C307" s="37"/>
      <c r="D307" s="31"/>
      <c r="E307" s="31"/>
      <c r="F307" s="32"/>
      <c r="G307" s="32"/>
      <c r="H307" s="33"/>
      <c r="I307" s="33"/>
      <c r="J307" s="39"/>
      <c r="K307" s="63"/>
      <c r="L307" s="32"/>
      <c r="M307" s="32"/>
      <c r="N307" s="32"/>
      <c r="O307" s="34"/>
      <c r="P307" s="35"/>
    </row>
    <row r="308" spans="1:16" x14ac:dyDescent="0.35">
      <c r="A308" s="46"/>
      <c r="B308" s="32"/>
      <c r="C308" s="37"/>
      <c r="D308" s="31"/>
      <c r="E308" s="31"/>
      <c r="F308" s="32"/>
      <c r="G308" s="32"/>
      <c r="H308" s="33"/>
      <c r="I308" s="33"/>
      <c r="J308" s="39"/>
      <c r="K308" s="63"/>
      <c r="L308" s="32"/>
      <c r="M308" s="32"/>
      <c r="N308" s="32"/>
      <c r="O308" s="34"/>
      <c r="P308" s="35"/>
    </row>
    <row r="309" spans="1:16" x14ac:dyDescent="0.35">
      <c r="A309" s="46"/>
      <c r="B309" s="32"/>
      <c r="C309" s="37"/>
      <c r="D309" s="31"/>
      <c r="E309" s="31"/>
      <c r="F309" s="32"/>
      <c r="G309" s="32"/>
      <c r="H309" s="33"/>
      <c r="I309" s="33"/>
      <c r="J309" s="39"/>
      <c r="K309" s="63"/>
      <c r="L309" s="32"/>
      <c r="M309" s="32"/>
      <c r="N309" s="32"/>
      <c r="O309" s="34"/>
      <c r="P309" s="35"/>
    </row>
    <row r="310" spans="1:16" x14ac:dyDescent="0.35">
      <c r="A310" s="46"/>
      <c r="B310" s="32"/>
      <c r="C310" s="37"/>
      <c r="D310" s="31"/>
      <c r="E310" s="31"/>
      <c r="F310" s="32"/>
      <c r="G310" s="32"/>
      <c r="H310" s="33"/>
      <c r="I310" s="33"/>
      <c r="J310" s="39"/>
      <c r="K310" s="63"/>
      <c r="L310" s="32"/>
      <c r="M310" s="32"/>
      <c r="N310" s="32"/>
      <c r="O310" s="34"/>
      <c r="P310" s="35"/>
    </row>
    <row r="311" spans="1:16" x14ac:dyDescent="0.35">
      <c r="A311" s="46"/>
      <c r="B311" s="32"/>
      <c r="C311" s="37"/>
      <c r="D311" s="31"/>
      <c r="E311" s="31"/>
      <c r="F311" s="32"/>
      <c r="G311" s="32"/>
      <c r="H311" s="33"/>
      <c r="I311" s="33"/>
      <c r="J311" s="39"/>
      <c r="K311" s="63"/>
      <c r="L311" s="32"/>
      <c r="M311" s="32"/>
      <c r="N311" s="32"/>
      <c r="O311" s="34"/>
      <c r="P311" s="35"/>
    </row>
    <row r="312" spans="1:16" x14ac:dyDescent="0.35">
      <c r="A312" s="46"/>
      <c r="B312" s="32"/>
      <c r="C312" s="37"/>
      <c r="D312" s="31"/>
      <c r="E312" s="31"/>
      <c r="F312" s="32"/>
      <c r="G312" s="32"/>
      <c r="H312" s="33"/>
      <c r="I312" s="33"/>
      <c r="J312" s="39"/>
      <c r="K312" s="63"/>
      <c r="L312" s="32"/>
      <c r="M312" s="32"/>
      <c r="N312" s="32"/>
      <c r="O312" s="34"/>
      <c r="P312" s="35"/>
    </row>
    <row r="313" spans="1:16" x14ac:dyDescent="0.35">
      <c r="A313" s="46"/>
      <c r="B313" s="32"/>
      <c r="C313" s="37"/>
      <c r="D313" s="31"/>
      <c r="E313" s="31"/>
      <c r="F313" s="32"/>
      <c r="G313" s="32"/>
      <c r="H313" s="33"/>
      <c r="I313" s="33"/>
      <c r="J313" s="39"/>
      <c r="K313" s="63"/>
      <c r="L313" s="32"/>
      <c r="M313" s="32"/>
      <c r="N313" s="32"/>
      <c r="O313" s="34"/>
      <c r="P313" s="35"/>
    </row>
    <row r="314" spans="1:16" x14ac:dyDescent="0.35">
      <c r="A314" s="46"/>
      <c r="B314" s="32"/>
      <c r="C314" s="37"/>
      <c r="D314" s="31"/>
      <c r="E314" s="31"/>
      <c r="F314" s="32"/>
      <c r="G314" s="32"/>
      <c r="H314" s="33"/>
      <c r="I314" s="33"/>
      <c r="J314" s="39"/>
      <c r="K314" s="63"/>
      <c r="L314" s="32"/>
      <c r="M314" s="32"/>
      <c r="N314" s="32"/>
      <c r="O314" s="34"/>
      <c r="P314" s="35"/>
    </row>
    <row r="315" spans="1:16" x14ac:dyDescent="0.35">
      <c r="A315" s="46"/>
      <c r="B315" s="32"/>
      <c r="C315" s="37"/>
      <c r="D315" s="31"/>
      <c r="E315" s="31"/>
      <c r="F315" s="32"/>
      <c r="G315" s="32"/>
      <c r="H315" s="33"/>
      <c r="I315" s="33"/>
      <c r="J315" s="39"/>
      <c r="K315" s="63"/>
      <c r="L315" s="32"/>
      <c r="M315" s="32"/>
      <c r="N315" s="32"/>
      <c r="O315" s="34"/>
      <c r="P315" s="35"/>
    </row>
    <row r="316" spans="1:16" x14ac:dyDescent="0.35">
      <c r="A316" s="46"/>
      <c r="B316" s="32"/>
      <c r="C316" s="37"/>
      <c r="D316" s="31"/>
      <c r="E316" s="31"/>
      <c r="F316" s="32"/>
      <c r="G316" s="32"/>
      <c r="H316" s="33"/>
      <c r="I316" s="33"/>
      <c r="J316" s="39"/>
      <c r="K316" s="63"/>
      <c r="L316" s="32"/>
      <c r="M316" s="32"/>
      <c r="N316" s="32"/>
      <c r="O316" s="34"/>
      <c r="P316" s="35"/>
    </row>
    <row r="317" spans="1:16" x14ac:dyDescent="0.35">
      <c r="A317" s="46"/>
      <c r="B317" s="32"/>
      <c r="C317" s="37"/>
      <c r="D317" s="31"/>
      <c r="E317" s="31"/>
      <c r="F317" s="32"/>
      <c r="G317" s="32"/>
      <c r="H317" s="33"/>
      <c r="I317" s="33"/>
      <c r="J317" s="39"/>
      <c r="K317" s="63"/>
      <c r="L317" s="32"/>
      <c r="M317" s="32"/>
      <c r="N317" s="32"/>
      <c r="O317" s="34"/>
      <c r="P317" s="35"/>
    </row>
    <row r="318" spans="1:16" x14ac:dyDescent="0.35">
      <c r="A318" s="46"/>
      <c r="B318" s="32"/>
      <c r="C318" s="37"/>
      <c r="D318" s="31"/>
      <c r="E318" s="31"/>
      <c r="F318" s="32"/>
      <c r="G318" s="32"/>
      <c r="H318" s="33"/>
      <c r="I318" s="33"/>
      <c r="J318" s="39"/>
      <c r="K318" s="63"/>
      <c r="L318" s="32"/>
      <c r="M318" s="32"/>
      <c r="N318" s="32"/>
      <c r="O318" s="34"/>
      <c r="P318" s="35"/>
    </row>
    <row r="319" spans="1:16" x14ac:dyDescent="0.35">
      <c r="A319" s="46"/>
      <c r="B319" s="32"/>
      <c r="C319" s="37"/>
      <c r="D319" s="31"/>
      <c r="E319" s="31"/>
      <c r="F319" s="32"/>
      <c r="G319" s="32"/>
      <c r="H319" s="33"/>
      <c r="I319" s="33"/>
      <c r="J319" s="39"/>
      <c r="K319" s="63"/>
      <c r="L319" s="32"/>
      <c r="M319" s="32"/>
      <c r="N319" s="32"/>
      <c r="O319" s="34"/>
      <c r="P319" s="35"/>
    </row>
    <row r="320" spans="1:16" x14ac:dyDescent="0.35">
      <c r="A320" s="46"/>
      <c r="B320" s="32"/>
      <c r="C320" s="37"/>
      <c r="D320" s="31"/>
      <c r="E320" s="31"/>
      <c r="F320" s="32"/>
      <c r="G320" s="32"/>
      <c r="H320" s="33"/>
      <c r="I320" s="33"/>
      <c r="J320" s="39"/>
      <c r="K320" s="63"/>
      <c r="L320" s="32"/>
      <c r="M320" s="32"/>
      <c r="N320" s="32"/>
      <c r="O320" s="34"/>
      <c r="P320" s="35"/>
    </row>
    <row r="321" spans="1:16" x14ac:dyDescent="0.35">
      <c r="A321" s="31"/>
      <c r="B321" s="32"/>
      <c r="C321" s="31"/>
      <c r="D321" s="31"/>
      <c r="E321" s="31"/>
      <c r="F321" s="32"/>
      <c r="G321" s="32"/>
      <c r="H321" s="33"/>
      <c r="I321" s="33"/>
      <c r="J321" s="39"/>
      <c r="K321" s="63"/>
      <c r="L321" s="32"/>
      <c r="M321" s="32"/>
      <c r="N321" s="32"/>
      <c r="O321" s="32"/>
      <c r="P321" s="35"/>
    </row>
    <row r="322" spans="1:16" x14ac:dyDescent="0.35">
      <c r="A322" s="31"/>
      <c r="B322" s="32"/>
      <c r="C322" s="31"/>
      <c r="D322" s="31"/>
      <c r="E322" s="31"/>
      <c r="F322" s="32"/>
      <c r="G322" s="32"/>
      <c r="H322" s="33"/>
      <c r="I322" s="33"/>
      <c r="J322" s="39"/>
      <c r="K322" s="63"/>
      <c r="L322" s="32"/>
      <c r="M322" s="32"/>
      <c r="N322" s="32"/>
      <c r="O322" s="32"/>
      <c r="P322" s="35"/>
    </row>
    <row r="323" spans="1:16" ht="15.65" customHeight="1" x14ac:dyDescent="0.35">
      <c r="A323" s="31"/>
      <c r="B323" s="32"/>
      <c r="C323" s="31"/>
      <c r="D323" s="31"/>
      <c r="E323" s="31"/>
      <c r="F323" s="32"/>
      <c r="G323" s="32"/>
      <c r="H323" s="33"/>
      <c r="I323" s="33"/>
      <c r="J323" s="39"/>
      <c r="K323" s="63"/>
      <c r="L323" s="32"/>
      <c r="M323" s="32"/>
      <c r="N323" s="32"/>
      <c r="O323" s="32"/>
      <c r="P323" s="35"/>
    </row>
    <row r="324" spans="1:16" x14ac:dyDescent="0.35">
      <c r="A324" s="31"/>
      <c r="B324" s="32"/>
      <c r="C324" s="31"/>
      <c r="D324" s="31"/>
      <c r="E324" s="31"/>
      <c r="F324" s="32"/>
      <c r="G324" s="32"/>
      <c r="H324" s="33"/>
      <c r="I324" s="33"/>
      <c r="J324" s="39"/>
      <c r="K324" s="63"/>
      <c r="L324" s="32"/>
      <c r="M324" s="32"/>
      <c r="N324" s="32"/>
      <c r="O324" s="32"/>
      <c r="P324" s="35"/>
    </row>
    <row r="325" spans="1:16" x14ac:dyDescent="0.35">
      <c r="A325" s="31"/>
      <c r="B325" s="32"/>
      <c r="C325" s="31"/>
      <c r="D325" s="31"/>
      <c r="E325" s="31"/>
      <c r="F325" s="32"/>
      <c r="G325" s="32"/>
      <c r="H325" s="33"/>
      <c r="I325" s="33"/>
      <c r="J325" s="39"/>
      <c r="K325" s="63"/>
      <c r="L325" s="32"/>
      <c r="M325" s="32"/>
      <c r="N325" s="32"/>
      <c r="O325" s="32"/>
      <c r="P325" s="35"/>
    </row>
    <row r="326" spans="1:16" x14ac:dyDescent="0.35">
      <c r="A326" s="31"/>
      <c r="B326" s="32"/>
      <c r="C326" s="31"/>
      <c r="D326" s="31"/>
      <c r="E326" s="31"/>
      <c r="F326" s="32"/>
      <c r="G326" s="32"/>
      <c r="H326" s="32"/>
      <c r="I326" s="32"/>
      <c r="J326" s="39"/>
      <c r="K326" s="32"/>
      <c r="L326" s="32"/>
      <c r="M326" s="32"/>
      <c r="N326" s="32"/>
      <c r="O326" s="32"/>
      <c r="P326" s="35"/>
    </row>
    <row r="327" spans="1:16" ht="19" thickBot="1" x14ac:dyDescent="0.4">
      <c r="H327" s="107" t="s">
        <v>7</v>
      </c>
      <c r="I327" s="108" t="s">
        <v>8</v>
      </c>
      <c r="J327" s="183" t="s">
        <v>36</v>
      </c>
      <c r="K327" s="184"/>
      <c r="O327" s="92"/>
      <c r="P327"/>
    </row>
    <row r="328" spans="1:16" ht="19" thickBot="1" x14ac:dyDescent="0.4">
      <c r="D328" s="36"/>
      <c r="E328" s="36"/>
      <c r="H328" s="109">
        <f>SUM(H2:H324)</f>
        <v>9327.48</v>
      </c>
      <c r="I328" s="109">
        <f>SUM(I2:I324)</f>
        <v>9374.2199999999993</v>
      </c>
      <c r="J328" s="185">
        <f>I328-H328</f>
        <v>46.739999999999782</v>
      </c>
      <c r="K328" s="186"/>
      <c r="L328"/>
      <c r="M328"/>
      <c r="N328"/>
      <c r="O328"/>
      <c r="P328"/>
    </row>
    <row r="329" spans="1:16" ht="19" thickBot="1" x14ac:dyDescent="0.4">
      <c r="D329" s="36"/>
      <c r="E329" s="36"/>
      <c r="J329" s="187" t="s">
        <v>37</v>
      </c>
      <c r="K329" s="188"/>
      <c r="L329"/>
      <c r="M329"/>
      <c r="N329"/>
      <c r="O329"/>
      <c r="P329"/>
    </row>
    <row r="330" spans="1:16" ht="19" thickBot="1" x14ac:dyDescent="0.4">
      <c r="D330" s="36"/>
      <c r="E330" s="36"/>
      <c r="G330" s="110"/>
      <c r="J330" s="185" t="e">
        <f>J328+#REF!</f>
        <v>#REF!</v>
      </c>
      <c r="K330" s="189"/>
      <c r="M330" s="92"/>
      <c r="N330" s="92"/>
      <c r="O330"/>
      <c r="P330"/>
    </row>
    <row r="331" spans="1:16" x14ac:dyDescent="0.35">
      <c r="D331" s="36"/>
      <c r="E331" s="36"/>
      <c r="G331" s="110"/>
      <c r="J331" s="36"/>
      <c r="M331" s="92"/>
      <c r="N331" s="92"/>
      <c r="O331"/>
      <c r="P331"/>
    </row>
    <row r="332" spans="1:16" x14ac:dyDescent="0.35">
      <c r="D332" s="36"/>
      <c r="E332" s="36"/>
      <c r="G332" s="110"/>
      <c r="J332" s="36"/>
      <c r="K332" s="112"/>
      <c r="M332" s="92"/>
      <c r="N332" s="92"/>
      <c r="O332"/>
      <c r="P332"/>
    </row>
    <row r="333" spans="1:16" x14ac:dyDescent="0.35">
      <c r="D333" s="36"/>
      <c r="E333" s="36"/>
      <c r="G333" s="110"/>
      <c r="J333" s="36"/>
      <c r="M333" s="92"/>
      <c r="N333" s="92"/>
      <c r="O333"/>
      <c r="P333"/>
    </row>
    <row r="334" spans="1:16" x14ac:dyDescent="0.35">
      <c r="K334" s="112"/>
    </row>
  </sheetData>
  <autoFilter ref="A1:P329" xr:uid="{5611C481-BF9D-4B86-A78F-7916C553CEB1}"/>
  <mergeCells count="11">
    <mergeCell ref="B218:B219"/>
    <mergeCell ref="M218:M219"/>
    <mergeCell ref="B245:B246"/>
    <mergeCell ref="C245:C246"/>
    <mergeCell ref="D245:D246"/>
    <mergeCell ref="E245:E246"/>
    <mergeCell ref="J327:K327"/>
    <mergeCell ref="J328:K328"/>
    <mergeCell ref="J329:K329"/>
    <mergeCell ref="J330:K330"/>
    <mergeCell ref="P52:P55"/>
  </mergeCells>
  <conditionalFormatting sqref="K217:K225 K327 K331:K1048576 K115:K117 K119:K128 K159:K161 K228:K229 K270:K271 K245:K249 K252 K278:K280 K323:K325 K290:K291 K301:K320 K1:K107">
    <cfRule type="cellIs" dxfId="107" priority="110" operator="lessThan">
      <formula>0</formula>
    </cfRule>
    <cfRule type="cellIs" dxfId="106" priority="111" operator="between">
      <formula>99</formula>
      <formula>1999</formula>
    </cfRule>
    <cfRule type="cellIs" dxfId="105" priority="112" operator="between">
      <formula>2000</formula>
      <formula>4999</formula>
    </cfRule>
  </conditionalFormatting>
  <conditionalFormatting sqref="K205:K206">
    <cfRule type="cellIs" dxfId="104" priority="107" operator="lessThan">
      <formula>0</formula>
    </cfRule>
    <cfRule type="cellIs" dxfId="103" priority="108" operator="between">
      <formula>99</formula>
      <formula>1999</formula>
    </cfRule>
    <cfRule type="cellIs" dxfId="102" priority="109" operator="between">
      <formula>2000</formula>
      <formula>4999</formula>
    </cfRule>
  </conditionalFormatting>
  <conditionalFormatting sqref="K180">
    <cfRule type="cellIs" dxfId="101" priority="104" operator="lessThan">
      <formula>0</formula>
    </cfRule>
    <cfRule type="cellIs" dxfId="100" priority="105" operator="between">
      <formula>99</formula>
      <formula>1999</formula>
    </cfRule>
    <cfRule type="cellIs" dxfId="99" priority="106" operator="between">
      <formula>2000</formula>
      <formula>4999</formula>
    </cfRule>
  </conditionalFormatting>
  <conditionalFormatting sqref="K174:K179">
    <cfRule type="cellIs" dxfId="98" priority="101" operator="lessThan">
      <formula>0</formula>
    </cfRule>
    <cfRule type="cellIs" dxfId="97" priority="102" operator="between">
      <formula>99</formula>
      <formula>1999</formula>
    </cfRule>
    <cfRule type="cellIs" dxfId="96" priority="103" operator="between">
      <formula>2000</formula>
      <formula>4999</formula>
    </cfRule>
  </conditionalFormatting>
  <conditionalFormatting sqref="K167">
    <cfRule type="cellIs" dxfId="95" priority="98" operator="lessThan">
      <formula>0</formula>
    </cfRule>
    <cfRule type="cellIs" dxfId="94" priority="99" operator="between">
      <formula>99</formula>
      <formula>1999</formula>
    </cfRule>
    <cfRule type="cellIs" dxfId="93" priority="100" operator="between">
      <formula>2000</formula>
      <formula>4999</formula>
    </cfRule>
  </conditionalFormatting>
  <conditionalFormatting sqref="K108 K144:K145">
    <cfRule type="cellIs" dxfId="92" priority="97" operator="between">
      <formula>500</formula>
      <formula>4999</formula>
    </cfRule>
  </conditionalFormatting>
  <conditionalFormatting sqref="K109">
    <cfRule type="cellIs" dxfId="91" priority="96" operator="between">
      <formula>500</formula>
      <formula>4999</formula>
    </cfRule>
  </conditionalFormatting>
  <conditionalFormatting sqref="K110:K114">
    <cfRule type="cellIs" dxfId="90" priority="95" operator="between">
      <formula>500</formula>
      <formula>4999</formula>
    </cfRule>
  </conditionalFormatting>
  <conditionalFormatting sqref="K118">
    <cfRule type="cellIs" dxfId="89" priority="94" operator="between">
      <formula>500</formula>
      <formula>4999</formula>
    </cfRule>
  </conditionalFormatting>
  <conditionalFormatting sqref="K129">
    <cfRule type="cellIs" dxfId="88" priority="91" operator="lessThan">
      <formula>0</formula>
    </cfRule>
    <cfRule type="cellIs" dxfId="87" priority="92" operator="between">
      <formula>99</formula>
      <formula>1999</formula>
    </cfRule>
    <cfRule type="cellIs" dxfId="86" priority="93" operator="between">
      <formula>2000</formula>
      <formula>4999</formula>
    </cfRule>
  </conditionalFormatting>
  <conditionalFormatting sqref="K130">
    <cfRule type="cellIs" dxfId="85" priority="90" operator="between">
      <formula>500</formula>
      <formula>4999</formula>
    </cfRule>
  </conditionalFormatting>
  <conditionalFormatting sqref="K131">
    <cfRule type="cellIs" dxfId="84" priority="89" operator="between">
      <formula>500</formula>
      <formula>4999</formula>
    </cfRule>
  </conditionalFormatting>
  <conditionalFormatting sqref="K132:K136">
    <cfRule type="cellIs" dxfId="83" priority="85" operator="lessThan">
      <formula>0</formula>
    </cfRule>
    <cfRule type="cellIs" dxfId="82" priority="86" operator="between">
      <formula>99</formula>
      <formula>1999</formula>
    </cfRule>
    <cfRule type="cellIs" dxfId="81" priority="87" operator="between">
      <formula>2000</formula>
      <formula>4999</formula>
    </cfRule>
  </conditionalFormatting>
  <conditionalFormatting sqref="K137">
    <cfRule type="cellIs" dxfId="80" priority="84" operator="between">
      <formula>500</formula>
      <formula>4999</formula>
    </cfRule>
  </conditionalFormatting>
  <conditionalFormatting sqref="K139">
    <cfRule type="cellIs" dxfId="79" priority="83" operator="between">
      <formula>500</formula>
      <formula>4999</formula>
    </cfRule>
  </conditionalFormatting>
  <conditionalFormatting sqref="K140:K141">
    <cfRule type="cellIs" dxfId="78" priority="82" operator="between">
      <formula>500</formula>
      <formula>4999</formula>
    </cfRule>
  </conditionalFormatting>
  <conditionalFormatting sqref="K142">
    <cfRule type="cellIs" dxfId="77" priority="79" operator="lessThan">
      <formula>0</formula>
    </cfRule>
    <cfRule type="cellIs" dxfId="76" priority="80" operator="between">
      <formula>99</formula>
      <formula>1999</formula>
    </cfRule>
    <cfRule type="cellIs" dxfId="75" priority="81" operator="between">
      <formula>2000</formula>
      <formula>4999</formula>
    </cfRule>
  </conditionalFormatting>
  <conditionalFormatting sqref="K143">
    <cfRule type="cellIs" dxfId="74" priority="78" operator="between">
      <formula>500</formula>
      <formula>4999</formula>
    </cfRule>
  </conditionalFormatting>
  <conditionalFormatting sqref="K146:K158">
    <cfRule type="cellIs" dxfId="73" priority="77" operator="between">
      <formula>500</formula>
      <formula>4999</formula>
    </cfRule>
  </conditionalFormatting>
  <conditionalFormatting sqref="K162">
    <cfRule type="cellIs" dxfId="72" priority="73" operator="between">
      <formula>500</formula>
      <formula>4999</formula>
    </cfRule>
  </conditionalFormatting>
  <conditionalFormatting sqref="K163">
    <cfRule type="cellIs" dxfId="71" priority="72" operator="between">
      <formula>500</formula>
      <formula>4999</formula>
    </cfRule>
  </conditionalFormatting>
  <conditionalFormatting sqref="K164:K166">
    <cfRule type="cellIs" dxfId="70" priority="71" operator="between">
      <formula>500</formula>
      <formula>4999</formula>
    </cfRule>
  </conditionalFormatting>
  <conditionalFormatting sqref="K168">
    <cfRule type="cellIs" dxfId="69" priority="70" operator="between">
      <formula>500</formula>
      <formula>4999</formula>
    </cfRule>
  </conditionalFormatting>
  <conditionalFormatting sqref="K169:K170">
    <cfRule type="cellIs" dxfId="68" priority="69" operator="between">
      <formula>500</formula>
      <formula>4999</formula>
    </cfRule>
  </conditionalFormatting>
  <conditionalFormatting sqref="K181">
    <cfRule type="cellIs" dxfId="67" priority="68" operator="between">
      <formula>500</formula>
      <formula>4999</formula>
    </cfRule>
  </conditionalFormatting>
  <conditionalFormatting sqref="K182">
    <cfRule type="cellIs" dxfId="66" priority="67" operator="between">
      <formula>500</formula>
      <formula>4999</formula>
    </cfRule>
  </conditionalFormatting>
  <conditionalFormatting sqref="K183">
    <cfRule type="cellIs" dxfId="65" priority="66" operator="between">
      <formula>500</formula>
      <formula>4999</formula>
    </cfRule>
  </conditionalFormatting>
  <conditionalFormatting sqref="K184">
    <cfRule type="cellIs" dxfId="64" priority="65" operator="between">
      <formula>500</formula>
      <formula>4999</formula>
    </cfRule>
  </conditionalFormatting>
  <conditionalFormatting sqref="K185">
    <cfRule type="cellIs" dxfId="63" priority="64" operator="between">
      <formula>500</formula>
      <formula>4999</formula>
    </cfRule>
  </conditionalFormatting>
  <conditionalFormatting sqref="K186">
    <cfRule type="cellIs" dxfId="62" priority="63" operator="between">
      <formula>500</formula>
      <formula>4999</formula>
    </cfRule>
  </conditionalFormatting>
  <conditionalFormatting sqref="K187">
    <cfRule type="cellIs" dxfId="61" priority="62" operator="between">
      <formula>500</formula>
      <formula>4999</formula>
    </cfRule>
  </conditionalFormatting>
  <conditionalFormatting sqref="K188">
    <cfRule type="cellIs" dxfId="60" priority="61" operator="between">
      <formula>500</formula>
      <formula>4999</formula>
    </cfRule>
  </conditionalFormatting>
  <conditionalFormatting sqref="K189">
    <cfRule type="cellIs" dxfId="59" priority="60" operator="between">
      <formula>500</formula>
      <formula>4999</formula>
    </cfRule>
  </conditionalFormatting>
  <conditionalFormatting sqref="K190:K191">
    <cfRule type="cellIs" dxfId="58" priority="59" operator="between">
      <formula>500</formula>
      <formula>4999</formula>
    </cfRule>
  </conditionalFormatting>
  <conditionalFormatting sqref="K192">
    <cfRule type="cellIs" dxfId="57" priority="58" operator="between">
      <formula>500</formula>
      <formula>4999</formula>
    </cfRule>
  </conditionalFormatting>
  <conditionalFormatting sqref="K193:K194">
    <cfRule type="cellIs" dxfId="56" priority="57" operator="between">
      <formula>500</formula>
      <formula>4999</formula>
    </cfRule>
  </conditionalFormatting>
  <conditionalFormatting sqref="K195:K197">
    <cfRule type="cellIs" dxfId="55" priority="56" operator="between">
      <formula>500</formula>
      <formula>4999</formula>
    </cfRule>
  </conditionalFormatting>
  <conditionalFormatting sqref="K198:K199">
    <cfRule type="cellIs" dxfId="54" priority="55" operator="between">
      <formula>500</formula>
      <formula>4999</formula>
    </cfRule>
  </conditionalFormatting>
  <conditionalFormatting sqref="K203">
    <cfRule type="cellIs" dxfId="53" priority="54" operator="between">
      <formula>500</formula>
      <formula>4999</formula>
    </cfRule>
  </conditionalFormatting>
  <conditionalFormatting sqref="K204">
    <cfRule type="cellIs" dxfId="52" priority="53" operator="between">
      <formula>500</formula>
      <formula>4999</formula>
    </cfRule>
  </conditionalFormatting>
  <conditionalFormatting sqref="K207:K208">
    <cfRule type="cellIs" dxfId="51" priority="52" operator="between">
      <formula>500</formula>
      <formula>4999</formula>
    </cfRule>
  </conditionalFormatting>
  <conditionalFormatting sqref="K209">
    <cfRule type="cellIs" dxfId="50" priority="51" operator="between">
      <formula>500</formula>
      <formula>4999</formula>
    </cfRule>
  </conditionalFormatting>
  <conditionalFormatting sqref="K210:K211">
    <cfRule type="cellIs" dxfId="49" priority="50" operator="between">
      <formula>500</formula>
      <formula>4999</formula>
    </cfRule>
  </conditionalFormatting>
  <conditionalFormatting sqref="K212:K216">
    <cfRule type="cellIs" dxfId="48" priority="49" operator="between">
      <formula>500</formula>
      <formula>4999</formula>
    </cfRule>
  </conditionalFormatting>
  <conditionalFormatting sqref="K230">
    <cfRule type="cellIs" dxfId="47" priority="48" operator="between">
      <formula>500</formula>
      <formula>4999</formula>
    </cfRule>
  </conditionalFormatting>
  <conditionalFormatting sqref="K231">
    <cfRule type="cellIs" dxfId="46" priority="47" operator="between">
      <formula>500</formula>
      <formula>4999</formula>
    </cfRule>
  </conditionalFormatting>
  <conditionalFormatting sqref="K232">
    <cfRule type="cellIs" dxfId="45" priority="46" operator="between">
      <formula>500</formula>
      <formula>4999</formula>
    </cfRule>
  </conditionalFormatting>
  <conditionalFormatting sqref="K233">
    <cfRule type="cellIs" dxfId="44" priority="45" operator="between">
      <formula>500</formula>
      <formula>4999</formula>
    </cfRule>
  </conditionalFormatting>
  <conditionalFormatting sqref="K235">
    <cfRule type="cellIs" dxfId="43" priority="44" operator="between">
      <formula>500</formula>
      <formula>4999</formula>
    </cfRule>
  </conditionalFormatting>
  <conditionalFormatting sqref="K236">
    <cfRule type="cellIs" dxfId="42" priority="43" operator="between">
      <formula>500</formula>
      <formula>4999</formula>
    </cfRule>
  </conditionalFormatting>
  <conditionalFormatting sqref="K237">
    <cfRule type="cellIs" dxfId="41" priority="42" operator="between">
      <formula>500</formula>
      <formula>4999</formula>
    </cfRule>
  </conditionalFormatting>
  <conditionalFormatting sqref="K238">
    <cfRule type="cellIs" dxfId="40" priority="41" operator="between">
      <formula>500</formula>
      <formula>4999</formula>
    </cfRule>
  </conditionalFormatting>
  <conditionalFormatting sqref="K239">
    <cfRule type="cellIs" dxfId="39" priority="40" operator="between">
      <formula>500</formula>
      <formula>4999</formula>
    </cfRule>
  </conditionalFormatting>
  <conditionalFormatting sqref="K240">
    <cfRule type="cellIs" dxfId="38" priority="39" operator="between">
      <formula>500</formula>
      <formula>4999</formula>
    </cfRule>
  </conditionalFormatting>
  <conditionalFormatting sqref="K241">
    <cfRule type="cellIs" dxfId="37" priority="38" operator="between">
      <formula>500</formula>
      <formula>4999</formula>
    </cfRule>
  </conditionalFormatting>
  <conditionalFormatting sqref="K242:K244">
    <cfRule type="cellIs" dxfId="36" priority="37" operator="between">
      <formula>500</formula>
      <formula>4999</formula>
    </cfRule>
  </conditionalFormatting>
  <conditionalFormatting sqref="K250">
    <cfRule type="cellIs" dxfId="35" priority="36" operator="between">
      <formula>500</formula>
      <formula>4999</formula>
    </cfRule>
  </conditionalFormatting>
  <conditionalFormatting sqref="K251">
    <cfRule type="cellIs" dxfId="34" priority="35" operator="between">
      <formula>500</formula>
      <formula>4999</formula>
    </cfRule>
  </conditionalFormatting>
  <conditionalFormatting sqref="K253">
    <cfRule type="cellIs" dxfId="33" priority="34" operator="between">
      <formula>500</formula>
      <formula>4999</formula>
    </cfRule>
  </conditionalFormatting>
  <conditionalFormatting sqref="K255">
    <cfRule type="cellIs" dxfId="32" priority="33" operator="between">
      <formula>500</formula>
      <formula>4999</formula>
    </cfRule>
  </conditionalFormatting>
  <conditionalFormatting sqref="K256">
    <cfRule type="cellIs" dxfId="31" priority="32" operator="between">
      <formula>500</formula>
      <formula>4999</formula>
    </cfRule>
  </conditionalFormatting>
  <conditionalFormatting sqref="K257">
    <cfRule type="cellIs" dxfId="30" priority="31" operator="between">
      <formula>500</formula>
      <formula>4999</formula>
    </cfRule>
  </conditionalFormatting>
  <conditionalFormatting sqref="K258:K259">
    <cfRule type="cellIs" dxfId="29" priority="30" operator="between">
      <formula>500</formula>
      <formula>4999</formula>
    </cfRule>
  </conditionalFormatting>
  <conditionalFormatting sqref="K261">
    <cfRule type="cellIs" dxfId="28" priority="29" operator="between">
      <formula>500</formula>
      <formula>4999</formula>
    </cfRule>
  </conditionalFormatting>
  <conditionalFormatting sqref="K260">
    <cfRule type="cellIs" dxfId="27" priority="28" operator="between">
      <formula>500</formula>
      <formula>4999</formula>
    </cfRule>
  </conditionalFormatting>
  <conditionalFormatting sqref="K262">
    <cfRule type="cellIs" dxfId="26" priority="27" operator="between">
      <formula>500</formula>
      <formula>4999</formula>
    </cfRule>
  </conditionalFormatting>
  <conditionalFormatting sqref="K265:K268">
    <cfRule type="cellIs" dxfId="25" priority="26" operator="between">
      <formula>500</formula>
      <formula>4999</formula>
    </cfRule>
  </conditionalFormatting>
  <conditionalFormatting sqref="K269">
    <cfRule type="cellIs" dxfId="24" priority="25" operator="between">
      <formula>500</formula>
      <formula>4999</formula>
    </cfRule>
  </conditionalFormatting>
  <conditionalFormatting sqref="K272">
    <cfRule type="cellIs" dxfId="23" priority="24" operator="between">
      <formula>500</formula>
      <formula>4999</formula>
    </cfRule>
  </conditionalFormatting>
  <conditionalFormatting sqref="K273">
    <cfRule type="cellIs" dxfId="22" priority="23" operator="between">
      <formula>500</formula>
      <formula>4999</formula>
    </cfRule>
  </conditionalFormatting>
  <conditionalFormatting sqref="K274">
    <cfRule type="cellIs" dxfId="21" priority="22" operator="between">
      <formula>500</formula>
      <formula>4999</formula>
    </cfRule>
  </conditionalFormatting>
  <conditionalFormatting sqref="K275:K277">
    <cfRule type="cellIs" dxfId="20" priority="21" operator="between">
      <formula>500</formula>
      <formula>4999</formula>
    </cfRule>
  </conditionalFormatting>
  <conditionalFormatting sqref="K321:K322">
    <cfRule type="cellIs" dxfId="19" priority="18" operator="lessThan">
      <formula>0</formula>
    </cfRule>
    <cfRule type="cellIs" dxfId="18" priority="19" operator="between">
      <formula>99</formula>
      <formula>1999</formula>
    </cfRule>
    <cfRule type="cellIs" dxfId="17" priority="20" operator="between">
      <formula>2000</formula>
      <formula>4999</formula>
    </cfRule>
  </conditionalFormatting>
  <conditionalFormatting sqref="K281">
    <cfRule type="cellIs" dxfId="16" priority="17" operator="between">
      <formula>500</formula>
      <formula>4999</formula>
    </cfRule>
  </conditionalFormatting>
  <conditionalFormatting sqref="K282">
    <cfRule type="cellIs" dxfId="15" priority="16" operator="between">
      <formula>500</formula>
      <formula>4999</formula>
    </cfRule>
  </conditionalFormatting>
  <conditionalFormatting sqref="K283">
    <cfRule type="cellIs" dxfId="14" priority="15" operator="between">
      <formula>500</formula>
      <formula>4999</formula>
    </cfRule>
  </conditionalFormatting>
  <conditionalFormatting sqref="K284">
    <cfRule type="cellIs" dxfId="13" priority="14" operator="between">
      <formula>500</formula>
      <formula>4999</formula>
    </cfRule>
  </conditionalFormatting>
  <conditionalFormatting sqref="K285">
    <cfRule type="cellIs" dxfId="12" priority="13" operator="between">
      <formula>500</formula>
      <formula>4999</formula>
    </cfRule>
  </conditionalFormatting>
  <conditionalFormatting sqref="K286:K288">
    <cfRule type="cellIs" dxfId="11" priority="12" operator="between">
      <formula>500</formula>
      <formula>4999</formula>
    </cfRule>
  </conditionalFormatting>
  <conditionalFormatting sqref="K289">
    <cfRule type="cellIs" dxfId="10" priority="11" operator="between">
      <formula>500</formula>
      <formula>4999</formula>
    </cfRule>
  </conditionalFormatting>
  <conditionalFormatting sqref="K292">
    <cfRule type="cellIs" dxfId="9" priority="10" operator="between">
      <formula>500</formula>
      <formula>4999</formula>
    </cfRule>
  </conditionalFormatting>
  <conditionalFormatting sqref="K293">
    <cfRule type="cellIs" dxfId="8" priority="9" operator="between">
      <formula>500</formula>
      <formula>4999</formula>
    </cfRule>
  </conditionalFormatting>
  <conditionalFormatting sqref="K294">
    <cfRule type="cellIs" dxfId="7" priority="8" operator="between">
      <formula>500</formula>
      <formula>4999</formula>
    </cfRule>
  </conditionalFormatting>
  <conditionalFormatting sqref="K295">
    <cfRule type="cellIs" dxfId="6" priority="7" operator="between">
      <formula>500</formula>
      <formula>4999</formula>
    </cfRule>
  </conditionalFormatting>
  <conditionalFormatting sqref="K299">
    <cfRule type="cellIs" dxfId="5" priority="6" operator="between">
      <formula>500</formula>
      <formula>4999</formula>
    </cfRule>
  </conditionalFormatting>
  <conditionalFormatting sqref="K300">
    <cfRule type="cellIs" dxfId="4" priority="5" operator="between">
      <formula>500</formula>
      <formula>4999</formula>
    </cfRule>
  </conditionalFormatting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215F00F6-DC01-4447-8300-59E0C1A97DCB}">
            <xm:f>NOT(ISERROR(SEARCH(DONNÉES!$B$27,L2)))</xm:f>
            <xm:f>DONNÉES!$B$27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3" operator="containsText" id="{6B206904-50F8-4BE8-BF9C-AAA07595B03E}">
            <xm:f>NOT(ISERROR(SEARCH(DONNÉES!$B$29,L2)))</xm:f>
            <xm:f>DONNÉES!$B$29</xm:f>
            <x14:dxf>
              <fill>
                <patternFill>
                  <bgColor rgb="FF00B050"/>
                </patternFill>
              </fill>
            </x14:dxf>
          </x14:cfRule>
          <x14:cfRule type="containsText" priority="2" operator="containsText" id="{C9E41577-D17A-4C55-8266-53CEC401B534}">
            <xm:f>NOT(ISERROR(SEARCH(DONNÉES!$B$30,L2)))</xm:f>
            <xm:f>DONNÉES!$B$30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1" operator="containsText" id="{5D7F6F00-14BF-477B-9C0D-38F3BFDFFBA0}">
            <xm:f>NOT(ISERROR(SEARCH(DONNÉES!$B$28,L2)))</xm:f>
            <xm:f>DONNÉES!$B$28</xm:f>
            <x14:dxf>
              <fill>
                <patternFill>
                  <bgColor rgb="FFFFC000"/>
                </patternFill>
              </fill>
            </x14:dxf>
          </x14:cfRule>
          <xm:sqref>L2:L1048576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4005EEE9-86E2-42E1-A38D-1733A372694F}">
          <x14:formula1>
            <xm:f>DONNÉES!$B$4:$B$14</xm:f>
          </x14:formula1>
          <xm:sqref>D2:D1048576</xm:sqref>
        </x14:dataValidation>
        <x14:dataValidation type="list" allowBlank="1" showInputMessage="1" showErrorMessage="1" xr:uid="{B147A08A-57BB-4AAA-AC8B-7E281D32E1E0}">
          <x14:formula1>
            <xm:f>DONNÉES!$B$27:$B$30</xm:f>
          </x14:formula1>
          <xm:sqref>L2:L1048576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81EA5-B268-4371-B7A7-4FF810AB7887}">
  <dimension ref="B1:M303"/>
  <sheetViews>
    <sheetView topLeftCell="A29" workbookViewId="0">
      <selection activeCell="P109" sqref="P109"/>
    </sheetView>
  </sheetViews>
  <sheetFormatPr baseColWidth="10" defaultColWidth="11.453125" defaultRowHeight="14.5" x14ac:dyDescent="0.35"/>
  <cols>
    <col min="2" max="2" width="24.54296875" bestFit="1" customWidth="1"/>
    <col min="3" max="3" width="29.81640625" bestFit="1" customWidth="1"/>
    <col min="4" max="4" width="3.54296875" customWidth="1"/>
    <col min="5" max="5" width="15.1796875" bestFit="1" customWidth="1"/>
    <col min="8" max="8" width="17.453125" bestFit="1" customWidth="1"/>
    <col min="9" max="9" width="15" bestFit="1" customWidth="1"/>
    <col min="10" max="10" width="12" style="137" bestFit="1" customWidth="1"/>
    <col min="11" max="11" width="14.7265625" style="137" bestFit="1" customWidth="1"/>
    <col min="12" max="12" width="8.453125" bestFit="1" customWidth="1"/>
    <col min="13" max="13" width="19.08984375" bestFit="1" customWidth="1"/>
  </cols>
  <sheetData>
    <row r="1" spans="2:13" x14ac:dyDescent="0.35">
      <c r="J1"/>
      <c r="K1"/>
    </row>
    <row r="2" spans="2:13" ht="15" thickBot="1" x14ac:dyDescent="0.4">
      <c r="J2"/>
      <c r="K2"/>
    </row>
    <row r="3" spans="2:13" ht="16" thickBot="1" x14ac:dyDescent="0.4">
      <c r="B3" s="119" t="s">
        <v>46</v>
      </c>
      <c r="C3" s="119" t="s">
        <v>47</v>
      </c>
      <c r="E3" s="120" t="s">
        <v>48</v>
      </c>
      <c r="H3" s="114" t="s">
        <v>59</v>
      </c>
      <c r="I3" s="114" t="s">
        <v>58</v>
      </c>
      <c r="J3" s="119" t="s">
        <v>7</v>
      </c>
      <c r="K3" s="119" t="s">
        <v>8</v>
      </c>
      <c r="L3" s="136" t="s">
        <v>9</v>
      </c>
      <c r="M3" s="119" t="s">
        <v>10</v>
      </c>
    </row>
    <row r="4" spans="2:13" x14ac:dyDescent="0.35">
      <c r="B4" s="131" t="s">
        <v>19</v>
      </c>
      <c r="C4" s="126">
        <v>314418</v>
      </c>
      <c r="E4" s="122" t="s">
        <v>21</v>
      </c>
      <c r="H4" s="168">
        <v>1</v>
      </c>
      <c r="I4" s="169" t="s">
        <v>60</v>
      </c>
      <c r="J4" s="170">
        <v>129.71</v>
      </c>
      <c r="K4" s="170">
        <v>221.7</v>
      </c>
      <c r="L4" s="171">
        <f>(K4-J4)/J4</f>
        <v>0.7091974404440673</v>
      </c>
      <c r="M4" s="172">
        <f>K4-J4</f>
        <v>91.989999999999981</v>
      </c>
    </row>
    <row r="5" spans="2:13" x14ac:dyDescent="0.35">
      <c r="B5" s="132" t="s">
        <v>28</v>
      </c>
      <c r="C5" s="128">
        <v>327713</v>
      </c>
      <c r="E5" s="122" t="s">
        <v>25</v>
      </c>
      <c r="H5" s="173">
        <v>2</v>
      </c>
      <c r="I5" s="174" t="s">
        <v>60</v>
      </c>
      <c r="J5" s="175">
        <f>H5*129.71</f>
        <v>259.42</v>
      </c>
      <c r="K5" s="175">
        <f>H5*221.7</f>
        <v>443.4</v>
      </c>
      <c r="L5" s="176">
        <f t="shared" ref="L5:L68" si="0">(K5-J5)/J5</f>
        <v>0.7091974404440673</v>
      </c>
      <c r="M5" s="177">
        <f t="shared" ref="M5:M68" si="1">K5-J5</f>
        <v>183.97999999999996</v>
      </c>
    </row>
    <row r="6" spans="2:13" x14ac:dyDescent="0.35">
      <c r="B6" s="132" t="s">
        <v>23</v>
      </c>
      <c r="C6" s="128">
        <v>327711</v>
      </c>
      <c r="E6" s="122"/>
      <c r="H6" s="173">
        <v>3</v>
      </c>
      <c r="I6" s="174" t="s">
        <v>60</v>
      </c>
      <c r="J6" s="175">
        <f>H6*129.71</f>
        <v>389.13</v>
      </c>
      <c r="K6" s="175">
        <f t="shared" ref="K6:K69" si="2">H6*221.7</f>
        <v>665.09999999999991</v>
      </c>
      <c r="L6" s="176">
        <f t="shared" si="0"/>
        <v>0.7091974404440673</v>
      </c>
      <c r="M6" s="177">
        <f t="shared" si="1"/>
        <v>275.96999999999991</v>
      </c>
    </row>
    <row r="7" spans="2:13" x14ac:dyDescent="0.35">
      <c r="B7" s="132" t="s">
        <v>31</v>
      </c>
      <c r="C7" s="128">
        <v>328103</v>
      </c>
      <c r="E7" s="122"/>
      <c r="H7" s="173">
        <v>4</v>
      </c>
      <c r="I7" s="174" t="s">
        <v>60</v>
      </c>
      <c r="J7" s="175">
        <f t="shared" ref="J7:J69" si="3">H7*129.71</f>
        <v>518.84</v>
      </c>
      <c r="K7" s="175">
        <f t="shared" si="2"/>
        <v>886.8</v>
      </c>
      <c r="L7" s="176">
        <f t="shared" si="0"/>
        <v>0.7091974404440673</v>
      </c>
      <c r="M7" s="177">
        <f t="shared" si="1"/>
        <v>367.95999999999992</v>
      </c>
    </row>
    <row r="8" spans="2:13" ht="15" thickBot="1" x14ac:dyDescent="0.4">
      <c r="B8" s="132" t="s">
        <v>27</v>
      </c>
      <c r="C8" s="128">
        <v>328102</v>
      </c>
      <c r="E8" s="123"/>
      <c r="H8" s="173">
        <v>5</v>
      </c>
      <c r="I8" s="174" t="s">
        <v>60</v>
      </c>
      <c r="J8" s="175">
        <f t="shared" si="3"/>
        <v>648.55000000000007</v>
      </c>
      <c r="K8" s="175">
        <f t="shared" si="2"/>
        <v>1108.5</v>
      </c>
      <c r="L8" s="176">
        <f t="shared" si="0"/>
        <v>0.70919744044406741</v>
      </c>
      <c r="M8" s="177">
        <f t="shared" si="1"/>
        <v>459.94999999999993</v>
      </c>
    </row>
    <row r="9" spans="2:13" x14ac:dyDescent="0.35">
      <c r="B9" s="132" t="s">
        <v>32</v>
      </c>
      <c r="C9" s="128"/>
      <c r="H9" s="173">
        <v>6</v>
      </c>
      <c r="I9" s="174" t="s">
        <v>60</v>
      </c>
      <c r="J9" s="175">
        <f t="shared" si="3"/>
        <v>778.26</v>
      </c>
      <c r="K9" s="175">
        <f t="shared" si="2"/>
        <v>1330.1999999999998</v>
      </c>
      <c r="L9" s="176">
        <f t="shared" si="0"/>
        <v>0.7091974404440673</v>
      </c>
      <c r="M9" s="177">
        <f t="shared" si="1"/>
        <v>551.93999999999983</v>
      </c>
    </row>
    <row r="10" spans="2:13" x14ac:dyDescent="0.35">
      <c r="B10" s="132" t="s">
        <v>30</v>
      </c>
      <c r="C10" s="128"/>
      <c r="H10" s="173">
        <v>7</v>
      </c>
      <c r="I10" s="174" t="s">
        <v>60</v>
      </c>
      <c r="J10" s="175">
        <f t="shared" si="3"/>
        <v>907.97</v>
      </c>
      <c r="K10" s="175">
        <f t="shared" si="2"/>
        <v>1551.8999999999999</v>
      </c>
      <c r="L10" s="176">
        <f t="shared" si="0"/>
        <v>0.7091974404440673</v>
      </c>
      <c r="M10" s="177">
        <f t="shared" si="1"/>
        <v>643.92999999999984</v>
      </c>
    </row>
    <row r="11" spans="2:13" x14ac:dyDescent="0.35">
      <c r="B11" s="132" t="s">
        <v>29</v>
      </c>
      <c r="C11" s="128"/>
      <c r="H11" s="173">
        <v>8</v>
      </c>
      <c r="I11" s="174" t="s">
        <v>60</v>
      </c>
      <c r="J11" s="175">
        <f t="shared" si="3"/>
        <v>1037.68</v>
      </c>
      <c r="K11" s="175">
        <f t="shared" si="2"/>
        <v>1773.6</v>
      </c>
      <c r="L11" s="176">
        <f t="shared" si="0"/>
        <v>0.7091974404440673</v>
      </c>
      <c r="M11" s="177">
        <f t="shared" si="1"/>
        <v>735.91999999999985</v>
      </c>
    </row>
    <row r="12" spans="2:13" x14ac:dyDescent="0.35">
      <c r="B12" s="132" t="s">
        <v>26</v>
      </c>
      <c r="C12" s="128"/>
      <c r="H12" s="173">
        <v>9</v>
      </c>
      <c r="I12" s="174" t="s">
        <v>60</v>
      </c>
      <c r="J12" s="175">
        <f t="shared" si="3"/>
        <v>1167.3900000000001</v>
      </c>
      <c r="K12" s="175">
        <f t="shared" si="2"/>
        <v>1995.3</v>
      </c>
      <c r="L12" s="176">
        <f t="shared" si="0"/>
        <v>0.7091974404440673</v>
      </c>
      <c r="M12" s="177">
        <f t="shared" si="1"/>
        <v>827.90999999999985</v>
      </c>
    </row>
    <row r="13" spans="2:13" x14ac:dyDescent="0.35">
      <c r="B13" s="132" t="s">
        <v>34</v>
      </c>
      <c r="C13" s="128"/>
      <c r="H13" s="173">
        <v>10</v>
      </c>
      <c r="I13" s="174" t="s">
        <v>60</v>
      </c>
      <c r="J13" s="175">
        <f t="shared" si="3"/>
        <v>1297.1000000000001</v>
      </c>
      <c r="K13" s="175">
        <f t="shared" si="2"/>
        <v>2217</v>
      </c>
      <c r="L13" s="176">
        <f t="shared" si="0"/>
        <v>0.70919744044406741</v>
      </c>
      <c r="M13" s="177">
        <f t="shared" si="1"/>
        <v>919.89999999999986</v>
      </c>
    </row>
    <row r="14" spans="2:13" ht="15" thickBot="1" x14ac:dyDescent="0.4">
      <c r="B14" s="133" t="s">
        <v>33</v>
      </c>
      <c r="C14" s="130"/>
      <c r="H14" s="173">
        <v>11</v>
      </c>
      <c r="I14" s="174" t="s">
        <v>60</v>
      </c>
      <c r="J14" s="175">
        <f t="shared" si="3"/>
        <v>1426.8100000000002</v>
      </c>
      <c r="K14" s="175">
        <f t="shared" si="2"/>
        <v>2438.6999999999998</v>
      </c>
      <c r="L14" s="176">
        <f t="shared" si="0"/>
        <v>0.70919744044406718</v>
      </c>
      <c r="M14" s="177">
        <f t="shared" si="1"/>
        <v>1011.8899999999996</v>
      </c>
    </row>
    <row r="15" spans="2:13" x14ac:dyDescent="0.35">
      <c r="C15" s="22"/>
      <c r="H15" s="173">
        <v>12</v>
      </c>
      <c r="I15" s="174" t="s">
        <v>60</v>
      </c>
      <c r="J15" s="175">
        <f t="shared" si="3"/>
        <v>1556.52</v>
      </c>
      <c r="K15" s="175">
        <f t="shared" si="2"/>
        <v>2660.3999999999996</v>
      </c>
      <c r="L15" s="176">
        <f t="shared" si="0"/>
        <v>0.7091974404440673</v>
      </c>
      <c r="M15" s="177">
        <f t="shared" si="1"/>
        <v>1103.8799999999997</v>
      </c>
    </row>
    <row r="16" spans="2:13" x14ac:dyDescent="0.35">
      <c r="C16" s="22"/>
      <c r="H16" s="173">
        <v>13</v>
      </c>
      <c r="I16" s="174" t="s">
        <v>60</v>
      </c>
      <c r="J16" s="175">
        <f t="shared" si="3"/>
        <v>1686.23</v>
      </c>
      <c r="K16" s="175">
        <f t="shared" si="2"/>
        <v>2882.1</v>
      </c>
      <c r="L16" s="176">
        <f t="shared" si="0"/>
        <v>0.70919744044406752</v>
      </c>
      <c r="M16" s="177">
        <f t="shared" si="1"/>
        <v>1195.8699999999999</v>
      </c>
    </row>
    <row r="17" spans="2:13" ht="15" thickBot="1" x14ac:dyDescent="0.4">
      <c r="H17" s="173">
        <v>14</v>
      </c>
      <c r="I17" s="174" t="s">
        <v>60</v>
      </c>
      <c r="J17" s="175">
        <f t="shared" si="3"/>
        <v>1815.94</v>
      </c>
      <c r="K17" s="175">
        <f t="shared" si="2"/>
        <v>3103.7999999999997</v>
      </c>
      <c r="L17" s="176">
        <f t="shared" si="0"/>
        <v>0.7091974404440673</v>
      </c>
      <c r="M17" s="177">
        <f t="shared" si="1"/>
        <v>1287.8599999999997</v>
      </c>
    </row>
    <row r="18" spans="2:13" ht="16" thickBot="1" x14ac:dyDescent="0.4">
      <c r="B18" s="134" t="s">
        <v>11</v>
      </c>
      <c r="C18" s="120" t="s">
        <v>57</v>
      </c>
      <c r="E18" s="119" t="s">
        <v>39</v>
      </c>
      <c r="H18" s="173">
        <v>15</v>
      </c>
      <c r="I18" s="174" t="s">
        <v>60</v>
      </c>
      <c r="J18" s="175">
        <f t="shared" si="3"/>
        <v>1945.65</v>
      </c>
      <c r="K18" s="175">
        <f t="shared" si="2"/>
        <v>3325.5</v>
      </c>
      <c r="L18" s="176">
        <f t="shared" si="0"/>
        <v>0.70919744044406741</v>
      </c>
      <c r="M18" s="177">
        <f t="shared" si="1"/>
        <v>1379.85</v>
      </c>
    </row>
    <row r="19" spans="2:13" x14ac:dyDescent="0.35">
      <c r="B19" s="135" t="s">
        <v>49</v>
      </c>
      <c r="C19" s="122" t="s">
        <v>63</v>
      </c>
      <c r="E19" s="121" t="s">
        <v>45</v>
      </c>
      <c r="H19" s="173">
        <v>16</v>
      </c>
      <c r="I19" s="174" t="s">
        <v>60</v>
      </c>
      <c r="J19" s="175">
        <f t="shared" si="3"/>
        <v>2075.36</v>
      </c>
      <c r="K19" s="175">
        <f t="shared" si="2"/>
        <v>3547.2</v>
      </c>
      <c r="L19" s="176">
        <f t="shared" si="0"/>
        <v>0.7091974404440673</v>
      </c>
      <c r="M19" s="177">
        <f t="shared" si="1"/>
        <v>1471.8399999999997</v>
      </c>
    </row>
    <row r="20" spans="2:13" ht="15" thickBot="1" x14ac:dyDescent="0.4">
      <c r="B20" s="124" t="s">
        <v>50</v>
      </c>
      <c r="C20" s="123" t="s">
        <v>64</v>
      </c>
      <c r="E20" s="122" t="s">
        <v>51</v>
      </c>
      <c r="H20" s="173">
        <v>17</v>
      </c>
      <c r="I20" s="174" t="s">
        <v>60</v>
      </c>
      <c r="J20" s="175">
        <f t="shared" si="3"/>
        <v>2205.0700000000002</v>
      </c>
      <c r="K20" s="175">
        <f t="shared" si="2"/>
        <v>3768.8999999999996</v>
      </c>
      <c r="L20" s="176">
        <f t="shared" si="0"/>
        <v>0.7091974404440673</v>
      </c>
      <c r="M20" s="177">
        <f t="shared" si="1"/>
        <v>1563.8299999999995</v>
      </c>
    </row>
    <row r="21" spans="2:13" ht="15" thickBot="1" x14ac:dyDescent="0.4">
      <c r="B21" s="122" t="s">
        <v>52</v>
      </c>
      <c r="E21" s="123" t="s">
        <v>43</v>
      </c>
      <c r="H21" s="173">
        <v>18</v>
      </c>
      <c r="I21" s="174" t="s">
        <v>60</v>
      </c>
      <c r="J21" s="175">
        <f t="shared" si="3"/>
        <v>2334.7800000000002</v>
      </c>
      <c r="K21" s="175">
        <f t="shared" si="2"/>
        <v>3990.6</v>
      </c>
      <c r="L21" s="176">
        <f t="shared" si="0"/>
        <v>0.7091974404440673</v>
      </c>
      <c r="M21" s="177">
        <f t="shared" si="1"/>
        <v>1655.8199999999997</v>
      </c>
    </row>
    <row r="22" spans="2:13" ht="15" thickBot="1" x14ac:dyDescent="0.4">
      <c r="B22" s="122" t="s">
        <v>42</v>
      </c>
      <c r="E22" s="123" t="s">
        <v>44</v>
      </c>
      <c r="H22" s="173">
        <v>19</v>
      </c>
      <c r="I22" s="174" t="s">
        <v>60</v>
      </c>
      <c r="J22" s="175">
        <f t="shared" si="3"/>
        <v>2464.4900000000002</v>
      </c>
      <c r="K22" s="175">
        <f t="shared" si="2"/>
        <v>4212.3</v>
      </c>
      <c r="L22" s="176">
        <f t="shared" si="0"/>
        <v>0.70919744044406741</v>
      </c>
      <c r="M22" s="177">
        <f t="shared" si="1"/>
        <v>1747.81</v>
      </c>
    </row>
    <row r="23" spans="2:13" x14ac:dyDescent="0.35">
      <c r="B23" s="122" t="s">
        <v>41</v>
      </c>
      <c r="H23" s="173">
        <v>20</v>
      </c>
      <c r="I23" s="174" t="s">
        <v>60</v>
      </c>
      <c r="J23" s="175">
        <f t="shared" si="3"/>
        <v>2594.2000000000003</v>
      </c>
      <c r="K23" s="175">
        <f t="shared" si="2"/>
        <v>4434</v>
      </c>
      <c r="L23" s="176">
        <f t="shared" si="0"/>
        <v>0.70919744044406741</v>
      </c>
      <c r="M23" s="177">
        <f t="shared" si="1"/>
        <v>1839.7999999999997</v>
      </c>
    </row>
    <row r="24" spans="2:13" ht="15" thickBot="1" x14ac:dyDescent="0.4">
      <c r="B24" s="123" t="s">
        <v>53</v>
      </c>
      <c r="H24" s="173">
        <v>21</v>
      </c>
      <c r="I24" s="174" t="s">
        <v>60</v>
      </c>
      <c r="J24" s="175">
        <f t="shared" si="3"/>
        <v>2723.9100000000003</v>
      </c>
      <c r="K24" s="175">
        <f t="shared" si="2"/>
        <v>4655.7</v>
      </c>
      <c r="L24" s="176">
        <f t="shared" si="0"/>
        <v>0.7091974404440673</v>
      </c>
      <c r="M24" s="177">
        <f t="shared" si="1"/>
        <v>1931.7899999999995</v>
      </c>
    </row>
    <row r="25" spans="2:13" ht="15" thickBot="1" x14ac:dyDescent="0.4">
      <c r="H25" s="173">
        <v>22</v>
      </c>
      <c r="I25" s="174" t="s">
        <v>60</v>
      </c>
      <c r="J25" s="175">
        <f t="shared" si="3"/>
        <v>2853.6200000000003</v>
      </c>
      <c r="K25" s="175">
        <f t="shared" si="2"/>
        <v>4877.3999999999996</v>
      </c>
      <c r="L25" s="176">
        <f t="shared" si="0"/>
        <v>0.70919744044406718</v>
      </c>
      <c r="M25" s="177">
        <f t="shared" si="1"/>
        <v>2023.7799999999993</v>
      </c>
    </row>
    <row r="26" spans="2:13" ht="16" thickBot="1" x14ac:dyDescent="0.4">
      <c r="B26" s="120" t="s">
        <v>54</v>
      </c>
      <c r="C26" s="120" t="s">
        <v>58</v>
      </c>
      <c r="E26" s="199" t="s">
        <v>39</v>
      </c>
      <c r="F26" s="200"/>
      <c r="H26" s="173">
        <v>23</v>
      </c>
      <c r="I26" s="174" t="s">
        <v>60</v>
      </c>
      <c r="J26" s="175">
        <f t="shared" si="3"/>
        <v>2983.3300000000004</v>
      </c>
      <c r="K26" s="175">
        <f t="shared" si="2"/>
        <v>5099.0999999999995</v>
      </c>
      <c r="L26" s="176">
        <f t="shared" si="0"/>
        <v>0.70919744044406718</v>
      </c>
      <c r="M26" s="177">
        <f t="shared" si="1"/>
        <v>2115.7699999999991</v>
      </c>
    </row>
    <row r="27" spans="2:13" x14ac:dyDescent="0.35">
      <c r="B27" s="122" t="s">
        <v>35</v>
      </c>
      <c r="C27" s="122" t="s">
        <v>60</v>
      </c>
      <c r="E27" s="125">
        <v>0</v>
      </c>
      <c r="F27" s="126">
        <v>500</v>
      </c>
      <c r="H27" s="173">
        <v>24</v>
      </c>
      <c r="I27" s="174" t="s">
        <v>60</v>
      </c>
      <c r="J27" s="175">
        <f t="shared" si="3"/>
        <v>3113.04</v>
      </c>
      <c r="K27" s="175">
        <f t="shared" si="2"/>
        <v>5320.7999999999993</v>
      </c>
      <c r="L27" s="176">
        <f t="shared" si="0"/>
        <v>0.7091974404440673</v>
      </c>
      <c r="M27" s="177">
        <f t="shared" si="1"/>
        <v>2207.7599999999993</v>
      </c>
    </row>
    <row r="28" spans="2:13" x14ac:dyDescent="0.35">
      <c r="B28" s="122" t="s">
        <v>55</v>
      </c>
      <c r="C28" s="122" t="s">
        <v>61</v>
      </c>
      <c r="E28" s="127">
        <v>0</v>
      </c>
      <c r="F28" s="128"/>
      <c r="H28" s="173">
        <v>25</v>
      </c>
      <c r="I28" s="174" t="s">
        <v>60</v>
      </c>
      <c r="J28" s="175">
        <f t="shared" si="3"/>
        <v>3242.75</v>
      </c>
      <c r="K28" s="175">
        <f t="shared" si="2"/>
        <v>5542.5</v>
      </c>
      <c r="L28" s="176">
        <f t="shared" si="0"/>
        <v>0.70919744044406752</v>
      </c>
      <c r="M28" s="177">
        <f t="shared" si="1"/>
        <v>2299.75</v>
      </c>
    </row>
    <row r="29" spans="2:13" x14ac:dyDescent="0.35">
      <c r="B29" s="122" t="s">
        <v>24</v>
      </c>
      <c r="C29" s="122" t="s">
        <v>62</v>
      </c>
      <c r="E29" s="127">
        <v>2000</v>
      </c>
      <c r="F29" s="128"/>
      <c r="H29" s="173">
        <v>26</v>
      </c>
      <c r="I29" s="174" t="s">
        <v>60</v>
      </c>
      <c r="J29" s="175">
        <f t="shared" si="3"/>
        <v>3372.46</v>
      </c>
      <c r="K29" s="175">
        <f t="shared" si="2"/>
        <v>5764.2</v>
      </c>
      <c r="L29" s="176">
        <f t="shared" si="0"/>
        <v>0.70919744044406752</v>
      </c>
      <c r="M29" s="177">
        <f t="shared" si="1"/>
        <v>2391.7399999999998</v>
      </c>
    </row>
    <row r="30" spans="2:13" ht="15" thickBot="1" x14ac:dyDescent="0.4">
      <c r="B30" s="122" t="s">
        <v>56</v>
      </c>
      <c r="C30" s="122"/>
      <c r="E30" s="129">
        <v>5000</v>
      </c>
      <c r="F30" s="130"/>
      <c r="H30" s="173">
        <v>27</v>
      </c>
      <c r="I30" s="174" t="s">
        <v>60</v>
      </c>
      <c r="J30" s="175">
        <f t="shared" si="3"/>
        <v>3502.17</v>
      </c>
      <c r="K30" s="175">
        <f t="shared" si="2"/>
        <v>5985.9</v>
      </c>
      <c r="L30" s="176">
        <f t="shared" si="0"/>
        <v>0.70919744044406741</v>
      </c>
      <c r="M30" s="177">
        <f t="shared" si="1"/>
        <v>2483.7299999999996</v>
      </c>
    </row>
    <row r="31" spans="2:13" ht="15" thickBot="1" x14ac:dyDescent="0.4">
      <c r="B31" s="123"/>
      <c r="C31" s="123"/>
      <c r="H31" s="173">
        <v>28</v>
      </c>
      <c r="I31" s="174" t="s">
        <v>60</v>
      </c>
      <c r="J31" s="175">
        <f t="shared" si="3"/>
        <v>3631.88</v>
      </c>
      <c r="K31" s="175">
        <f t="shared" si="2"/>
        <v>6207.5999999999995</v>
      </c>
      <c r="L31" s="176">
        <f t="shared" si="0"/>
        <v>0.7091974404440673</v>
      </c>
      <c r="M31" s="177">
        <f t="shared" si="1"/>
        <v>2575.7199999999993</v>
      </c>
    </row>
    <row r="32" spans="2:13" x14ac:dyDescent="0.35">
      <c r="H32" s="173">
        <v>29</v>
      </c>
      <c r="I32" s="174" t="s">
        <v>60</v>
      </c>
      <c r="J32" s="175">
        <f t="shared" si="3"/>
        <v>3761.59</v>
      </c>
      <c r="K32" s="175">
        <f t="shared" si="2"/>
        <v>6429.2999999999993</v>
      </c>
      <c r="L32" s="176">
        <f t="shared" si="0"/>
        <v>0.7091974404440673</v>
      </c>
      <c r="M32" s="177">
        <f t="shared" si="1"/>
        <v>2667.7099999999991</v>
      </c>
    </row>
    <row r="33" spans="8:13" x14ac:dyDescent="0.35">
      <c r="H33" s="173">
        <v>30</v>
      </c>
      <c r="I33" s="174" t="s">
        <v>60</v>
      </c>
      <c r="J33" s="175">
        <f t="shared" si="3"/>
        <v>3891.3</v>
      </c>
      <c r="K33" s="175">
        <f t="shared" si="2"/>
        <v>6651</v>
      </c>
      <c r="L33" s="176">
        <f t="shared" si="0"/>
        <v>0.70919744044406741</v>
      </c>
      <c r="M33" s="177">
        <f t="shared" si="1"/>
        <v>2759.7</v>
      </c>
    </row>
    <row r="34" spans="8:13" ht="15.65" customHeight="1" x14ac:dyDescent="0.35">
      <c r="H34" s="173">
        <v>31</v>
      </c>
      <c r="I34" s="174" t="s">
        <v>60</v>
      </c>
      <c r="J34" s="175">
        <f t="shared" si="3"/>
        <v>4021.01</v>
      </c>
      <c r="K34" s="175">
        <f t="shared" si="2"/>
        <v>6872.7</v>
      </c>
      <c r="L34" s="176">
        <f t="shared" si="0"/>
        <v>0.70919744044406741</v>
      </c>
      <c r="M34" s="177">
        <f t="shared" si="1"/>
        <v>2851.6899999999996</v>
      </c>
    </row>
    <row r="35" spans="8:13" x14ac:dyDescent="0.35">
      <c r="H35" s="173">
        <v>32</v>
      </c>
      <c r="I35" s="174" t="s">
        <v>60</v>
      </c>
      <c r="J35" s="175">
        <f t="shared" si="3"/>
        <v>4150.72</v>
      </c>
      <c r="K35" s="175">
        <f t="shared" si="2"/>
        <v>7094.4</v>
      </c>
      <c r="L35" s="176">
        <f t="shared" si="0"/>
        <v>0.7091974404440673</v>
      </c>
      <c r="M35" s="177">
        <f t="shared" si="1"/>
        <v>2943.6799999999994</v>
      </c>
    </row>
    <row r="36" spans="8:13" x14ac:dyDescent="0.35">
      <c r="H36" s="173">
        <v>33</v>
      </c>
      <c r="I36" s="174" t="s">
        <v>60</v>
      </c>
      <c r="J36" s="175">
        <f t="shared" si="3"/>
        <v>4280.43</v>
      </c>
      <c r="K36" s="175">
        <f t="shared" si="2"/>
        <v>7316.0999999999995</v>
      </c>
      <c r="L36" s="176">
        <f t="shared" si="0"/>
        <v>0.7091974404440673</v>
      </c>
      <c r="M36" s="177">
        <f t="shared" si="1"/>
        <v>3035.6699999999992</v>
      </c>
    </row>
    <row r="37" spans="8:13" x14ac:dyDescent="0.35">
      <c r="H37" s="173">
        <v>34</v>
      </c>
      <c r="I37" s="174" t="s">
        <v>60</v>
      </c>
      <c r="J37" s="175">
        <f t="shared" si="3"/>
        <v>4410.1400000000003</v>
      </c>
      <c r="K37" s="175">
        <f t="shared" si="2"/>
        <v>7537.7999999999993</v>
      </c>
      <c r="L37" s="176">
        <f t="shared" si="0"/>
        <v>0.7091974404440673</v>
      </c>
      <c r="M37" s="177">
        <f t="shared" si="1"/>
        <v>3127.6599999999989</v>
      </c>
    </row>
    <row r="38" spans="8:13" x14ac:dyDescent="0.35">
      <c r="H38" s="173">
        <v>35</v>
      </c>
      <c r="I38" s="174" t="s">
        <v>60</v>
      </c>
      <c r="J38" s="175">
        <f t="shared" si="3"/>
        <v>4539.8500000000004</v>
      </c>
      <c r="K38" s="175">
        <f t="shared" si="2"/>
        <v>7759.5</v>
      </c>
      <c r="L38" s="176">
        <f t="shared" si="0"/>
        <v>0.70919744044406741</v>
      </c>
      <c r="M38" s="177">
        <f t="shared" si="1"/>
        <v>3219.6499999999996</v>
      </c>
    </row>
    <row r="39" spans="8:13" x14ac:dyDescent="0.35">
      <c r="H39" s="173">
        <v>36</v>
      </c>
      <c r="I39" s="174" t="s">
        <v>60</v>
      </c>
      <c r="J39" s="175">
        <f t="shared" si="3"/>
        <v>4669.5600000000004</v>
      </c>
      <c r="K39" s="175">
        <f t="shared" si="2"/>
        <v>7981.2</v>
      </c>
      <c r="L39" s="176">
        <f t="shared" si="0"/>
        <v>0.7091974404440673</v>
      </c>
      <c r="M39" s="177">
        <f t="shared" si="1"/>
        <v>3311.6399999999994</v>
      </c>
    </row>
    <row r="40" spans="8:13" x14ac:dyDescent="0.35">
      <c r="H40" s="173">
        <v>37</v>
      </c>
      <c r="I40" s="174" t="s">
        <v>60</v>
      </c>
      <c r="J40" s="175">
        <f t="shared" si="3"/>
        <v>4799.2700000000004</v>
      </c>
      <c r="K40" s="175">
        <f t="shared" si="2"/>
        <v>8202.9</v>
      </c>
      <c r="L40" s="176">
        <f t="shared" si="0"/>
        <v>0.7091974404440673</v>
      </c>
      <c r="M40" s="177">
        <f t="shared" si="1"/>
        <v>3403.6299999999992</v>
      </c>
    </row>
    <row r="41" spans="8:13" x14ac:dyDescent="0.35">
      <c r="H41" s="173">
        <v>38</v>
      </c>
      <c r="I41" s="174" t="s">
        <v>60</v>
      </c>
      <c r="J41" s="175">
        <f t="shared" si="3"/>
        <v>4928.9800000000005</v>
      </c>
      <c r="K41" s="175">
        <f t="shared" si="2"/>
        <v>8424.6</v>
      </c>
      <c r="L41" s="176">
        <f t="shared" si="0"/>
        <v>0.70919744044406741</v>
      </c>
      <c r="M41" s="177">
        <f t="shared" si="1"/>
        <v>3495.62</v>
      </c>
    </row>
    <row r="42" spans="8:13" x14ac:dyDescent="0.35">
      <c r="H42" s="173">
        <v>39</v>
      </c>
      <c r="I42" s="174" t="s">
        <v>60</v>
      </c>
      <c r="J42" s="175">
        <f t="shared" si="3"/>
        <v>5058.6900000000005</v>
      </c>
      <c r="K42" s="175">
        <f t="shared" si="2"/>
        <v>8646.2999999999993</v>
      </c>
      <c r="L42" s="176">
        <f t="shared" si="0"/>
        <v>0.70919744044406718</v>
      </c>
      <c r="M42" s="177">
        <f t="shared" si="1"/>
        <v>3587.6099999999988</v>
      </c>
    </row>
    <row r="43" spans="8:13" x14ac:dyDescent="0.35">
      <c r="H43" s="173">
        <v>40</v>
      </c>
      <c r="I43" s="174" t="s">
        <v>60</v>
      </c>
      <c r="J43" s="175">
        <f t="shared" si="3"/>
        <v>5188.4000000000005</v>
      </c>
      <c r="K43" s="175">
        <f t="shared" si="2"/>
        <v>8868</v>
      </c>
      <c r="L43" s="176">
        <f t="shared" si="0"/>
        <v>0.70919744044406741</v>
      </c>
      <c r="M43" s="177">
        <f t="shared" si="1"/>
        <v>3679.5999999999995</v>
      </c>
    </row>
    <row r="44" spans="8:13" x14ac:dyDescent="0.35">
      <c r="H44" s="173">
        <v>41</v>
      </c>
      <c r="I44" s="174" t="s">
        <v>60</v>
      </c>
      <c r="J44" s="175">
        <f t="shared" si="3"/>
        <v>5318.1100000000006</v>
      </c>
      <c r="K44" s="175">
        <f t="shared" si="2"/>
        <v>9089.6999999999989</v>
      </c>
      <c r="L44" s="176">
        <f t="shared" si="0"/>
        <v>0.70919744044406718</v>
      </c>
      <c r="M44" s="177">
        <f t="shared" si="1"/>
        <v>3771.5899999999983</v>
      </c>
    </row>
    <row r="45" spans="8:13" x14ac:dyDescent="0.35">
      <c r="H45" s="173">
        <v>42</v>
      </c>
      <c r="I45" s="174" t="s">
        <v>60</v>
      </c>
      <c r="J45" s="175">
        <f t="shared" si="3"/>
        <v>5447.8200000000006</v>
      </c>
      <c r="K45" s="175">
        <f t="shared" si="2"/>
        <v>9311.4</v>
      </c>
      <c r="L45" s="176">
        <f t="shared" si="0"/>
        <v>0.7091974404440673</v>
      </c>
      <c r="M45" s="177">
        <f t="shared" si="1"/>
        <v>3863.579999999999</v>
      </c>
    </row>
    <row r="46" spans="8:13" x14ac:dyDescent="0.35">
      <c r="H46" s="173">
        <v>43</v>
      </c>
      <c r="I46" s="174" t="s">
        <v>60</v>
      </c>
      <c r="J46" s="175">
        <f t="shared" si="3"/>
        <v>5577.5300000000007</v>
      </c>
      <c r="K46" s="175">
        <f t="shared" si="2"/>
        <v>9533.1</v>
      </c>
      <c r="L46" s="176">
        <f t="shared" si="0"/>
        <v>0.70919744044406741</v>
      </c>
      <c r="M46" s="177">
        <f t="shared" si="1"/>
        <v>3955.5699999999997</v>
      </c>
    </row>
    <row r="47" spans="8:13" x14ac:dyDescent="0.35">
      <c r="H47" s="173">
        <v>44</v>
      </c>
      <c r="I47" s="174" t="s">
        <v>60</v>
      </c>
      <c r="J47" s="175">
        <f t="shared" si="3"/>
        <v>5707.2400000000007</v>
      </c>
      <c r="K47" s="175">
        <f t="shared" si="2"/>
        <v>9754.7999999999993</v>
      </c>
      <c r="L47" s="176">
        <f t="shared" si="0"/>
        <v>0.70919744044406718</v>
      </c>
      <c r="M47" s="177">
        <f t="shared" si="1"/>
        <v>4047.5599999999986</v>
      </c>
    </row>
    <row r="48" spans="8:13" x14ac:dyDescent="0.35">
      <c r="H48" s="173">
        <v>45</v>
      </c>
      <c r="I48" s="174" t="s">
        <v>60</v>
      </c>
      <c r="J48" s="175">
        <f t="shared" si="3"/>
        <v>5836.9500000000007</v>
      </c>
      <c r="K48" s="175">
        <f t="shared" si="2"/>
        <v>9976.5</v>
      </c>
      <c r="L48" s="176">
        <f t="shared" si="0"/>
        <v>0.7091974404440673</v>
      </c>
      <c r="M48" s="177">
        <f t="shared" si="1"/>
        <v>4139.5499999999993</v>
      </c>
    </row>
    <row r="49" spans="8:13" x14ac:dyDescent="0.35">
      <c r="H49" s="173">
        <v>46</v>
      </c>
      <c r="I49" s="174" t="s">
        <v>60</v>
      </c>
      <c r="J49" s="175">
        <f t="shared" si="3"/>
        <v>5966.6600000000008</v>
      </c>
      <c r="K49" s="175">
        <f t="shared" si="2"/>
        <v>10198.199999999999</v>
      </c>
      <c r="L49" s="176">
        <f t="shared" si="0"/>
        <v>0.70919744044406718</v>
      </c>
      <c r="M49" s="177">
        <f t="shared" si="1"/>
        <v>4231.5399999999981</v>
      </c>
    </row>
    <row r="50" spans="8:13" x14ac:dyDescent="0.35">
      <c r="H50" s="173">
        <v>47</v>
      </c>
      <c r="I50" s="174" t="s">
        <v>60</v>
      </c>
      <c r="J50" s="175">
        <f t="shared" si="3"/>
        <v>6096.3700000000008</v>
      </c>
      <c r="K50" s="175">
        <f t="shared" si="2"/>
        <v>10419.9</v>
      </c>
      <c r="L50" s="176">
        <f t="shared" si="0"/>
        <v>0.7091974404440673</v>
      </c>
      <c r="M50" s="177">
        <f t="shared" si="1"/>
        <v>4323.5299999999988</v>
      </c>
    </row>
    <row r="51" spans="8:13" x14ac:dyDescent="0.35">
      <c r="H51" s="173">
        <v>48</v>
      </c>
      <c r="I51" s="174" t="s">
        <v>60</v>
      </c>
      <c r="J51" s="175">
        <f t="shared" si="3"/>
        <v>6226.08</v>
      </c>
      <c r="K51" s="175">
        <f t="shared" si="2"/>
        <v>10641.599999999999</v>
      </c>
      <c r="L51" s="176">
        <f t="shared" si="0"/>
        <v>0.7091974404440673</v>
      </c>
      <c r="M51" s="177">
        <f t="shared" si="1"/>
        <v>4415.5199999999986</v>
      </c>
    </row>
    <row r="52" spans="8:13" x14ac:dyDescent="0.35">
      <c r="H52" s="173">
        <v>49</v>
      </c>
      <c r="I52" s="174" t="s">
        <v>60</v>
      </c>
      <c r="J52" s="175">
        <f t="shared" si="3"/>
        <v>6355.79</v>
      </c>
      <c r="K52" s="175">
        <f t="shared" si="2"/>
        <v>10863.3</v>
      </c>
      <c r="L52" s="176">
        <f t="shared" si="0"/>
        <v>0.70919744044406741</v>
      </c>
      <c r="M52" s="177">
        <f t="shared" si="1"/>
        <v>4507.5099999999993</v>
      </c>
    </row>
    <row r="53" spans="8:13" x14ac:dyDescent="0.35">
      <c r="H53" s="173">
        <v>50</v>
      </c>
      <c r="I53" s="174" t="s">
        <v>60</v>
      </c>
      <c r="J53" s="175">
        <f t="shared" si="3"/>
        <v>6485.5</v>
      </c>
      <c r="K53" s="175">
        <f t="shared" si="2"/>
        <v>11085</v>
      </c>
      <c r="L53" s="176">
        <f t="shared" si="0"/>
        <v>0.70919744044406752</v>
      </c>
      <c r="M53" s="177">
        <f t="shared" si="1"/>
        <v>4599.5</v>
      </c>
    </row>
    <row r="54" spans="8:13" x14ac:dyDescent="0.35">
      <c r="H54" s="173">
        <v>51</v>
      </c>
      <c r="I54" s="174" t="s">
        <v>60</v>
      </c>
      <c r="J54" s="175">
        <f t="shared" si="3"/>
        <v>6615.21</v>
      </c>
      <c r="K54" s="175">
        <f t="shared" si="2"/>
        <v>11306.699999999999</v>
      </c>
      <c r="L54" s="176">
        <f t="shared" si="0"/>
        <v>0.70919744044406741</v>
      </c>
      <c r="M54" s="177">
        <f t="shared" si="1"/>
        <v>4691.4899999999989</v>
      </c>
    </row>
    <row r="55" spans="8:13" x14ac:dyDescent="0.35">
      <c r="H55" s="173">
        <v>52</v>
      </c>
      <c r="I55" s="174" t="s">
        <v>60</v>
      </c>
      <c r="J55" s="175">
        <f t="shared" si="3"/>
        <v>6744.92</v>
      </c>
      <c r="K55" s="175">
        <f t="shared" si="2"/>
        <v>11528.4</v>
      </c>
      <c r="L55" s="176">
        <f t="shared" si="0"/>
        <v>0.70919744044406752</v>
      </c>
      <c r="M55" s="177">
        <f t="shared" si="1"/>
        <v>4783.4799999999996</v>
      </c>
    </row>
    <row r="56" spans="8:13" x14ac:dyDescent="0.35">
      <c r="H56" s="173">
        <v>53</v>
      </c>
      <c r="I56" s="174" t="s">
        <v>60</v>
      </c>
      <c r="J56" s="175">
        <f t="shared" si="3"/>
        <v>6874.63</v>
      </c>
      <c r="K56" s="175">
        <f t="shared" si="2"/>
        <v>11750.099999999999</v>
      </c>
      <c r="L56" s="176">
        <f t="shared" si="0"/>
        <v>0.7091974404440673</v>
      </c>
      <c r="M56" s="177">
        <f t="shared" si="1"/>
        <v>4875.4699999999984</v>
      </c>
    </row>
    <row r="57" spans="8:13" x14ac:dyDescent="0.35">
      <c r="H57" s="173">
        <v>54</v>
      </c>
      <c r="I57" s="174" t="s">
        <v>60</v>
      </c>
      <c r="J57" s="175">
        <f t="shared" si="3"/>
        <v>7004.34</v>
      </c>
      <c r="K57" s="175">
        <f t="shared" si="2"/>
        <v>11971.8</v>
      </c>
      <c r="L57" s="176">
        <f t="shared" si="0"/>
        <v>0.70919744044406741</v>
      </c>
      <c r="M57" s="177">
        <f t="shared" si="1"/>
        <v>4967.4599999999991</v>
      </c>
    </row>
    <row r="58" spans="8:13" x14ac:dyDescent="0.35">
      <c r="H58" s="173">
        <v>55</v>
      </c>
      <c r="I58" s="174" t="s">
        <v>60</v>
      </c>
      <c r="J58" s="175">
        <f t="shared" si="3"/>
        <v>7134.05</v>
      </c>
      <c r="K58" s="175">
        <f t="shared" si="2"/>
        <v>12193.5</v>
      </c>
      <c r="L58" s="176">
        <f t="shared" si="0"/>
        <v>0.70919744044406752</v>
      </c>
      <c r="M58" s="177">
        <f t="shared" si="1"/>
        <v>5059.45</v>
      </c>
    </row>
    <row r="59" spans="8:13" x14ac:dyDescent="0.35">
      <c r="H59" s="173">
        <v>56</v>
      </c>
      <c r="I59" s="174" t="s">
        <v>60</v>
      </c>
      <c r="J59" s="175">
        <f t="shared" si="3"/>
        <v>7263.76</v>
      </c>
      <c r="K59" s="175">
        <f t="shared" si="2"/>
        <v>12415.199999999999</v>
      </c>
      <c r="L59" s="176">
        <f t="shared" si="0"/>
        <v>0.7091974404440673</v>
      </c>
      <c r="M59" s="177">
        <f t="shared" si="1"/>
        <v>5151.4399999999987</v>
      </c>
    </row>
    <row r="60" spans="8:13" x14ac:dyDescent="0.35">
      <c r="H60" s="173">
        <v>57</v>
      </c>
      <c r="I60" s="174" t="s">
        <v>60</v>
      </c>
      <c r="J60" s="175">
        <f t="shared" si="3"/>
        <v>7393.47</v>
      </c>
      <c r="K60" s="175">
        <f t="shared" si="2"/>
        <v>12636.9</v>
      </c>
      <c r="L60" s="176">
        <f t="shared" si="0"/>
        <v>0.70919744044406741</v>
      </c>
      <c r="M60" s="177">
        <f t="shared" si="1"/>
        <v>5243.4299999999994</v>
      </c>
    </row>
    <row r="61" spans="8:13" x14ac:dyDescent="0.35">
      <c r="H61" s="173">
        <v>58</v>
      </c>
      <c r="I61" s="174" t="s">
        <v>60</v>
      </c>
      <c r="J61" s="175">
        <f t="shared" si="3"/>
        <v>7523.18</v>
      </c>
      <c r="K61" s="175">
        <f t="shared" si="2"/>
        <v>12858.599999999999</v>
      </c>
      <c r="L61" s="176">
        <f t="shared" si="0"/>
        <v>0.7091974404440673</v>
      </c>
      <c r="M61" s="177">
        <f t="shared" si="1"/>
        <v>5335.4199999999983</v>
      </c>
    </row>
    <row r="62" spans="8:13" x14ac:dyDescent="0.35">
      <c r="H62" s="173">
        <v>59</v>
      </c>
      <c r="I62" s="174" t="s">
        <v>60</v>
      </c>
      <c r="J62" s="175">
        <f t="shared" si="3"/>
        <v>7652.89</v>
      </c>
      <c r="K62" s="175">
        <f t="shared" si="2"/>
        <v>13080.3</v>
      </c>
      <c r="L62" s="176">
        <f t="shared" si="0"/>
        <v>0.70919744044406741</v>
      </c>
      <c r="M62" s="177">
        <f t="shared" si="1"/>
        <v>5427.4099999999989</v>
      </c>
    </row>
    <row r="63" spans="8:13" x14ac:dyDescent="0.35">
      <c r="H63" s="173">
        <v>60</v>
      </c>
      <c r="I63" s="174" t="s">
        <v>60</v>
      </c>
      <c r="J63" s="175">
        <f t="shared" si="3"/>
        <v>7782.6</v>
      </c>
      <c r="K63" s="175">
        <f t="shared" si="2"/>
        <v>13302</v>
      </c>
      <c r="L63" s="176">
        <f t="shared" si="0"/>
        <v>0.70919744044406741</v>
      </c>
      <c r="M63" s="177">
        <f t="shared" si="1"/>
        <v>5519.4</v>
      </c>
    </row>
    <row r="64" spans="8:13" x14ac:dyDescent="0.35">
      <c r="H64" s="173">
        <v>61</v>
      </c>
      <c r="I64" s="174" t="s">
        <v>60</v>
      </c>
      <c r="J64" s="175">
        <f t="shared" si="3"/>
        <v>7912.31</v>
      </c>
      <c r="K64" s="175">
        <f t="shared" si="2"/>
        <v>13523.699999999999</v>
      </c>
      <c r="L64" s="176">
        <f t="shared" si="0"/>
        <v>0.7091974404440673</v>
      </c>
      <c r="M64" s="177">
        <f t="shared" si="1"/>
        <v>5611.3899999999985</v>
      </c>
    </row>
    <row r="65" spans="8:13" x14ac:dyDescent="0.35">
      <c r="H65" s="173">
        <v>62</v>
      </c>
      <c r="I65" s="174" t="s">
        <v>60</v>
      </c>
      <c r="J65" s="175">
        <f t="shared" si="3"/>
        <v>8042.02</v>
      </c>
      <c r="K65" s="175">
        <f t="shared" si="2"/>
        <v>13745.4</v>
      </c>
      <c r="L65" s="176">
        <f t="shared" si="0"/>
        <v>0.70919744044406741</v>
      </c>
      <c r="M65" s="177">
        <f t="shared" si="1"/>
        <v>5703.3799999999992</v>
      </c>
    </row>
    <row r="66" spans="8:13" x14ac:dyDescent="0.35">
      <c r="H66" s="173">
        <v>63</v>
      </c>
      <c r="I66" s="174" t="s">
        <v>60</v>
      </c>
      <c r="J66" s="175">
        <f t="shared" si="3"/>
        <v>8171.7300000000005</v>
      </c>
      <c r="K66" s="175">
        <f t="shared" si="2"/>
        <v>13967.099999999999</v>
      </c>
      <c r="L66" s="176">
        <f t="shared" si="0"/>
        <v>0.7091974404440673</v>
      </c>
      <c r="M66" s="177">
        <f t="shared" si="1"/>
        <v>5795.3699999999981</v>
      </c>
    </row>
    <row r="67" spans="8:13" x14ac:dyDescent="0.35">
      <c r="H67" s="173">
        <v>64</v>
      </c>
      <c r="I67" s="174" t="s">
        <v>60</v>
      </c>
      <c r="J67" s="175">
        <f t="shared" si="3"/>
        <v>8301.44</v>
      </c>
      <c r="K67" s="175">
        <f t="shared" si="2"/>
        <v>14188.8</v>
      </c>
      <c r="L67" s="176">
        <f t="shared" si="0"/>
        <v>0.7091974404440673</v>
      </c>
      <c r="M67" s="177">
        <f t="shared" si="1"/>
        <v>5887.3599999999988</v>
      </c>
    </row>
    <row r="68" spans="8:13" x14ac:dyDescent="0.35">
      <c r="H68" s="173">
        <v>65</v>
      </c>
      <c r="I68" s="174" t="s">
        <v>60</v>
      </c>
      <c r="J68" s="175">
        <f t="shared" si="3"/>
        <v>8431.15</v>
      </c>
      <c r="K68" s="175">
        <f t="shared" si="2"/>
        <v>14410.5</v>
      </c>
      <c r="L68" s="176">
        <f t="shared" si="0"/>
        <v>0.70919744044406763</v>
      </c>
      <c r="M68" s="177">
        <f t="shared" si="1"/>
        <v>5979.35</v>
      </c>
    </row>
    <row r="69" spans="8:13" x14ac:dyDescent="0.35">
      <c r="H69" s="173">
        <v>66</v>
      </c>
      <c r="I69" s="174" t="s">
        <v>60</v>
      </c>
      <c r="J69" s="175">
        <f t="shared" si="3"/>
        <v>8560.86</v>
      </c>
      <c r="K69" s="175">
        <f t="shared" si="2"/>
        <v>14632.199999999999</v>
      </c>
      <c r="L69" s="176">
        <f t="shared" ref="L69:L132" si="4">(K69-J69)/J69</f>
        <v>0.7091974404440673</v>
      </c>
      <c r="M69" s="177">
        <f t="shared" ref="M69:M132" si="5">K69-J69</f>
        <v>6071.3399999999983</v>
      </c>
    </row>
    <row r="70" spans="8:13" x14ac:dyDescent="0.35">
      <c r="H70" s="173">
        <v>67</v>
      </c>
      <c r="I70" s="174" t="s">
        <v>60</v>
      </c>
      <c r="J70" s="175">
        <f t="shared" ref="J70:J103" si="6">H70*129.71</f>
        <v>8690.57</v>
      </c>
      <c r="K70" s="175">
        <f t="shared" ref="K70:K103" si="7">H70*221.7</f>
        <v>14853.9</v>
      </c>
      <c r="L70" s="176">
        <f t="shared" si="4"/>
        <v>0.70919744044406752</v>
      </c>
      <c r="M70" s="177">
        <f t="shared" si="5"/>
        <v>6163.33</v>
      </c>
    </row>
    <row r="71" spans="8:13" x14ac:dyDescent="0.35">
      <c r="H71" s="173">
        <v>68</v>
      </c>
      <c r="I71" s="174" t="s">
        <v>60</v>
      </c>
      <c r="J71" s="175">
        <f t="shared" si="6"/>
        <v>8820.2800000000007</v>
      </c>
      <c r="K71" s="175">
        <f t="shared" si="7"/>
        <v>15075.599999999999</v>
      </c>
      <c r="L71" s="176">
        <f t="shared" si="4"/>
        <v>0.7091974404440673</v>
      </c>
      <c r="M71" s="177">
        <f t="shared" si="5"/>
        <v>6255.3199999999979</v>
      </c>
    </row>
    <row r="72" spans="8:13" x14ac:dyDescent="0.35">
      <c r="H72" s="173">
        <v>69</v>
      </c>
      <c r="I72" s="174" t="s">
        <v>60</v>
      </c>
      <c r="J72" s="175">
        <f t="shared" si="6"/>
        <v>8949.99</v>
      </c>
      <c r="K72" s="175">
        <f t="shared" si="7"/>
        <v>15297.3</v>
      </c>
      <c r="L72" s="176">
        <f t="shared" si="4"/>
        <v>0.70919744044406752</v>
      </c>
      <c r="M72" s="177">
        <f t="shared" si="5"/>
        <v>6347.3099999999995</v>
      </c>
    </row>
    <row r="73" spans="8:13" x14ac:dyDescent="0.35">
      <c r="H73" s="173">
        <v>70</v>
      </c>
      <c r="I73" s="174" t="s">
        <v>60</v>
      </c>
      <c r="J73" s="175">
        <f t="shared" si="6"/>
        <v>9079.7000000000007</v>
      </c>
      <c r="K73" s="175">
        <f t="shared" si="7"/>
        <v>15519</v>
      </c>
      <c r="L73" s="176">
        <f t="shared" si="4"/>
        <v>0.70919744044406741</v>
      </c>
      <c r="M73" s="177">
        <f t="shared" si="5"/>
        <v>6439.2999999999993</v>
      </c>
    </row>
    <row r="74" spans="8:13" x14ac:dyDescent="0.35">
      <c r="H74" s="173">
        <v>71</v>
      </c>
      <c r="I74" s="174" t="s">
        <v>60</v>
      </c>
      <c r="J74" s="175">
        <f t="shared" si="6"/>
        <v>9209.41</v>
      </c>
      <c r="K74" s="175">
        <f t="shared" si="7"/>
        <v>15740.699999999999</v>
      </c>
      <c r="L74" s="176">
        <f t="shared" si="4"/>
        <v>0.70919744044406741</v>
      </c>
      <c r="M74" s="177">
        <f t="shared" si="5"/>
        <v>6531.2899999999991</v>
      </c>
    </row>
    <row r="75" spans="8:13" x14ac:dyDescent="0.35">
      <c r="H75" s="173">
        <v>72</v>
      </c>
      <c r="I75" s="174" t="s">
        <v>60</v>
      </c>
      <c r="J75" s="175">
        <f t="shared" si="6"/>
        <v>9339.1200000000008</v>
      </c>
      <c r="K75" s="175">
        <f t="shared" si="7"/>
        <v>15962.4</v>
      </c>
      <c r="L75" s="176">
        <f t="shared" si="4"/>
        <v>0.7091974404440673</v>
      </c>
      <c r="M75" s="177">
        <f t="shared" si="5"/>
        <v>6623.2799999999988</v>
      </c>
    </row>
    <row r="76" spans="8:13" x14ac:dyDescent="0.35">
      <c r="H76" s="173">
        <v>73</v>
      </c>
      <c r="I76" s="174" t="s">
        <v>60</v>
      </c>
      <c r="J76" s="175">
        <f t="shared" si="6"/>
        <v>9468.83</v>
      </c>
      <c r="K76" s="175">
        <f t="shared" si="7"/>
        <v>16184.099999999999</v>
      </c>
      <c r="L76" s="176">
        <f t="shared" si="4"/>
        <v>0.70919744044406741</v>
      </c>
      <c r="M76" s="177">
        <f t="shared" si="5"/>
        <v>6715.2699999999986</v>
      </c>
    </row>
    <row r="77" spans="8:13" x14ac:dyDescent="0.35">
      <c r="H77" s="173">
        <v>74</v>
      </c>
      <c r="I77" s="174" t="s">
        <v>60</v>
      </c>
      <c r="J77" s="175">
        <f t="shared" si="6"/>
        <v>9598.5400000000009</v>
      </c>
      <c r="K77" s="175">
        <f t="shared" si="7"/>
        <v>16405.8</v>
      </c>
      <c r="L77" s="176">
        <f t="shared" si="4"/>
        <v>0.7091974404440673</v>
      </c>
      <c r="M77" s="177">
        <f t="shared" si="5"/>
        <v>6807.2599999999984</v>
      </c>
    </row>
    <row r="78" spans="8:13" x14ac:dyDescent="0.35">
      <c r="H78" s="173">
        <v>75</v>
      </c>
      <c r="I78" s="174" t="s">
        <v>60</v>
      </c>
      <c r="J78" s="175">
        <f t="shared" si="6"/>
        <v>9728.25</v>
      </c>
      <c r="K78" s="175">
        <f t="shared" si="7"/>
        <v>16627.5</v>
      </c>
      <c r="L78" s="176">
        <f t="shared" si="4"/>
        <v>0.70919744044406752</v>
      </c>
      <c r="M78" s="177">
        <f t="shared" si="5"/>
        <v>6899.25</v>
      </c>
    </row>
    <row r="79" spans="8:13" x14ac:dyDescent="0.35">
      <c r="H79" s="173">
        <v>76</v>
      </c>
      <c r="I79" s="174" t="s">
        <v>60</v>
      </c>
      <c r="J79" s="175">
        <f t="shared" si="6"/>
        <v>9857.9600000000009</v>
      </c>
      <c r="K79" s="175">
        <f t="shared" si="7"/>
        <v>16849.2</v>
      </c>
      <c r="L79" s="176">
        <f t="shared" si="4"/>
        <v>0.70919744044406741</v>
      </c>
      <c r="M79" s="177">
        <f t="shared" si="5"/>
        <v>6991.24</v>
      </c>
    </row>
    <row r="80" spans="8:13" x14ac:dyDescent="0.35">
      <c r="H80" s="173">
        <v>77</v>
      </c>
      <c r="I80" s="174" t="s">
        <v>60</v>
      </c>
      <c r="J80" s="175">
        <f t="shared" si="6"/>
        <v>9987.67</v>
      </c>
      <c r="K80" s="175">
        <f t="shared" si="7"/>
        <v>17070.899999999998</v>
      </c>
      <c r="L80" s="176">
        <f t="shared" si="4"/>
        <v>0.7091974404440673</v>
      </c>
      <c r="M80" s="177">
        <f t="shared" si="5"/>
        <v>7083.2299999999977</v>
      </c>
    </row>
    <row r="81" spans="8:13" x14ac:dyDescent="0.35">
      <c r="H81" s="173">
        <v>78</v>
      </c>
      <c r="I81" s="174" t="s">
        <v>60</v>
      </c>
      <c r="J81" s="175">
        <f t="shared" si="6"/>
        <v>10117.380000000001</v>
      </c>
      <c r="K81" s="175">
        <f t="shared" si="7"/>
        <v>17292.599999999999</v>
      </c>
      <c r="L81" s="176">
        <f t="shared" si="4"/>
        <v>0.70919744044406718</v>
      </c>
      <c r="M81" s="177">
        <f t="shared" si="5"/>
        <v>7175.2199999999975</v>
      </c>
    </row>
    <row r="82" spans="8:13" x14ac:dyDescent="0.35">
      <c r="H82" s="173">
        <v>79</v>
      </c>
      <c r="I82" s="174" t="s">
        <v>60</v>
      </c>
      <c r="J82" s="175">
        <f t="shared" si="6"/>
        <v>10247.09</v>
      </c>
      <c r="K82" s="175">
        <f t="shared" si="7"/>
        <v>17514.3</v>
      </c>
      <c r="L82" s="176">
        <f t="shared" si="4"/>
        <v>0.70919744044406741</v>
      </c>
      <c r="M82" s="177">
        <f t="shared" si="5"/>
        <v>7267.2099999999991</v>
      </c>
    </row>
    <row r="83" spans="8:13" x14ac:dyDescent="0.35">
      <c r="H83" s="173">
        <v>80</v>
      </c>
      <c r="I83" s="174" t="s">
        <v>60</v>
      </c>
      <c r="J83" s="175">
        <f t="shared" si="6"/>
        <v>10376.800000000001</v>
      </c>
      <c r="K83" s="175">
        <f t="shared" si="7"/>
        <v>17736</v>
      </c>
      <c r="L83" s="176">
        <f t="shared" si="4"/>
        <v>0.70919744044406741</v>
      </c>
      <c r="M83" s="177">
        <f t="shared" si="5"/>
        <v>7359.1999999999989</v>
      </c>
    </row>
    <row r="84" spans="8:13" x14ac:dyDescent="0.35">
      <c r="H84" s="173">
        <v>81</v>
      </c>
      <c r="I84" s="174" t="s">
        <v>60</v>
      </c>
      <c r="J84" s="175">
        <f t="shared" si="6"/>
        <v>10506.51</v>
      </c>
      <c r="K84" s="175">
        <f t="shared" si="7"/>
        <v>17957.7</v>
      </c>
      <c r="L84" s="176">
        <f t="shared" si="4"/>
        <v>0.70919744044406752</v>
      </c>
      <c r="M84" s="177">
        <f t="shared" si="5"/>
        <v>7451.1900000000005</v>
      </c>
    </row>
    <row r="85" spans="8:13" x14ac:dyDescent="0.35">
      <c r="H85" s="173">
        <v>82</v>
      </c>
      <c r="I85" s="174" t="s">
        <v>60</v>
      </c>
      <c r="J85" s="175">
        <f t="shared" si="6"/>
        <v>10636.220000000001</v>
      </c>
      <c r="K85" s="175">
        <f t="shared" si="7"/>
        <v>18179.399999999998</v>
      </c>
      <c r="L85" s="176">
        <f t="shared" si="4"/>
        <v>0.70919744044406718</v>
      </c>
      <c r="M85" s="177">
        <f t="shared" si="5"/>
        <v>7543.1799999999967</v>
      </c>
    </row>
    <row r="86" spans="8:13" x14ac:dyDescent="0.35">
      <c r="H86" s="173">
        <v>83</v>
      </c>
      <c r="I86" s="174" t="s">
        <v>60</v>
      </c>
      <c r="J86" s="175">
        <f t="shared" si="6"/>
        <v>10765.93</v>
      </c>
      <c r="K86" s="175">
        <f t="shared" si="7"/>
        <v>18401.099999999999</v>
      </c>
      <c r="L86" s="176">
        <f t="shared" si="4"/>
        <v>0.70919744044406741</v>
      </c>
      <c r="M86" s="177">
        <f t="shared" si="5"/>
        <v>7635.1699999999983</v>
      </c>
    </row>
    <row r="87" spans="8:13" x14ac:dyDescent="0.35">
      <c r="H87" s="173">
        <v>84</v>
      </c>
      <c r="I87" s="174" t="s">
        <v>60</v>
      </c>
      <c r="J87" s="175">
        <f t="shared" si="6"/>
        <v>10895.640000000001</v>
      </c>
      <c r="K87" s="175">
        <f t="shared" si="7"/>
        <v>18622.8</v>
      </c>
      <c r="L87" s="176">
        <f t="shared" si="4"/>
        <v>0.7091974404440673</v>
      </c>
      <c r="M87" s="177">
        <f t="shared" si="5"/>
        <v>7727.159999999998</v>
      </c>
    </row>
    <row r="88" spans="8:13" x14ac:dyDescent="0.35">
      <c r="H88" s="173">
        <v>85</v>
      </c>
      <c r="I88" s="174" t="s">
        <v>60</v>
      </c>
      <c r="J88" s="175">
        <f t="shared" si="6"/>
        <v>11025.35</v>
      </c>
      <c r="K88" s="175">
        <f t="shared" si="7"/>
        <v>18844.5</v>
      </c>
      <c r="L88" s="176">
        <f t="shared" si="4"/>
        <v>0.70919744044406752</v>
      </c>
      <c r="M88" s="177">
        <f t="shared" si="5"/>
        <v>7819.15</v>
      </c>
    </row>
    <row r="89" spans="8:13" x14ac:dyDescent="0.35">
      <c r="H89" s="173">
        <v>86</v>
      </c>
      <c r="I89" s="174" t="s">
        <v>60</v>
      </c>
      <c r="J89" s="175">
        <f t="shared" si="6"/>
        <v>11155.060000000001</v>
      </c>
      <c r="K89" s="175">
        <f t="shared" si="7"/>
        <v>19066.2</v>
      </c>
      <c r="L89" s="176">
        <f t="shared" si="4"/>
        <v>0.70919744044406741</v>
      </c>
      <c r="M89" s="177">
        <f t="shared" si="5"/>
        <v>7911.1399999999994</v>
      </c>
    </row>
    <row r="90" spans="8:13" x14ac:dyDescent="0.35">
      <c r="H90" s="173">
        <v>87</v>
      </c>
      <c r="I90" s="174" t="s">
        <v>60</v>
      </c>
      <c r="J90" s="175">
        <f t="shared" si="6"/>
        <v>11284.77</v>
      </c>
      <c r="K90" s="175">
        <f t="shared" si="7"/>
        <v>19287.899999999998</v>
      </c>
      <c r="L90" s="176">
        <f t="shared" si="4"/>
        <v>0.7091974404440673</v>
      </c>
      <c r="M90" s="177">
        <f t="shared" si="5"/>
        <v>8003.1299999999974</v>
      </c>
    </row>
    <row r="91" spans="8:13" x14ac:dyDescent="0.35">
      <c r="H91" s="173">
        <v>88</v>
      </c>
      <c r="I91" s="174" t="s">
        <v>60</v>
      </c>
      <c r="J91" s="175">
        <f t="shared" si="6"/>
        <v>11414.480000000001</v>
      </c>
      <c r="K91" s="175">
        <f t="shared" si="7"/>
        <v>19509.599999999999</v>
      </c>
      <c r="L91" s="176">
        <f t="shared" si="4"/>
        <v>0.70919744044406718</v>
      </c>
      <c r="M91" s="177">
        <f t="shared" si="5"/>
        <v>8095.1199999999972</v>
      </c>
    </row>
    <row r="92" spans="8:13" x14ac:dyDescent="0.35">
      <c r="H92" s="173">
        <v>89</v>
      </c>
      <c r="I92" s="174" t="s">
        <v>60</v>
      </c>
      <c r="J92" s="175">
        <f t="shared" si="6"/>
        <v>11544.19</v>
      </c>
      <c r="K92" s="175">
        <f t="shared" si="7"/>
        <v>19731.3</v>
      </c>
      <c r="L92" s="176">
        <f t="shared" si="4"/>
        <v>0.70919744044406741</v>
      </c>
      <c r="M92" s="177">
        <f t="shared" si="5"/>
        <v>8187.1099999999988</v>
      </c>
    </row>
    <row r="93" spans="8:13" x14ac:dyDescent="0.35">
      <c r="H93" s="173">
        <v>90</v>
      </c>
      <c r="I93" s="174" t="s">
        <v>60</v>
      </c>
      <c r="J93" s="175">
        <f t="shared" si="6"/>
        <v>11673.900000000001</v>
      </c>
      <c r="K93" s="175">
        <f t="shared" si="7"/>
        <v>19953</v>
      </c>
      <c r="L93" s="176">
        <f t="shared" si="4"/>
        <v>0.7091974404440673</v>
      </c>
      <c r="M93" s="177">
        <f t="shared" si="5"/>
        <v>8279.0999999999985</v>
      </c>
    </row>
    <row r="94" spans="8:13" x14ac:dyDescent="0.35">
      <c r="H94" s="173">
        <v>91</v>
      </c>
      <c r="I94" s="174" t="s">
        <v>60</v>
      </c>
      <c r="J94" s="175">
        <f t="shared" si="6"/>
        <v>11803.61</v>
      </c>
      <c r="K94" s="175">
        <f t="shared" si="7"/>
        <v>20174.7</v>
      </c>
      <c r="L94" s="176">
        <f t="shared" si="4"/>
        <v>0.70919744044406752</v>
      </c>
      <c r="M94" s="177">
        <f t="shared" si="5"/>
        <v>8371.09</v>
      </c>
    </row>
    <row r="95" spans="8:13" x14ac:dyDescent="0.35">
      <c r="H95" s="173">
        <v>92</v>
      </c>
      <c r="I95" s="174" t="s">
        <v>60</v>
      </c>
      <c r="J95" s="175">
        <f t="shared" si="6"/>
        <v>11933.320000000002</v>
      </c>
      <c r="K95" s="175">
        <f t="shared" si="7"/>
        <v>20396.399999999998</v>
      </c>
      <c r="L95" s="176">
        <f t="shared" si="4"/>
        <v>0.70919744044406718</v>
      </c>
      <c r="M95" s="177">
        <f t="shared" si="5"/>
        <v>8463.0799999999963</v>
      </c>
    </row>
    <row r="96" spans="8:13" x14ac:dyDescent="0.35">
      <c r="H96" s="173">
        <v>93</v>
      </c>
      <c r="I96" s="174" t="s">
        <v>60</v>
      </c>
      <c r="J96" s="175">
        <f t="shared" si="6"/>
        <v>12063.03</v>
      </c>
      <c r="K96" s="175">
        <f t="shared" si="7"/>
        <v>20618.099999999999</v>
      </c>
      <c r="L96" s="176">
        <f t="shared" si="4"/>
        <v>0.7091974404440673</v>
      </c>
      <c r="M96" s="177">
        <f t="shared" si="5"/>
        <v>8555.0699999999979</v>
      </c>
    </row>
    <row r="97" spans="8:13" x14ac:dyDescent="0.35">
      <c r="H97" s="173">
        <v>94</v>
      </c>
      <c r="I97" s="174" t="s">
        <v>60</v>
      </c>
      <c r="J97" s="175">
        <f t="shared" si="6"/>
        <v>12192.740000000002</v>
      </c>
      <c r="K97" s="175">
        <f t="shared" si="7"/>
        <v>20839.8</v>
      </c>
      <c r="L97" s="176">
        <f t="shared" si="4"/>
        <v>0.7091974404440673</v>
      </c>
      <c r="M97" s="177">
        <f t="shared" si="5"/>
        <v>8647.0599999999977</v>
      </c>
    </row>
    <row r="98" spans="8:13" x14ac:dyDescent="0.35">
      <c r="H98" s="173">
        <v>95</v>
      </c>
      <c r="I98" s="174" t="s">
        <v>60</v>
      </c>
      <c r="J98" s="175">
        <f t="shared" si="6"/>
        <v>12322.45</v>
      </c>
      <c r="K98" s="175">
        <f t="shared" si="7"/>
        <v>21061.5</v>
      </c>
      <c r="L98" s="176">
        <f t="shared" si="4"/>
        <v>0.70919744044406741</v>
      </c>
      <c r="M98" s="177">
        <f t="shared" si="5"/>
        <v>8739.0499999999993</v>
      </c>
    </row>
    <row r="99" spans="8:13" x14ac:dyDescent="0.35">
      <c r="H99" s="173">
        <v>96</v>
      </c>
      <c r="I99" s="174" t="s">
        <v>60</v>
      </c>
      <c r="J99" s="175">
        <f t="shared" si="6"/>
        <v>12452.16</v>
      </c>
      <c r="K99" s="175">
        <f t="shared" si="7"/>
        <v>21283.199999999997</v>
      </c>
      <c r="L99" s="176">
        <f t="shared" si="4"/>
        <v>0.7091974404440673</v>
      </c>
      <c r="M99" s="177">
        <f t="shared" si="5"/>
        <v>8831.0399999999972</v>
      </c>
    </row>
    <row r="100" spans="8:13" x14ac:dyDescent="0.35">
      <c r="H100" s="173">
        <v>97</v>
      </c>
      <c r="I100" s="174" t="s">
        <v>60</v>
      </c>
      <c r="J100" s="175">
        <f t="shared" si="6"/>
        <v>12581.87</v>
      </c>
      <c r="K100" s="175">
        <f t="shared" si="7"/>
        <v>21504.899999999998</v>
      </c>
      <c r="L100" s="176">
        <f t="shared" si="4"/>
        <v>0.7091974404440673</v>
      </c>
      <c r="M100" s="177">
        <f t="shared" si="5"/>
        <v>8923.029999999997</v>
      </c>
    </row>
    <row r="101" spans="8:13" x14ac:dyDescent="0.35">
      <c r="H101" s="173">
        <v>98</v>
      </c>
      <c r="I101" s="174" t="s">
        <v>60</v>
      </c>
      <c r="J101" s="175">
        <f t="shared" si="6"/>
        <v>12711.58</v>
      </c>
      <c r="K101" s="175">
        <f t="shared" si="7"/>
        <v>21726.6</v>
      </c>
      <c r="L101" s="176">
        <f t="shared" si="4"/>
        <v>0.70919744044406741</v>
      </c>
      <c r="M101" s="177">
        <f t="shared" si="5"/>
        <v>9015.0199999999986</v>
      </c>
    </row>
    <row r="102" spans="8:13" x14ac:dyDescent="0.35">
      <c r="H102" s="173">
        <v>99</v>
      </c>
      <c r="I102" s="174" t="s">
        <v>60</v>
      </c>
      <c r="J102" s="175">
        <f t="shared" si="6"/>
        <v>12841.29</v>
      </c>
      <c r="K102" s="175">
        <f t="shared" si="7"/>
        <v>21948.3</v>
      </c>
      <c r="L102" s="176">
        <f t="shared" si="4"/>
        <v>0.70919744044406741</v>
      </c>
      <c r="M102" s="177">
        <f t="shared" si="5"/>
        <v>9107.0099999999984</v>
      </c>
    </row>
    <row r="103" spans="8:13" ht="15" thickBot="1" x14ac:dyDescent="0.4">
      <c r="H103" s="178">
        <v>100</v>
      </c>
      <c r="I103" s="179" t="s">
        <v>60</v>
      </c>
      <c r="J103" s="180">
        <f t="shared" si="6"/>
        <v>12971</v>
      </c>
      <c r="K103" s="180">
        <f t="shared" si="7"/>
        <v>22170</v>
      </c>
      <c r="L103" s="181">
        <f t="shared" si="4"/>
        <v>0.70919744044406752</v>
      </c>
      <c r="M103" s="182">
        <f t="shared" si="5"/>
        <v>9199</v>
      </c>
    </row>
    <row r="104" spans="8:13" x14ac:dyDescent="0.35">
      <c r="H104" s="153">
        <v>1</v>
      </c>
      <c r="I104" s="154" t="s">
        <v>61</v>
      </c>
      <c r="J104" s="155">
        <v>259.42</v>
      </c>
      <c r="K104" s="155">
        <v>443.4</v>
      </c>
      <c r="L104" s="156">
        <f t="shared" si="4"/>
        <v>0.7091974404440673</v>
      </c>
      <c r="M104" s="157">
        <f t="shared" si="5"/>
        <v>183.97999999999996</v>
      </c>
    </row>
    <row r="105" spans="8:13" x14ac:dyDescent="0.35">
      <c r="H105" s="158">
        <v>2</v>
      </c>
      <c r="I105" s="159" t="s">
        <v>61</v>
      </c>
      <c r="J105" s="160">
        <f>H105*259.42</f>
        <v>518.84</v>
      </c>
      <c r="K105" s="160">
        <f>H105*443.4</f>
        <v>886.8</v>
      </c>
      <c r="L105" s="161">
        <f t="shared" si="4"/>
        <v>0.7091974404440673</v>
      </c>
      <c r="M105" s="162">
        <f t="shared" si="5"/>
        <v>367.95999999999992</v>
      </c>
    </row>
    <row r="106" spans="8:13" x14ac:dyDescent="0.35">
      <c r="H106" s="158">
        <v>3</v>
      </c>
      <c r="I106" s="159" t="s">
        <v>61</v>
      </c>
      <c r="J106" s="160">
        <f t="shared" ref="J106:J169" si="8">H106*259.42</f>
        <v>778.26</v>
      </c>
      <c r="K106" s="160">
        <f t="shared" ref="K106:K169" si="9">H106*443.4</f>
        <v>1330.1999999999998</v>
      </c>
      <c r="L106" s="161">
        <f t="shared" si="4"/>
        <v>0.7091974404440673</v>
      </c>
      <c r="M106" s="162">
        <f t="shared" si="5"/>
        <v>551.93999999999983</v>
      </c>
    </row>
    <row r="107" spans="8:13" x14ac:dyDescent="0.35">
      <c r="H107" s="158">
        <v>4</v>
      </c>
      <c r="I107" s="159" t="s">
        <v>61</v>
      </c>
      <c r="J107" s="160">
        <f t="shared" si="8"/>
        <v>1037.68</v>
      </c>
      <c r="K107" s="160">
        <f t="shared" si="9"/>
        <v>1773.6</v>
      </c>
      <c r="L107" s="161">
        <f t="shared" si="4"/>
        <v>0.7091974404440673</v>
      </c>
      <c r="M107" s="162">
        <f t="shared" si="5"/>
        <v>735.91999999999985</v>
      </c>
    </row>
    <row r="108" spans="8:13" x14ac:dyDescent="0.35">
      <c r="H108" s="158">
        <v>5</v>
      </c>
      <c r="I108" s="159" t="s">
        <v>61</v>
      </c>
      <c r="J108" s="160">
        <f t="shared" si="8"/>
        <v>1297.1000000000001</v>
      </c>
      <c r="K108" s="160">
        <f t="shared" si="9"/>
        <v>2217</v>
      </c>
      <c r="L108" s="161">
        <f t="shared" si="4"/>
        <v>0.70919744044406741</v>
      </c>
      <c r="M108" s="162">
        <f t="shared" si="5"/>
        <v>919.89999999999986</v>
      </c>
    </row>
    <row r="109" spans="8:13" x14ac:dyDescent="0.35">
      <c r="H109" s="158">
        <v>6</v>
      </c>
      <c r="I109" s="159" t="s">
        <v>61</v>
      </c>
      <c r="J109" s="160">
        <f t="shared" si="8"/>
        <v>1556.52</v>
      </c>
      <c r="K109" s="160">
        <f t="shared" si="9"/>
        <v>2660.3999999999996</v>
      </c>
      <c r="L109" s="161">
        <f t="shared" si="4"/>
        <v>0.7091974404440673</v>
      </c>
      <c r="M109" s="162">
        <f t="shared" si="5"/>
        <v>1103.8799999999997</v>
      </c>
    </row>
    <row r="110" spans="8:13" x14ac:dyDescent="0.35">
      <c r="H110" s="158">
        <v>7</v>
      </c>
      <c r="I110" s="159" t="s">
        <v>61</v>
      </c>
      <c r="J110" s="160">
        <f t="shared" si="8"/>
        <v>1815.94</v>
      </c>
      <c r="K110" s="160">
        <f t="shared" si="9"/>
        <v>3103.7999999999997</v>
      </c>
      <c r="L110" s="161">
        <f t="shared" si="4"/>
        <v>0.7091974404440673</v>
      </c>
      <c r="M110" s="162">
        <f t="shared" si="5"/>
        <v>1287.8599999999997</v>
      </c>
    </row>
    <row r="111" spans="8:13" x14ac:dyDescent="0.35">
      <c r="H111" s="158">
        <v>8</v>
      </c>
      <c r="I111" s="159" t="s">
        <v>61</v>
      </c>
      <c r="J111" s="160">
        <f t="shared" si="8"/>
        <v>2075.36</v>
      </c>
      <c r="K111" s="160">
        <f t="shared" si="9"/>
        <v>3547.2</v>
      </c>
      <c r="L111" s="161">
        <f t="shared" si="4"/>
        <v>0.7091974404440673</v>
      </c>
      <c r="M111" s="162">
        <f t="shared" si="5"/>
        <v>1471.8399999999997</v>
      </c>
    </row>
    <row r="112" spans="8:13" x14ac:dyDescent="0.35">
      <c r="H112" s="158">
        <v>9</v>
      </c>
      <c r="I112" s="159" t="s">
        <v>61</v>
      </c>
      <c r="J112" s="160">
        <f t="shared" si="8"/>
        <v>2334.7800000000002</v>
      </c>
      <c r="K112" s="160">
        <f t="shared" si="9"/>
        <v>3990.6</v>
      </c>
      <c r="L112" s="161">
        <f t="shared" si="4"/>
        <v>0.7091974404440673</v>
      </c>
      <c r="M112" s="162">
        <f t="shared" si="5"/>
        <v>1655.8199999999997</v>
      </c>
    </row>
    <row r="113" spans="8:13" x14ac:dyDescent="0.35">
      <c r="H113" s="158">
        <v>10</v>
      </c>
      <c r="I113" s="159" t="s">
        <v>61</v>
      </c>
      <c r="J113" s="160">
        <f t="shared" si="8"/>
        <v>2594.2000000000003</v>
      </c>
      <c r="K113" s="160">
        <f t="shared" si="9"/>
        <v>4434</v>
      </c>
      <c r="L113" s="161">
        <f t="shared" si="4"/>
        <v>0.70919744044406741</v>
      </c>
      <c r="M113" s="162">
        <f t="shared" si="5"/>
        <v>1839.7999999999997</v>
      </c>
    </row>
    <row r="114" spans="8:13" x14ac:dyDescent="0.35">
      <c r="H114" s="158">
        <v>11</v>
      </c>
      <c r="I114" s="159" t="s">
        <v>61</v>
      </c>
      <c r="J114" s="160">
        <f t="shared" si="8"/>
        <v>2853.6200000000003</v>
      </c>
      <c r="K114" s="160">
        <f t="shared" si="9"/>
        <v>4877.3999999999996</v>
      </c>
      <c r="L114" s="161">
        <f t="shared" si="4"/>
        <v>0.70919744044406718</v>
      </c>
      <c r="M114" s="162">
        <f t="shared" si="5"/>
        <v>2023.7799999999993</v>
      </c>
    </row>
    <row r="115" spans="8:13" x14ac:dyDescent="0.35">
      <c r="H115" s="158">
        <v>12</v>
      </c>
      <c r="I115" s="159" t="s">
        <v>61</v>
      </c>
      <c r="J115" s="160">
        <f t="shared" si="8"/>
        <v>3113.04</v>
      </c>
      <c r="K115" s="160">
        <f t="shared" si="9"/>
        <v>5320.7999999999993</v>
      </c>
      <c r="L115" s="161">
        <f t="shared" si="4"/>
        <v>0.7091974404440673</v>
      </c>
      <c r="M115" s="162">
        <f t="shared" si="5"/>
        <v>2207.7599999999993</v>
      </c>
    </row>
    <row r="116" spans="8:13" x14ac:dyDescent="0.35">
      <c r="H116" s="158">
        <v>13</v>
      </c>
      <c r="I116" s="159" t="s">
        <v>61</v>
      </c>
      <c r="J116" s="160">
        <f t="shared" si="8"/>
        <v>3372.46</v>
      </c>
      <c r="K116" s="160">
        <f t="shared" si="9"/>
        <v>5764.2</v>
      </c>
      <c r="L116" s="161">
        <f t="shared" si="4"/>
        <v>0.70919744044406752</v>
      </c>
      <c r="M116" s="162">
        <f t="shared" si="5"/>
        <v>2391.7399999999998</v>
      </c>
    </row>
    <row r="117" spans="8:13" x14ac:dyDescent="0.35">
      <c r="H117" s="158">
        <v>14</v>
      </c>
      <c r="I117" s="159" t="s">
        <v>61</v>
      </c>
      <c r="J117" s="160">
        <f t="shared" si="8"/>
        <v>3631.88</v>
      </c>
      <c r="K117" s="160">
        <f t="shared" si="9"/>
        <v>6207.5999999999995</v>
      </c>
      <c r="L117" s="161">
        <f t="shared" si="4"/>
        <v>0.7091974404440673</v>
      </c>
      <c r="M117" s="162">
        <f t="shared" si="5"/>
        <v>2575.7199999999993</v>
      </c>
    </row>
    <row r="118" spans="8:13" x14ac:dyDescent="0.35">
      <c r="H118" s="158">
        <v>15</v>
      </c>
      <c r="I118" s="159" t="s">
        <v>61</v>
      </c>
      <c r="J118" s="160">
        <f t="shared" si="8"/>
        <v>3891.3</v>
      </c>
      <c r="K118" s="160">
        <f t="shared" si="9"/>
        <v>6651</v>
      </c>
      <c r="L118" s="161">
        <f t="shared" si="4"/>
        <v>0.70919744044406741</v>
      </c>
      <c r="M118" s="162">
        <f t="shared" si="5"/>
        <v>2759.7</v>
      </c>
    </row>
    <row r="119" spans="8:13" x14ac:dyDescent="0.35">
      <c r="H119" s="158">
        <v>16</v>
      </c>
      <c r="I119" s="159" t="s">
        <v>61</v>
      </c>
      <c r="J119" s="160">
        <f t="shared" si="8"/>
        <v>4150.72</v>
      </c>
      <c r="K119" s="160">
        <f t="shared" si="9"/>
        <v>7094.4</v>
      </c>
      <c r="L119" s="161">
        <f t="shared" si="4"/>
        <v>0.7091974404440673</v>
      </c>
      <c r="M119" s="162">
        <f t="shared" si="5"/>
        <v>2943.6799999999994</v>
      </c>
    </row>
    <row r="120" spans="8:13" x14ac:dyDescent="0.35">
      <c r="H120" s="158">
        <v>17</v>
      </c>
      <c r="I120" s="159" t="s">
        <v>61</v>
      </c>
      <c r="J120" s="160">
        <f t="shared" si="8"/>
        <v>4410.1400000000003</v>
      </c>
      <c r="K120" s="160">
        <f t="shared" si="9"/>
        <v>7537.7999999999993</v>
      </c>
      <c r="L120" s="161">
        <f t="shared" si="4"/>
        <v>0.7091974404440673</v>
      </c>
      <c r="M120" s="162">
        <f t="shared" si="5"/>
        <v>3127.6599999999989</v>
      </c>
    </row>
    <row r="121" spans="8:13" x14ac:dyDescent="0.35">
      <c r="H121" s="158">
        <v>18</v>
      </c>
      <c r="I121" s="159" t="s">
        <v>61</v>
      </c>
      <c r="J121" s="160">
        <f t="shared" si="8"/>
        <v>4669.5600000000004</v>
      </c>
      <c r="K121" s="160">
        <f t="shared" si="9"/>
        <v>7981.2</v>
      </c>
      <c r="L121" s="161">
        <f t="shared" si="4"/>
        <v>0.7091974404440673</v>
      </c>
      <c r="M121" s="162">
        <f t="shared" si="5"/>
        <v>3311.6399999999994</v>
      </c>
    </row>
    <row r="122" spans="8:13" x14ac:dyDescent="0.35">
      <c r="H122" s="158">
        <v>19</v>
      </c>
      <c r="I122" s="159" t="s">
        <v>61</v>
      </c>
      <c r="J122" s="160">
        <f t="shared" si="8"/>
        <v>4928.9800000000005</v>
      </c>
      <c r="K122" s="160">
        <f t="shared" si="9"/>
        <v>8424.6</v>
      </c>
      <c r="L122" s="161">
        <f t="shared" si="4"/>
        <v>0.70919744044406741</v>
      </c>
      <c r="M122" s="162">
        <f t="shared" si="5"/>
        <v>3495.62</v>
      </c>
    </row>
    <row r="123" spans="8:13" x14ac:dyDescent="0.35">
      <c r="H123" s="158">
        <v>20</v>
      </c>
      <c r="I123" s="159" t="s">
        <v>61</v>
      </c>
      <c r="J123" s="160">
        <f t="shared" si="8"/>
        <v>5188.4000000000005</v>
      </c>
      <c r="K123" s="160">
        <f t="shared" si="9"/>
        <v>8868</v>
      </c>
      <c r="L123" s="161">
        <f t="shared" si="4"/>
        <v>0.70919744044406741</v>
      </c>
      <c r="M123" s="162">
        <f t="shared" si="5"/>
        <v>3679.5999999999995</v>
      </c>
    </row>
    <row r="124" spans="8:13" x14ac:dyDescent="0.35">
      <c r="H124" s="158">
        <v>21</v>
      </c>
      <c r="I124" s="159" t="s">
        <v>61</v>
      </c>
      <c r="J124" s="160">
        <f t="shared" si="8"/>
        <v>5447.8200000000006</v>
      </c>
      <c r="K124" s="160">
        <f t="shared" si="9"/>
        <v>9311.4</v>
      </c>
      <c r="L124" s="161">
        <f t="shared" si="4"/>
        <v>0.7091974404440673</v>
      </c>
      <c r="M124" s="162">
        <f t="shared" si="5"/>
        <v>3863.579999999999</v>
      </c>
    </row>
    <row r="125" spans="8:13" x14ac:dyDescent="0.35">
      <c r="H125" s="158">
        <v>22</v>
      </c>
      <c r="I125" s="159" t="s">
        <v>61</v>
      </c>
      <c r="J125" s="160">
        <f t="shared" si="8"/>
        <v>5707.2400000000007</v>
      </c>
      <c r="K125" s="160">
        <f t="shared" si="9"/>
        <v>9754.7999999999993</v>
      </c>
      <c r="L125" s="161">
        <f t="shared" si="4"/>
        <v>0.70919744044406718</v>
      </c>
      <c r="M125" s="162">
        <f t="shared" si="5"/>
        <v>4047.5599999999986</v>
      </c>
    </row>
    <row r="126" spans="8:13" x14ac:dyDescent="0.35">
      <c r="H126" s="158">
        <v>23</v>
      </c>
      <c r="I126" s="159" t="s">
        <v>61</v>
      </c>
      <c r="J126" s="160">
        <f t="shared" si="8"/>
        <v>5966.6600000000008</v>
      </c>
      <c r="K126" s="160">
        <f t="shared" si="9"/>
        <v>10198.199999999999</v>
      </c>
      <c r="L126" s="161">
        <f t="shared" si="4"/>
        <v>0.70919744044406718</v>
      </c>
      <c r="M126" s="162">
        <f t="shared" si="5"/>
        <v>4231.5399999999981</v>
      </c>
    </row>
    <row r="127" spans="8:13" x14ac:dyDescent="0.35">
      <c r="H127" s="158">
        <v>24</v>
      </c>
      <c r="I127" s="159" t="s">
        <v>61</v>
      </c>
      <c r="J127" s="160">
        <f t="shared" si="8"/>
        <v>6226.08</v>
      </c>
      <c r="K127" s="160">
        <f t="shared" si="9"/>
        <v>10641.599999999999</v>
      </c>
      <c r="L127" s="161">
        <f t="shared" si="4"/>
        <v>0.7091974404440673</v>
      </c>
      <c r="M127" s="162">
        <f t="shared" si="5"/>
        <v>4415.5199999999986</v>
      </c>
    </row>
    <row r="128" spans="8:13" x14ac:dyDescent="0.35">
      <c r="H128" s="158">
        <v>25</v>
      </c>
      <c r="I128" s="159" t="s">
        <v>61</v>
      </c>
      <c r="J128" s="160">
        <f t="shared" si="8"/>
        <v>6485.5</v>
      </c>
      <c r="K128" s="160">
        <f t="shared" si="9"/>
        <v>11085</v>
      </c>
      <c r="L128" s="161">
        <f t="shared" si="4"/>
        <v>0.70919744044406752</v>
      </c>
      <c r="M128" s="162">
        <f t="shared" si="5"/>
        <v>4599.5</v>
      </c>
    </row>
    <row r="129" spans="8:13" x14ac:dyDescent="0.35">
      <c r="H129" s="158">
        <v>26</v>
      </c>
      <c r="I129" s="159" t="s">
        <v>61</v>
      </c>
      <c r="J129" s="160">
        <f t="shared" si="8"/>
        <v>6744.92</v>
      </c>
      <c r="K129" s="160">
        <f t="shared" si="9"/>
        <v>11528.4</v>
      </c>
      <c r="L129" s="161">
        <f t="shared" si="4"/>
        <v>0.70919744044406752</v>
      </c>
      <c r="M129" s="162">
        <f t="shared" si="5"/>
        <v>4783.4799999999996</v>
      </c>
    </row>
    <row r="130" spans="8:13" x14ac:dyDescent="0.35">
      <c r="H130" s="158">
        <v>27</v>
      </c>
      <c r="I130" s="159" t="s">
        <v>61</v>
      </c>
      <c r="J130" s="160">
        <f t="shared" si="8"/>
        <v>7004.34</v>
      </c>
      <c r="K130" s="160">
        <f t="shared" si="9"/>
        <v>11971.8</v>
      </c>
      <c r="L130" s="161">
        <f t="shared" si="4"/>
        <v>0.70919744044406741</v>
      </c>
      <c r="M130" s="162">
        <f t="shared" si="5"/>
        <v>4967.4599999999991</v>
      </c>
    </row>
    <row r="131" spans="8:13" x14ac:dyDescent="0.35">
      <c r="H131" s="158">
        <v>28</v>
      </c>
      <c r="I131" s="159" t="s">
        <v>61</v>
      </c>
      <c r="J131" s="160">
        <f t="shared" si="8"/>
        <v>7263.76</v>
      </c>
      <c r="K131" s="160">
        <f t="shared" si="9"/>
        <v>12415.199999999999</v>
      </c>
      <c r="L131" s="161">
        <f t="shared" si="4"/>
        <v>0.7091974404440673</v>
      </c>
      <c r="M131" s="162">
        <f t="shared" si="5"/>
        <v>5151.4399999999987</v>
      </c>
    </row>
    <row r="132" spans="8:13" x14ac:dyDescent="0.35">
      <c r="H132" s="158">
        <v>29</v>
      </c>
      <c r="I132" s="159" t="s">
        <v>61</v>
      </c>
      <c r="J132" s="160">
        <f t="shared" si="8"/>
        <v>7523.18</v>
      </c>
      <c r="K132" s="160">
        <f t="shared" si="9"/>
        <v>12858.599999999999</v>
      </c>
      <c r="L132" s="161">
        <f t="shared" si="4"/>
        <v>0.7091974404440673</v>
      </c>
      <c r="M132" s="162">
        <f t="shared" si="5"/>
        <v>5335.4199999999983</v>
      </c>
    </row>
    <row r="133" spans="8:13" x14ac:dyDescent="0.35">
      <c r="H133" s="158">
        <v>30</v>
      </c>
      <c r="I133" s="159" t="s">
        <v>61</v>
      </c>
      <c r="J133" s="160">
        <f t="shared" si="8"/>
        <v>7782.6</v>
      </c>
      <c r="K133" s="160">
        <f t="shared" si="9"/>
        <v>13302</v>
      </c>
      <c r="L133" s="161">
        <f t="shared" ref="L133:L196" si="10">(K133-J133)/J133</f>
        <v>0.70919744044406741</v>
      </c>
      <c r="M133" s="162">
        <f t="shared" ref="M133:M196" si="11">K133-J133</f>
        <v>5519.4</v>
      </c>
    </row>
    <row r="134" spans="8:13" x14ac:dyDescent="0.35">
      <c r="H134" s="158">
        <v>31</v>
      </c>
      <c r="I134" s="159" t="s">
        <v>61</v>
      </c>
      <c r="J134" s="160">
        <f t="shared" si="8"/>
        <v>8042.02</v>
      </c>
      <c r="K134" s="160">
        <f t="shared" si="9"/>
        <v>13745.4</v>
      </c>
      <c r="L134" s="161">
        <f t="shared" si="10"/>
        <v>0.70919744044406741</v>
      </c>
      <c r="M134" s="162">
        <f t="shared" si="11"/>
        <v>5703.3799999999992</v>
      </c>
    </row>
    <row r="135" spans="8:13" x14ac:dyDescent="0.35">
      <c r="H135" s="158">
        <v>32</v>
      </c>
      <c r="I135" s="159" t="s">
        <v>61</v>
      </c>
      <c r="J135" s="160">
        <f t="shared" si="8"/>
        <v>8301.44</v>
      </c>
      <c r="K135" s="160">
        <f t="shared" si="9"/>
        <v>14188.8</v>
      </c>
      <c r="L135" s="161">
        <f t="shared" si="10"/>
        <v>0.7091974404440673</v>
      </c>
      <c r="M135" s="162">
        <f t="shared" si="11"/>
        <v>5887.3599999999988</v>
      </c>
    </row>
    <row r="136" spans="8:13" x14ac:dyDescent="0.35">
      <c r="H136" s="158">
        <v>33</v>
      </c>
      <c r="I136" s="159" t="s">
        <v>61</v>
      </c>
      <c r="J136" s="160">
        <f t="shared" si="8"/>
        <v>8560.86</v>
      </c>
      <c r="K136" s="160">
        <f t="shared" si="9"/>
        <v>14632.199999999999</v>
      </c>
      <c r="L136" s="161">
        <f t="shared" si="10"/>
        <v>0.7091974404440673</v>
      </c>
      <c r="M136" s="162">
        <f t="shared" si="11"/>
        <v>6071.3399999999983</v>
      </c>
    </row>
    <row r="137" spans="8:13" x14ac:dyDescent="0.35">
      <c r="H137" s="158">
        <v>34</v>
      </c>
      <c r="I137" s="159" t="s">
        <v>61</v>
      </c>
      <c r="J137" s="160">
        <f t="shared" si="8"/>
        <v>8820.2800000000007</v>
      </c>
      <c r="K137" s="160">
        <f t="shared" si="9"/>
        <v>15075.599999999999</v>
      </c>
      <c r="L137" s="161">
        <f t="shared" si="10"/>
        <v>0.7091974404440673</v>
      </c>
      <c r="M137" s="162">
        <f t="shared" si="11"/>
        <v>6255.3199999999979</v>
      </c>
    </row>
    <row r="138" spans="8:13" x14ac:dyDescent="0.35">
      <c r="H138" s="158">
        <v>35</v>
      </c>
      <c r="I138" s="159" t="s">
        <v>61</v>
      </c>
      <c r="J138" s="160">
        <f t="shared" si="8"/>
        <v>9079.7000000000007</v>
      </c>
      <c r="K138" s="160">
        <f t="shared" si="9"/>
        <v>15519</v>
      </c>
      <c r="L138" s="161">
        <f t="shared" si="10"/>
        <v>0.70919744044406741</v>
      </c>
      <c r="M138" s="162">
        <f t="shared" si="11"/>
        <v>6439.2999999999993</v>
      </c>
    </row>
    <row r="139" spans="8:13" x14ac:dyDescent="0.35">
      <c r="H139" s="158">
        <v>36</v>
      </c>
      <c r="I139" s="159" t="s">
        <v>61</v>
      </c>
      <c r="J139" s="160">
        <f t="shared" si="8"/>
        <v>9339.1200000000008</v>
      </c>
      <c r="K139" s="160">
        <f t="shared" si="9"/>
        <v>15962.4</v>
      </c>
      <c r="L139" s="161">
        <f t="shared" si="10"/>
        <v>0.7091974404440673</v>
      </c>
      <c r="M139" s="162">
        <f t="shared" si="11"/>
        <v>6623.2799999999988</v>
      </c>
    </row>
    <row r="140" spans="8:13" x14ac:dyDescent="0.35">
      <c r="H140" s="158">
        <v>37</v>
      </c>
      <c r="I140" s="159" t="s">
        <v>61</v>
      </c>
      <c r="J140" s="160">
        <f t="shared" si="8"/>
        <v>9598.5400000000009</v>
      </c>
      <c r="K140" s="160">
        <f t="shared" si="9"/>
        <v>16405.8</v>
      </c>
      <c r="L140" s="161">
        <f t="shared" si="10"/>
        <v>0.7091974404440673</v>
      </c>
      <c r="M140" s="162">
        <f t="shared" si="11"/>
        <v>6807.2599999999984</v>
      </c>
    </row>
    <row r="141" spans="8:13" x14ac:dyDescent="0.35">
      <c r="H141" s="158">
        <v>38</v>
      </c>
      <c r="I141" s="159" t="s">
        <v>61</v>
      </c>
      <c r="J141" s="160">
        <f t="shared" si="8"/>
        <v>9857.9600000000009</v>
      </c>
      <c r="K141" s="160">
        <f t="shared" si="9"/>
        <v>16849.2</v>
      </c>
      <c r="L141" s="161">
        <f t="shared" si="10"/>
        <v>0.70919744044406741</v>
      </c>
      <c r="M141" s="162">
        <f t="shared" si="11"/>
        <v>6991.24</v>
      </c>
    </row>
    <row r="142" spans="8:13" x14ac:dyDescent="0.35">
      <c r="H142" s="158">
        <v>39</v>
      </c>
      <c r="I142" s="159" t="s">
        <v>61</v>
      </c>
      <c r="J142" s="160">
        <f t="shared" si="8"/>
        <v>10117.380000000001</v>
      </c>
      <c r="K142" s="160">
        <f t="shared" si="9"/>
        <v>17292.599999999999</v>
      </c>
      <c r="L142" s="161">
        <f t="shared" si="10"/>
        <v>0.70919744044406718</v>
      </c>
      <c r="M142" s="162">
        <f t="shared" si="11"/>
        <v>7175.2199999999975</v>
      </c>
    </row>
    <row r="143" spans="8:13" x14ac:dyDescent="0.35">
      <c r="H143" s="158">
        <v>40</v>
      </c>
      <c r="I143" s="159" t="s">
        <v>61</v>
      </c>
      <c r="J143" s="160">
        <f t="shared" si="8"/>
        <v>10376.800000000001</v>
      </c>
      <c r="K143" s="160">
        <f t="shared" si="9"/>
        <v>17736</v>
      </c>
      <c r="L143" s="161">
        <f t="shared" si="10"/>
        <v>0.70919744044406741</v>
      </c>
      <c r="M143" s="162">
        <f t="shared" si="11"/>
        <v>7359.1999999999989</v>
      </c>
    </row>
    <row r="144" spans="8:13" x14ac:dyDescent="0.35">
      <c r="H144" s="158">
        <v>41</v>
      </c>
      <c r="I144" s="159" t="s">
        <v>61</v>
      </c>
      <c r="J144" s="160">
        <f t="shared" si="8"/>
        <v>10636.220000000001</v>
      </c>
      <c r="K144" s="160">
        <f t="shared" si="9"/>
        <v>18179.399999999998</v>
      </c>
      <c r="L144" s="161">
        <f t="shared" si="10"/>
        <v>0.70919744044406718</v>
      </c>
      <c r="M144" s="162">
        <f t="shared" si="11"/>
        <v>7543.1799999999967</v>
      </c>
    </row>
    <row r="145" spans="8:13" x14ac:dyDescent="0.35">
      <c r="H145" s="158">
        <v>42</v>
      </c>
      <c r="I145" s="159" t="s">
        <v>61</v>
      </c>
      <c r="J145" s="160">
        <f t="shared" si="8"/>
        <v>10895.640000000001</v>
      </c>
      <c r="K145" s="160">
        <f t="shared" si="9"/>
        <v>18622.8</v>
      </c>
      <c r="L145" s="161">
        <f t="shared" si="10"/>
        <v>0.7091974404440673</v>
      </c>
      <c r="M145" s="162">
        <f t="shared" si="11"/>
        <v>7727.159999999998</v>
      </c>
    </row>
    <row r="146" spans="8:13" x14ac:dyDescent="0.35">
      <c r="H146" s="158">
        <v>43</v>
      </c>
      <c r="I146" s="159" t="s">
        <v>61</v>
      </c>
      <c r="J146" s="160">
        <f t="shared" si="8"/>
        <v>11155.060000000001</v>
      </c>
      <c r="K146" s="160">
        <f t="shared" si="9"/>
        <v>19066.2</v>
      </c>
      <c r="L146" s="161">
        <f t="shared" si="10"/>
        <v>0.70919744044406741</v>
      </c>
      <c r="M146" s="162">
        <f t="shared" si="11"/>
        <v>7911.1399999999994</v>
      </c>
    </row>
    <row r="147" spans="8:13" x14ac:dyDescent="0.35">
      <c r="H147" s="158">
        <v>44</v>
      </c>
      <c r="I147" s="159" t="s">
        <v>61</v>
      </c>
      <c r="J147" s="160">
        <f t="shared" si="8"/>
        <v>11414.480000000001</v>
      </c>
      <c r="K147" s="160">
        <f t="shared" si="9"/>
        <v>19509.599999999999</v>
      </c>
      <c r="L147" s="161">
        <f t="shared" si="10"/>
        <v>0.70919744044406718</v>
      </c>
      <c r="M147" s="162">
        <f t="shared" si="11"/>
        <v>8095.1199999999972</v>
      </c>
    </row>
    <row r="148" spans="8:13" x14ac:dyDescent="0.35">
      <c r="H148" s="158">
        <v>45</v>
      </c>
      <c r="I148" s="159" t="s">
        <v>61</v>
      </c>
      <c r="J148" s="160">
        <f t="shared" si="8"/>
        <v>11673.900000000001</v>
      </c>
      <c r="K148" s="160">
        <f t="shared" si="9"/>
        <v>19953</v>
      </c>
      <c r="L148" s="161">
        <f t="shared" si="10"/>
        <v>0.7091974404440673</v>
      </c>
      <c r="M148" s="162">
        <f t="shared" si="11"/>
        <v>8279.0999999999985</v>
      </c>
    </row>
    <row r="149" spans="8:13" x14ac:dyDescent="0.35">
      <c r="H149" s="158">
        <v>46</v>
      </c>
      <c r="I149" s="159" t="s">
        <v>61</v>
      </c>
      <c r="J149" s="160">
        <f t="shared" si="8"/>
        <v>11933.320000000002</v>
      </c>
      <c r="K149" s="160">
        <f t="shared" si="9"/>
        <v>20396.399999999998</v>
      </c>
      <c r="L149" s="161">
        <f t="shared" si="10"/>
        <v>0.70919744044406718</v>
      </c>
      <c r="M149" s="162">
        <f t="shared" si="11"/>
        <v>8463.0799999999963</v>
      </c>
    </row>
    <row r="150" spans="8:13" x14ac:dyDescent="0.35">
      <c r="H150" s="158">
        <v>47</v>
      </c>
      <c r="I150" s="159" t="s">
        <v>61</v>
      </c>
      <c r="J150" s="160">
        <f t="shared" si="8"/>
        <v>12192.740000000002</v>
      </c>
      <c r="K150" s="160">
        <f t="shared" si="9"/>
        <v>20839.8</v>
      </c>
      <c r="L150" s="161">
        <f t="shared" si="10"/>
        <v>0.7091974404440673</v>
      </c>
      <c r="M150" s="162">
        <f t="shared" si="11"/>
        <v>8647.0599999999977</v>
      </c>
    </row>
    <row r="151" spans="8:13" x14ac:dyDescent="0.35">
      <c r="H151" s="158">
        <v>48</v>
      </c>
      <c r="I151" s="159" t="s">
        <v>61</v>
      </c>
      <c r="J151" s="160">
        <f t="shared" si="8"/>
        <v>12452.16</v>
      </c>
      <c r="K151" s="160">
        <f t="shared" si="9"/>
        <v>21283.199999999997</v>
      </c>
      <c r="L151" s="161">
        <f t="shared" si="10"/>
        <v>0.7091974404440673</v>
      </c>
      <c r="M151" s="162">
        <f t="shared" si="11"/>
        <v>8831.0399999999972</v>
      </c>
    </row>
    <row r="152" spans="8:13" x14ac:dyDescent="0.35">
      <c r="H152" s="158">
        <v>49</v>
      </c>
      <c r="I152" s="159" t="s">
        <v>61</v>
      </c>
      <c r="J152" s="160">
        <f t="shared" si="8"/>
        <v>12711.58</v>
      </c>
      <c r="K152" s="160">
        <f t="shared" si="9"/>
        <v>21726.6</v>
      </c>
      <c r="L152" s="161">
        <f t="shared" si="10"/>
        <v>0.70919744044406741</v>
      </c>
      <c r="M152" s="162">
        <f t="shared" si="11"/>
        <v>9015.0199999999986</v>
      </c>
    </row>
    <row r="153" spans="8:13" x14ac:dyDescent="0.35">
      <c r="H153" s="158">
        <v>50</v>
      </c>
      <c r="I153" s="159" t="s">
        <v>61</v>
      </c>
      <c r="J153" s="160">
        <f t="shared" si="8"/>
        <v>12971</v>
      </c>
      <c r="K153" s="160">
        <f t="shared" si="9"/>
        <v>22170</v>
      </c>
      <c r="L153" s="161">
        <f t="shared" si="10"/>
        <v>0.70919744044406752</v>
      </c>
      <c r="M153" s="162">
        <f t="shared" si="11"/>
        <v>9199</v>
      </c>
    </row>
    <row r="154" spans="8:13" x14ac:dyDescent="0.35">
      <c r="H154" s="158">
        <v>51</v>
      </c>
      <c r="I154" s="159" t="s">
        <v>61</v>
      </c>
      <c r="J154" s="160">
        <f t="shared" si="8"/>
        <v>13230.42</v>
      </c>
      <c r="K154" s="160">
        <f t="shared" si="9"/>
        <v>22613.399999999998</v>
      </c>
      <c r="L154" s="161">
        <f t="shared" si="10"/>
        <v>0.70919744044406741</v>
      </c>
      <c r="M154" s="162">
        <f t="shared" si="11"/>
        <v>9382.9799999999977</v>
      </c>
    </row>
    <row r="155" spans="8:13" x14ac:dyDescent="0.35">
      <c r="H155" s="158">
        <v>52</v>
      </c>
      <c r="I155" s="159" t="s">
        <v>61</v>
      </c>
      <c r="J155" s="160">
        <f t="shared" si="8"/>
        <v>13489.84</v>
      </c>
      <c r="K155" s="160">
        <f t="shared" si="9"/>
        <v>23056.799999999999</v>
      </c>
      <c r="L155" s="161">
        <f t="shared" si="10"/>
        <v>0.70919744044406752</v>
      </c>
      <c r="M155" s="162">
        <f t="shared" si="11"/>
        <v>9566.9599999999991</v>
      </c>
    </row>
    <row r="156" spans="8:13" x14ac:dyDescent="0.35">
      <c r="H156" s="158">
        <v>53</v>
      </c>
      <c r="I156" s="159" t="s">
        <v>61</v>
      </c>
      <c r="J156" s="160">
        <f t="shared" si="8"/>
        <v>13749.26</v>
      </c>
      <c r="K156" s="160">
        <f t="shared" si="9"/>
        <v>23500.199999999997</v>
      </c>
      <c r="L156" s="161">
        <f t="shared" si="10"/>
        <v>0.7091974404440673</v>
      </c>
      <c r="M156" s="162">
        <f t="shared" si="11"/>
        <v>9750.9399999999969</v>
      </c>
    </row>
    <row r="157" spans="8:13" x14ac:dyDescent="0.35">
      <c r="H157" s="158">
        <v>54</v>
      </c>
      <c r="I157" s="159" t="s">
        <v>61</v>
      </c>
      <c r="J157" s="160">
        <f t="shared" si="8"/>
        <v>14008.68</v>
      </c>
      <c r="K157" s="160">
        <f t="shared" si="9"/>
        <v>23943.599999999999</v>
      </c>
      <c r="L157" s="161">
        <f t="shared" si="10"/>
        <v>0.70919744044406741</v>
      </c>
      <c r="M157" s="162">
        <f t="shared" si="11"/>
        <v>9934.9199999999983</v>
      </c>
    </row>
    <row r="158" spans="8:13" x14ac:dyDescent="0.35">
      <c r="H158" s="158">
        <v>55</v>
      </c>
      <c r="I158" s="159" t="s">
        <v>61</v>
      </c>
      <c r="J158" s="160">
        <f t="shared" si="8"/>
        <v>14268.1</v>
      </c>
      <c r="K158" s="160">
        <f t="shared" si="9"/>
        <v>24387</v>
      </c>
      <c r="L158" s="161">
        <f t="shared" si="10"/>
        <v>0.70919744044406752</v>
      </c>
      <c r="M158" s="162">
        <f t="shared" si="11"/>
        <v>10118.9</v>
      </c>
    </row>
    <row r="159" spans="8:13" x14ac:dyDescent="0.35">
      <c r="H159" s="158">
        <v>56</v>
      </c>
      <c r="I159" s="159" t="s">
        <v>61</v>
      </c>
      <c r="J159" s="160">
        <f t="shared" si="8"/>
        <v>14527.52</v>
      </c>
      <c r="K159" s="160">
        <f t="shared" si="9"/>
        <v>24830.399999999998</v>
      </c>
      <c r="L159" s="161">
        <f t="shared" si="10"/>
        <v>0.7091974404440673</v>
      </c>
      <c r="M159" s="162">
        <f t="shared" si="11"/>
        <v>10302.879999999997</v>
      </c>
    </row>
    <row r="160" spans="8:13" x14ac:dyDescent="0.35">
      <c r="H160" s="158">
        <v>57</v>
      </c>
      <c r="I160" s="159" t="s">
        <v>61</v>
      </c>
      <c r="J160" s="160">
        <f t="shared" si="8"/>
        <v>14786.94</v>
      </c>
      <c r="K160" s="160">
        <f t="shared" si="9"/>
        <v>25273.8</v>
      </c>
      <c r="L160" s="161">
        <f t="shared" si="10"/>
        <v>0.70919744044406741</v>
      </c>
      <c r="M160" s="162">
        <f t="shared" si="11"/>
        <v>10486.859999999999</v>
      </c>
    </row>
    <row r="161" spans="8:13" x14ac:dyDescent="0.35">
      <c r="H161" s="158">
        <v>58</v>
      </c>
      <c r="I161" s="159" t="s">
        <v>61</v>
      </c>
      <c r="J161" s="160">
        <f t="shared" si="8"/>
        <v>15046.36</v>
      </c>
      <c r="K161" s="160">
        <f t="shared" si="9"/>
        <v>25717.199999999997</v>
      </c>
      <c r="L161" s="161">
        <f t="shared" si="10"/>
        <v>0.7091974404440673</v>
      </c>
      <c r="M161" s="162">
        <f t="shared" si="11"/>
        <v>10670.839999999997</v>
      </c>
    </row>
    <row r="162" spans="8:13" x14ac:dyDescent="0.35">
      <c r="H162" s="158">
        <v>59</v>
      </c>
      <c r="I162" s="159" t="s">
        <v>61</v>
      </c>
      <c r="J162" s="160">
        <f t="shared" si="8"/>
        <v>15305.78</v>
      </c>
      <c r="K162" s="160">
        <f t="shared" si="9"/>
        <v>26160.6</v>
      </c>
      <c r="L162" s="161">
        <f t="shared" si="10"/>
        <v>0.70919744044406741</v>
      </c>
      <c r="M162" s="162">
        <f t="shared" si="11"/>
        <v>10854.819999999998</v>
      </c>
    </row>
    <row r="163" spans="8:13" x14ac:dyDescent="0.35">
      <c r="H163" s="158">
        <v>60</v>
      </c>
      <c r="I163" s="159" t="s">
        <v>61</v>
      </c>
      <c r="J163" s="160">
        <f t="shared" si="8"/>
        <v>15565.2</v>
      </c>
      <c r="K163" s="160">
        <f t="shared" si="9"/>
        <v>26604</v>
      </c>
      <c r="L163" s="161">
        <f t="shared" si="10"/>
        <v>0.70919744044406741</v>
      </c>
      <c r="M163" s="162">
        <f t="shared" si="11"/>
        <v>11038.8</v>
      </c>
    </row>
    <row r="164" spans="8:13" x14ac:dyDescent="0.35">
      <c r="H164" s="158">
        <v>61</v>
      </c>
      <c r="I164" s="159" t="s">
        <v>61</v>
      </c>
      <c r="J164" s="160">
        <f t="shared" si="8"/>
        <v>15824.62</v>
      </c>
      <c r="K164" s="160">
        <f t="shared" si="9"/>
        <v>27047.399999999998</v>
      </c>
      <c r="L164" s="161">
        <f t="shared" si="10"/>
        <v>0.7091974404440673</v>
      </c>
      <c r="M164" s="162">
        <f t="shared" si="11"/>
        <v>11222.779999999997</v>
      </c>
    </row>
    <row r="165" spans="8:13" x14ac:dyDescent="0.35">
      <c r="H165" s="158">
        <v>62</v>
      </c>
      <c r="I165" s="159" t="s">
        <v>61</v>
      </c>
      <c r="J165" s="160">
        <f t="shared" si="8"/>
        <v>16084.04</v>
      </c>
      <c r="K165" s="160">
        <f t="shared" si="9"/>
        <v>27490.799999999999</v>
      </c>
      <c r="L165" s="161">
        <f t="shared" si="10"/>
        <v>0.70919744044406741</v>
      </c>
      <c r="M165" s="162">
        <f t="shared" si="11"/>
        <v>11406.759999999998</v>
      </c>
    </row>
    <row r="166" spans="8:13" x14ac:dyDescent="0.35">
      <c r="H166" s="158">
        <v>63</v>
      </c>
      <c r="I166" s="159" t="s">
        <v>61</v>
      </c>
      <c r="J166" s="160">
        <f t="shared" si="8"/>
        <v>16343.460000000001</v>
      </c>
      <c r="K166" s="160">
        <f t="shared" si="9"/>
        <v>27934.199999999997</v>
      </c>
      <c r="L166" s="161">
        <f t="shared" si="10"/>
        <v>0.7091974404440673</v>
      </c>
      <c r="M166" s="162">
        <f t="shared" si="11"/>
        <v>11590.739999999996</v>
      </c>
    </row>
    <row r="167" spans="8:13" x14ac:dyDescent="0.35">
      <c r="H167" s="158">
        <v>64</v>
      </c>
      <c r="I167" s="159" t="s">
        <v>61</v>
      </c>
      <c r="J167" s="160">
        <f t="shared" si="8"/>
        <v>16602.88</v>
      </c>
      <c r="K167" s="160">
        <f t="shared" si="9"/>
        <v>28377.599999999999</v>
      </c>
      <c r="L167" s="161">
        <f t="shared" si="10"/>
        <v>0.7091974404440673</v>
      </c>
      <c r="M167" s="162">
        <f t="shared" si="11"/>
        <v>11774.719999999998</v>
      </c>
    </row>
    <row r="168" spans="8:13" x14ac:dyDescent="0.35">
      <c r="H168" s="158">
        <v>65</v>
      </c>
      <c r="I168" s="159" t="s">
        <v>61</v>
      </c>
      <c r="J168" s="160">
        <f t="shared" si="8"/>
        <v>16862.3</v>
      </c>
      <c r="K168" s="160">
        <f t="shared" si="9"/>
        <v>28821</v>
      </c>
      <c r="L168" s="161">
        <f t="shared" si="10"/>
        <v>0.70919744044406763</v>
      </c>
      <c r="M168" s="162">
        <f t="shared" si="11"/>
        <v>11958.7</v>
      </c>
    </row>
    <row r="169" spans="8:13" x14ac:dyDescent="0.35">
      <c r="H169" s="158">
        <v>66</v>
      </c>
      <c r="I169" s="159" t="s">
        <v>61</v>
      </c>
      <c r="J169" s="160">
        <f t="shared" si="8"/>
        <v>17121.72</v>
      </c>
      <c r="K169" s="160">
        <f t="shared" si="9"/>
        <v>29264.399999999998</v>
      </c>
      <c r="L169" s="161">
        <f t="shared" si="10"/>
        <v>0.7091974404440673</v>
      </c>
      <c r="M169" s="162">
        <f t="shared" si="11"/>
        <v>12142.679999999997</v>
      </c>
    </row>
    <row r="170" spans="8:13" x14ac:dyDescent="0.35">
      <c r="H170" s="158">
        <v>67</v>
      </c>
      <c r="I170" s="159" t="s">
        <v>61</v>
      </c>
      <c r="J170" s="160">
        <f t="shared" ref="J170:J203" si="12">H170*259.42</f>
        <v>17381.14</v>
      </c>
      <c r="K170" s="160">
        <f t="shared" ref="K170:K203" si="13">H170*443.4</f>
        <v>29707.8</v>
      </c>
      <c r="L170" s="161">
        <f t="shared" si="10"/>
        <v>0.70919744044406752</v>
      </c>
      <c r="M170" s="162">
        <f t="shared" si="11"/>
        <v>12326.66</v>
      </c>
    </row>
    <row r="171" spans="8:13" x14ac:dyDescent="0.35">
      <c r="H171" s="158">
        <v>68</v>
      </c>
      <c r="I171" s="159" t="s">
        <v>61</v>
      </c>
      <c r="J171" s="160">
        <f t="shared" si="12"/>
        <v>17640.560000000001</v>
      </c>
      <c r="K171" s="160">
        <f t="shared" si="13"/>
        <v>30151.199999999997</v>
      </c>
      <c r="L171" s="161">
        <f t="shared" si="10"/>
        <v>0.7091974404440673</v>
      </c>
      <c r="M171" s="162">
        <f t="shared" si="11"/>
        <v>12510.639999999996</v>
      </c>
    </row>
    <row r="172" spans="8:13" x14ac:dyDescent="0.35">
      <c r="H172" s="158">
        <v>69</v>
      </c>
      <c r="I172" s="159" t="s">
        <v>61</v>
      </c>
      <c r="J172" s="160">
        <f t="shared" si="12"/>
        <v>17899.98</v>
      </c>
      <c r="K172" s="160">
        <f t="shared" si="13"/>
        <v>30594.6</v>
      </c>
      <c r="L172" s="161">
        <f t="shared" si="10"/>
        <v>0.70919744044406752</v>
      </c>
      <c r="M172" s="162">
        <f t="shared" si="11"/>
        <v>12694.619999999999</v>
      </c>
    </row>
    <row r="173" spans="8:13" x14ac:dyDescent="0.35">
      <c r="H173" s="158">
        <v>70</v>
      </c>
      <c r="I173" s="159" t="s">
        <v>61</v>
      </c>
      <c r="J173" s="160">
        <f t="shared" si="12"/>
        <v>18159.400000000001</v>
      </c>
      <c r="K173" s="160">
        <f t="shared" si="13"/>
        <v>31038</v>
      </c>
      <c r="L173" s="161">
        <f t="shared" si="10"/>
        <v>0.70919744044406741</v>
      </c>
      <c r="M173" s="162">
        <f t="shared" si="11"/>
        <v>12878.599999999999</v>
      </c>
    </row>
    <row r="174" spans="8:13" x14ac:dyDescent="0.35">
      <c r="H174" s="158">
        <v>71</v>
      </c>
      <c r="I174" s="159" t="s">
        <v>61</v>
      </c>
      <c r="J174" s="160">
        <f t="shared" si="12"/>
        <v>18418.82</v>
      </c>
      <c r="K174" s="160">
        <f t="shared" si="13"/>
        <v>31481.399999999998</v>
      </c>
      <c r="L174" s="161">
        <f t="shared" si="10"/>
        <v>0.70919744044406741</v>
      </c>
      <c r="M174" s="162">
        <f t="shared" si="11"/>
        <v>13062.579999999998</v>
      </c>
    </row>
    <row r="175" spans="8:13" x14ac:dyDescent="0.35">
      <c r="H175" s="158">
        <v>72</v>
      </c>
      <c r="I175" s="159" t="s">
        <v>61</v>
      </c>
      <c r="J175" s="160">
        <f t="shared" si="12"/>
        <v>18678.240000000002</v>
      </c>
      <c r="K175" s="160">
        <f t="shared" si="13"/>
        <v>31924.799999999999</v>
      </c>
      <c r="L175" s="161">
        <f t="shared" si="10"/>
        <v>0.7091974404440673</v>
      </c>
      <c r="M175" s="162">
        <f t="shared" si="11"/>
        <v>13246.559999999998</v>
      </c>
    </row>
    <row r="176" spans="8:13" x14ac:dyDescent="0.35">
      <c r="H176" s="158">
        <v>73</v>
      </c>
      <c r="I176" s="159" t="s">
        <v>61</v>
      </c>
      <c r="J176" s="160">
        <f t="shared" si="12"/>
        <v>18937.66</v>
      </c>
      <c r="K176" s="160">
        <f t="shared" si="13"/>
        <v>32368.199999999997</v>
      </c>
      <c r="L176" s="161">
        <f t="shared" si="10"/>
        <v>0.70919744044406741</v>
      </c>
      <c r="M176" s="162">
        <f t="shared" si="11"/>
        <v>13430.539999999997</v>
      </c>
    </row>
    <row r="177" spans="8:13" x14ac:dyDescent="0.35">
      <c r="H177" s="158">
        <v>74</v>
      </c>
      <c r="I177" s="159" t="s">
        <v>61</v>
      </c>
      <c r="J177" s="160">
        <f t="shared" si="12"/>
        <v>19197.080000000002</v>
      </c>
      <c r="K177" s="160">
        <f t="shared" si="13"/>
        <v>32811.599999999999</v>
      </c>
      <c r="L177" s="161">
        <f t="shared" si="10"/>
        <v>0.7091974404440673</v>
      </c>
      <c r="M177" s="162">
        <f t="shared" si="11"/>
        <v>13614.519999999997</v>
      </c>
    </row>
    <row r="178" spans="8:13" x14ac:dyDescent="0.35">
      <c r="H178" s="158">
        <v>75</v>
      </c>
      <c r="I178" s="159" t="s">
        <v>61</v>
      </c>
      <c r="J178" s="160">
        <f t="shared" si="12"/>
        <v>19456.5</v>
      </c>
      <c r="K178" s="160">
        <f t="shared" si="13"/>
        <v>33255</v>
      </c>
      <c r="L178" s="161">
        <f t="shared" si="10"/>
        <v>0.70919744044406752</v>
      </c>
      <c r="M178" s="162">
        <f t="shared" si="11"/>
        <v>13798.5</v>
      </c>
    </row>
    <row r="179" spans="8:13" x14ac:dyDescent="0.35">
      <c r="H179" s="158">
        <v>76</v>
      </c>
      <c r="I179" s="159" t="s">
        <v>61</v>
      </c>
      <c r="J179" s="160">
        <f t="shared" si="12"/>
        <v>19715.920000000002</v>
      </c>
      <c r="K179" s="160">
        <f t="shared" si="13"/>
        <v>33698.400000000001</v>
      </c>
      <c r="L179" s="161">
        <f t="shared" si="10"/>
        <v>0.70919744044406741</v>
      </c>
      <c r="M179" s="162">
        <f t="shared" si="11"/>
        <v>13982.48</v>
      </c>
    </row>
    <row r="180" spans="8:13" x14ac:dyDescent="0.35">
      <c r="H180" s="158">
        <v>77</v>
      </c>
      <c r="I180" s="159" t="s">
        <v>61</v>
      </c>
      <c r="J180" s="160">
        <f t="shared" si="12"/>
        <v>19975.34</v>
      </c>
      <c r="K180" s="160">
        <f t="shared" si="13"/>
        <v>34141.799999999996</v>
      </c>
      <c r="L180" s="161">
        <f t="shared" si="10"/>
        <v>0.7091974404440673</v>
      </c>
      <c r="M180" s="162">
        <f t="shared" si="11"/>
        <v>14166.459999999995</v>
      </c>
    </row>
    <row r="181" spans="8:13" x14ac:dyDescent="0.35">
      <c r="H181" s="158">
        <v>78</v>
      </c>
      <c r="I181" s="159" t="s">
        <v>61</v>
      </c>
      <c r="J181" s="160">
        <f t="shared" si="12"/>
        <v>20234.760000000002</v>
      </c>
      <c r="K181" s="160">
        <f t="shared" si="13"/>
        <v>34585.199999999997</v>
      </c>
      <c r="L181" s="161">
        <f t="shared" si="10"/>
        <v>0.70919744044406718</v>
      </c>
      <c r="M181" s="162">
        <f t="shared" si="11"/>
        <v>14350.439999999995</v>
      </c>
    </row>
    <row r="182" spans="8:13" x14ac:dyDescent="0.35">
      <c r="H182" s="158">
        <v>79</v>
      </c>
      <c r="I182" s="159" t="s">
        <v>61</v>
      </c>
      <c r="J182" s="160">
        <f t="shared" si="12"/>
        <v>20494.18</v>
      </c>
      <c r="K182" s="160">
        <f t="shared" si="13"/>
        <v>35028.6</v>
      </c>
      <c r="L182" s="161">
        <f t="shared" si="10"/>
        <v>0.70919744044406741</v>
      </c>
      <c r="M182" s="162">
        <f t="shared" si="11"/>
        <v>14534.419999999998</v>
      </c>
    </row>
    <row r="183" spans="8:13" x14ac:dyDescent="0.35">
      <c r="H183" s="158">
        <v>80</v>
      </c>
      <c r="I183" s="159" t="s">
        <v>61</v>
      </c>
      <c r="J183" s="160">
        <f t="shared" si="12"/>
        <v>20753.600000000002</v>
      </c>
      <c r="K183" s="160">
        <f t="shared" si="13"/>
        <v>35472</v>
      </c>
      <c r="L183" s="161">
        <f t="shared" si="10"/>
        <v>0.70919744044406741</v>
      </c>
      <c r="M183" s="162">
        <f t="shared" si="11"/>
        <v>14718.399999999998</v>
      </c>
    </row>
    <row r="184" spans="8:13" x14ac:dyDescent="0.35">
      <c r="H184" s="158">
        <v>81</v>
      </c>
      <c r="I184" s="159" t="s">
        <v>61</v>
      </c>
      <c r="J184" s="160">
        <f t="shared" si="12"/>
        <v>21013.02</v>
      </c>
      <c r="K184" s="160">
        <f t="shared" si="13"/>
        <v>35915.4</v>
      </c>
      <c r="L184" s="161">
        <f t="shared" si="10"/>
        <v>0.70919744044406752</v>
      </c>
      <c r="M184" s="162">
        <f t="shared" si="11"/>
        <v>14902.380000000001</v>
      </c>
    </row>
    <row r="185" spans="8:13" x14ac:dyDescent="0.35">
      <c r="H185" s="158">
        <v>82</v>
      </c>
      <c r="I185" s="159" t="s">
        <v>61</v>
      </c>
      <c r="J185" s="160">
        <f t="shared" si="12"/>
        <v>21272.440000000002</v>
      </c>
      <c r="K185" s="160">
        <f t="shared" si="13"/>
        <v>36358.799999999996</v>
      </c>
      <c r="L185" s="161">
        <f t="shared" si="10"/>
        <v>0.70919744044406718</v>
      </c>
      <c r="M185" s="162">
        <f t="shared" si="11"/>
        <v>15086.359999999993</v>
      </c>
    </row>
    <row r="186" spans="8:13" x14ac:dyDescent="0.35">
      <c r="H186" s="158">
        <v>83</v>
      </c>
      <c r="I186" s="159" t="s">
        <v>61</v>
      </c>
      <c r="J186" s="160">
        <f t="shared" si="12"/>
        <v>21531.86</v>
      </c>
      <c r="K186" s="160">
        <f t="shared" si="13"/>
        <v>36802.199999999997</v>
      </c>
      <c r="L186" s="161">
        <f t="shared" si="10"/>
        <v>0.70919744044406741</v>
      </c>
      <c r="M186" s="162">
        <f t="shared" si="11"/>
        <v>15270.339999999997</v>
      </c>
    </row>
    <row r="187" spans="8:13" x14ac:dyDescent="0.35">
      <c r="H187" s="158">
        <v>84</v>
      </c>
      <c r="I187" s="159" t="s">
        <v>61</v>
      </c>
      <c r="J187" s="160">
        <f t="shared" si="12"/>
        <v>21791.280000000002</v>
      </c>
      <c r="K187" s="160">
        <f t="shared" si="13"/>
        <v>37245.599999999999</v>
      </c>
      <c r="L187" s="161">
        <f t="shared" si="10"/>
        <v>0.7091974404440673</v>
      </c>
      <c r="M187" s="162">
        <f t="shared" si="11"/>
        <v>15454.319999999996</v>
      </c>
    </row>
    <row r="188" spans="8:13" x14ac:dyDescent="0.35">
      <c r="H188" s="158">
        <v>85</v>
      </c>
      <c r="I188" s="159" t="s">
        <v>61</v>
      </c>
      <c r="J188" s="160">
        <f t="shared" si="12"/>
        <v>22050.7</v>
      </c>
      <c r="K188" s="160">
        <f t="shared" si="13"/>
        <v>37689</v>
      </c>
      <c r="L188" s="161">
        <f t="shared" si="10"/>
        <v>0.70919744044406752</v>
      </c>
      <c r="M188" s="162">
        <f t="shared" si="11"/>
        <v>15638.3</v>
      </c>
    </row>
    <row r="189" spans="8:13" x14ac:dyDescent="0.35">
      <c r="H189" s="158">
        <v>86</v>
      </c>
      <c r="I189" s="159" t="s">
        <v>61</v>
      </c>
      <c r="J189" s="160">
        <f t="shared" si="12"/>
        <v>22310.120000000003</v>
      </c>
      <c r="K189" s="160">
        <f t="shared" si="13"/>
        <v>38132.400000000001</v>
      </c>
      <c r="L189" s="161">
        <f t="shared" si="10"/>
        <v>0.70919744044406741</v>
      </c>
      <c r="M189" s="162">
        <f t="shared" si="11"/>
        <v>15822.279999999999</v>
      </c>
    </row>
    <row r="190" spans="8:13" x14ac:dyDescent="0.35">
      <c r="H190" s="158">
        <v>87</v>
      </c>
      <c r="I190" s="159" t="s">
        <v>61</v>
      </c>
      <c r="J190" s="160">
        <f t="shared" si="12"/>
        <v>22569.54</v>
      </c>
      <c r="K190" s="160">
        <f t="shared" si="13"/>
        <v>38575.799999999996</v>
      </c>
      <c r="L190" s="161">
        <f t="shared" si="10"/>
        <v>0.7091974404440673</v>
      </c>
      <c r="M190" s="162">
        <f t="shared" si="11"/>
        <v>16006.259999999995</v>
      </c>
    </row>
    <row r="191" spans="8:13" x14ac:dyDescent="0.35">
      <c r="H191" s="158">
        <v>88</v>
      </c>
      <c r="I191" s="159" t="s">
        <v>61</v>
      </c>
      <c r="J191" s="160">
        <f t="shared" si="12"/>
        <v>22828.960000000003</v>
      </c>
      <c r="K191" s="160">
        <f t="shared" si="13"/>
        <v>39019.199999999997</v>
      </c>
      <c r="L191" s="161">
        <f t="shared" si="10"/>
        <v>0.70919744044406718</v>
      </c>
      <c r="M191" s="162">
        <f t="shared" si="11"/>
        <v>16190.239999999994</v>
      </c>
    </row>
    <row r="192" spans="8:13" x14ac:dyDescent="0.35">
      <c r="H192" s="158">
        <v>89</v>
      </c>
      <c r="I192" s="159" t="s">
        <v>61</v>
      </c>
      <c r="J192" s="160">
        <f t="shared" si="12"/>
        <v>23088.38</v>
      </c>
      <c r="K192" s="160">
        <f t="shared" si="13"/>
        <v>39462.6</v>
      </c>
      <c r="L192" s="161">
        <f t="shared" si="10"/>
        <v>0.70919744044406741</v>
      </c>
      <c r="M192" s="162">
        <f t="shared" si="11"/>
        <v>16374.219999999998</v>
      </c>
    </row>
    <row r="193" spans="8:13" x14ac:dyDescent="0.35">
      <c r="H193" s="158">
        <v>90</v>
      </c>
      <c r="I193" s="159" t="s">
        <v>61</v>
      </c>
      <c r="J193" s="160">
        <f t="shared" si="12"/>
        <v>23347.800000000003</v>
      </c>
      <c r="K193" s="160">
        <f t="shared" si="13"/>
        <v>39906</v>
      </c>
      <c r="L193" s="161">
        <f t="shared" si="10"/>
        <v>0.7091974404440673</v>
      </c>
      <c r="M193" s="162">
        <f t="shared" si="11"/>
        <v>16558.199999999997</v>
      </c>
    </row>
    <row r="194" spans="8:13" x14ac:dyDescent="0.35">
      <c r="H194" s="158">
        <v>91</v>
      </c>
      <c r="I194" s="159" t="s">
        <v>61</v>
      </c>
      <c r="J194" s="160">
        <f t="shared" si="12"/>
        <v>23607.22</v>
      </c>
      <c r="K194" s="160">
        <f t="shared" si="13"/>
        <v>40349.4</v>
      </c>
      <c r="L194" s="161">
        <f t="shared" si="10"/>
        <v>0.70919744044406752</v>
      </c>
      <c r="M194" s="162">
        <f t="shared" si="11"/>
        <v>16742.18</v>
      </c>
    </row>
    <row r="195" spans="8:13" x14ac:dyDescent="0.35">
      <c r="H195" s="158">
        <v>92</v>
      </c>
      <c r="I195" s="159" t="s">
        <v>61</v>
      </c>
      <c r="J195" s="160">
        <f t="shared" si="12"/>
        <v>23866.640000000003</v>
      </c>
      <c r="K195" s="160">
        <f t="shared" si="13"/>
        <v>40792.799999999996</v>
      </c>
      <c r="L195" s="161">
        <f t="shared" si="10"/>
        <v>0.70919744044406718</v>
      </c>
      <c r="M195" s="162">
        <f t="shared" si="11"/>
        <v>16926.159999999993</v>
      </c>
    </row>
    <row r="196" spans="8:13" x14ac:dyDescent="0.35">
      <c r="H196" s="158">
        <v>93</v>
      </c>
      <c r="I196" s="159" t="s">
        <v>61</v>
      </c>
      <c r="J196" s="160">
        <f t="shared" si="12"/>
        <v>24126.06</v>
      </c>
      <c r="K196" s="160">
        <f t="shared" si="13"/>
        <v>41236.199999999997</v>
      </c>
      <c r="L196" s="161">
        <f t="shared" si="10"/>
        <v>0.7091974404440673</v>
      </c>
      <c r="M196" s="162">
        <f t="shared" si="11"/>
        <v>17110.139999999996</v>
      </c>
    </row>
    <row r="197" spans="8:13" x14ac:dyDescent="0.35">
      <c r="H197" s="158">
        <v>94</v>
      </c>
      <c r="I197" s="159" t="s">
        <v>61</v>
      </c>
      <c r="J197" s="160">
        <f t="shared" si="12"/>
        <v>24385.480000000003</v>
      </c>
      <c r="K197" s="160">
        <f t="shared" si="13"/>
        <v>41679.599999999999</v>
      </c>
      <c r="L197" s="161">
        <f t="shared" ref="L197:L260" si="14">(K197-J197)/J197</f>
        <v>0.7091974404440673</v>
      </c>
      <c r="M197" s="162">
        <f t="shared" ref="M197:M260" si="15">K197-J197</f>
        <v>17294.119999999995</v>
      </c>
    </row>
    <row r="198" spans="8:13" x14ac:dyDescent="0.35">
      <c r="H198" s="158">
        <v>95</v>
      </c>
      <c r="I198" s="159" t="s">
        <v>61</v>
      </c>
      <c r="J198" s="160">
        <f t="shared" si="12"/>
        <v>24644.9</v>
      </c>
      <c r="K198" s="160">
        <f t="shared" si="13"/>
        <v>42123</v>
      </c>
      <c r="L198" s="161">
        <f t="shared" si="14"/>
        <v>0.70919744044406741</v>
      </c>
      <c r="M198" s="162">
        <f t="shared" si="15"/>
        <v>17478.099999999999</v>
      </c>
    </row>
    <row r="199" spans="8:13" x14ac:dyDescent="0.35">
      <c r="H199" s="158">
        <v>96</v>
      </c>
      <c r="I199" s="159" t="s">
        <v>61</v>
      </c>
      <c r="J199" s="160">
        <f t="shared" si="12"/>
        <v>24904.32</v>
      </c>
      <c r="K199" s="160">
        <f t="shared" si="13"/>
        <v>42566.399999999994</v>
      </c>
      <c r="L199" s="161">
        <f t="shared" si="14"/>
        <v>0.7091974404440673</v>
      </c>
      <c r="M199" s="162">
        <f t="shared" si="15"/>
        <v>17662.079999999994</v>
      </c>
    </row>
    <row r="200" spans="8:13" x14ac:dyDescent="0.35">
      <c r="H200" s="158">
        <v>97</v>
      </c>
      <c r="I200" s="159" t="s">
        <v>61</v>
      </c>
      <c r="J200" s="160">
        <f t="shared" si="12"/>
        <v>25163.74</v>
      </c>
      <c r="K200" s="160">
        <f t="shared" si="13"/>
        <v>43009.799999999996</v>
      </c>
      <c r="L200" s="161">
        <f t="shared" si="14"/>
        <v>0.7091974404440673</v>
      </c>
      <c r="M200" s="162">
        <f t="shared" si="15"/>
        <v>17846.059999999994</v>
      </c>
    </row>
    <row r="201" spans="8:13" x14ac:dyDescent="0.35">
      <c r="H201" s="158">
        <v>98</v>
      </c>
      <c r="I201" s="159" t="s">
        <v>61</v>
      </c>
      <c r="J201" s="160">
        <f t="shared" si="12"/>
        <v>25423.16</v>
      </c>
      <c r="K201" s="160">
        <f t="shared" si="13"/>
        <v>43453.2</v>
      </c>
      <c r="L201" s="161">
        <f t="shared" si="14"/>
        <v>0.70919744044406741</v>
      </c>
      <c r="M201" s="162">
        <f t="shared" si="15"/>
        <v>18030.039999999997</v>
      </c>
    </row>
    <row r="202" spans="8:13" x14ac:dyDescent="0.35">
      <c r="H202" s="158">
        <v>99</v>
      </c>
      <c r="I202" s="159" t="s">
        <v>61</v>
      </c>
      <c r="J202" s="160">
        <f t="shared" si="12"/>
        <v>25682.58</v>
      </c>
      <c r="K202" s="160">
        <f t="shared" si="13"/>
        <v>43896.6</v>
      </c>
      <c r="L202" s="161">
        <f t="shared" si="14"/>
        <v>0.70919744044406741</v>
      </c>
      <c r="M202" s="162">
        <f t="shared" si="15"/>
        <v>18214.019999999997</v>
      </c>
    </row>
    <row r="203" spans="8:13" ht="15" thickBot="1" x14ac:dyDescent="0.4">
      <c r="H203" s="163">
        <v>100</v>
      </c>
      <c r="I203" s="164" t="s">
        <v>61</v>
      </c>
      <c r="J203" s="165">
        <f t="shared" si="12"/>
        <v>25942</v>
      </c>
      <c r="K203" s="165">
        <f t="shared" si="13"/>
        <v>44340</v>
      </c>
      <c r="L203" s="166">
        <f t="shared" si="14"/>
        <v>0.70919744044406752</v>
      </c>
      <c r="M203" s="167">
        <f t="shared" si="15"/>
        <v>18398</v>
      </c>
    </row>
    <row r="204" spans="8:13" x14ac:dyDescent="0.35">
      <c r="H204" s="138">
        <v>1</v>
      </c>
      <c r="I204" s="139" t="s">
        <v>62</v>
      </c>
      <c r="J204" s="140">
        <v>389.13</v>
      </c>
      <c r="K204" s="140">
        <v>665.1</v>
      </c>
      <c r="L204" s="141">
        <f t="shared" si="14"/>
        <v>0.70919744044406763</v>
      </c>
      <c r="M204" s="142">
        <f t="shared" si="15"/>
        <v>275.97000000000003</v>
      </c>
    </row>
    <row r="205" spans="8:13" x14ac:dyDescent="0.35">
      <c r="H205" s="143">
        <v>2</v>
      </c>
      <c r="I205" s="144" t="s">
        <v>62</v>
      </c>
      <c r="J205" s="145">
        <f>H205*389.13</f>
        <v>778.26</v>
      </c>
      <c r="K205" s="145">
        <f>H205*665.1</f>
        <v>1330.2</v>
      </c>
      <c r="L205" s="146">
        <f t="shared" si="14"/>
        <v>0.70919744044406763</v>
      </c>
      <c r="M205" s="147">
        <f t="shared" si="15"/>
        <v>551.94000000000005</v>
      </c>
    </row>
    <row r="206" spans="8:13" x14ac:dyDescent="0.35">
      <c r="H206" s="143">
        <v>3</v>
      </c>
      <c r="I206" s="144" t="s">
        <v>62</v>
      </c>
      <c r="J206" s="145">
        <f t="shared" ref="J206:J269" si="16">H206*389.13</f>
        <v>1167.3899999999999</v>
      </c>
      <c r="K206" s="145">
        <f t="shared" ref="K206:K269" si="17">H206*665.1</f>
        <v>1995.3000000000002</v>
      </c>
      <c r="L206" s="146">
        <f t="shared" si="14"/>
        <v>0.70919744044406785</v>
      </c>
      <c r="M206" s="147">
        <f t="shared" si="15"/>
        <v>827.91000000000031</v>
      </c>
    </row>
    <row r="207" spans="8:13" x14ac:dyDescent="0.35">
      <c r="H207" s="143">
        <v>4</v>
      </c>
      <c r="I207" s="144" t="s">
        <v>62</v>
      </c>
      <c r="J207" s="145">
        <f t="shared" si="16"/>
        <v>1556.52</v>
      </c>
      <c r="K207" s="145">
        <f t="shared" si="17"/>
        <v>2660.4</v>
      </c>
      <c r="L207" s="146">
        <f t="shared" si="14"/>
        <v>0.70919744044406763</v>
      </c>
      <c r="M207" s="147">
        <f t="shared" si="15"/>
        <v>1103.8800000000001</v>
      </c>
    </row>
    <row r="208" spans="8:13" x14ac:dyDescent="0.35">
      <c r="H208" s="143">
        <v>5</v>
      </c>
      <c r="I208" s="144" t="s">
        <v>62</v>
      </c>
      <c r="J208" s="145">
        <f t="shared" si="16"/>
        <v>1945.65</v>
      </c>
      <c r="K208" s="145">
        <f t="shared" si="17"/>
        <v>3325.5</v>
      </c>
      <c r="L208" s="146">
        <f t="shared" si="14"/>
        <v>0.70919744044406741</v>
      </c>
      <c r="M208" s="147">
        <f t="shared" si="15"/>
        <v>1379.85</v>
      </c>
    </row>
    <row r="209" spans="8:13" x14ac:dyDescent="0.35">
      <c r="H209" s="143">
        <v>6</v>
      </c>
      <c r="I209" s="144" t="s">
        <v>62</v>
      </c>
      <c r="J209" s="145">
        <f t="shared" si="16"/>
        <v>2334.7799999999997</v>
      </c>
      <c r="K209" s="145">
        <f t="shared" si="17"/>
        <v>3990.6000000000004</v>
      </c>
      <c r="L209" s="146">
        <f t="shared" si="14"/>
        <v>0.70919744044406785</v>
      </c>
      <c r="M209" s="147">
        <f t="shared" si="15"/>
        <v>1655.8200000000006</v>
      </c>
    </row>
    <row r="210" spans="8:13" x14ac:dyDescent="0.35">
      <c r="H210" s="143">
        <v>7</v>
      </c>
      <c r="I210" s="144" t="s">
        <v>62</v>
      </c>
      <c r="J210" s="145">
        <f t="shared" si="16"/>
        <v>2723.91</v>
      </c>
      <c r="K210" s="145">
        <f t="shared" si="17"/>
        <v>4655.7</v>
      </c>
      <c r="L210" s="146">
        <f t="shared" si="14"/>
        <v>0.70919744044406752</v>
      </c>
      <c r="M210" s="147">
        <f t="shared" si="15"/>
        <v>1931.79</v>
      </c>
    </row>
    <row r="211" spans="8:13" x14ac:dyDescent="0.35">
      <c r="H211" s="143">
        <v>8</v>
      </c>
      <c r="I211" s="144" t="s">
        <v>62</v>
      </c>
      <c r="J211" s="145">
        <f t="shared" si="16"/>
        <v>3113.04</v>
      </c>
      <c r="K211" s="145">
        <f t="shared" si="17"/>
        <v>5320.8</v>
      </c>
      <c r="L211" s="146">
        <f t="shared" si="14"/>
        <v>0.70919744044406763</v>
      </c>
      <c r="M211" s="147">
        <f t="shared" si="15"/>
        <v>2207.7600000000002</v>
      </c>
    </row>
    <row r="212" spans="8:13" x14ac:dyDescent="0.35">
      <c r="H212" s="143">
        <v>9</v>
      </c>
      <c r="I212" s="144" t="s">
        <v>62</v>
      </c>
      <c r="J212" s="145">
        <f t="shared" si="16"/>
        <v>3502.17</v>
      </c>
      <c r="K212" s="145">
        <f t="shared" si="17"/>
        <v>5985.9000000000005</v>
      </c>
      <c r="L212" s="146">
        <f t="shared" si="14"/>
        <v>0.70919744044406763</v>
      </c>
      <c r="M212" s="147">
        <f t="shared" si="15"/>
        <v>2483.7300000000005</v>
      </c>
    </row>
    <row r="213" spans="8:13" x14ac:dyDescent="0.35">
      <c r="H213" s="143">
        <v>10</v>
      </c>
      <c r="I213" s="144" t="s">
        <v>62</v>
      </c>
      <c r="J213" s="145">
        <f t="shared" si="16"/>
        <v>3891.3</v>
      </c>
      <c r="K213" s="145">
        <f t="shared" si="17"/>
        <v>6651</v>
      </c>
      <c r="L213" s="146">
        <f t="shared" si="14"/>
        <v>0.70919744044406741</v>
      </c>
      <c r="M213" s="147">
        <f t="shared" si="15"/>
        <v>2759.7</v>
      </c>
    </row>
    <row r="214" spans="8:13" x14ac:dyDescent="0.35">
      <c r="H214" s="143">
        <v>11</v>
      </c>
      <c r="I214" s="144" t="s">
        <v>62</v>
      </c>
      <c r="J214" s="145">
        <f t="shared" si="16"/>
        <v>4280.43</v>
      </c>
      <c r="K214" s="145">
        <f t="shared" si="17"/>
        <v>7316.1</v>
      </c>
      <c r="L214" s="146">
        <f t="shared" si="14"/>
        <v>0.70919744044406752</v>
      </c>
      <c r="M214" s="147">
        <f t="shared" si="15"/>
        <v>3035.67</v>
      </c>
    </row>
    <row r="215" spans="8:13" x14ac:dyDescent="0.35">
      <c r="H215" s="143">
        <v>12</v>
      </c>
      <c r="I215" s="144" t="s">
        <v>62</v>
      </c>
      <c r="J215" s="145">
        <f t="shared" si="16"/>
        <v>4669.5599999999995</v>
      </c>
      <c r="K215" s="145">
        <f t="shared" si="17"/>
        <v>7981.2000000000007</v>
      </c>
      <c r="L215" s="146">
        <f t="shared" si="14"/>
        <v>0.70919744044406785</v>
      </c>
      <c r="M215" s="147">
        <f t="shared" si="15"/>
        <v>3311.6400000000012</v>
      </c>
    </row>
    <row r="216" spans="8:13" x14ac:dyDescent="0.35">
      <c r="H216" s="143">
        <v>13</v>
      </c>
      <c r="I216" s="144" t="s">
        <v>62</v>
      </c>
      <c r="J216" s="145">
        <f t="shared" si="16"/>
        <v>5058.6899999999996</v>
      </c>
      <c r="K216" s="145">
        <f t="shared" si="17"/>
        <v>8646.3000000000011</v>
      </c>
      <c r="L216" s="146">
        <f t="shared" si="14"/>
        <v>0.70919744044406785</v>
      </c>
      <c r="M216" s="147">
        <f t="shared" si="15"/>
        <v>3587.6100000000015</v>
      </c>
    </row>
    <row r="217" spans="8:13" x14ac:dyDescent="0.35">
      <c r="H217" s="143">
        <v>14</v>
      </c>
      <c r="I217" s="144" t="s">
        <v>62</v>
      </c>
      <c r="J217" s="145">
        <f t="shared" si="16"/>
        <v>5447.82</v>
      </c>
      <c r="K217" s="145">
        <f t="shared" si="17"/>
        <v>9311.4</v>
      </c>
      <c r="L217" s="146">
        <f t="shared" si="14"/>
        <v>0.70919744044406752</v>
      </c>
      <c r="M217" s="147">
        <f t="shared" si="15"/>
        <v>3863.58</v>
      </c>
    </row>
    <row r="218" spans="8:13" x14ac:dyDescent="0.35">
      <c r="H218" s="143">
        <v>15</v>
      </c>
      <c r="I218" s="144" t="s">
        <v>62</v>
      </c>
      <c r="J218" s="145">
        <f t="shared" si="16"/>
        <v>5836.95</v>
      </c>
      <c r="K218" s="145">
        <f t="shared" si="17"/>
        <v>9976.5</v>
      </c>
      <c r="L218" s="146">
        <f t="shared" si="14"/>
        <v>0.70919744044406763</v>
      </c>
      <c r="M218" s="147">
        <f t="shared" si="15"/>
        <v>4139.55</v>
      </c>
    </row>
    <row r="219" spans="8:13" x14ac:dyDescent="0.35">
      <c r="H219" s="143">
        <v>16</v>
      </c>
      <c r="I219" s="144" t="s">
        <v>62</v>
      </c>
      <c r="J219" s="145">
        <f t="shared" si="16"/>
        <v>6226.08</v>
      </c>
      <c r="K219" s="145">
        <f t="shared" si="17"/>
        <v>10641.6</v>
      </c>
      <c r="L219" s="146">
        <f t="shared" si="14"/>
        <v>0.70919744044406763</v>
      </c>
      <c r="M219" s="147">
        <f t="shared" si="15"/>
        <v>4415.5200000000004</v>
      </c>
    </row>
    <row r="220" spans="8:13" x14ac:dyDescent="0.35">
      <c r="H220" s="143">
        <v>17</v>
      </c>
      <c r="I220" s="144" t="s">
        <v>62</v>
      </c>
      <c r="J220" s="145">
        <f t="shared" si="16"/>
        <v>6615.21</v>
      </c>
      <c r="K220" s="145">
        <f t="shared" si="17"/>
        <v>11306.7</v>
      </c>
      <c r="L220" s="146">
        <f t="shared" si="14"/>
        <v>0.70919744044406763</v>
      </c>
      <c r="M220" s="147">
        <f t="shared" si="15"/>
        <v>4691.4900000000007</v>
      </c>
    </row>
    <row r="221" spans="8:13" x14ac:dyDescent="0.35">
      <c r="H221" s="143">
        <v>18</v>
      </c>
      <c r="I221" s="144" t="s">
        <v>62</v>
      </c>
      <c r="J221" s="145">
        <f t="shared" si="16"/>
        <v>7004.34</v>
      </c>
      <c r="K221" s="145">
        <f t="shared" si="17"/>
        <v>11971.800000000001</v>
      </c>
      <c r="L221" s="146">
        <f t="shared" si="14"/>
        <v>0.70919744044406763</v>
      </c>
      <c r="M221" s="147">
        <f t="shared" si="15"/>
        <v>4967.4600000000009</v>
      </c>
    </row>
    <row r="222" spans="8:13" x14ac:dyDescent="0.35">
      <c r="H222" s="143">
        <v>19</v>
      </c>
      <c r="I222" s="144" t="s">
        <v>62</v>
      </c>
      <c r="J222" s="145">
        <f t="shared" si="16"/>
        <v>7393.47</v>
      </c>
      <c r="K222" s="145">
        <f t="shared" si="17"/>
        <v>12636.9</v>
      </c>
      <c r="L222" s="146">
        <f t="shared" si="14"/>
        <v>0.70919744044406741</v>
      </c>
      <c r="M222" s="147">
        <f t="shared" si="15"/>
        <v>5243.4299999999994</v>
      </c>
    </row>
    <row r="223" spans="8:13" x14ac:dyDescent="0.35">
      <c r="H223" s="143">
        <v>20</v>
      </c>
      <c r="I223" s="144" t="s">
        <v>62</v>
      </c>
      <c r="J223" s="145">
        <f t="shared" si="16"/>
        <v>7782.6</v>
      </c>
      <c r="K223" s="145">
        <f t="shared" si="17"/>
        <v>13302</v>
      </c>
      <c r="L223" s="146">
        <f t="shared" si="14"/>
        <v>0.70919744044406741</v>
      </c>
      <c r="M223" s="147">
        <f t="shared" si="15"/>
        <v>5519.4</v>
      </c>
    </row>
    <row r="224" spans="8:13" x14ac:dyDescent="0.35">
      <c r="H224" s="143">
        <v>21</v>
      </c>
      <c r="I224" s="144" t="s">
        <v>62</v>
      </c>
      <c r="J224" s="145">
        <f t="shared" si="16"/>
        <v>8171.73</v>
      </c>
      <c r="K224" s="145">
        <f t="shared" si="17"/>
        <v>13967.1</v>
      </c>
      <c r="L224" s="146">
        <f t="shared" si="14"/>
        <v>0.70919744044406763</v>
      </c>
      <c r="M224" s="147">
        <f t="shared" si="15"/>
        <v>5795.3700000000008</v>
      </c>
    </row>
    <row r="225" spans="8:13" x14ac:dyDescent="0.35">
      <c r="H225" s="143">
        <v>22</v>
      </c>
      <c r="I225" s="144" t="s">
        <v>62</v>
      </c>
      <c r="J225" s="145">
        <f t="shared" si="16"/>
        <v>8560.86</v>
      </c>
      <c r="K225" s="145">
        <f t="shared" si="17"/>
        <v>14632.2</v>
      </c>
      <c r="L225" s="146">
        <f t="shared" si="14"/>
        <v>0.70919744044406752</v>
      </c>
      <c r="M225" s="147">
        <f t="shared" si="15"/>
        <v>6071.34</v>
      </c>
    </row>
    <row r="226" spans="8:13" x14ac:dyDescent="0.35">
      <c r="H226" s="143">
        <v>23</v>
      </c>
      <c r="I226" s="144" t="s">
        <v>62</v>
      </c>
      <c r="J226" s="145">
        <f t="shared" si="16"/>
        <v>8949.99</v>
      </c>
      <c r="K226" s="145">
        <f t="shared" si="17"/>
        <v>15297.300000000001</v>
      </c>
      <c r="L226" s="146">
        <f t="shared" si="14"/>
        <v>0.70919744044406774</v>
      </c>
      <c r="M226" s="147">
        <f t="shared" si="15"/>
        <v>6347.3100000000013</v>
      </c>
    </row>
    <row r="227" spans="8:13" x14ac:dyDescent="0.35">
      <c r="H227" s="143">
        <v>24</v>
      </c>
      <c r="I227" s="144" t="s">
        <v>62</v>
      </c>
      <c r="J227" s="145">
        <f t="shared" si="16"/>
        <v>9339.119999999999</v>
      </c>
      <c r="K227" s="145">
        <f t="shared" si="17"/>
        <v>15962.400000000001</v>
      </c>
      <c r="L227" s="146">
        <f t="shared" si="14"/>
        <v>0.70919744044406785</v>
      </c>
      <c r="M227" s="147">
        <f t="shared" si="15"/>
        <v>6623.2800000000025</v>
      </c>
    </row>
    <row r="228" spans="8:13" x14ac:dyDescent="0.35">
      <c r="H228" s="143">
        <v>25</v>
      </c>
      <c r="I228" s="144" t="s">
        <v>62</v>
      </c>
      <c r="J228" s="145">
        <f t="shared" si="16"/>
        <v>9728.25</v>
      </c>
      <c r="K228" s="145">
        <f t="shared" si="17"/>
        <v>16627.5</v>
      </c>
      <c r="L228" s="146">
        <f t="shared" si="14"/>
        <v>0.70919744044406752</v>
      </c>
      <c r="M228" s="147">
        <f t="shared" si="15"/>
        <v>6899.25</v>
      </c>
    </row>
    <row r="229" spans="8:13" x14ac:dyDescent="0.35">
      <c r="H229" s="143">
        <v>26</v>
      </c>
      <c r="I229" s="144" t="s">
        <v>62</v>
      </c>
      <c r="J229" s="145">
        <f t="shared" si="16"/>
        <v>10117.379999999999</v>
      </c>
      <c r="K229" s="145">
        <f t="shared" si="17"/>
        <v>17292.600000000002</v>
      </c>
      <c r="L229" s="146">
        <f t="shared" si="14"/>
        <v>0.70919744044406785</v>
      </c>
      <c r="M229" s="147">
        <f t="shared" si="15"/>
        <v>7175.220000000003</v>
      </c>
    </row>
    <row r="230" spans="8:13" x14ac:dyDescent="0.35">
      <c r="H230" s="143">
        <v>27</v>
      </c>
      <c r="I230" s="144" t="s">
        <v>62</v>
      </c>
      <c r="J230" s="145">
        <f t="shared" si="16"/>
        <v>10506.51</v>
      </c>
      <c r="K230" s="145">
        <f t="shared" si="17"/>
        <v>17957.7</v>
      </c>
      <c r="L230" s="146">
        <f t="shared" si="14"/>
        <v>0.70919744044406752</v>
      </c>
      <c r="M230" s="147">
        <f t="shared" si="15"/>
        <v>7451.1900000000005</v>
      </c>
    </row>
    <row r="231" spans="8:13" x14ac:dyDescent="0.35">
      <c r="H231" s="143">
        <v>28</v>
      </c>
      <c r="I231" s="144" t="s">
        <v>62</v>
      </c>
      <c r="J231" s="145">
        <f t="shared" si="16"/>
        <v>10895.64</v>
      </c>
      <c r="K231" s="145">
        <f t="shared" si="17"/>
        <v>18622.8</v>
      </c>
      <c r="L231" s="146">
        <f t="shared" si="14"/>
        <v>0.70919744044406752</v>
      </c>
      <c r="M231" s="147">
        <f t="shared" si="15"/>
        <v>7727.16</v>
      </c>
    </row>
    <row r="232" spans="8:13" x14ac:dyDescent="0.35">
      <c r="H232" s="143">
        <v>29</v>
      </c>
      <c r="I232" s="144" t="s">
        <v>62</v>
      </c>
      <c r="J232" s="145">
        <f t="shared" si="16"/>
        <v>11284.77</v>
      </c>
      <c r="K232" s="145">
        <f t="shared" si="17"/>
        <v>19287.900000000001</v>
      </c>
      <c r="L232" s="146">
        <f t="shared" si="14"/>
        <v>0.70919744044406763</v>
      </c>
      <c r="M232" s="147">
        <f t="shared" si="15"/>
        <v>8003.130000000001</v>
      </c>
    </row>
    <row r="233" spans="8:13" x14ac:dyDescent="0.35">
      <c r="H233" s="143">
        <v>30</v>
      </c>
      <c r="I233" s="144" t="s">
        <v>62</v>
      </c>
      <c r="J233" s="145">
        <f t="shared" si="16"/>
        <v>11673.9</v>
      </c>
      <c r="K233" s="145">
        <f t="shared" si="17"/>
        <v>19953</v>
      </c>
      <c r="L233" s="146">
        <f t="shared" si="14"/>
        <v>0.70919744044406763</v>
      </c>
      <c r="M233" s="147">
        <f t="shared" si="15"/>
        <v>8279.1</v>
      </c>
    </row>
    <row r="234" spans="8:13" x14ac:dyDescent="0.35">
      <c r="H234" s="143">
        <v>31</v>
      </c>
      <c r="I234" s="144" t="s">
        <v>62</v>
      </c>
      <c r="J234" s="145">
        <f t="shared" si="16"/>
        <v>12063.03</v>
      </c>
      <c r="K234" s="145">
        <f t="shared" si="17"/>
        <v>20618.100000000002</v>
      </c>
      <c r="L234" s="146">
        <f t="shared" si="14"/>
        <v>0.70919744044406763</v>
      </c>
      <c r="M234" s="147">
        <f t="shared" si="15"/>
        <v>8555.0700000000015</v>
      </c>
    </row>
    <row r="235" spans="8:13" x14ac:dyDescent="0.35">
      <c r="H235" s="143">
        <v>32</v>
      </c>
      <c r="I235" s="144" t="s">
        <v>62</v>
      </c>
      <c r="J235" s="145">
        <f t="shared" si="16"/>
        <v>12452.16</v>
      </c>
      <c r="K235" s="145">
        <f t="shared" si="17"/>
        <v>21283.200000000001</v>
      </c>
      <c r="L235" s="146">
        <f t="shared" si="14"/>
        <v>0.70919744044406763</v>
      </c>
      <c r="M235" s="147">
        <f t="shared" si="15"/>
        <v>8831.0400000000009</v>
      </c>
    </row>
    <row r="236" spans="8:13" x14ac:dyDescent="0.35">
      <c r="H236" s="143">
        <v>33</v>
      </c>
      <c r="I236" s="144" t="s">
        <v>62</v>
      </c>
      <c r="J236" s="145">
        <f t="shared" si="16"/>
        <v>12841.289999999999</v>
      </c>
      <c r="K236" s="145">
        <f t="shared" si="17"/>
        <v>21948.3</v>
      </c>
      <c r="L236" s="146">
        <f t="shared" si="14"/>
        <v>0.70919744044406763</v>
      </c>
      <c r="M236" s="147">
        <f t="shared" si="15"/>
        <v>9107.01</v>
      </c>
    </row>
    <row r="237" spans="8:13" x14ac:dyDescent="0.35">
      <c r="H237" s="143">
        <v>34</v>
      </c>
      <c r="I237" s="144" t="s">
        <v>62</v>
      </c>
      <c r="J237" s="145">
        <f t="shared" si="16"/>
        <v>13230.42</v>
      </c>
      <c r="K237" s="145">
        <f t="shared" si="17"/>
        <v>22613.4</v>
      </c>
      <c r="L237" s="146">
        <f t="shared" si="14"/>
        <v>0.70919744044406763</v>
      </c>
      <c r="M237" s="147">
        <f t="shared" si="15"/>
        <v>9382.9800000000014</v>
      </c>
    </row>
    <row r="238" spans="8:13" x14ac:dyDescent="0.35">
      <c r="H238" s="143">
        <v>35</v>
      </c>
      <c r="I238" s="144" t="s">
        <v>62</v>
      </c>
      <c r="J238" s="145">
        <f t="shared" si="16"/>
        <v>13619.55</v>
      </c>
      <c r="K238" s="145">
        <f t="shared" si="17"/>
        <v>23278.5</v>
      </c>
      <c r="L238" s="146">
        <f t="shared" si="14"/>
        <v>0.70919744044406763</v>
      </c>
      <c r="M238" s="147">
        <f t="shared" si="15"/>
        <v>9658.9500000000007</v>
      </c>
    </row>
    <row r="239" spans="8:13" x14ac:dyDescent="0.35">
      <c r="H239" s="143">
        <v>36</v>
      </c>
      <c r="I239" s="144" t="s">
        <v>62</v>
      </c>
      <c r="J239" s="145">
        <f t="shared" si="16"/>
        <v>14008.68</v>
      </c>
      <c r="K239" s="145">
        <f t="shared" si="17"/>
        <v>23943.600000000002</v>
      </c>
      <c r="L239" s="146">
        <f t="shared" si="14"/>
        <v>0.70919744044406763</v>
      </c>
      <c r="M239" s="147">
        <f t="shared" si="15"/>
        <v>9934.9200000000019</v>
      </c>
    </row>
    <row r="240" spans="8:13" x14ac:dyDescent="0.35">
      <c r="H240" s="143">
        <v>37</v>
      </c>
      <c r="I240" s="144" t="s">
        <v>62</v>
      </c>
      <c r="J240" s="145">
        <f t="shared" si="16"/>
        <v>14397.81</v>
      </c>
      <c r="K240" s="145">
        <f t="shared" si="17"/>
        <v>24608.7</v>
      </c>
      <c r="L240" s="146">
        <f t="shared" si="14"/>
        <v>0.70919744044406763</v>
      </c>
      <c r="M240" s="147">
        <f t="shared" si="15"/>
        <v>10210.890000000001</v>
      </c>
    </row>
    <row r="241" spans="8:13" x14ac:dyDescent="0.35">
      <c r="H241" s="143">
        <v>38</v>
      </c>
      <c r="I241" s="144" t="s">
        <v>62</v>
      </c>
      <c r="J241" s="145">
        <f t="shared" si="16"/>
        <v>14786.94</v>
      </c>
      <c r="K241" s="145">
        <f t="shared" si="17"/>
        <v>25273.8</v>
      </c>
      <c r="L241" s="146">
        <f t="shared" si="14"/>
        <v>0.70919744044406741</v>
      </c>
      <c r="M241" s="147">
        <f t="shared" si="15"/>
        <v>10486.859999999999</v>
      </c>
    </row>
    <row r="242" spans="8:13" x14ac:dyDescent="0.35">
      <c r="H242" s="143">
        <v>39</v>
      </c>
      <c r="I242" s="144" t="s">
        <v>62</v>
      </c>
      <c r="J242" s="145">
        <f t="shared" si="16"/>
        <v>15176.07</v>
      </c>
      <c r="K242" s="145">
        <f t="shared" si="17"/>
        <v>25938.9</v>
      </c>
      <c r="L242" s="146">
        <f t="shared" si="14"/>
        <v>0.70919744044406763</v>
      </c>
      <c r="M242" s="147">
        <f t="shared" si="15"/>
        <v>10762.830000000002</v>
      </c>
    </row>
    <row r="243" spans="8:13" x14ac:dyDescent="0.35">
      <c r="H243" s="143">
        <v>40</v>
      </c>
      <c r="I243" s="144" t="s">
        <v>62</v>
      </c>
      <c r="J243" s="145">
        <f t="shared" si="16"/>
        <v>15565.2</v>
      </c>
      <c r="K243" s="145">
        <f t="shared" si="17"/>
        <v>26604</v>
      </c>
      <c r="L243" s="146">
        <f t="shared" si="14"/>
        <v>0.70919744044406741</v>
      </c>
      <c r="M243" s="147">
        <f t="shared" si="15"/>
        <v>11038.8</v>
      </c>
    </row>
    <row r="244" spans="8:13" x14ac:dyDescent="0.35">
      <c r="H244" s="143">
        <v>41</v>
      </c>
      <c r="I244" s="144" t="s">
        <v>62</v>
      </c>
      <c r="J244" s="145">
        <f t="shared" si="16"/>
        <v>15954.33</v>
      </c>
      <c r="K244" s="145">
        <f t="shared" si="17"/>
        <v>27269.100000000002</v>
      </c>
      <c r="L244" s="146">
        <f t="shared" si="14"/>
        <v>0.70919744044406763</v>
      </c>
      <c r="M244" s="147">
        <f t="shared" si="15"/>
        <v>11314.770000000002</v>
      </c>
    </row>
    <row r="245" spans="8:13" x14ac:dyDescent="0.35">
      <c r="H245" s="143">
        <v>42</v>
      </c>
      <c r="I245" s="144" t="s">
        <v>62</v>
      </c>
      <c r="J245" s="145">
        <f t="shared" si="16"/>
        <v>16343.46</v>
      </c>
      <c r="K245" s="145">
        <f t="shared" si="17"/>
        <v>27934.2</v>
      </c>
      <c r="L245" s="146">
        <f t="shared" si="14"/>
        <v>0.70919744044406763</v>
      </c>
      <c r="M245" s="147">
        <f t="shared" si="15"/>
        <v>11590.740000000002</v>
      </c>
    </row>
    <row r="246" spans="8:13" x14ac:dyDescent="0.35">
      <c r="H246" s="143">
        <v>43</v>
      </c>
      <c r="I246" s="144" t="s">
        <v>62</v>
      </c>
      <c r="J246" s="145">
        <f t="shared" si="16"/>
        <v>16732.59</v>
      </c>
      <c r="K246" s="145">
        <f t="shared" si="17"/>
        <v>28599.3</v>
      </c>
      <c r="L246" s="146">
        <f t="shared" si="14"/>
        <v>0.70919744044406752</v>
      </c>
      <c r="M246" s="147">
        <f t="shared" si="15"/>
        <v>11866.71</v>
      </c>
    </row>
    <row r="247" spans="8:13" x14ac:dyDescent="0.35">
      <c r="H247" s="143">
        <v>44</v>
      </c>
      <c r="I247" s="144" t="s">
        <v>62</v>
      </c>
      <c r="J247" s="145">
        <f t="shared" si="16"/>
        <v>17121.72</v>
      </c>
      <c r="K247" s="145">
        <f t="shared" si="17"/>
        <v>29264.400000000001</v>
      </c>
      <c r="L247" s="146">
        <f t="shared" si="14"/>
        <v>0.70919744044406752</v>
      </c>
      <c r="M247" s="147">
        <f t="shared" si="15"/>
        <v>12142.68</v>
      </c>
    </row>
    <row r="248" spans="8:13" x14ac:dyDescent="0.35">
      <c r="H248" s="143">
        <v>45</v>
      </c>
      <c r="I248" s="144" t="s">
        <v>62</v>
      </c>
      <c r="J248" s="145">
        <f t="shared" si="16"/>
        <v>17510.849999999999</v>
      </c>
      <c r="K248" s="145">
        <f t="shared" si="17"/>
        <v>29929.5</v>
      </c>
      <c r="L248" s="146">
        <f t="shared" si="14"/>
        <v>0.70919744044406763</v>
      </c>
      <c r="M248" s="147">
        <f t="shared" si="15"/>
        <v>12418.650000000001</v>
      </c>
    </row>
    <row r="249" spans="8:13" x14ac:dyDescent="0.35">
      <c r="H249" s="143">
        <v>46</v>
      </c>
      <c r="I249" s="144" t="s">
        <v>62</v>
      </c>
      <c r="J249" s="145">
        <f t="shared" si="16"/>
        <v>17899.98</v>
      </c>
      <c r="K249" s="145">
        <f t="shared" si="17"/>
        <v>30594.600000000002</v>
      </c>
      <c r="L249" s="146">
        <f t="shared" si="14"/>
        <v>0.70919744044406774</v>
      </c>
      <c r="M249" s="147">
        <f t="shared" si="15"/>
        <v>12694.620000000003</v>
      </c>
    </row>
    <row r="250" spans="8:13" x14ac:dyDescent="0.35">
      <c r="H250" s="143">
        <v>47</v>
      </c>
      <c r="I250" s="144" t="s">
        <v>62</v>
      </c>
      <c r="J250" s="145">
        <f t="shared" si="16"/>
        <v>18289.11</v>
      </c>
      <c r="K250" s="145">
        <f t="shared" si="17"/>
        <v>31259.7</v>
      </c>
      <c r="L250" s="146">
        <f t="shared" si="14"/>
        <v>0.70919744044406752</v>
      </c>
      <c r="M250" s="147">
        <f t="shared" si="15"/>
        <v>12970.59</v>
      </c>
    </row>
    <row r="251" spans="8:13" x14ac:dyDescent="0.35">
      <c r="H251" s="143">
        <v>48</v>
      </c>
      <c r="I251" s="144" t="s">
        <v>62</v>
      </c>
      <c r="J251" s="145">
        <f t="shared" si="16"/>
        <v>18678.239999999998</v>
      </c>
      <c r="K251" s="145">
        <f t="shared" si="17"/>
        <v>31924.800000000003</v>
      </c>
      <c r="L251" s="146">
        <f t="shared" si="14"/>
        <v>0.70919744044406785</v>
      </c>
      <c r="M251" s="147">
        <f t="shared" si="15"/>
        <v>13246.560000000005</v>
      </c>
    </row>
    <row r="252" spans="8:13" x14ac:dyDescent="0.35">
      <c r="H252" s="143">
        <v>49</v>
      </c>
      <c r="I252" s="144" t="s">
        <v>62</v>
      </c>
      <c r="J252" s="145">
        <f t="shared" si="16"/>
        <v>19067.37</v>
      </c>
      <c r="K252" s="145">
        <f t="shared" si="17"/>
        <v>32589.9</v>
      </c>
      <c r="L252" s="146">
        <f t="shared" si="14"/>
        <v>0.70919744044406774</v>
      </c>
      <c r="M252" s="147">
        <f t="shared" si="15"/>
        <v>13522.530000000002</v>
      </c>
    </row>
    <row r="253" spans="8:13" x14ac:dyDescent="0.35">
      <c r="H253" s="143">
        <v>50</v>
      </c>
      <c r="I253" s="144" t="s">
        <v>62</v>
      </c>
      <c r="J253" s="145">
        <f t="shared" si="16"/>
        <v>19456.5</v>
      </c>
      <c r="K253" s="145">
        <f t="shared" si="17"/>
        <v>33255</v>
      </c>
      <c r="L253" s="146">
        <f t="shared" si="14"/>
        <v>0.70919744044406752</v>
      </c>
      <c r="M253" s="147">
        <f t="shared" si="15"/>
        <v>13798.5</v>
      </c>
    </row>
    <row r="254" spans="8:13" x14ac:dyDescent="0.35">
      <c r="H254" s="143">
        <v>51</v>
      </c>
      <c r="I254" s="144" t="s">
        <v>62</v>
      </c>
      <c r="J254" s="145">
        <f t="shared" si="16"/>
        <v>19845.63</v>
      </c>
      <c r="K254" s="145">
        <f t="shared" si="17"/>
        <v>33920.1</v>
      </c>
      <c r="L254" s="146">
        <f t="shared" si="14"/>
        <v>0.70919744044406741</v>
      </c>
      <c r="M254" s="147">
        <f t="shared" si="15"/>
        <v>14074.469999999998</v>
      </c>
    </row>
    <row r="255" spans="8:13" x14ac:dyDescent="0.35">
      <c r="H255" s="143">
        <v>52</v>
      </c>
      <c r="I255" s="144" t="s">
        <v>62</v>
      </c>
      <c r="J255" s="145">
        <f t="shared" si="16"/>
        <v>20234.759999999998</v>
      </c>
      <c r="K255" s="145">
        <f t="shared" si="17"/>
        <v>34585.200000000004</v>
      </c>
      <c r="L255" s="146">
        <f t="shared" si="14"/>
        <v>0.70919744044406785</v>
      </c>
      <c r="M255" s="147">
        <f t="shared" si="15"/>
        <v>14350.440000000006</v>
      </c>
    </row>
    <row r="256" spans="8:13" x14ac:dyDescent="0.35">
      <c r="H256" s="143">
        <v>53</v>
      </c>
      <c r="I256" s="144" t="s">
        <v>62</v>
      </c>
      <c r="J256" s="145">
        <f t="shared" si="16"/>
        <v>20623.89</v>
      </c>
      <c r="K256" s="145">
        <f t="shared" si="17"/>
        <v>35250.300000000003</v>
      </c>
      <c r="L256" s="146">
        <f t="shared" si="14"/>
        <v>0.70919744044406774</v>
      </c>
      <c r="M256" s="147">
        <f t="shared" si="15"/>
        <v>14626.410000000003</v>
      </c>
    </row>
    <row r="257" spans="8:13" x14ac:dyDescent="0.35">
      <c r="H257" s="143">
        <v>54</v>
      </c>
      <c r="I257" s="144" t="s">
        <v>62</v>
      </c>
      <c r="J257" s="145">
        <f t="shared" si="16"/>
        <v>21013.02</v>
      </c>
      <c r="K257" s="145">
        <f t="shared" si="17"/>
        <v>35915.4</v>
      </c>
      <c r="L257" s="146">
        <f t="shared" si="14"/>
        <v>0.70919744044406752</v>
      </c>
      <c r="M257" s="147">
        <f t="shared" si="15"/>
        <v>14902.380000000001</v>
      </c>
    </row>
    <row r="258" spans="8:13" x14ac:dyDescent="0.35">
      <c r="H258" s="143">
        <v>55</v>
      </c>
      <c r="I258" s="144" t="s">
        <v>62</v>
      </c>
      <c r="J258" s="145">
        <f t="shared" si="16"/>
        <v>21402.15</v>
      </c>
      <c r="K258" s="145">
        <f t="shared" si="17"/>
        <v>36580.5</v>
      </c>
      <c r="L258" s="146">
        <f t="shared" si="14"/>
        <v>0.70919744044406741</v>
      </c>
      <c r="M258" s="147">
        <f t="shared" si="15"/>
        <v>15178.349999999999</v>
      </c>
    </row>
    <row r="259" spans="8:13" x14ac:dyDescent="0.35">
      <c r="H259" s="143">
        <v>56</v>
      </c>
      <c r="I259" s="144" t="s">
        <v>62</v>
      </c>
      <c r="J259" s="145">
        <f t="shared" si="16"/>
        <v>21791.279999999999</v>
      </c>
      <c r="K259" s="145">
        <f t="shared" si="17"/>
        <v>37245.599999999999</v>
      </c>
      <c r="L259" s="146">
        <f t="shared" si="14"/>
        <v>0.70919744044406752</v>
      </c>
      <c r="M259" s="147">
        <f t="shared" si="15"/>
        <v>15454.32</v>
      </c>
    </row>
    <row r="260" spans="8:13" x14ac:dyDescent="0.35">
      <c r="H260" s="143">
        <v>57</v>
      </c>
      <c r="I260" s="144" t="s">
        <v>62</v>
      </c>
      <c r="J260" s="145">
        <f t="shared" si="16"/>
        <v>22180.41</v>
      </c>
      <c r="K260" s="145">
        <f t="shared" si="17"/>
        <v>37910.700000000004</v>
      </c>
      <c r="L260" s="146">
        <f t="shared" si="14"/>
        <v>0.70919744044406774</v>
      </c>
      <c r="M260" s="147">
        <f t="shared" si="15"/>
        <v>15730.290000000005</v>
      </c>
    </row>
    <row r="261" spans="8:13" x14ac:dyDescent="0.35">
      <c r="H261" s="143">
        <v>58</v>
      </c>
      <c r="I261" s="144" t="s">
        <v>62</v>
      </c>
      <c r="J261" s="145">
        <f t="shared" si="16"/>
        <v>22569.54</v>
      </c>
      <c r="K261" s="145">
        <f t="shared" si="17"/>
        <v>38575.800000000003</v>
      </c>
      <c r="L261" s="146">
        <f t="shared" ref="L261:L303" si="18">(K261-J261)/J261</f>
        <v>0.70919744044406763</v>
      </c>
      <c r="M261" s="147">
        <f t="shared" ref="M261:M303" si="19">K261-J261</f>
        <v>16006.260000000002</v>
      </c>
    </row>
    <row r="262" spans="8:13" x14ac:dyDescent="0.35">
      <c r="H262" s="143">
        <v>59</v>
      </c>
      <c r="I262" s="144" t="s">
        <v>62</v>
      </c>
      <c r="J262" s="145">
        <f t="shared" si="16"/>
        <v>22958.67</v>
      </c>
      <c r="K262" s="145">
        <f t="shared" si="17"/>
        <v>39240.9</v>
      </c>
      <c r="L262" s="146">
        <f t="shared" si="18"/>
        <v>0.70919744044406774</v>
      </c>
      <c r="M262" s="147">
        <f t="shared" si="19"/>
        <v>16282.230000000003</v>
      </c>
    </row>
    <row r="263" spans="8:13" x14ac:dyDescent="0.35">
      <c r="H263" s="143">
        <v>60</v>
      </c>
      <c r="I263" s="144" t="s">
        <v>62</v>
      </c>
      <c r="J263" s="145">
        <f t="shared" si="16"/>
        <v>23347.8</v>
      </c>
      <c r="K263" s="145">
        <f t="shared" si="17"/>
        <v>39906</v>
      </c>
      <c r="L263" s="146">
        <f t="shared" si="18"/>
        <v>0.70919744044406763</v>
      </c>
      <c r="M263" s="147">
        <f t="shared" si="19"/>
        <v>16558.2</v>
      </c>
    </row>
    <row r="264" spans="8:13" x14ac:dyDescent="0.35">
      <c r="H264" s="143">
        <v>61</v>
      </c>
      <c r="I264" s="144" t="s">
        <v>62</v>
      </c>
      <c r="J264" s="145">
        <f t="shared" si="16"/>
        <v>23736.93</v>
      </c>
      <c r="K264" s="145">
        <f t="shared" si="17"/>
        <v>40571.1</v>
      </c>
      <c r="L264" s="146">
        <f t="shared" si="18"/>
        <v>0.70919744044406741</v>
      </c>
      <c r="M264" s="147">
        <f t="shared" si="19"/>
        <v>16834.169999999998</v>
      </c>
    </row>
    <row r="265" spans="8:13" x14ac:dyDescent="0.35">
      <c r="H265" s="143">
        <v>62</v>
      </c>
      <c r="I265" s="144" t="s">
        <v>62</v>
      </c>
      <c r="J265" s="145">
        <f t="shared" si="16"/>
        <v>24126.06</v>
      </c>
      <c r="K265" s="145">
        <f t="shared" si="17"/>
        <v>41236.200000000004</v>
      </c>
      <c r="L265" s="146">
        <f t="shared" si="18"/>
        <v>0.70919744044406763</v>
      </c>
      <c r="M265" s="147">
        <f t="shared" si="19"/>
        <v>17110.140000000003</v>
      </c>
    </row>
    <row r="266" spans="8:13" x14ac:dyDescent="0.35">
      <c r="H266" s="143">
        <v>63</v>
      </c>
      <c r="I266" s="144" t="s">
        <v>62</v>
      </c>
      <c r="J266" s="145">
        <f t="shared" si="16"/>
        <v>24515.19</v>
      </c>
      <c r="K266" s="145">
        <f t="shared" si="17"/>
        <v>41901.300000000003</v>
      </c>
      <c r="L266" s="146">
        <f t="shared" si="18"/>
        <v>0.70919744044406774</v>
      </c>
      <c r="M266" s="147">
        <f t="shared" si="19"/>
        <v>17386.110000000004</v>
      </c>
    </row>
    <row r="267" spans="8:13" x14ac:dyDescent="0.35">
      <c r="H267" s="143">
        <v>64</v>
      </c>
      <c r="I267" s="144" t="s">
        <v>62</v>
      </c>
      <c r="J267" s="145">
        <f t="shared" si="16"/>
        <v>24904.32</v>
      </c>
      <c r="K267" s="145">
        <f t="shared" si="17"/>
        <v>42566.400000000001</v>
      </c>
      <c r="L267" s="146">
        <f t="shared" si="18"/>
        <v>0.70919744044406763</v>
      </c>
      <c r="M267" s="147">
        <f t="shared" si="19"/>
        <v>17662.080000000002</v>
      </c>
    </row>
    <row r="268" spans="8:13" x14ac:dyDescent="0.35">
      <c r="H268" s="143">
        <v>65</v>
      </c>
      <c r="I268" s="144" t="s">
        <v>62</v>
      </c>
      <c r="J268" s="145">
        <f t="shared" si="16"/>
        <v>25293.45</v>
      </c>
      <c r="K268" s="145">
        <f t="shared" si="17"/>
        <v>43231.5</v>
      </c>
      <c r="L268" s="146">
        <f t="shared" si="18"/>
        <v>0.70919744044406752</v>
      </c>
      <c r="M268" s="147">
        <f t="shared" si="19"/>
        <v>17938.05</v>
      </c>
    </row>
    <row r="269" spans="8:13" x14ac:dyDescent="0.35">
      <c r="H269" s="143">
        <v>66</v>
      </c>
      <c r="I269" s="144" t="s">
        <v>62</v>
      </c>
      <c r="J269" s="145">
        <f t="shared" si="16"/>
        <v>25682.579999999998</v>
      </c>
      <c r="K269" s="145">
        <f t="shared" si="17"/>
        <v>43896.6</v>
      </c>
      <c r="L269" s="146">
        <f t="shared" si="18"/>
        <v>0.70919744044406763</v>
      </c>
      <c r="M269" s="147">
        <f t="shared" si="19"/>
        <v>18214.02</v>
      </c>
    </row>
    <row r="270" spans="8:13" x14ac:dyDescent="0.35">
      <c r="H270" s="143">
        <v>67</v>
      </c>
      <c r="I270" s="144" t="s">
        <v>62</v>
      </c>
      <c r="J270" s="145">
        <f t="shared" ref="J270:J303" si="20">H270*389.13</f>
        <v>26071.71</v>
      </c>
      <c r="K270" s="145">
        <f t="shared" ref="K270:K303" si="21">H270*665.1</f>
        <v>44561.700000000004</v>
      </c>
      <c r="L270" s="146">
        <f t="shared" si="18"/>
        <v>0.70919744044406774</v>
      </c>
      <c r="M270" s="147">
        <f t="shared" si="19"/>
        <v>18489.990000000005</v>
      </c>
    </row>
    <row r="271" spans="8:13" x14ac:dyDescent="0.35">
      <c r="H271" s="143">
        <v>68</v>
      </c>
      <c r="I271" s="144" t="s">
        <v>62</v>
      </c>
      <c r="J271" s="145">
        <f t="shared" si="20"/>
        <v>26460.84</v>
      </c>
      <c r="K271" s="145">
        <f t="shared" si="21"/>
        <v>45226.8</v>
      </c>
      <c r="L271" s="146">
        <f t="shared" si="18"/>
        <v>0.70919744044406763</v>
      </c>
      <c r="M271" s="147">
        <f t="shared" si="19"/>
        <v>18765.960000000003</v>
      </c>
    </row>
    <row r="272" spans="8:13" x14ac:dyDescent="0.35">
      <c r="H272" s="143">
        <v>69</v>
      </c>
      <c r="I272" s="144" t="s">
        <v>62</v>
      </c>
      <c r="J272" s="145">
        <f t="shared" si="20"/>
        <v>26849.97</v>
      </c>
      <c r="K272" s="145">
        <f t="shared" si="21"/>
        <v>45891.9</v>
      </c>
      <c r="L272" s="146">
        <f t="shared" si="18"/>
        <v>0.70919744044406752</v>
      </c>
      <c r="M272" s="147">
        <f t="shared" si="19"/>
        <v>19041.93</v>
      </c>
    </row>
    <row r="273" spans="8:13" x14ac:dyDescent="0.35">
      <c r="H273" s="143">
        <v>70</v>
      </c>
      <c r="I273" s="144" t="s">
        <v>62</v>
      </c>
      <c r="J273" s="145">
        <f t="shared" si="20"/>
        <v>27239.1</v>
      </c>
      <c r="K273" s="145">
        <f t="shared" si="21"/>
        <v>46557</v>
      </c>
      <c r="L273" s="146">
        <f t="shared" si="18"/>
        <v>0.70919744044406763</v>
      </c>
      <c r="M273" s="147">
        <f t="shared" si="19"/>
        <v>19317.900000000001</v>
      </c>
    </row>
    <row r="274" spans="8:13" x14ac:dyDescent="0.35">
      <c r="H274" s="143">
        <v>71</v>
      </c>
      <c r="I274" s="144" t="s">
        <v>62</v>
      </c>
      <c r="J274" s="145">
        <f t="shared" si="20"/>
        <v>27628.23</v>
      </c>
      <c r="K274" s="145">
        <f t="shared" si="21"/>
        <v>47222.1</v>
      </c>
      <c r="L274" s="146">
        <f t="shared" si="18"/>
        <v>0.70919744044406752</v>
      </c>
      <c r="M274" s="147">
        <f t="shared" si="19"/>
        <v>19593.87</v>
      </c>
    </row>
    <row r="275" spans="8:13" x14ac:dyDescent="0.35">
      <c r="H275" s="143">
        <v>72</v>
      </c>
      <c r="I275" s="144" t="s">
        <v>62</v>
      </c>
      <c r="J275" s="145">
        <f t="shared" si="20"/>
        <v>28017.360000000001</v>
      </c>
      <c r="K275" s="145">
        <f t="shared" si="21"/>
        <v>47887.200000000004</v>
      </c>
      <c r="L275" s="146">
        <f t="shared" si="18"/>
        <v>0.70919744044406763</v>
      </c>
      <c r="M275" s="147">
        <f t="shared" si="19"/>
        <v>19869.840000000004</v>
      </c>
    </row>
    <row r="276" spans="8:13" x14ac:dyDescent="0.35">
      <c r="H276" s="143">
        <v>73</v>
      </c>
      <c r="I276" s="144" t="s">
        <v>62</v>
      </c>
      <c r="J276" s="145">
        <f t="shared" si="20"/>
        <v>28406.489999999998</v>
      </c>
      <c r="K276" s="145">
        <f t="shared" si="21"/>
        <v>48552.3</v>
      </c>
      <c r="L276" s="146">
        <f t="shared" si="18"/>
        <v>0.70919744044406774</v>
      </c>
      <c r="M276" s="147">
        <f t="shared" si="19"/>
        <v>20145.810000000005</v>
      </c>
    </row>
    <row r="277" spans="8:13" x14ac:dyDescent="0.35">
      <c r="H277" s="143">
        <v>74</v>
      </c>
      <c r="I277" s="144" t="s">
        <v>62</v>
      </c>
      <c r="J277" s="145">
        <f t="shared" si="20"/>
        <v>28795.62</v>
      </c>
      <c r="K277" s="145">
        <f t="shared" si="21"/>
        <v>49217.4</v>
      </c>
      <c r="L277" s="146">
        <f t="shared" si="18"/>
        <v>0.70919744044406763</v>
      </c>
      <c r="M277" s="147">
        <f t="shared" si="19"/>
        <v>20421.780000000002</v>
      </c>
    </row>
    <row r="278" spans="8:13" x14ac:dyDescent="0.35">
      <c r="H278" s="143">
        <v>75</v>
      </c>
      <c r="I278" s="144" t="s">
        <v>62</v>
      </c>
      <c r="J278" s="145">
        <f t="shared" si="20"/>
        <v>29184.75</v>
      </c>
      <c r="K278" s="145">
        <f t="shared" si="21"/>
        <v>49882.5</v>
      </c>
      <c r="L278" s="146">
        <f t="shared" si="18"/>
        <v>0.70919744044406752</v>
      </c>
      <c r="M278" s="147">
        <f t="shared" si="19"/>
        <v>20697.75</v>
      </c>
    </row>
    <row r="279" spans="8:13" x14ac:dyDescent="0.35">
      <c r="H279" s="143">
        <v>76</v>
      </c>
      <c r="I279" s="144" t="s">
        <v>62</v>
      </c>
      <c r="J279" s="145">
        <f t="shared" si="20"/>
        <v>29573.88</v>
      </c>
      <c r="K279" s="145">
        <f t="shared" si="21"/>
        <v>50547.6</v>
      </c>
      <c r="L279" s="146">
        <f t="shared" si="18"/>
        <v>0.70919744044406741</v>
      </c>
      <c r="M279" s="147">
        <f t="shared" si="19"/>
        <v>20973.719999999998</v>
      </c>
    </row>
    <row r="280" spans="8:13" x14ac:dyDescent="0.35">
      <c r="H280" s="143">
        <v>77</v>
      </c>
      <c r="I280" s="144" t="s">
        <v>62</v>
      </c>
      <c r="J280" s="145">
        <f t="shared" si="20"/>
        <v>29963.01</v>
      </c>
      <c r="K280" s="145">
        <f t="shared" si="21"/>
        <v>51212.700000000004</v>
      </c>
      <c r="L280" s="146">
        <f t="shared" si="18"/>
        <v>0.70919744044406774</v>
      </c>
      <c r="M280" s="147">
        <f t="shared" si="19"/>
        <v>21249.690000000006</v>
      </c>
    </row>
    <row r="281" spans="8:13" x14ac:dyDescent="0.35">
      <c r="H281" s="143">
        <v>78</v>
      </c>
      <c r="I281" s="144" t="s">
        <v>62</v>
      </c>
      <c r="J281" s="145">
        <f t="shared" si="20"/>
        <v>30352.14</v>
      </c>
      <c r="K281" s="145">
        <f t="shared" si="21"/>
        <v>51877.8</v>
      </c>
      <c r="L281" s="146">
        <f t="shared" si="18"/>
        <v>0.70919744044406763</v>
      </c>
      <c r="M281" s="147">
        <f t="shared" si="19"/>
        <v>21525.660000000003</v>
      </c>
    </row>
    <row r="282" spans="8:13" x14ac:dyDescent="0.35">
      <c r="H282" s="143">
        <v>79</v>
      </c>
      <c r="I282" s="144" t="s">
        <v>62</v>
      </c>
      <c r="J282" s="145">
        <f t="shared" si="20"/>
        <v>30741.27</v>
      </c>
      <c r="K282" s="145">
        <f t="shared" si="21"/>
        <v>52542.9</v>
      </c>
      <c r="L282" s="146">
        <f t="shared" si="18"/>
        <v>0.70919744044406752</v>
      </c>
      <c r="M282" s="147">
        <f t="shared" si="19"/>
        <v>21801.63</v>
      </c>
    </row>
    <row r="283" spans="8:13" x14ac:dyDescent="0.35">
      <c r="H283" s="143">
        <v>80</v>
      </c>
      <c r="I283" s="144" t="s">
        <v>62</v>
      </c>
      <c r="J283" s="145">
        <f t="shared" si="20"/>
        <v>31130.400000000001</v>
      </c>
      <c r="K283" s="145">
        <f t="shared" si="21"/>
        <v>53208</v>
      </c>
      <c r="L283" s="146">
        <f t="shared" si="18"/>
        <v>0.70919744044406741</v>
      </c>
      <c r="M283" s="147">
        <f t="shared" si="19"/>
        <v>22077.599999999999</v>
      </c>
    </row>
    <row r="284" spans="8:13" x14ac:dyDescent="0.35">
      <c r="H284" s="143">
        <v>81</v>
      </c>
      <c r="I284" s="144" t="s">
        <v>62</v>
      </c>
      <c r="J284" s="145">
        <f t="shared" si="20"/>
        <v>31519.53</v>
      </c>
      <c r="K284" s="145">
        <f t="shared" si="21"/>
        <v>53873.1</v>
      </c>
      <c r="L284" s="146">
        <f t="shared" si="18"/>
        <v>0.70919744044406752</v>
      </c>
      <c r="M284" s="147">
        <f t="shared" si="19"/>
        <v>22353.57</v>
      </c>
    </row>
    <row r="285" spans="8:13" x14ac:dyDescent="0.35">
      <c r="H285" s="143">
        <v>82</v>
      </c>
      <c r="I285" s="144" t="s">
        <v>62</v>
      </c>
      <c r="J285" s="145">
        <f t="shared" si="20"/>
        <v>31908.66</v>
      </c>
      <c r="K285" s="145">
        <f t="shared" si="21"/>
        <v>54538.200000000004</v>
      </c>
      <c r="L285" s="146">
        <f t="shared" si="18"/>
        <v>0.70919744044406763</v>
      </c>
      <c r="M285" s="147">
        <f t="shared" si="19"/>
        <v>22629.540000000005</v>
      </c>
    </row>
    <row r="286" spans="8:13" x14ac:dyDescent="0.35">
      <c r="H286" s="143">
        <v>83</v>
      </c>
      <c r="I286" s="144" t="s">
        <v>62</v>
      </c>
      <c r="J286" s="145">
        <f t="shared" si="20"/>
        <v>32297.79</v>
      </c>
      <c r="K286" s="145">
        <f t="shared" si="21"/>
        <v>55203.3</v>
      </c>
      <c r="L286" s="146">
        <f t="shared" si="18"/>
        <v>0.70919744044406763</v>
      </c>
      <c r="M286" s="147">
        <f t="shared" si="19"/>
        <v>22905.510000000002</v>
      </c>
    </row>
    <row r="287" spans="8:13" x14ac:dyDescent="0.35">
      <c r="H287" s="143">
        <v>84</v>
      </c>
      <c r="I287" s="144" t="s">
        <v>62</v>
      </c>
      <c r="J287" s="145">
        <f t="shared" si="20"/>
        <v>32686.92</v>
      </c>
      <c r="K287" s="145">
        <f t="shared" si="21"/>
        <v>55868.4</v>
      </c>
      <c r="L287" s="146">
        <f t="shared" si="18"/>
        <v>0.70919744044406763</v>
      </c>
      <c r="M287" s="147">
        <f t="shared" si="19"/>
        <v>23181.480000000003</v>
      </c>
    </row>
    <row r="288" spans="8:13" x14ac:dyDescent="0.35">
      <c r="H288" s="143">
        <v>85</v>
      </c>
      <c r="I288" s="144" t="s">
        <v>62</v>
      </c>
      <c r="J288" s="145">
        <f t="shared" si="20"/>
        <v>33076.050000000003</v>
      </c>
      <c r="K288" s="145">
        <f t="shared" si="21"/>
        <v>56533.5</v>
      </c>
      <c r="L288" s="146">
        <f t="shared" si="18"/>
        <v>0.70919744044406741</v>
      </c>
      <c r="M288" s="147">
        <f t="shared" si="19"/>
        <v>23457.449999999997</v>
      </c>
    </row>
    <row r="289" spans="8:13" x14ac:dyDescent="0.35">
      <c r="H289" s="143">
        <v>86</v>
      </c>
      <c r="I289" s="144" t="s">
        <v>62</v>
      </c>
      <c r="J289" s="145">
        <f t="shared" si="20"/>
        <v>33465.18</v>
      </c>
      <c r="K289" s="145">
        <f t="shared" si="21"/>
        <v>57198.6</v>
      </c>
      <c r="L289" s="146">
        <f t="shared" si="18"/>
        <v>0.70919744044406752</v>
      </c>
      <c r="M289" s="147">
        <f t="shared" si="19"/>
        <v>23733.42</v>
      </c>
    </row>
    <row r="290" spans="8:13" x14ac:dyDescent="0.35">
      <c r="H290" s="143">
        <v>87</v>
      </c>
      <c r="I290" s="144" t="s">
        <v>62</v>
      </c>
      <c r="J290" s="145">
        <f t="shared" si="20"/>
        <v>33854.31</v>
      </c>
      <c r="K290" s="145">
        <f t="shared" si="21"/>
        <v>57863.700000000004</v>
      </c>
      <c r="L290" s="146">
        <f t="shared" si="18"/>
        <v>0.70919744044406774</v>
      </c>
      <c r="M290" s="147">
        <f t="shared" si="19"/>
        <v>24009.390000000007</v>
      </c>
    </row>
    <row r="291" spans="8:13" x14ac:dyDescent="0.35">
      <c r="H291" s="143">
        <v>88</v>
      </c>
      <c r="I291" s="144" t="s">
        <v>62</v>
      </c>
      <c r="J291" s="145">
        <f t="shared" si="20"/>
        <v>34243.440000000002</v>
      </c>
      <c r="K291" s="145">
        <f t="shared" si="21"/>
        <v>58528.800000000003</v>
      </c>
      <c r="L291" s="146">
        <f t="shared" si="18"/>
        <v>0.70919744044406752</v>
      </c>
      <c r="M291" s="147">
        <f t="shared" si="19"/>
        <v>24285.360000000001</v>
      </c>
    </row>
    <row r="292" spans="8:13" x14ac:dyDescent="0.35">
      <c r="H292" s="143">
        <v>89</v>
      </c>
      <c r="I292" s="144" t="s">
        <v>62</v>
      </c>
      <c r="J292" s="145">
        <f t="shared" si="20"/>
        <v>34632.57</v>
      </c>
      <c r="K292" s="145">
        <f t="shared" si="21"/>
        <v>59193.9</v>
      </c>
      <c r="L292" s="146">
        <f t="shared" si="18"/>
        <v>0.70919744044406763</v>
      </c>
      <c r="M292" s="147">
        <f t="shared" si="19"/>
        <v>24561.33</v>
      </c>
    </row>
    <row r="293" spans="8:13" x14ac:dyDescent="0.35">
      <c r="H293" s="143">
        <v>90</v>
      </c>
      <c r="I293" s="144" t="s">
        <v>62</v>
      </c>
      <c r="J293" s="145">
        <f t="shared" si="20"/>
        <v>35021.699999999997</v>
      </c>
      <c r="K293" s="145">
        <f t="shared" si="21"/>
        <v>59859</v>
      </c>
      <c r="L293" s="146">
        <f t="shared" si="18"/>
        <v>0.70919744044406763</v>
      </c>
      <c r="M293" s="147">
        <f t="shared" si="19"/>
        <v>24837.300000000003</v>
      </c>
    </row>
    <row r="294" spans="8:13" x14ac:dyDescent="0.35">
      <c r="H294" s="143">
        <v>91</v>
      </c>
      <c r="I294" s="144" t="s">
        <v>62</v>
      </c>
      <c r="J294" s="145">
        <f t="shared" si="20"/>
        <v>35410.83</v>
      </c>
      <c r="K294" s="145">
        <f t="shared" si="21"/>
        <v>60524.1</v>
      </c>
      <c r="L294" s="146">
        <f t="shared" si="18"/>
        <v>0.70919744044406741</v>
      </c>
      <c r="M294" s="147">
        <f t="shared" si="19"/>
        <v>25113.269999999997</v>
      </c>
    </row>
    <row r="295" spans="8:13" x14ac:dyDescent="0.35">
      <c r="H295" s="143">
        <v>92</v>
      </c>
      <c r="I295" s="144" t="s">
        <v>62</v>
      </c>
      <c r="J295" s="145">
        <f t="shared" si="20"/>
        <v>35799.96</v>
      </c>
      <c r="K295" s="145">
        <f t="shared" si="21"/>
        <v>61189.200000000004</v>
      </c>
      <c r="L295" s="146">
        <f t="shared" si="18"/>
        <v>0.70919744044406774</v>
      </c>
      <c r="M295" s="147">
        <f t="shared" si="19"/>
        <v>25389.240000000005</v>
      </c>
    </row>
    <row r="296" spans="8:13" x14ac:dyDescent="0.35">
      <c r="H296" s="143">
        <v>93</v>
      </c>
      <c r="I296" s="144" t="s">
        <v>62</v>
      </c>
      <c r="J296" s="145">
        <f t="shared" si="20"/>
        <v>36189.089999999997</v>
      </c>
      <c r="K296" s="145">
        <f t="shared" si="21"/>
        <v>61854.3</v>
      </c>
      <c r="L296" s="146">
        <f t="shared" si="18"/>
        <v>0.70919744044406774</v>
      </c>
      <c r="M296" s="147">
        <f t="shared" si="19"/>
        <v>25665.210000000006</v>
      </c>
    </row>
    <row r="297" spans="8:13" x14ac:dyDescent="0.35">
      <c r="H297" s="143">
        <v>94</v>
      </c>
      <c r="I297" s="144" t="s">
        <v>62</v>
      </c>
      <c r="J297" s="145">
        <f t="shared" si="20"/>
        <v>36578.22</v>
      </c>
      <c r="K297" s="145">
        <f t="shared" si="21"/>
        <v>62519.4</v>
      </c>
      <c r="L297" s="146">
        <f t="shared" si="18"/>
        <v>0.70919744044406752</v>
      </c>
      <c r="M297" s="147">
        <f t="shared" si="19"/>
        <v>25941.18</v>
      </c>
    </row>
    <row r="298" spans="8:13" x14ac:dyDescent="0.35">
      <c r="H298" s="143">
        <v>95</v>
      </c>
      <c r="I298" s="144" t="s">
        <v>62</v>
      </c>
      <c r="J298" s="145">
        <f t="shared" si="20"/>
        <v>36967.35</v>
      </c>
      <c r="K298" s="145">
        <f t="shared" si="21"/>
        <v>63184.5</v>
      </c>
      <c r="L298" s="146">
        <f t="shared" si="18"/>
        <v>0.70919744044406763</v>
      </c>
      <c r="M298" s="147">
        <f t="shared" si="19"/>
        <v>26217.15</v>
      </c>
    </row>
    <row r="299" spans="8:13" x14ac:dyDescent="0.35">
      <c r="H299" s="143">
        <v>96</v>
      </c>
      <c r="I299" s="144" t="s">
        <v>62</v>
      </c>
      <c r="J299" s="145">
        <f t="shared" si="20"/>
        <v>37356.479999999996</v>
      </c>
      <c r="K299" s="145">
        <f t="shared" si="21"/>
        <v>63849.600000000006</v>
      </c>
      <c r="L299" s="146">
        <f t="shared" si="18"/>
        <v>0.70919744044406785</v>
      </c>
      <c r="M299" s="147">
        <f t="shared" si="19"/>
        <v>26493.12000000001</v>
      </c>
    </row>
    <row r="300" spans="8:13" x14ac:dyDescent="0.35">
      <c r="H300" s="143">
        <v>97</v>
      </c>
      <c r="I300" s="144" t="s">
        <v>62</v>
      </c>
      <c r="J300" s="145">
        <f t="shared" si="20"/>
        <v>37745.61</v>
      </c>
      <c r="K300" s="145">
        <f t="shared" si="21"/>
        <v>64514.700000000004</v>
      </c>
      <c r="L300" s="146">
        <f t="shared" si="18"/>
        <v>0.70919744044406763</v>
      </c>
      <c r="M300" s="147">
        <f t="shared" si="19"/>
        <v>26769.090000000004</v>
      </c>
    </row>
    <row r="301" spans="8:13" x14ac:dyDescent="0.35">
      <c r="H301" s="143">
        <v>98</v>
      </c>
      <c r="I301" s="144" t="s">
        <v>62</v>
      </c>
      <c r="J301" s="145">
        <f t="shared" si="20"/>
        <v>38134.74</v>
      </c>
      <c r="K301" s="145">
        <f t="shared" si="21"/>
        <v>65179.8</v>
      </c>
      <c r="L301" s="146">
        <f t="shared" si="18"/>
        <v>0.70919744044406774</v>
      </c>
      <c r="M301" s="147">
        <f t="shared" si="19"/>
        <v>27045.060000000005</v>
      </c>
    </row>
    <row r="302" spans="8:13" x14ac:dyDescent="0.35">
      <c r="H302" s="143">
        <v>99</v>
      </c>
      <c r="I302" s="144" t="s">
        <v>62</v>
      </c>
      <c r="J302" s="145">
        <f t="shared" si="20"/>
        <v>38523.870000000003</v>
      </c>
      <c r="K302" s="145">
        <f t="shared" si="21"/>
        <v>65844.900000000009</v>
      </c>
      <c r="L302" s="146">
        <f t="shared" si="18"/>
        <v>0.70919744044406763</v>
      </c>
      <c r="M302" s="147">
        <f t="shared" si="19"/>
        <v>27321.030000000006</v>
      </c>
    </row>
    <row r="303" spans="8:13" ht="15" thickBot="1" x14ac:dyDescent="0.4">
      <c r="H303" s="148">
        <v>100</v>
      </c>
      <c r="I303" s="149" t="s">
        <v>62</v>
      </c>
      <c r="J303" s="150">
        <f t="shared" si="20"/>
        <v>38913</v>
      </c>
      <c r="K303" s="150">
        <f t="shared" si="21"/>
        <v>66510</v>
      </c>
      <c r="L303" s="151">
        <f t="shared" si="18"/>
        <v>0.70919744044406752</v>
      </c>
      <c r="M303" s="152">
        <f t="shared" si="19"/>
        <v>27597</v>
      </c>
    </row>
  </sheetData>
  <mergeCells count="1">
    <mergeCell ref="E26:F26"/>
  </mergeCells>
  <phoneticPr fontId="17" type="noConversion"/>
  <dataValidations count="1">
    <dataValidation type="whole" allowBlank="1" showInputMessage="1" showErrorMessage="1" errorTitle="Erreur" error="Merci d'indiquer un nombre entier" sqref="H3:H303" xr:uid="{B454147A-8407-4865-9FB1-89686D9AF777}">
      <formula1>1</formula1>
      <formula2>1000000000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REQ KLAXOON </vt:lpstr>
      <vt:lpstr>SUIVI BON DE COMMANDE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ANSELMO Alexis</dc:creator>
  <cp:lastModifiedBy>ANSELMO Alexis</cp:lastModifiedBy>
  <dcterms:created xsi:type="dcterms:W3CDTF">2015-06-05T18:19:34Z</dcterms:created>
  <dcterms:modified xsi:type="dcterms:W3CDTF">2022-07-28T15:55:18Z</dcterms:modified>
</cp:coreProperties>
</file>