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filterPrivacy="1" codeName="ThisWorkbook"/>
  <xr:revisionPtr revIDLastSave="0" documentId="13_ncr:1_{32CE3D53-0120-4AB2-9B49-523A940E5B87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DEMANDEURS" sheetId="1" r:id="rId1"/>
    <sheet name="DEMANDES" sheetId="2" r:id="rId2"/>
    <sheet name="STOCK" sheetId="3" r:id="rId3"/>
  </sheets>
  <definedNames>
    <definedName name="_xlnm._FilterDatabase" localSheetId="1" hidden="1">DEMANDES!$C$1:$AA$1</definedName>
    <definedName name="_xlnm._FilterDatabase" localSheetId="2" hidden="1">STOCK!$A$1:$L$1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" i="2" l="1"/>
  <c r="L5" i="2"/>
  <c r="Q5" i="2" s="1" a="1"/>
  <c r="Q5" i="2" s="1"/>
  <c r="D3" i="3"/>
  <c r="V3" i="2"/>
  <c r="V4" i="2"/>
  <c r="Q4" i="2"/>
  <c r="S4" i="2" s="1"/>
  <c r="L4" i="2"/>
  <c r="L3" i="2"/>
  <c r="Q3" i="2" s="1"/>
  <c r="S3" i="2" s="1"/>
  <c r="V2" i="2"/>
  <c r="L2" i="2"/>
  <c r="Q2" i="2" s="1" a="1"/>
  <c r="Q2" i="2" s="1"/>
  <c r="D2" i="3"/>
  <c r="R5" i="2" l="1"/>
  <c r="S5" i="2"/>
  <c r="T5" i="2" s="1"/>
  <c r="R3" i="2"/>
  <c r="R4" i="2"/>
  <c r="T4" i="2"/>
  <c r="T3" i="2"/>
  <c r="R2" i="2"/>
  <c r="S2" i="2"/>
  <c r="T2" i="2" s="1"/>
  <c r="R23" i="2"/>
  <c r="R21" i="2"/>
  <c r="R22" i="2"/>
  <c r="R2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R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Si N° de casier écrit en </t>
        </r>
        <r>
          <rPr>
            <b/>
            <sz val="9"/>
            <color indexed="81"/>
            <rFont val="Tahoma"/>
            <family val="2"/>
          </rPr>
          <t>rouge</t>
        </r>
        <r>
          <rPr>
            <sz val="9"/>
            <color indexed="81"/>
            <rFont val="Tahoma"/>
            <family val="2"/>
          </rPr>
          <t xml:space="preserve">, un casier contient le nombre </t>
        </r>
        <r>
          <rPr>
            <b/>
            <sz val="9"/>
            <color indexed="81"/>
            <rFont val="Tahoma"/>
            <family val="2"/>
          </rPr>
          <t>exact</t>
        </r>
        <r>
          <rPr>
            <sz val="9"/>
            <color indexed="81"/>
            <rFont val="Tahoma"/>
            <family val="2"/>
          </rPr>
          <t xml:space="preserve"> de pneu demandé.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<sst xmlns="http://schemas.openxmlformats.org/spreadsheetml/2006/main" count="102" uniqueCount="67">
  <si>
    <t>CONSIGNES DEMANDEURS</t>
  </si>
  <si>
    <t>Date demande</t>
  </si>
  <si>
    <t>Identifiant avec la lettre</t>
  </si>
  <si>
    <t>CA</t>
  </si>
  <si>
    <t>IMMAT</t>
  </si>
  <si>
    <t>CHASSIS</t>
  </si>
  <si>
    <t>Marque</t>
  </si>
  <si>
    <t>Type</t>
  </si>
  <si>
    <t>Taille</t>
  </si>
  <si>
    <t>Indice de charge</t>
  </si>
  <si>
    <t>Indice de vitesse</t>
  </si>
  <si>
    <t>Saison</t>
  </si>
  <si>
    <t>Besoin Qté</t>
  </si>
  <si>
    <t>N° Lot</t>
  </si>
  <si>
    <t>Casier</t>
  </si>
  <si>
    <t>Commande</t>
  </si>
  <si>
    <t>Date de solde</t>
  </si>
  <si>
    <t xml:space="preserve">Etat d'avancement </t>
  </si>
  <si>
    <t>N° de DOSSIER</t>
  </si>
  <si>
    <t>Commentaire</t>
  </si>
  <si>
    <t>Annotations</t>
  </si>
  <si>
    <t>FACTURE ATELIER</t>
  </si>
  <si>
    <t>NOM</t>
  </si>
  <si>
    <t>Nb pneu casier</t>
  </si>
  <si>
    <t>N°lot</t>
  </si>
  <si>
    <t>Stock</t>
  </si>
  <si>
    <t>DOT (Semaine)</t>
  </si>
  <si>
    <t>DOT (Année)</t>
  </si>
  <si>
    <t>Avec jantes</t>
  </si>
  <si>
    <t>MICHELIN</t>
  </si>
  <si>
    <t>V</t>
  </si>
  <si>
    <t>AA1</t>
  </si>
  <si>
    <t>U673132</t>
  </si>
  <si>
    <t>BP</t>
  </si>
  <si>
    <t>Largeur</t>
  </si>
  <si>
    <t>Hauteur</t>
  </si>
  <si>
    <t>Diamètre</t>
  </si>
  <si>
    <t>Lettre</t>
  </si>
  <si>
    <t>R</t>
  </si>
  <si>
    <t>ÉTÉ</t>
  </si>
  <si>
    <t>lieu de livraison</t>
  </si>
  <si>
    <t>MOUYSSET</t>
  </si>
  <si>
    <t>Oui</t>
  </si>
  <si>
    <t>PILOTESPORT3</t>
  </si>
  <si>
    <t>FORMAT PNEU</t>
  </si>
  <si>
    <t>INDEX</t>
  </si>
  <si>
    <t>ETAT</t>
  </si>
  <si>
    <t>11-ZEUTF</t>
  </si>
  <si>
    <t>CERUN</t>
  </si>
  <si>
    <t>ERVR</t>
  </si>
  <si>
    <t>EVERV</t>
  </si>
  <si>
    <t>ERV</t>
  </si>
  <si>
    <t>VERV</t>
  </si>
  <si>
    <t>VR</t>
  </si>
  <si>
    <t>CRE</t>
  </si>
  <si>
    <t>ER</t>
  </si>
  <si>
    <t>ERVRE</t>
  </si>
  <si>
    <t>RV</t>
  </si>
  <si>
    <t>34</t>
  </si>
  <si>
    <t>HIVER</t>
  </si>
  <si>
    <t>Coût</t>
  </si>
  <si>
    <t>ECOPLUS</t>
  </si>
  <si>
    <t>T</t>
  </si>
  <si>
    <t>AA2</t>
  </si>
  <si>
    <t>EZC</t>
  </si>
  <si>
    <t>ZCE</t>
  </si>
  <si>
    <t>ZEC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</si>
</sst>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10" x14ac:knownFonts="1">
    <font>
      <sz val="11"/>
      <color theme="1"/>
      <name val="Calibri"/>
      <family val="2"/>
      <scheme val="minor"/>
    </font>
    <font>
      <b/>
      <sz val="48"/>
      <color rgb="FF00FF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rgb="FF000000"/>
      <name val="Peugeot Style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10" xfId="0" applyNumberFormat="1" applyFont="1" applyFill="1" applyBorder="1" applyAlignment="1" applyProtection="1">
      <alignment horizontal="center" vertical="center"/>
      <protection locked="0"/>
    </xf>
    <xf numFmtId="49" fontId="4" fillId="6" borderId="10" xfId="0" applyNumberFormat="1" applyFont="1" applyFill="1" applyBorder="1" applyAlignment="1" applyProtection="1">
      <alignment horizontal="center" vertical="center"/>
      <protection locked="0"/>
    </xf>
    <xf numFmtId="49" fontId="4" fillId="9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0" xfId="0" applyFont="1" applyFill="1" applyBorder="1" applyAlignment="1" applyProtection="1">
      <alignment horizontal="center" vertical="center" wrapText="1"/>
      <protection locked="0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8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8" borderId="10" xfId="0" applyNumberFormat="1" applyFont="1" applyFill="1" applyBorder="1" applyAlignment="1">
      <alignment horizontal="center" vertical="center" wrapText="1"/>
    </xf>
    <xf numFmtId="49" fontId="4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0" fillId="0" borderId="9" xfId="0" applyBorder="1"/>
    <xf numFmtId="1" fontId="4" fillId="7" borderId="10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4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Border="1"/>
    <xf numFmtId="14" fontId="0" fillId="0" borderId="0" xfId="0" applyNumberFormat="1"/>
    <xf numFmtId="0" fontId="0" fillId="0" borderId="0" xfId="0" applyBorder="1"/>
    <xf numFmtId="0" fontId="0" fillId="0" borderId="12" xfId="0" applyBorder="1"/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9" xfId="0" applyBorder="1" applyAlignment="1">
      <alignment horizontal="left" vertical="center"/>
    </xf>
    <xf numFmtId="0" fontId="0" fillId="11" borderId="0" xfId="0" applyNumberFormat="1" applyFill="1" applyAlignment="1">
      <alignment horizontal="right" vertical="center"/>
    </xf>
    <xf numFmtId="0" fontId="0" fillId="0" borderId="0" xfId="0" applyNumberFormat="1" applyAlignment="1">
      <alignment horizontal="right"/>
    </xf>
    <xf numFmtId="0" fontId="6" fillId="4" borderId="16" xfId="0" applyFont="1" applyFill="1" applyBorder="1" applyAlignment="1">
      <alignment horizontal="center" vertical="center" wrapText="1"/>
    </xf>
    <xf numFmtId="0" fontId="0" fillId="0" borderId="12" xfId="0" quotePrefix="1" applyBorder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 vertical="center"/>
    </xf>
    <xf numFmtId="1" fontId="7" fillId="10" borderId="9" xfId="0" applyNumberFormat="1" applyFont="1" applyFill="1" applyBorder="1" applyAlignment="1">
      <alignment horizontal="center" vertical="center" wrapText="1"/>
    </xf>
    <xf numFmtId="49" fontId="7" fillId="10" borderId="9" xfId="0" applyNumberFormat="1" applyFont="1" applyFill="1" applyBorder="1" applyAlignment="1">
      <alignment horizontal="center" vertical="center" wrapText="1"/>
    </xf>
    <xf numFmtId="0" fontId="7" fillId="10" borderId="9" xfId="0" applyNumberFormat="1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b/>
        <i val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233131</xdr:colOff>
      <xdr:row>2</xdr:row>
      <xdr:rowOff>138546</xdr:rowOff>
    </xdr:from>
    <xdr:to>
      <xdr:col>50</xdr:col>
      <xdr:colOff>73272</xdr:colOff>
      <xdr:row>5</xdr:row>
      <xdr:rowOff>311728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1949" y="536864"/>
          <a:ext cx="2333959" cy="126422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9</xdr:row>
          <xdr:rowOff>171450</xdr:rowOff>
        </xdr:from>
        <xdr:to>
          <xdr:col>25</xdr:col>
          <xdr:colOff>247650</xdr:colOff>
          <xdr:row>21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50292" rIns="82296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Peugeot Style"/>
                </a:rPr>
                <a:t>DEMANDE DE PNEU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123825</xdr:colOff>
          <xdr:row>9</xdr:row>
          <xdr:rowOff>171450</xdr:rowOff>
        </xdr:from>
        <xdr:to>
          <xdr:col>45</xdr:col>
          <xdr:colOff>209550</xdr:colOff>
          <xdr:row>21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50292" rIns="82296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Peugeot Style"/>
                </a:rPr>
                <a:t>MAGASIN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AY6"/>
  <sheetViews>
    <sheetView showGridLines="0" zoomScale="55" zoomScaleNormal="55" workbookViewId="0">
      <selection activeCell="P26" sqref="P26"/>
    </sheetView>
  </sheetViews>
  <sheetFormatPr baseColWidth="10" defaultColWidth="9.140625" defaultRowHeight="15" x14ac:dyDescent="0.25"/>
  <cols>
    <col min="1" max="2" width="9.140625" style="1"/>
    <col min="3" max="51" width="4.140625" style="1" customWidth="1"/>
    <col min="52" max="16384" width="9.140625" style="1"/>
  </cols>
  <sheetData>
    <row r="2" spans="3:51" ht="15.75" thickBot="1" x14ac:dyDescent="0.3"/>
    <row r="3" spans="3:51" ht="29.25" customHeight="1" x14ac:dyDescent="0.25">
      <c r="C3" s="43" t="s">
        <v>0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5"/>
    </row>
    <row r="4" spans="3:51" ht="29.25" customHeight="1" x14ac:dyDescent="0.25">
      <c r="C4" s="46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8"/>
    </row>
    <row r="5" spans="3:51" ht="29.25" customHeight="1" x14ac:dyDescent="0.25">
      <c r="C5" s="46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8"/>
    </row>
    <row r="6" spans="3:51" ht="29.25" customHeight="1" thickBot="1" x14ac:dyDescent="0.3">
      <c r="C6" s="49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1"/>
    </row>
  </sheetData>
  <mergeCells count="1">
    <mergeCell ref="C3:AY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161925</xdr:colOff>
                    <xdr:row>9</xdr:row>
                    <xdr:rowOff>171450</xdr:rowOff>
                  </from>
                  <to>
                    <xdr:col>25</xdr:col>
                    <xdr:colOff>247650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4_Cliquer">
                <anchor moveWithCells="1" sizeWithCells="1">
                  <from>
                    <xdr:col>27</xdr:col>
                    <xdr:colOff>123825</xdr:colOff>
                    <xdr:row>9</xdr:row>
                    <xdr:rowOff>171450</xdr:rowOff>
                  </from>
                  <to>
                    <xdr:col>45</xdr:col>
                    <xdr:colOff>209550</xdr:colOff>
                    <xdr:row>21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E233"/>
  <sheetViews>
    <sheetView tabSelected="1" zoomScale="85" zoomScaleNormal="85" workbookViewId="0">
      <pane ySplit="1" topLeftCell="A2" activePane="bottomLeft" state="frozen"/>
      <selection activeCell="BE6" sqref="BE6"/>
      <selection pane="bottomLeft" activeCell="H10" sqref="H10"/>
    </sheetView>
  </sheetViews>
  <sheetFormatPr baseColWidth="10" defaultRowHeight="15" x14ac:dyDescent="0.25"/>
  <cols>
    <col min="1" max="1" width="3.7109375" style="37" customWidth="1"/>
    <col min="2" max="2" width="5.28515625" style="34" customWidth="1"/>
    <col min="3" max="3" width="16" style="22" bestFit="1" customWidth="1"/>
    <col min="4" max="4" width="11.5703125" style="2" bestFit="1" customWidth="1"/>
    <col min="5" max="5" width="17" style="3" bestFit="1" customWidth="1"/>
    <col min="6" max="6" width="9" style="3" bestFit="1" customWidth="1"/>
    <col min="7" max="7" width="13.7109375" style="3" bestFit="1" customWidth="1"/>
    <col min="8" max="8" width="14.7109375" style="3" bestFit="1" customWidth="1"/>
    <col min="9" max="9" width="22.140625" style="3" bestFit="1" customWidth="1"/>
    <col min="10" max="10" width="14.42578125" style="3" bestFit="1" customWidth="1"/>
    <col min="11" max="11" width="13.5703125" style="3" bestFit="1" customWidth="1"/>
    <col min="12" max="12" width="11.5703125" style="3" bestFit="1" customWidth="1"/>
    <col min="13" max="14" width="15.5703125" style="3" bestFit="1" customWidth="1"/>
    <col min="15" max="15" width="13.140625" style="3" bestFit="1" customWidth="1"/>
    <col min="16" max="16" width="17.42578125" style="3" bestFit="1" customWidth="1"/>
    <col min="17" max="17" width="12.5703125" style="17" bestFit="1" customWidth="1"/>
    <col min="18" max="18" width="12.42578125" style="3" bestFit="1" customWidth="1"/>
    <col min="19" max="19" width="15.140625" style="3" bestFit="1" customWidth="1"/>
    <col min="20" max="20" width="17.85546875" style="3" bestFit="1" customWidth="1"/>
    <col min="21" max="21" width="14.28515625" style="3" bestFit="1" customWidth="1"/>
    <col min="22" max="22" width="21.7109375" style="3" customWidth="1"/>
    <col min="23" max="24" width="10.7109375" style="3" customWidth="1"/>
    <col min="25" max="25" width="19.85546875" style="3" bestFit="1" customWidth="1"/>
    <col min="26" max="26" width="19" style="3" bestFit="1" customWidth="1"/>
    <col min="27" max="27" width="18.42578125" style="3" bestFit="1" customWidth="1"/>
    <col min="28" max="28" width="13.5703125" style="3" bestFit="1" customWidth="1"/>
    <col min="29" max="29" width="10.5703125" style="3" customWidth="1"/>
    <col min="30" max="31" width="11.42578125" style="3"/>
  </cols>
  <sheetData>
    <row r="1" spans="1:31" ht="46.5" customHeight="1" x14ac:dyDescent="0.25">
      <c r="A1" s="35" t="s">
        <v>45</v>
      </c>
      <c r="B1" s="33" t="s">
        <v>46</v>
      </c>
      <c r="C1" s="20" t="s">
        <v>1</v>
      </c>
      <c r="D1" s="5" t="s">
        <v>22</v>
      </c>
      <c r="E1" s="5" t="s">
        <v>2</v>
      </c>
      <c r="F1" s="6" t="s">
        <v>3</v>
      </c>
      <c r="G1" s="7" t="s">
        <v>4</v>
      </c>
      <c r="H1" s="7" t="s">
        <v>5</v>
      </c>
      <c r="I1" s="8" t="s">
        <v>40</v>
      </c>
      <c r="J1" s="9" t="s">
        <v>6</v>
      </c>
      <c r="K1" s="9" t="s">
        <v>7</v>
      </c>
      <c r="L1" s="9" t="s">
        <v>8</v>
      </c>
      <c r="M1" s="9" t="s">
        <v>9</v>
      </c>
      <c r="N1" s="9" t="s">
        <v>10</v>
      </c>
      <c r="O1" s="9" t="s">
        <v>11</v>
      </c>
      <c r="P1" s="9" t="s">
        <v>12</v>
      </c>
      <c r="Q1" s="16" t="s">
        <v>13</v>
      </c>
      <c r="R1" s="10" t="s">
        <v>14</v>
      </c>
      <c r="S1" s="10" t="s">
        <v>23</v>
      </c>
      <c r="T1" s="10" t="s">
        <v>15</v>
      </c>
      <c r="U1" s="11" t="s">
        <v>16</v>
      </c>
      <c r="V1" s="12" t="s">
        <v>17</v>
      </c>
      <c r="W1" s="11" t="s">
        <v>60</v>
      </c>
      <c r="X1" s="11" t="s">
        <v>18</v>
      </c>
      <c r="Y1" s="13" t="s">
        <v>19</v>
      </c>
      <c r="Z1" s="11" t="s">
        <v>20</v>
      </c>
      <c r="AA1" s="14" t="s">
        <v>21</v>
      </c>
      <c r="AB1" s="52" t="s">
        <v>44</v>
      </c>
      <c r="AC1" s="52"/>
      <c r="AD1" s="52"/>
      <c r="AE1" s="52"/>
    </row>
    <row r="2" spans="1:31" x14ac:dyDescent="0.25">
      <c r="A2" s="37">
        <v>1</v>
      </c>
      <c r="B2" s="34">
        <v>2</v>
      </c>
      <c r="C2" s="21">
        <v>44676</v>
      </c>
      <c r="D2" s="18" t="s">
        <v>41</v>
      </c>
      <c r="E2" s="4" t="s">
        <v>32</v>
      </c>
      <c r="F2" s="4">
        <v>76</v>
      </c>
      <c r="G2" s="4" t="s">
        <v>47</v>
      </c>
      <c r="H2" s="4" t="s">
        <v>48</v>
      </c>
      <c r="I2" s="4" t="s">
        <v>33</v>
      </c>
      <c r="J2" s="4" t="s">
        <v>29</v>
      </c>
      <c r="K2" s="4" t="s">
        <v>43</v>
      </c>
      <c r="L2" s="4" t="str">
        <f>($AB2&amp;"/"&amp;$AC2&amp;$AD2&amp;$AE2)</f>
        <v>200/20R20</v>
      </c>
      <c r="M2" s="4">
        <v>20</v>
      </c>
      <c r="N2" s="4" t="s">
        <v>30</v>
      </c>
      <c r="O2" s="4" t="s">
        <v>39</v>
      </c>
      <c r="P2" s="4">
        <v>2</v>
      </c>
      <c r="Q2" s="19" cm="1">
        <f t="array" ref="Q2">INDEX(STOCK!$A$2:$A$1000,MATCH(1,(STOCK!$D$2:$D$1000=L2)*(STOCK!$E$2:$E$1000=M2)*(STOCK!$F$2:$F$1000=N2)*(STOCK!$G$2:$G$1000=O2)*(STOCK!$H$2:$H$1000&gt;=P2),0),1)</f>
        <v>2201</v>
      </c>
      <c r="R2" s="4" t="str">
        <f>IFERROR(VLOOKUP($Q2,STOCK!$A:$K,11,FALSE),"")</f>
        <v>AA1</v>
      </c>
      <c r="S2" s="4">
        <f>IFERROR(VLOOKUP($Q2,STOCK!$A:$K,8,FALSE),"")</f>
        <v>4</v>
      </c>
      <c r="T2" s="4" t="str">
        <f>IF(P2="","",IF(V2="Soldé","TERMINE",IF(ISERROR(Q2),"A COMMANDER", IF(S2&lt;P2,"A COMMANDER","EN STOCK"))))</f>
        <v>EN STOCK</v>
      </c>
      <c r="U2" s="36"/>
      <c r="V2" s="4" t="str">
        <f>IF(AND(ISBLANK(C2),ISBLANK(Y2)),"Pas de demande",IF(AND(C2&lt;&gt;"",ISBLANK(Y2)),"En attente",IF(AND(C2&lt;&gt;"",Y2&lt;&gt;"",ISBLANK(U2)),"En cours",IF(ISNONTEXT(U2),"Soldé","Erreur 404"))))</f>
        <v>En attente</v>
      </c>
      <c r="W2" s="24"/>
      <c r="X2" s="24"/>
      <c r="Y2" s="24"/>
      <c r="Z2" s="24"/>
      <c r="AA2" s="4"/>
      <c r="AB2" s="4">
        <v>200</v>
      </c>
      <c r="AC2" s="4">
        <v>20</v>
      </c>
      <c r="AD2" s="3" t="s">
        <v>38</v>
      </c>
      <c r="AE2" s="3">
        <v>20</v>
      </c>
    </row>
    <row r="3" spans="1:31" x14ac:dyDescent="0.25">
      <c r="A3" s="37">
        <v>2</v>
      </c>
      <c r="B3" s="34">
        <v>2</v>
      </c>
      <c r="C3" s="21">
        <v>44677</v>
      </c>
      <c r="D3" s="18" t="s">
        <v>49</v>
      </c>
      <c r="E3" s="4" t="s">
        <v>50</v>
      </c>
      <c r="F3" s="4" t="s">
        <v>51</v>
      </c>
      <c r="G3" s="4" t="s">
        <v>51</v>
      </c>
      <c r="H3" s="4" t="s">
        <v>52</v>
      </c>
      <c r="I3" s="4" t="s">
        <v>51</v>
      </c>
      <c r="J3" s="4" t="s">
        <v>51</v>
      </c>
      <c r="K3" s="4" t="s">
        <v>51</v>
      </c>
      <c r="L3" s="4" t="str">
        <f>($AB3&amp;"/"&amp;$AC3&amp;$AD3&amp;$AE3)</f>
        <v>3/3443V4</v>
      </c>
      <c r="M3" s="4">
        <v>34</v>
      </c>
      <c r="N3" s="4" t="s">
        <v>53</v>
      </c>
      <c r="O3" s="4" t="s">
        <v>39</v>
      </c>
      <c r="P3" s="4">
        <v>34</v>
      </c>
      <c r="Q3" s="19" t="e">
        <f>INDEX(STOCK!$A$2:$A$1000,MATCH(1,(STOCK!$D$2:$D$1000=L3)*(STOCK!$E$2:$E$1000=M3)*(STOCK!$F$2:$F$1000=N3)*(STOCK!$G$2:$G$1000=O3)*(STOCK!$H$2:$H$1000&gt;=P3),0),1)</f>
        <v>#N/A</v>
      </c>
      <c r="R3" s="4" t="str">
        <f>IFERROR(VLOOKUP($Q3,STOCK!$A:$K,11,FALSE),"")</f>
        <v/>
      </c>
      <c r="S3" s="4" t="str">
        <f>IFERROR(VLOOKUP($Q3,STOCK!$A:$K,8,FALSE),"")</f>
        <v/>
      </c>
      <c r="T3" s="4" t="str">
        <f>IF(P3="","",IF(V3="Soldé","TERMINE",IF(ISERROR(Q3),"A COMMANDER", IF(S3&lt;P3,"A COMMANDER","EN STOCK"))))</f>
        <v>A COMMANDER</v>
      </c>
      <c r="U3" s="23"/>
      <c r="V3" s="4" t="str">
        <f>IF(AND(ISBLANK(C3),ISBLANK(Y3)),"Pas de demande",IF(AND(C3&lt;&gt;"",ISBLANK(Y3)),"En attente",IF(AND(C3&lt;&gt;"",Y3&lt;&gt;"",ISBLANK(U3)),"En cours",IF(ISNONTEXT(U3),"Soldé","Erreur 404"))))</f>
        <v>En attente</v>
      </c>
      <c r="W3" s="23"/>
      <c r="X3" s="23"/>
      <c r="Y3" s="23"/>
      <c r="Z3" s="23"/>
      <c r="AA3" s="4"/>
      <c r="AB3" s="4">
        <v>3</v>
      </c>
      <c r="AC3" s="4">
        <v>3443</v>
      </c>
      <c r="AD3" s="3" t="s">
        <v>30</v>
      </c>
      <c r="AE3" s="3">
        <v>4</v>
      </c>
    </row>
    <row r="4" spans="1:31" x14ac:dyDescent="0.25">
      <c r="A4" s="38">
        <v>3</v>
      </c>
      <c r="B4" s="34">
        <v>2</v>
      </c>
      <c r="C4" s="21">
        <v>44677</v>
      </c>
      <c r="D4" s="18" t="s">
        <v>54</v>
      </c>
      <c r="E4" s="4" t="s">
        <v>55</v>
      </c>
      <c r="F4" s="4" t="s">
        <v>51</v>
      </c>
      <c r="G4" s="4" t="s">
        <v>56</v>
      </c>
      <c r="H4" s="4" t="s">
        <v>53</v>
      </c>
      <c r="I4" s="4" t="s">
        <v>53</v>
      </c>
      <c r="J4" s="4" t="s">
        <v>57</v>
      </c>
      <c r="K4" s="4" t="s">
        <v>51</v>
      </c>
      <c r="L4" s="4" t="str">
        <f>($AB4&amp;"/"&amp;$AC4&amp;$AD4&amp;$AE4)</f>
        <v>34/43V34</v>
      </c>
      <c r="M4" s="4">
        <v>4</v>
      </c>
      <c r="N4" s="4" t="s">
        <v>58</v>
      </c>
      <c r="O4" s="4" t="s">
        <v>59</v>
      </c>
      <c r="P4" s="4">
        <v>34</v>
      </c>
      <c r="Q4" s="19" t="e">
        <f>INDEX(STOCK!$A$2:$A$1000,MATCH(1,(STOCK!$D$2:$D$1000=L4)*(STOCK!$E$2:$E$1000=M4)*(STOCK!$F$2:$F$1000=N4)*(STOCK!$G$2:$G$1000=O4)*(STOCK!$H$2:$H$1000&gt;=P4),0),1)</f>
        <v>#N/A</v>
      </c>
      <c r="R4" s="4" t="str">
        <f>IFERROR(VLOOKUP($Q4,STOCK!$A:$K,11,FALSE),"")</f>
        <v/>
      </c>
      <c r="S4" s="4" t="str">
        <f>IFERROR(VLOOKUP($Q4,STOCK!$A:$K,8,FALSE),"")</f>
        <v/>
      </c>
      <c r="T4" s="4" t="str">
        <f>IF(P4="","",IF(V4="Soldé","TERMINE",IF(ISERROR(Q4),"A COMMANDER", IF(S4&lt;P4,"A COMMANDER","EN STOCK"))))</f>
        <v>A COMMANDER</v>
      </c>
      <c r="U4" s="4"/>
      <c r="V4" s="4" t="str">
        <f>IF(AND(ISBLANK(C4),ISBLANK(Y4)),"Pas de demande",IF(AND(C4&lt;&gt;"",ISBLANK(Y4)),"En attente",IF(AND(C4&lt;&gt;"",Y4&lt;&gt;"",ISBLANK(U4)),"En cours",IF(ISNONTEXT(U4),"Soldé","Erreur 404"))))</f>
        <v>En attente</v>
      </c>
      <c r="W4" s="4"/>
      <c r="X4" s="4"/>
      <c r="Y4" s="4"/>
      <c r="Z4" s="4"/>
      <c r="AA4" s="4"/>
      <c r="AB4" s="4">
        <v>34</v>
      </c>
      <c r="AC4" s="4">
        <v>43</v>
      </c>
      <c r="AD4" s="3" t="s">
        <v>30</v>
      </c>
      <c r="AE4" s="3">
        <v>34</v>
      </c>
    </row>
    <row r="5" spans="1:31" x14ac:dyDescent="0.25">
      <c r="A5" s="38">
        <v>4</v>
      </c>
      <c r="B5" s="34">
        <v>2</v>
      </c>
      <c r="C5" s="21">
        <v>44677</v>
      </c>
      <c r="D5" s="18" t="s">
        <v>64</v>
      </c>
      <c r="E5" s="4" t="s">
        <v>65</v>
      </c>
      <c r="F5" s="4" t="s">
        <v>66</v>
      </c>
      <c r="G5" s="4" t="s">
        <v>66</v>
      </c>
      <c r="H5" s="4" t="s">
        <v>66</v>
      </c>
      <c r="I5" s="4" t="s">
        <v>66</v>
      </c>
      <c r="J5" s="4" t="s">
        <v>61</v>
      </c>
      <c r="K5" s="4" t="s">
        <v>61</v>
      </c>
      <c r="L5" s="4" t="str">
        <f>($AB5&amp;"/"&amp;$AC5&amp;$AD5&amp;$AE5)</f>
        <v>300/30R30</v>
      </c>
      <c r="M5" s="4">
        <v>30</v>
      </c>
      <c r="N5" s="4" t="s">
        <v>62</v>
      </c>
      <c r="O5" s="4" t="s">
        <v>39</v>
      </c>
      <c r="P5" s="4">
        <v>4</v>
      </c>
      <c r="Q5" s="19" cm="1">
        <f t="array" ref="Q5">INDEX(STOCK!$A$2:$A$1000,MATCH(1,(STOCK!$D$2:$D$1000=L5)*(STOCK!$E$2:$E$1000=M5)*(STOCK!$F$2:$F$1000=N5)*(STOCK!$G$2:$G$1000=O5)*(STOCK!$H$2:$H$1000&gt;=P5),0),1)</f>
        <v>2202</v>
      </c>
      <c r="R5" s="4" t="str">
        <f>IFERROR(VLOOKUP($Q5,STOCK!$A:$K,11,FALSE),"")</f>
        <v>AA2</v>
      </c>
      <c r="S5" s="4">
        <f>IFERROR(VLOOKUP($Q5,STOCK!$A:$K,8,FALSE),"")</f>
        <v>4</v>
      </c>
      <c r="T5" s="4" t="str">
        <f>IF(P5="","",IF(V5="Soldé","TERMINE",IF(ISERROR(Q5),"A COMMANDER", IF(S5&lt;P5,"A COMMANDER","EN STOCK"))))</f>
        <v>EN STOCK</v>
      </c>
      <c r="U5" s="4"/>
      <c r="V5" s="4" t="str">
        <f>IF(AND(ISBLANK(C5),ISBLANK(Y5)),"Pas de demande",IF(AND(C5&lt;&gt;"",ISBLANK(Y5)),"En attente",IF(AND(C5&lt;&gt;"",Y5&lt;&gt;"",ISBLANK(U5)),"En cours",IF(ISNONTEXT(U5),"Soldé","Erreur 404"))))</f>
        <v>En attente</v>
      </c>
      <c r="W5" s="4"/>
      <c r="X5" s="4"/>
      <c r="Y5" s="4"/>
      <c r="Z5" s="4"/>
      <c r="AA5" s="4"/>
      <c r="AB5" s="4">
        <v>300</v>
      </c>
      <c r="AC5" s="4">
        <v>30</v>
      </c>
      <c r="AD5" s="3" t="s">
        <v>38</v>
      </c>
      <c r="AE5" s="3">
        <v>30</v>
      </c>
    </row>
    <row r="6" spans="1:31" x14ac:dyDescent="0.25">
      <c r="C6" s="21"/>
      <c r="D6" s="1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19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31" x14ac:dyDescent="0.25">
      <c r="C7" s="21"/>
      <c r="D7" s="1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19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31" x14ac:dyDescent="0.25">
      <c r="C8" s="21"/>
      <c r="D8" s="1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19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31" x14ac:dyDescent="0.25">
      <c r="C9" s="21"/>
      <c r="D9" s="1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19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31" x14ac:dyDescent="0.25">
      <c r="C10" s="21"/>
      <c r="D10" s="1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19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31" x14ac:dyDescent="0.25">
      <c r="C11" s="21"/>
      <c r="D11" s="1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19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 spans="1:31" x14ac:dyDescent="0.25">
      <c r="C12" s="21"/>
      <c r="D12" s="1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19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</row>
    <row r="13" spans="1:31" x14ac:dyDescent="0.25">
      <c r="A13" s="38"/>
      <c r="C13" s="21"/>
      <c r="D13" s="1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19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31" x14ac:dyDescent="0.25">
      <c r="A14" s="38"/>
      <c r="C14" s="21"/>
      <c r="D14" s="1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19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31" x14ac:dyDescent="0.25">
      <c r="A15" s="38"/>
      <c r="C15" s="21"/>
      <c r="D15" s="18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19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31" x14ac:dyDescent="0.25">
      <c r="C16" s="21"/>
      <c r="D16" s="18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19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3:29" x14ac:dyDescent="0.25">
      <c r="C17" s="21"/>
      <c r="D17" s="18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19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3:29" x14ac:dyDescent="0.25">
      <c r="C18" s="21"/>
      <c r="D18" s="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9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3:29" x14ac:dyDescent="0.25">
      <c r="C19" s="21"/>
      <c r="D19" s="1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19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3:29" x14ac:dyDescent="0.25">
      <c r="C20" s="21"/>
      <c r="D20" s="18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9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3:29" x14ac:dyDescent="0.25">
      <c r="C21" s="21"/>
      <c r="D21" s="18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9"/>
      <c r="R21" s="4" t="str">
        <f>IF(ISNUMBER($Q21),STOCK!$K27,"")</f>
        <v/>
      </c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3:29" x14ac:dyDescent="0.25">
      <c r="C22" s="21"/>
      <c r="D22" s="18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9"/>
      <c r="R22" s="4" t="str">
        <f>IF(ISNUMBER($Q22),STOCK!$K28,"")</f>
        <v/>
      </c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3:29" x14ac:dyDescent="0.25">
      <c r="C23" s="21"/>
      <c r="D23" s="18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9"/>
      <c r="R23" s="4" t="str">
        <f>IF(ISNUMBER($Q23),STOCK!$K29,"")</f>
        <v/>
      </c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3:29" x14ac:dyDescent="0.25">
      <c r="C24" s="21"/>
      <c r="D24" s="18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9"/>
      <c r="R24" s="4" t="str">
        <f>IF(ISNUMBER($Q24),STOCK!$K30,"")</f>
        <v/>
      </c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3:29" x14ac:dyDescent="0.25">
      <c r="C25" s="21"/>
      <c r="D25" s="18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19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 spans="3:29" x14ac:dyDescent="0.25">
      <c r="C26" s="21"/>
      <c r="D26" s="18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19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3:29" x14ac:dyDescent="0.25">
      <c r="C27" s="21"/>
      <c r="D27" s="18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19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3:29" x14ac:dyDescent="0.25">
      <c r="C28" s="21"/>
      <c r="D28" s="18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19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 spans="3:29" x14ac:dyDescent="0.25">
      <c r="C29" s="21"/>
      <c r="D29" s="18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19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</row>
    <row r="30" spans="3:29" x14ac:dyDescent="0.25">
      <c r="C30" s="21"/>
      <c r="D30" s="18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19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3:29" x14ac:dyDescent="0.25">
      <c r="C31" s="21"/>
      <c r="D31" s="18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19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3:29" x14ac:dyDescent="0.25">
      <c r="C32" s="21"/>
      <c r="D32" s="18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19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 spans="3:29" x14ac:dyDescent="0.25">
      <c r="C33" s="21"/>
      <c r="D33" s="18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19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</row>
    <row r="34" spans="3:29" x14ac:dyDescent="0.25">
      <c r="C34" s="21"/>
      <c r="D34" s="18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19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 spans="3:29" x14ac:dyDescent="0.25">
      <c r="C35" s="21"/>
      <c r="D35" s="18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9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3:29" x14ac:dyDescent="0.25">
      <c r="C36" s="21"/>
      <c r="D36" s="18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19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spans="3:29" x14ac:dyDescent="0.25">
      <c r="C37" s="21"/>
      <c r="D37" s="18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19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 spans="3:29" x14ac:dyDescent="0.25">
      <c r="C38" s="21"/>
      <c r="D38" s="1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19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3:29" x14ac:dyDescent="0.25">
      <c r="C39" s="21"/>
      <c r="D39" s="18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19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 spans="3:29" x14ac:dyDescent="0.25">
      <c r="C40" s="21"/>
      <c r="D40" s="18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19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</row>
    <row r="41" spans="3:29" x14ac:dyDescent="0.25">
      <c r="C41" s="21"/>
      <c r="D41" s="18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19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</row>
    <row r="42" spans="3:29" x14ac:dyDescent="0.25">
      <c r="C42" s="21"/>
      <c r="D42" s="18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19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 spans="3:29" x14ac:dyDescent="0.25">
      <c r="C43" s="21"/>
      <c r="D43" s="18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9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spans="3:29" x14ac:dyDescent="0.25">
      <c r="C44" s="21"/>
      <c r="D44" s="18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9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5" spans="3:29" x14ac:dyDescent="0.25">
      <c r="C45" s="21"/>
      <c r="D45" s="18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19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3:29" x14ac:dyDescent="0.25">
      <c r="C46" s="21"/>
      <c r="D46" s="18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19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3:29" x14ac:dyDescent="0.25">
      <c r="C47" s="21"/>
      <c r="D47" s="18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19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3:29" x14ac:dyDescent="0.25">
      <c r="C48" s="21"/>
      <c r="D48" s="1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19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3:29" x14ac:dyDescent="0.25">
      <c r="C49" s="21"/>
      <c r="D49" s="18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19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3:29" x14ac:dyDescent="0.25">
      <c r="C50" s="21"/>
      <c r="D50" s="18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19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3:29" x14ac:dyDescent="0.25">
      <c r="C51" s="21"/>
      <c r="D51" s="18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19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3:29" x14ac:dyDescent="0.25">
      <c r="C52" s="21"/>
      <c r="D52" s="18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19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3:29" x14ac:dyDescent="0.25">
      <c r="C53" s="21"/>
      <c r="D53" s="18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19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3:29" x14ac:dyDescent="0.25">
      <c r="C54" s="21"/>
      <c r="D54" s="18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19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3:29" x14ac:dyDescent="0.25">
      <c r="C55" s="21"/>
      <c r="D55" s="18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19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3:29" x14ac:dyDescent="0.25">
      <c r="C56" s="21"/>
      <c r="D56" s="18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19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3:29" x14ac:dyDescent="0.25">
      <c r="C57" s="21"/>
      <c r="D57" s="18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19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3:29" x14ac:dyDescent="0.25">
      <c r="C58" s="21"/>
      <c r="D58" s="18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19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3:29" x14ac:dyDescent="0.25">
      <c r="C59" s="21"/>
      <c r="D59" s="18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19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3:29" x14ac:dyDescent="0.25">
      <c r="C60" s="21"/>
      <c r="D60" s="18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19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3:29" x14ac:dyDescent="0.25">
      <c r="C61" s="21"/>
      <c r="D61" s="18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19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3:29" x14ac:dyDescent="0.25">
      <c r="C62" s="21"/>
      <c r="D62" s="18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19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3:29" x14ac:dyDescent="0.25">
      <c r="C63" s="21"/>
      <c r="D63" s="18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19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3:29" x14ac:dyDescent="0.25">
      <c r="C64" s="21"/>
      <c r="D64" s="18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19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3:29" x14ac:dyDescent="0.25">
      <c r="C65" s="21"/>
      <c r="D65" s="18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19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3:29" x14ac:dyDescent="0.25">
      <c r="C66" s="21"/>
      <c r="D66" s="18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19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3:29" x14ac:dyDescent="0.25">
      <c r="C67" s="21"/>
      <c r="D67" s="18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19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3:29" x14ac:dyDescent="0.25">
      <c r="C68" s="21"/>
      <c r="D68" s="18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19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3:29" x14ac:dyDescent="0.25">
      <c r="C69" s="21"/>
      <c r="D69" s="18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19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 spans="3:29" x14ac:dyDescent="0.25">
      <c r="C70" s="21"/>
      <c r="D70" s="18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19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1" spans="3:29" x14ac:dyDescent="0.25">
      <c r="C71" s="21"/>
      <c r="D71" s="18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19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 spans="3:29" x14ac:dyDescent="0.25">
      <c r="C72" s="21"/>
      <c r="D72" s="18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19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 spans="3:29" x14ac:dyDescent="0.25">
      <c r="C73" s="21"/>
      <c r="D73" s="18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19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</row>
    <row r="74" spans="3:29" x14ac:dyDescent="0.25">
      <c r="C74" s="21"/>
      <c r="D74" s="18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19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</row>
    <row r="75" spans="3:29" x14ac:dyDescent="0.25">
      <c r="C75" s="21"/>
      <c r="D75" s="18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19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</row>
    <row r="76" spans="3:29" x14ac:dyDescent="0.25">
      <c r="C76" s="21"/>
      <c r="D76" s="18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19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</row>
    <row r="77" spans="3:29" x14ac:dyDescent="0.25">
      <c r="C77" s="21"/>
      <c r="D77" s="18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19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</row>
    <row r="78" spans="3:29" x14ac:dyDescent="0.25">
      <c r="C78" s="21"/>
      <c r="D78" s="1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19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</row>
    <row r="79" spans="3:29" x14ac:dyDescent="0.25">
      <c r="C79" s="21"/>
      <c r="D79" s="18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19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</row>
    <row r="80" spans="3:29" x14ac:dyDescent="0.25">
      <c r="C80" s="21"/>
      <c r="D80" s="18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19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</row>
    <row r="81" spans="3:29" x14ac:dyDescent="0.25">
      <c r="C81" s="21"/>
      <c r="D81" s="18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19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</row>
    <row r="82" spans="3:29" x14ac:dyDescent="0.25">
      <c r="C82" s="21"/>
      <c r="D82" s="18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19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</row>
    <row r="83" spans="3:29" x14ac:dyDescent="0.25">
      <c r="C83" s="21"/>
      <c r="D83" s="18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19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</row>
    <row r="84" spans="3:29" x14ac:dyDescent="0.25">
      <c r="C84" s="21"/>
      <c r="D84" s="18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19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</row>
    <row r="85" spans="3:29" x14ac:dyDescent="0.25">
      <c r="C85" s="21"/>
      <c r="D85" s="18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19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</row>
    <row r="86" spans="3:29" x14ac:dyDescent="0.25">
      <c r="C86" s="21"/>
      <c r="D86" s="18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19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</row>
    <row r="87" spans="3:29" x14ac:dyDescent="0.25">
      <c r="C87" s="21"/>
      <c r="D87" s="18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19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</row>
    <row r="88" spans="3:29" x14ac:dyDescent="0.25">
      <c r="C88" s="21"/>
      <c r="D88" s="18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19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</row>
    <row r="89" spans="3:29" x14ac:dyDescent="0.25">
      <c r="C89" s="21"/>
      <c r="D89" s="18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19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</row>
    <row r="90" spans="3:29" x14ac:dyDescent="0.25">
      <c r="C90" s="21"/>
      <c r="D90" s="18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19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</row>
    <row r="91" spans="3:29" x14ac:dyDescent="0.25">
      <c r="C91" s="21"/>
      <c r="D91" s="18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19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</row>
    <row r="92" spans="3:29" x14ac:dyDescent="0.25">
      <c r="C92" s="21"/>
      <c r="D92" s="18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19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</row>
    <row r="93" spans="3:29" x14ac:dyDescent="0.25">
      <c r="C93" s="21"/>
      <c r="D93" s="18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19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3:29" x14ac:dyDescent="0.25">
      <c r="C94" s="21"/>
      <c r="D94" s="18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19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3:29" x14ac:dyDescent="0.25">
      <c r="C95" s="21"/>
      <c r="D95" s="18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19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3:29" x14ac:dyDescent="0.25">
      <c r="C96" s="21"/>
      <c r="D96" s="18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19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3:29" x14ac:dyDescent="0.25">
      <c r="C97" s="21"/>
      <c r="D97" s="18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19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3:29" x14ac:dyDescent="0.25">
      <c r="C98" s="21"/>
      <c r="D98" s="1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19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3:29" x14ac:dyDescent="0.25">
      <c r="C99" s="21"/>
      <c r="D99" s="18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19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3:29" x14ac:dyDescent="0.25">
      <c r="C100" s="21"/>
      <c r="D100" s="18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19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3:29" x14ac:dyDescent="0.25">
      <c r="C101" s="21"/>
      <c r="D101" s="18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19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3:29" x14ac:dyDescent="0.25">
      <c r="C102" s="21"/>
      <c r="D102" s="18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19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3:29" x14ac:dyDescent="0.25">
      <c r="C103" s="21"/>
      <c r="D103" s="18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19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3:29" x14ac:dyDescent="0.25">
      <c r="C104" s="21"/>
      <c r="D104" s="18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19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3:29" x14ac:dyDescent="0.25">
      <c r="C105" s="21"/>
      <c r="D105" s="18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19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3:29" x14ac:dyDescent="0.25">
      <c r="C106" s="21"/>
      <c r="D106" s="18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19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3:29" x14ac:dyDescent="0.25">
      <c r="C107" s="21"/>
      <c r="D107" s="18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19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3:29" x14ac:dyDescent="0.25">
      <c r="C108" s="21"/>
      <c r="D108" s="1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19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3:29" x14ac:dyDescent="0.25">
      <c r="C109" s="21"/>
      <c r="D109" s="18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19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3:29" x14ac:dyDescent="0.25">
      <c r="C110" s="21"/>
      <c r="D110" s="18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19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3:29" x14ac:dyDescent="0.25">
      <c r="C111" s="21"/>
      <c r="D111" s="18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19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3:29" x14ac:dyDescent="0.25">
      <c r="C112" s="21"/>
      <c r="D112" s="18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19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spans="3:29" x14ac:dyDescent="0.25">
      <c r="C113" s="21"/>
      <c r="D113" s="18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19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 spans="3:29" x14ac:dyDescent="0.25">
      <c r="C114" s="21"/>
      <c r="D114" s="18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19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</row>
    <row r="115" spans="3:29" x14ac:dyDescent="0.25">
      <c r="C115" s="21"/>
      <c r="D115" s="18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19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</row>
    <row r="116" spans="3:29" x14ac:dyDescent="0.25">
      <c r="C116" s="21"/>
      <c r="D116" s="18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19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3:29" x14ac:dyDescent="0.25">
      <c r="C117" s="21"/>
      <c r="D117" s="18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19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</row>
    <row r="118" spans="3:29" x14ac:dyDescent="0.25">
      <c r="C118" s="21"/>
      <c r="D118" s="18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19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</row>
    <row r="119" spans="3:29" x14ac:dyDescent="0.25">
      <c r="C119" s="21"/>
      <c r="D119" s="18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19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</row>
    <row r="120" spans="3:29" x14ac:dyDescent="0.25">
      <c r="C120" s="21"/>
      <c r="D120" s="18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19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1" spans="3:29" x14ac:dyDescent="0.25">
      <c r="C121" s="21"/>
      <c r="D121" s="18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19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</row>
    <row r="122" spans="3:29" x14ac:dyDescent="0.25">
      <c r="C122" s="21"/>
      <c r="D122" s="18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19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</row>
    <row r="123" spans="3:29" x14ac:dyDescent="0.25">
      <c r="C123" s="21"/>
      <c r="D123" s="18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19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</row>
    <row r="124" spans="3:29" x14ac:dyDescent="0.25">
      <c r="C124" s="21"/>
      <c r="D124" s="18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19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</row>
    <row r="125" spans="3:29" x14ac:dyDescent="0.25">
      <c r="C125" s="21"/>
      <c r="D125" s="18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19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</row>
    <row r="126" spans="3:29" x14ac:dyDescent="0.25">
      <c r="C126" s="21"/>
      <c r="D126" s="18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19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</row>
    <row r="127" spans="3:29" x14ac:dyDescent="0.25">
      <c r="C127" s="21"/>
      <c r="D127" s="18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19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</row>
    <row r="128" spans="3:29" x14ac:dyDescent="0.25">
      <c r="C128" s="21"/>
      <c r="D128" s="1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19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</row>
    <row r="129" spans="3:29" x14ac:dyDescent="0.25">
      <c r="C129" s="21"/>
      <c r="D129" s="18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19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</row>
    <row r="130" spans="3:29" x14ac:dyDescent="0.25">
      <c r="C130" s="21"/>
      <c r="D130" s="18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19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</row>
    <row r="131" spans="3:29" x14ac:dyDescent="0.25">
      <c r="C131" s="21"/>
      <c r="D131" s="18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19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</row>
    <row r="132" spans="3:29" x14ac:dyDescent="0.25">
      <c r="C132" s="21"/>
      <c r="D132" s="18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19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</row>
    <row r="133" spans="3:29" x14ac:dyDescent="0.25">
      <c r="C133" s="21"/>
      <c r="D133" s="18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19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</row>
    <row r="134" spans="3:29" x14ac:dyDescent="0.25">
      <c r="C134" s="21"/>
      <c r="D134" s="18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19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</row>
    <row r="135" spans="3:29" x14ac:dyDescent="0.25">
      <c r="C135" s="21"/>
      <c r="D135" s="18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19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</row>
    <row r="136" spans="3:29" x14ac:dyDescent="0.25">
      <c r="C136" s="21"/>
      <c r="D136" s="18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19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</row>
    <row r="137" spans="3:29" x14ac:dyDescent="0.25">
      <c r="C137" s="21"/>
      <c r="D137" s="18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19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</row>
    <row r="138" spans="3:29" x14ac:dyDescent="0.25">
      <c r="C138" s="21"/>
      <c r="D138" s="18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19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</row>
    <row r="139" spans="3:29" x14ac:dyDescent="0.25">
      <c r="C139" s="21"/>
      <c r="D139" s="18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19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</row>
    <row r="140" spans="3:29" x14ac:dyDescent="0.25">
      <c r="C140" s="21"/>
      <c r="D140" s="18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19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</row>
    <row r="141" spans="3:29" x14ac:dyDescent="0.25">
      <c r="C141" s="21"/>
      <c r="D141" s="18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19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</row>
    <row r="142" spans="3:29" x14ac:dyDescent="0.25">
      <c r="C142" s="21"/>
      <c r="D142" s="18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19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3" spans="3:29" x14ac:dyDescent="0.25">
      <c r="C143" s="21"/>
      <c r="D143" s="18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19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</row>
    <row r="144" spans="3:29" x14ac:dyDescent="0.25">
      <c r="C144" s="21"/>
      <c r="D144" s="18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19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</row>
    <row r="145" spans="3:29" x14ac:dyDescent="0.25">
      <c r="C145" s="21"/>
      <c r="D145" s="18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19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</row>
    <row r="146" spans="3:29" x14ac:dyDescent="0.25">
      <c r="C146" s="21"/>
      <c r="D146" s="18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19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</row>
    <row r="147" spans="3:29" x14ac:dyDescent="0.25">
      <c r="C147" s="21"/>
      <c r="D147" s="18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19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</row>
    <row r="148" spans="3:29" x14ac:dyDescent="0.25">
      <c r="C148" s="21"/>
      <c r="D148" s="18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19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</row>
    <row r="149" spans="3:29" x14ac:dyDescent="0.25">
      <c r="C149" s="21"/>
      <c r="D149" s="18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19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</row>
    <row r="150" spans="3:29" x14ac:dyDescent="0.25">
      <c r="C150" s="21"/>
      <c r="D150" s="18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19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</row>
    <row r="151" spans="3:29" x14ac:dyDescent="0.25">
      <c r="C151" s="21"/>
      <c r="D151" s="18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19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</row>
    <row r="152" spans="3:29" x14ac:dyDescent="0.25">
      <c r="C152" s="21"/>
      <c r="D152" s="18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19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</row>
    <row r="153" spans="3:29" x14ac:dyDescent="0.25">
      <c r="C153" s="21"/>
      <c r="D153" s="18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19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</row>
    <row r="154" spans="3:29" x14ac:dyDescent="0.25">
      <c r="C154" s="21"/>
      <c r="D154" s="18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19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</row>
    <row r="155" spans="3:29" x14ac:dyDescent="0.25">
      <c r="C155" s="21"/>
      <c r="D155" s="18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19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</row>
    <row r="156" spans="3:29" x14ac:dyDescent="0.25">
      <c r="C156" s="21"/>
      <c r="D156" s="18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19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</row>
    <row r="157" spans="3:29" x14ac:dyDescent="0.25">
      <c r="C157" s="21"/>
      <c r="D157" s="18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19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</row>
    <row r="158" spans="3:29" x14ac:dyDescent="0.25">
      <c r="C158" s="21"/>
      <c r="D158" s="1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19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</row>
    <row r="159" spans="3:29" x14ac:dyDescent="0.25">
      <c r="C159" s="21"/>
      <c r="D159" s="18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19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</row>
    <row r="160" spans="3:29" x14ac:dyDescent="0.25">
      <c r="C160" s="21"/>
      <c r="D160" s="18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19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</row>
    <row r="161" spans="3:29" x14ac:dyDescent="0.25">
      <c r="C161" s="21"/>
      <c r="D161" s="18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19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</row>
    <row r="162" spans="3:29" x14ac:dyDescent="0.25">
      <c r="C162" s="21"/>
      <c r="D162" s="18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19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</row>
    <row r="163" spans="3:29" x14ac:dyDescent="0.25">
      <c r="C163" s="21"/>
      <c r="D163" s="18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19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</row>
    <row r="164" spans="3:29" x14ac:dyDescent="0.25">
      <c r="C164" s="21"/>
      <c r="D164" s="18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19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</row>
    <row r="165" spans="3:29" x14ac:dyDescent="0.25">
      <c r="C165" s="21"/>
      <c r="D165" s="18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19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</row>
    <row r="166" spans="3:29" x14ac:dyDescent="0.25">
      <c r="C166" s="21"/>
      <c r="D166" s="18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19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</row>
    <row r="167" spans="3:29" x14ac:dyDescent="0.25">
      <c r="C167" s="21"/>
      <c r="D167" s="18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19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68" spans="3:29" x14ac:dyDescent="0.25">
      <c r="C168" s="21"/>
      <c r="D168" s="1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19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</row>
    <row r="169" spans="3:29" x14ac:dyDescent="0.25">
      <c r="C169" s="21"/>
      <c r="D169" s="18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19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</row>
    <row r="170" spans="3:29" x14ac:dyDescent="0.25">
      <c r="C170" s="21"/>
      <c r="D170" s="18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19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</row>
    <row r="171" spans="3:29" x14ac:dyDescent="0.25">
      <c r="C171" s="21"/>
      <c r="D171" s="18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19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</row>
    <row r="172" spans="3:29" x14ac:dyDescent="0.25">
      <c r="C172" s="21"/>
      <c r="D172" s="18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19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</row>
    <row r="173" spans="3:29" x14ac:dyDescent="0.25">
      <c r="C173" s="21"/>
      <c r="D173" s="18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19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</row>
    <row r="174" spans="3:29" x14ac:dyDescent="0.25">
      <c r="C174" s="21"/>
      <c r="D174" s="18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19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</row>
    <row r="175" spans="3:29" x14ac:dyDescent="0.25">
      <c r="C175" s="21"/>
      <c r="D175" s="18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19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</row>
    <row r="176" spans="3:29" x14ac:dyDescent="0.25">
      <c r="C176" s="21"/>
      <c r="D176" s="18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19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</row>
    <row r="177" spans="3:29" x14ac:dyDescent="0.25">
      <c r="C177" s="21"/>
      <c r="D177" s="18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19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</row>
    <row r="178" spans="3:29" x14ac:dyDescent="0.25">
      <c r="C178" s="21"/>
      <c r="D178" s="18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19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</row>
    <row r="179" spans="3:29" x14ac:dyDescent="0.25">
      <c r="C179" s="21"/>
      <c r="D179" s="18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19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</row>
    <row r="180" spans="3:29" x14ac:dyDescent="0.25">
      <c r="C180" s="21"/>
      <c r="D180" s="18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19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</row>
    <row r="181" spans="3:29" x14ac:dyDescent="0.25">
      <c r="C181" s="21"/>
      <c r="D181" s="18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19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</row>
    <row r="182" spans="3:29" x14ac:dyDescent="0.25">
      <c r="C182" s="21"/>
      <c r="D182" s="18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19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</row>
    <row r="183" spans="3:29" x14ac:dyDescent="0.25">
      <c r="C183" s="21"/>
      <c r="D183" s="18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19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</row>
    <row r="184" spans="3:29" x14ac:dyDescent="0.25">
      <c r="C184" s="21"/>
      <c r="D184" s="18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19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</row>
    <row r="185" spans="3:29" x14ac:dyDescent="0.25">
      <c r="C185" s="21"/>
      <c r="D185" s="18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19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</row>
    <row r="186" spans="3:29" x14ac:dyDescent="0.25">
      <c r="C186" s="21"/>
      <c r="D186" s="18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19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</row>
    <row r="187" spans="3:29" x14ac:dyDescent="0.25">
      <c r="C187" s="21"/>
      <c r="D187" s="18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19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</row>
    <row r="188" spans="3:29" x14ac:dyDescent="0.25">
      <c r="C188" s="21"/>
      <c r="D188" s="18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19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</row>
    <row r="189" spans="3:29" x14ac:dyDescent="0.25">
      <c r="C189" s="21"/>
      <c r="D189" s="18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19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</row>
    <row r="190" spans="3:29" x14ac:dyDescent="0.25">
      <c r="C190" s="21"/>
      <c r="D190" s="18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19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</row>
    <row r="191" spans="3:29" x14ac:dyDescent="0.25">
      <c r="C191" s="21"/>
      <c r="D191" s="18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19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</row>
    <row r="192" spans="3:29" x14ac:dyDescent="0.25">
      <c r="C192" s="21"/>
      <c r="D192" s="18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19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3" spans="3:29" x14ac:dyDescent="0.25">
      <c r="C193" s="21"/>
      <c r="D193" s="18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19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</row>
    <row r="194" spans="3:29" x14ac:dyDescent="0.25">
      <c r="C194" s="21"/>
      <c r="D194" s="18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19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</row>
    <row r="195" spans="3:29" x14ac:dyDescent="0.25">
      <c r="C195" s="21"/>
      <c r="D195" s="18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19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</row>
    <row r="196" spans="3:29" x14ac:dyDescent="0.25">
      <c r="C196" s="21"/>
      <c r="D196" s="18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19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</row>
    <row r="197" spans="3:29" x14ac:dyDescent="0.25">
      <c r="C197" s="21"/>
      <c r="D197" s="18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19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</row>
    <row r="198" spans="3:29" x14ac:dyDescent="0.25">
      <c r="C198" s="21"/>
      <c r="D198" s="18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19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</row>
    <row r="199" spans="3:29" x14ac:dyDescent="0.25">
      <c r="C199" s="21"/>
      <c r="D199" s="18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19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</row>
    <row r="200" spans="3:29" x14ac:dyDescent="0.25">
      <c r="C200" s="21"/>
      <c r="D200" s="18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19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</row>
    <row r="201" spans="3:29" x14ac:dyDescent="0.25">
      <c r="C201" s="21"/>
      <c r="D201" s="18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19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</row>
    <row r="202" spans="3:29" x14ac:dyDescent="0.25">
      <c r="C202" s="21"/>
      <c r="D202" s="18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19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</row>
    <row r="203" spans="3:29" x14ac:dyDescent="0.25">
      <c r="C203" s="21"/>
      <c r="D203" s="18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19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</row>
    <row r="204" spans="3:29" x14ac:dyDescent="0.25">
      <c r="C204" s="21"/>
      <c r="D204" s="18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19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</row>
    <row r="205" spans="3:29" x14ac:dyDescent="0.25">
      <c r="C205" s="21"/>
      <c r="D205" s="18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19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</row>
    <row r="206" spans="3:29" x14ac:dyDescent="0.25">
      <c r="C206" s="21"/>
      <c r="D206" s="18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19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</row>
    <row r="207" spans="3:29" x14ac:dyDescent="0.25">
      <c r="C207" s="21"/>
      <c r="D207" s="18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19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</row>
    <row r="208" spans="3:29" x14ac:dyDescent="0.25">
      <c r="C208" s="21"/>
      <c r="D208" s="18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19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</row>
    <row r="209" spans="3:29" x14ac:dyDescent="0.25">
      <c r="C209" s="21"/>
      <c r="D209" s="18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19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</row>
    <row r="210" spans="3:29" x14ac:dyDescent="0.25">
      <c r="C210" s="21"/>
      <c r="D210" s="18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19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</row>
    <row r="211" spans="3:29" x14ac:dyDescent="0.25">
      <c r="C211" s="21"/>
      <c r="D211" s="18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19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</row>
    <row r="212" spans="3:29" x14ac:dyDescent="0.25">
      <c r="C212" s="21"/>
      <c r="D212" s="18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19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</row>
    <row r="213" spans="3:29" x14ac:dyDescent="0.25">
      <c r="C213" s="21"/>
      <c r="D213" s="18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19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</row>
    <row r="214" spans="3:29" x14ac:dyDescent="0.25">
      <c r="C214" s="21"/>
      <c r="D214" s="18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19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</row>
    <row r="215" spans="3:29" x14ac:dyDescent="0.25">
      <c r="C215" s="21"/>
      <c r="D215" s="18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19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</row>
    <row r="216" spans="3:29" x14ac:dyDescent="0.25">
      <c r="C216" s="21"/>
      <c r="D216" s="18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19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</row>
    <row r="217" spans="3:29" x14ac:dyDescent="0.25">
      <c r="C217" s="21"/>
      <c r="D217" s="18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19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</row>
    <row r="218" spans="3:29" x14ac:dyDescent="0.25">
      <c r="C218" s="21"/>
      <c r="D218" s="18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19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</row>
    <row r="219" spans="3:29" x14ac:dyDescent="0.25">
      <c r="C219" s="21"/>
      <c r="D219" s="18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19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</row>
    <row r="220" spans="3:29" x14ac:dyDescent="0.25">
      <c r="C220" s="21"/>
      <c r="D220" s="18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19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</row>
    <row r="221" spans="3:29" x14ac:dyDescent="0.25">
      <c r="C221" s="21"/>
      <c r="D221" s="18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19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</row>
    <row r="222" spans="3:29" x14ac:dyDescent="0.25">
      <c r="C222" s="21"/>
      <c r="D222" s="18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19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</row>
    <row r="223" spans="3:29" x14ac:dyDescent="0.25">
      <c r="C223" s="21"/>
      <c r="D223" s="18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19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</row>
    <row r="224" spans="3:29" x14ac:dyDescent="0.25">
      <c r="C224" s="21"/>
      <c r="D224" s="18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19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</row>
    <row r="225" spans="3:29" x14ac:dyDescent="0.25">
      <c r="C225" s="21"/>
      <c r="D225" s="18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19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</row>
    <row r="226" spans="3:29" x14ac:dyDescent="0.25">
      <c r="C226" s="21"/>
      <c r="D226" s="18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19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</row>
    <row r="227" spans="3:29" x14ac:dyDescent="0.25">
      <c r="C227" s="21"/>
      <c r="D227" s="18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19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</row>
    <row r="228" spans="3:29" x14ac:dyDescent="0.25">
      <c r="C228" s="21"/>
      <c r="D228" s="18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19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</row>
    <row r="229" spans="3:29" x14ac:dyDescent="0.25">
      <c r="C229" s="21"/>
      <c r="D229" s="18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19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</row>
    <row r="230" spans="3:29" x14ac:dyDescent="0.25">
      <c r="C230" s="21"/>
      <c r="D230" s="18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19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</row>
    <row r="231" spans="3:29" x14ac:dyDescent="0.25">
      <c r="C231" s="21"/>
      <c r="D231" s="18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19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</row>
    <row r="232" spans="3:29" x14ac:dyDescent="0.25">
      <c r="C232" s="21"/>
      <c r="D232" s="18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19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</row>
    <row r="233" spans="3:29" x14ac:dyDescent="0.25">
      <c r="C233" s="21"/>
      <c r="D233" s="18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19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</row>
  </sheetData>
  <autoFilter ref="C1:AA1" xr:uid="{00000000-0009-0000-0000-000000000000}"/>
  <mergeCells count="1">
    <mergeCell ref="AB1:AE1"/>
  </mergeCells>
  <phoneticPr fontId="9" type="noConversion"/>
  <conditionalFormatting sqref="T1:T1048576">
    <cfRule type="containsText" dxfId="2" priority="1" operator="containsText" text="A COMMANDER">
      <formula>NOT(ISERROR(SEARCH("A COMMANDER",T1)))</formula>
    </cfRule>
    <cfRule type="containsText" dxfId="1" priority="2" operator="containsText" text="EN STOCK">
      <formula>NOT(ISERROR(SEARCH("EN STOCK",T1)))</formula>
    </cfRule>
    <cfRule type="containsText" dxfId="0" priority="3" operator="containsText" text="TERMINE">
      <formula>NOT(ISERROR(SEARCH("TERMINE",T1)))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P10"/>
  <sheetViews>
    <sheetView workbookViewId="0">
      <selection activeCell="H14" sqref="H14"/>
    </sheetView>
  </sheetViews>
  <sheetFormatPr baseColWidth="10" defaultRowHeight="15" x14ac:dyDescent="0.25"/>
  <cols>
    <col min="1" max="2" width="11.42578125" style="15"/>
    <col min="3" max="3" width="16.7109375" style="15" customWidth="1"/>
    <col min="4" max="12" width="11.42578125" style="15"/>
    <col min="13" max="13" width="11.42578125" style="29"/>
    <col min="14" max="15" width="11.42578125" style="4"/>
    <col min="16" max="16" width="11.42578125" style="30"/>
  </cols>
  <sheetData>
    <row r="1" spans="1:16" ht="30" x14ac:dyDescent="0.25">
      <c r="A1" s="39" t="s">
        <v>24</v>
      </c>
      <c r="B1" s="40" t="s">
        <v>6</v>
      </c>
      <c r="C1" s="40" t="s">
        <v>7</v>
      </c>
      <c r="D1" s="40" t="s">
        <v>8</v>
      </c>
      <c r="E1" s="41" t="s">
        <v>9</v>
      </c>
      <c r="F1" s="42" t="s">
        <v>10</v>
      </c>
      <c r="G1" s="40" t="s">
        <v>11</v>
      </c>
      <c r="H1" s="39" t="s">
        <v>25</v>
      </c>
      <c r="I1" s="39" t="s">
        <v>26</v>
      </c>
      <c r="J1" s="41" t="s">
        <v>27</v>
      </c>
      <c r="K1" s="42" t="s">
        <v>14</v>
      </c>
      <c r="L1" s="42" t="s">
        <v>28</v>
      </c>
      <c r="M1" s="25" t="s">
        <v>34</v>
      </c>
      <c r="N1" s="25" t="s">
        <v>35</v>
      </c>
      <c r="O1" s="25" t="s">
        <v>37</v>
      </c>
      <c r="P1" s="25" t="s">
        <v>36</v>
      </c>
    </row>
    <row r="2" spans="1:16" x14ac:dyDescent="0.25">
      <c r="A2" s="15">
        <v>2201</v>
      </c>
      <c r="B2" s="15" t="s">
        <v>29</v>
      </c>
      <c r="C2" s="15" t="s">
        <v>43</v>
      </c>
      <c r="D2" s="15" t="str">
        <f>($M2&amp;"/"&amp;$N2&amp;$O2&amp;$P2)</f>
        <v>200/20R20</v>
      </c>
      <c r="E2" s="15">
        <v>20</v>
      </c>
      <c r="F2" s="15" t="s">
        <v>30</v>
      </c>
      <c r="G2" s="15" t="s">
        <v>39</v>
      </c>
      <c r="H2" s="15">
        <v>4</v>
      </c>
      <c r="I2" s="15">
        <v>34</v>
      </c>
      <c r="J2" s="15">
        <v>56</v>
      </c>
      <c r="K2" s="15" t="s">
        <v>31</v>
      </c>
      <c r="L2" s="15" t="s">
        <v>42</v>
      </c>
      <c r="M2" s="27">
        <v>200</v>
      </c>
      <c r="N2" s="26">
        <v>20</v>
      </c>
      <c r="O2" s="26" t="s">
        <v>38</v>
      </c>
      <c r="P2" s="28">
        <v>20</v>
      </c>
    </row>
    <row r="3" spans="1:16" x14ac:dyDescent="0.25">
      <c r="A3" s="15">
        <v>2202</v>
      </c>
      <c r="B3" s="15" t="s">
        <v>61</v>
      </c>
      <c r="C3" s="15" t="s">
        <v>61</v>
      </c>
      <c r="D3" s="15" t="str">
        <f>($M3&amp;"/"&amp;$N3&amp;$O3&amp;$P3)</f>
        <v>300/30R30</v>
      </c>
      <c r="E3" s="15">
        <v>30</v>
      </c>
      <c r="F3" s="15" t="s">
        <v>62</v>
      </c>
      <c r="G3" s="15" t="s">
        <v>39</v>
      </c>
      <c r="H3" s="15">
        <v>4</v>
      </c>
      <c r="I3" s="15">
        <v>30</v>
      </c>
      <c r="J3" s="15">
        <v>30</v>
      </c>
      <c r="K3" s="15" t="s">
        <v>63</v>
      </c>
      <c r="L3" s="15" t="s">
        <v>42</v>
      </c>
      <c r="M3" s="29">
        <v>300</v>
      </c>
      <c r="N3" s="4">
        <v>30</v>
      </c>
      <c r="O3" s="4" t="s">
        <v>38</v>
      </c>
      <c r="P3" s="30">
        <v>30</v>
      </c>
    </row>
    <row r="10" spans="1:16" x14ac:dyDescent="0.25">
      <c r="E10" s="31"/>
      <c r="F10" s="32"/>
      <c r="G10" s="32"/>
    </row>
  </sheetData>
  <autoFilter ref="A1:L1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DEMANDEURS</vt:lpstr>
      <vt:lpstr>DEMANDES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2022-04-26T11:46:27Z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2021-10-18T13:36:19Z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bb380c1f-976a-443c-80f2-2c2fa9e67156</vt:lpwstr>
  </property>
  <property fmtid="{D5CDD505-2E9C-101B-9397-08002B2CF9AE}" pid="8" name="MSIP_Label_2fd53d93-3f4c-4b90-b511-bd6bdbb4fba9_ContentBits">
    <vt:lpwstr>0</vt:lpwstr>
  </property>
</Properties>
</file>