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onel\Desktop\"/>
    </mc:Choice>
  </mc:AlternateContent>
  <xr:revisionPtr revIDLastSave="0" documentId="13_ncr:1_{79E1ADB1-1104-4C5A-895A-1D78C6B00757}" xr6:coauthVersionLast="47" xr6:coauthVersionMax="47" xr10:uidLastSave="{00000000-0000-0000-0000-000000000000}"/>
  <bookViews>
    <workbookView xWindow="-120" yWindow="-120" windowWidth="24240" windowHeight="13140" tabRatio="990" activeTab="1" xr2:uid="{00000000-000D-0000-FFFF-FFFF00000000}"/>
  </bookViews>
  <sheets>
    <sheet name="OCT1" sheetId="54" r:id="rId1"/>
    <sheet name="OCT2" sheetId="52" r:id="rId2"/>
  </sheets>
  <calcPr calcId="191029"/>
  <pivotCaches>
    <pivotCache cacheId="9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8" i="54" l="1"/>
  <c r="A50" i="52"/>
  <c r="A6" i="52"/>
  <c r="E58" i="52"/>
  <c r="E69" i="52"/>
  <c r="J18" i="52"/>
  <c r="J17" i="52"/>
  <c r="J16" i="52"/>
  <c r="J15" i="52"/>
  <c r="J14" i="52"/>
  <c r="J13" i="52"/>
  <c r="J12" i="52"/>
  <c r="J11" i="52"/>
  <c r="J10" i="52"/>
  <c r="J8" i="52"/>
  <c r="J9" i="52"/>
  <c r="D86" i="54"/>
  <c r="D85" i="54"/>
  <c r="D84" i="54"/>
  <c r="D83" i="54"/>
  <c r="D82" i="54"/>
  <c r="D81" i="54"/>
  <c r="D80" i="54"/>
  <c r="D79" i="54"/>
  <c r="D78" i="54"/>
  <c r="D77" i="54"/>
  <c r="D76" i="54"/>
  <c r="G14" i="52"/>
  <c r="E14" i="52"/>
  <c r="E42" i="54"/>
  <c r="F42" i="54"/>
  <c r="G42" i="54"/>
  <c r="G23" i="52" l="1"/>
  <c r="F23" i="52"/>
  <c r="E23" i="52"/>
  <c r="F14" i="52"/>
  <c r="G71" i="54" l="1"/>
  <c r="F71" i="54"/>
  <c r="E71" i="54"/>
  <c r="G64" i="54"/>
  <c r="F64" i="54"/>
  <c r="E64" i="54"/>
  <c r="G59" i="54"/>
  <c r="F59" i="54"/>
  <c r="E59" i="54"/>
  <c r="G55" i="54"/>
  <c r="F55" i="54"/>
  <c r="E55" i="54"/>
  <c r="G53" i="54"/>
  <c r="F53" i="54"/>
  <c r="E53" i="54"/>
  <c r="G49" i="54"/>
  <c r="G50" i="54" s="1"/>
  <c r="F49" i="54"/>
  <c r="F50" i="54" s="1"/>
  <c r="E49" i="54"/>
  <c r="G37" i="54"/>
  <c r="F37" i="54"/>
  <c r="E37" i="54"/>
  <c r="G30" i="54"/>
  <c r="F30" i="54"/>
  <c r="E30" i="54"/>
  <c r="G22" i="54"/>
  <c r="F22" i="54"/>
  <c r="E22" i="54"/>
  <c r="G15" i="54"/>
  <c r="G16" i="54" s="1"/>
  <c r="F15" i="54"/>
  <c r="F16" i="54" s="1"/>
  <c r="E15" i="54"/>
  <c r="E16" i="54" s="1"/>
  <c r="G72" i="54" l="1"/>
  <c r="F72" i="54"/>
  <c r="E72" i="54"/>
  <c r="E50" i="54"/>
  <c r="G93" i="52" l="1"/>
  <c r="F93" i="52"/>
  <c r="E93" i="52"/>
  <c r="G84" i="52"/>
  <c r="F84" i="52"/>
  <c r="E84" i="52"/>
  <c r="E94" i="52" s="1"/>
  <c r="G69" i="52"/>
  <c r="F69" i="52"/>
  <c r="G58" i="52"/>
  <c r="F58" i="52"/>
  <c r="G49" i="52"/>
  <c r="F49" i="52"/>
  <c r="E49" i="52"/>
  <c r="G40" i="52"/>
  <c r="F40" i="52"/>
  <c r="E40" i="52"/>
  <c r="G32" i="52"/>
  <c r="F32" i="52"/>
  <c r="E32" i="52"/>
  <c r="E50" i="52" s="1"/>
</calcChain>
</file>

<file path=xl/sharedStrings.xml><?xml version="1.0" encoding="utf-8"?>
<sst xmlns="http://schemas.openxmlformats.org/spreadsheetml/2006/main" count="172" uniqueCount="43">
  <si>
    <t>DATE</t>
  </si>
  <si>
    <t>CLIENT</t>
  </si>
  <si>
    <t>O.F.</t>
  </si>
  <si>
    <t>METRAGE</t>
  </si>
  <si>
    <t>NOMBRE PALETTE/ROULE</t>
  </si>
  <si>
    <t>NOMBRE BALLE/ROULEAU</t>
  </si>
  <si>
    <t>TOTAL</t>
  </si>
  <si>
    <t>TISSERAY</t>
  </si>
  <si>
    <t>SUBRENAT</t>
  </si>
  <si>
    <t>COTOFRANCE</t>
  </si>
  <si>
    <t>WTG</t>
  </si>
  <si>
    <t>en cours</t>
  </si>
  <si>
    <t>STF</t>
  </si>
  <si>
    <t>MULLIEZ</t>
  </si>
  <si>
    <t>MEXOM</t>
  </si>
  <si>
    <t>STB</t>
  </si>
  <si>
    <t>EYRAUD</t>
  </si>
  <si>
    <t>AJ</t>
  </si>
  <si>
    <t>DEREN</t>
  </si>
  <si>
    <t>TOTAL  SEMAINE  39</t>
  </si>
  <si>
    <t>81062/063</t>
  </si>
  <si>
    <t>En cours</t>
  </si>
  <si>
    <t>TOTAL  SEMAINE  40</t>
  </si>
  <si>
    <t>TOTAL  SEMAINE  41</t>
  </si>
  <si>
    <t>TOTAL  SEMAINE  42</t>
  </si>
  <si>
    <t>TOTAL  SEMAINE  43</t>
  </si>
  <si>
    <t>80856/952</t>
  </si>
  <si>
    <t>???</t>
  </si>
  <si>
    <t>81429/430</t>
  </si>
  <si>
    <t>81429/30</t>
  </si>
  <si>
    <t>81528/527</t>
  </si>
  <si>
    <t>81273/274</t>
  </si>
  <si>
    <t>RESUMER CLIENT :</t>
  </si>
  <si>
    <t xml:space="preserve">AJ </t>
  </si>
  <si>
    <t xml:space="preserve">MULLIEZ </t>
  </si>
  <si>
    <t>Métrage</t>
  </si>
  <si>
    <t>81267/268</t>
  </si>
  <si>
    <t>2021      Production Client / Jour</t>
  </si>
  <si>
    <t xml:space="preserve">SEMAINE </t>
  </si>
  <si>
    <t>Résumé Client Mois</t>
  </si>
  <si>
    <t>Étiquettes de lignes</t>
  </si>
  <si>
    <t>Total général</t>
  </si>
  <si>
    <t>Somme de METRAGE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</si>
</sst>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9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right"/>
    </xf>
    <xf numFmtId="3" fontId="0" fillId="0" borderId="8" xfId="0" applyNumberFormat="1" applyBorder="1" applyAlignment="1">
      <alignment horizontal="right"/>
    </xf>
    <xf numFmtId="0" fontId="0" fillId="0" borderId="11" xfId="0" applyBorder="1" applyAlignment="1">
      <alignment horizontal="right"/>
    </xf>
    <xf numFmtId="3" fontId="0" fillId="0" borderId="9" xfId="0" applyNumberForma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0" fontId="0" fillId="0" borderId="15" xfId="0" applyBorder="1" applyAlignment="1">
      <alignment horizontal="right"/>
    </xf>
    <xf numFmtId="3" fontId="2" fillId="0" borderId="7" xfId="0" applyNumberFormat="1" applyFont="1" applyBorder="1" applyAlignment="1">
      <alignment horizontal="right"/>
    </xf>
    <xf numFmtId="3" fontId="2" fillId="0" borderId="10" xfId="0" applyNumberFormat="1" applyFont="1" applyBorder="1" applyAlignment="1">
      <alignment horizontal="right"/>
    </xf>
    <xf numFmtId="3" fontId="1" fillId="0" borderId="15" xfId="0" applyNumberFormat="1" applyFont="1" applyBorder="1" applyAlignment="1">
      <alignment horizontal="right"/>
    </xf>
    <xf numFmtId="0" fontId="0" fillId="0" borderId="18" xfId="0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0" fillId="0" borderId="19" xfId="0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1" fillId="0" borderId="0" xfId="0" applyFont="1"/>
    <xf numFmtId="0" fontId="2" fillId="0" borderId="0" xfId="0" applyFont="1" applyBorder="1" applyAlignment="1">
      <alignment horizontal="center"/>
    </xf>
    <xf numFmtId="3" fontId="2" fillId="0" borderId="0" xfId="0" applyNumberFormat="1" applyFont="1" applyBorder="1" applyAlignment="1">
      <alignment horizontal="right"/>
    </xf>
    <xf numFmtId="0" fontId="0" fillId="0" borderId="20" xfId="0" applyBorder="1"/>
    <xf numFmtId="0" fontId="1" fillId="0" borderId="21" xfId="0" applyFont="1" applyBorder="1"/>
    <xf numFmtId="0" fontId="4" fillId="0" borderId="22" xfId="0" applyFont="1" applyBorder="1"/>
    <xf numFmtId="0" fontId="1" fillId="0" borderId="23" xfId="0" applyFont="1" applyBorder="1"/>
    <xf numFmtId="0" fontId="4" fillId="0" borderId="24" xfId="0" applyFont="1" applyBorder="1"/>
    <xf numFmtId="0" fontId="1" fillId="0" borderId="25" xfId="0" applyFont="1" applyBorder="1"/>
    <xf numFmtId="0" fontId="4" fillId="0" borderId="26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2" borderId="27" xfId="0" applyFont="1" applyFill="1" applyBorder="1" applyAlignment="1">
      <alignment horizontal="center" vertical="center"/>
    </xf>
    <xf numFmtId="0" fontId="6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ionel" refreshedDate="44489.400651388889" createdVersion="7" refreshedVersion="7" minRefreshableVersion="3" recordCount="67" xr:uid="{55BA3276-FCB8-42A5-9A64-6608F99949BC}">
  <cacheSource type="worksheet">
    <worksheetSource ref="B5:G72" sheet="OCT1"/>
  </cacheSource>
  <cacheFields count="6">
    <cacheField name="DATE" numFmtId="0">
      <sharedItems containsDate="1" containsBlank="1" containsMixedTypes="1" minDate="2021-10-01T00:00:00" maxDate="2021-10-16T00:00:00"/>
    </cacheField>
    <cacheField name="CLIENT" numFmtId="0">
      <sharedItems containsBlank="1" count="13">
        <s v="MEXOM"/>
        <s v="STF"/>
        <s v="TISSERAY"/>
        <s v="MULLIEZ"/>
        <s v="WTG"/>
        <s v="AJ"/>
        <s v="SUBRENAT"/>
        <s v="TOTAL"/>
        <m/>
        <s v="EYRAUD"/>
        <s v="COTOFRANCE"/>
        <s v="DEREN"/>
        <s v="STB"/>
      </sharedItems>
    </cacheField>
    <cacheField name="O.F." numFmtId="0">
      <sharedItems containsBlank="1" containsMixedTypes="1" containsNumber="1" containsInteger="1" minValue="80840" maxValue="81609"/>
    </cacheField>
    <cacheField name="METRAGE" numFmtId="3">
      <sharedItems containsSemiMixedTypes="0" containsString="0" containsNumber="1" containsInteger="1" minValue="658" maxValue="152192"/>
    </cacheField>
    <cacheField name="NOMBRE BALLE/ROULEAU" numFmtId="0">
      <sharedItems containsBlank="1" containsMixedTypes="1" containsNumber="1" containsInteger="1" minValue="0" maxValue="314"/>
    </cacheField>
    <cacheField name="NOMBRE PALETTE/ROULE" numFmtId="0">
      <sharedItems containsString="0" containsBlank="1" containsNumber="1" containsInteger="1" minValue="0" maxValue="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d v="2021-10-01T00:00:00"/>
    <x v="0"/>
    <n v="81461"/>
    <n v="2800"/>
    <m/>
    <n v="3"/>
  </r>
  <r>
    <m/>
    <x v="1"/>
    <n v="81113"/>
    <n v="4826"/>
    <n v="12"/>
    <n v="2"/>
  </r>
  <r>
    <m/>
    <x v="2"/>
    <n v="81449"/>
    <n v="1030"/>
    <m/>
    <n v="6"/>
  </r>
  <r>
    <m/>
    <x v="1"/>
    <n v="81111"/>
    <n v="4216"/>
    <n v="9"/>
    <m/>
  </r>
  <r>
    <m/>
    <x v="3"/>
    <n v="80919"/>
    <n v="658"/>
    <n v="1"/>
    <m/>
  </r>
  <r>
    <m/>
    <x v="4"/>
    <n v="81115"/>
    <n v="2260"/>
    <m/>
    <n v="1"/>
  </r>
  <r>
    <m/>
    <x v="5"/>
    <s v="81062/063"/>
    <n v="35658"/>
    <n v="32"/>
    <m/>
  </r>
  <r>
    <m/>
    <x v="2"/>
    <n v="80842"/>
    <n v="7500"/>
    <s v="En cours"/>
    <m/>
  </r>
  <r>
    <m/>
    <x v="6"/>
    <n v="81156"/>
    <n v="1600"/>
    <m/>
    <n v="1"/>
  </r>
  <r>
    <m/>
    <x v="7"/>
    <m/>
    <n v="60548"/>
    <n v="54"/>
    <n v="13"/>
  </r>
  <r>
    <s v="TOTAL  SEMAINE  39"/>
    <x v="8"/>
    <m/>
    <n v="60548"/>
    <n v="54"/>
    <n v="13"/>
  </r>
  <r>
    <d v="2021-10-04T00:00:00"/>
    <x v="1"/>
    <n v="81185"/>
    <n v="3216"/>
    <n v="7"/>
    <n v="1"/>
  </r>
  <r>
    <m/>
    <x v="2"/>
    <n v="80842"/>
    <n v="2500"/>
    <n v="16"/>
    <n v="3"/>
  </r>
  <r>
    <m/>
    <x v="2"/>
    <n v="81292"/>
    <n v="3001"/>
    <n v="6"/>
    <n v="1"/>
  </r>
  <r>
    <m/>
    <x v="1"/>
    <n v="81263"/>
    <n v="4117"/>
    <s v="En cours"/>
    <m/>
  </r>
  <r>
    <m/>
    <x v="9"/>
    <n v="81491"/>
    <n v="15500"/>
    <s v="En cours"/>
    <m/>
  </r>
  <r>
    <m/>
    <x v="7"/>
    <m/>
    <n v="28334"/>
    <n v="29"/>
    <n v="5"/>
  </r>
  <r>
    <d v="2021-10-05T00:00:00"/>
    <x v="2"/>
    <n v="81293"/>
    <n v="3087"/>
    <n v="7"/>
    <n v="1"/>
  </r>
  <r>
    <m/>
    <x v="2"/>
    <n v="80857"/>
    <n v="2000"/>
    <n v="5"/>
    <n v="1"/>
  </r>
  <r>
    <m/>
    <x v="6"/>
    <n v="81133"/>
    <n v="2595"/>
    <m/>
    <n v="1"/>
  </r>
  <r>
    <m/>
    <x v="2"/>
    <n v="80954"/>
    <n v="2000"/>
    <n v="4"/>
    <n v="1"/>
  </r>
  <r>
    <m/>
    <x v="2"/>
    <n v="81447"/>
    <n v="1000"/>
    <n v="2"/>
    <n v="1"/>
  </r>
  <r>
    <m/>
    <x v="2"/>
    <s v="80856/952"/>
    <n v="8030"/>
    <n v="18"/>
    <n v="3"/>
  </r>
  <r>
    <m/>
    <x v="9"/>
    <n v="81491"/>
    <n v="5000"/>
    <s v="En cours"/>
    <m/>
  </r>
  <r>
    <m/>
    <x v="7"/>
    <m/>
    <n v="23712"/>
    <n v="36"/>
    <n v="8"/>
  </r>
  <r>
    <d v="2021-10-06T00:00:00"/>
    <x v="1"/>
    <n v="81110"/>
    <n v="1668"/>
    <n v="4"/>
    <n v="1"/>
  </r>
  <r>
    <m/>
    <x v="9"/>
    <n v="81491"/>
    <n v="2350"/>
    <m/>
    <n v="5"/>
  </r>
  <r>
    <m/>
    <x v="4"/>
    <n v="81119"/>
    <n v="1300"/>
    <m/>
    <n v="1"/>
  </r>
  <r>
    <m/>
    <x v="4"/>
    <n v="81118"/>
    <n v="2120"/>
    <m/>
    <n v="1"/>
  </r>
  <r>
    <m/>
    <x v="2"/>
    <s v="???"/>
    <n v="2150"/>
    <m/>
    <n v="1"/>
  </r>
  <r>
    <m/>
    <x v="2"/>
    <n v="80958"/>
    <n v="17910"/>
    <s v="En cours"/>
    <m/>
  </r>
  <r>
    <m/>
    <x v="7"/>
    <m/>
    <n v="27498"/>
    <n v="4"/>
    <n v="9"/>
  </r>
  <r>
    <d v="2021-10-07T00:00:00"/>
    <x v="4"/>
    <n v="81123"/>
    <n v="10563"/>
    <n v="13"/>
    <n v="3"/>
  </r>
  <r>
    <m/>
    <x v="2"/>
    <n v="80840"/>
    <n v="4610"/>
    <m/>
    <n v="2"/>
  </r>
  <r>
    <m/>
    <x v="2"/>
    <n v="80958"/>
    <n v="12182"/>
    <n v="67"/>
    <n v="8"/>
  </r>
  <r>
    <m/>
    <x v="2"/>
    <n v="80840"/>
    <n v="5624"/>
    <n v="10"/>
    <n v="2"/>
  </r>
  <r>
    <m/>
    <x v="7"/>
    <m/>
    <n v="32979"/>
    <n v="90"/>
    <n v="15"/>
  </r>
  <r>
    <d v="2021-10-08T00:00:00"/>
    <x v="2"/>
    <n v="81364"/>
    <n v="6000"/>
    <n v="12"/>
    <n v="2"/>
  </r>
  <r>
    <m/>
    <x v="2"/>
    <n v="81524"/>
    <n v="4500"/>
    <s v="En cours"/>
    <m/>
  </r>
  <r>
    <m/>
    <x v="1"/>
    <n v="81050"/>
    <n v="4216"/>
    <n v="9"/>
    <n v="1"/>
  </r>
  <r>
    <m/>
    <x v="1"/>
    <n v="81263"/>
    <n v="2143"/>
    <s v="En cours"/>
    <m/>
  </r>
  <r>
    <m/>
    <x v="2"/>
    <n v="81524"/>
    <n v="21500"/>
    <n v="51"/>
    <n v="6"/>
  </r>
  <r>
    <m/>
    <x v="2"/>
    <n v="81181"/>
    <n v="1310"/>
    <n v="3"/>
    <n v="1"/>
  </r>
  <r>
    <m/>
    <x v="7"/>
    <m/>
    <n v="39669"/>
    <n v="75"/>
    <n v="10"/>
  </r>
  <r>
    <s v="TOTAL  SEMAINE  40"/>
    <x v="8"/>
    <m/>
    <n v="152192"/>
    <n v="75"/>
    <n v="10"/>
  </r>
  <r>
    <d v="2021-10-11T00:00:00"/>
    <x v="1"/>
    <n v="81263"/>
    <n v="2500"/>
    <n v="70"/>
    <n v="12"/>
  </r>
  <r>
    <m/>
    <x v="2"/>
    <n v="81363"/>
    <n v="20503"/>
    <n v="39"/>
    <n v="5"/>
  </r>
  <r>
    <m/>
    <x v="7"/>
    <m/>
    <n v="23003"/>
    <n v="109"/>
    <n v="17"/>
  </r>
  <r>
    <d v="2021-10-12T00:00:00"/>
    <x v="1"/>
    <s v="81429/430"/>
    <n v="25000"/>
    <s v="En cours"/>
    <m/>
  </r>
  <r>
    <m/>
    <x v="7"/>
    <m/>
    <n v="25000"/>
    <n v="0"/>
    <n v="0"/>
  </r>
  <r>
    <d v="2021-10-13T00:00:00"/>
    <x v="10"/>
    <n v="81371"/>
    <n v="1193"/>
    <n v="2"/>
    <n v="1"/>
  </r>
  <r>
    <m/>
    <x v="1"/>
    <s v="81429/30"/>
    <n v="17056"/>
    <n v="93"/>
    <n v="13"/>
  </r>
  <r>
    <m/>
    <x v="11"/>
    <n v="81609"/>
    <n v="7680"/>
    <n v="7"/>
    <n v="2"/>
  </r>
  <r>
    <m/>
    <x v="7"/>
    <m/>
    <n v="25929"/>
    <n v="102"/>
    <n v="16"/>
  </r>
  <r>
    <d v="2021-10-14T00:00:00"/>
    <x v="2"/>
    <s v="81528/527"/>
    <n v="3374"/>
    <n v="5"/>
    <n v="1"/>
  </r>
  <r>
    <m/>
    <x v="12"/>
    <s v="81273/274"/>
    <n v="13279"/>
    <n v="30"/>
    <n v="5"/>
  </r>
  <r>
    <m/>
    <x v="5"/>
    <n v="81064"/>
    <n v="9464"/>
    <n v="17"/>
    <n v="6"/>
  </r>
  <r>
    <m/>
    <x v="2"/>
    <n v="81311"/>
    <n v="7207"/>
    <s v="En cours"/>
    <m/>
  </r>
  <r>
    <m/>
    <x v="7"/>
    <m/>
    <n v="33324"/>
    <n v="52"/>
    <n v="12"/>
  </r>
  <r>
    <d v="2021-10-15T00:00:00"/>
    <x v="2"/>
    <n v="81311"/>
    <n v="3003"/>
    <n v="17"/>
    <n v="3"/>
  </r>
  <r>
    <m/>
    <x v="12"/>
    <n v="81270"/>
    <n v="4725"/>
    <n v="7"/>
    <n v="2"/>
  </r>
  <r>
    <m/>
    <x v="1"/>
    <n v="81112"/>
    <n v="6000"/>
    <s v="En cours"/>
    <m/>
  </r>
  <r>
    <m/>
    <x v="2"/>
    <n v="80956"/>
    <n v="3000"/>
    <s v="En cours"/>
    <m/>
  </r>
  <r>
    <m/>
    <x v="2"/>
    <n v="80956"/>
    <n v="9000"/>
    <n v="27"/>
    <n v="3"/>
  </r>
  <r>
    <m/>
    <x v="1"/>
    <n v="81112"/>
    <n v="3000"/>
    <s v="En cours"/>
    <m/>
  </r>
  <r>
    <m/>
    <x v="7"/>
    <m/>
    <n v="28728"/>
    <n v="51"/>
    <n v="8"/>
  </r>
  <r>
    <s v="TOTAL  SEMAINE  41"/>
    <x v="8"/>
    <m/>
    <n v="135984"/>
    <n v="314"/>
    <n v="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9DB6BD-9907-4153-9582-E67AF3EA6C60}" name="Tableau croisé dynamique3" cacheId="9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I7:J19" firstHeaderRow="1" firstDataRow="1" firstDataCol="1"/>
  <pivotFields count="6">
    <pivotField showAll="0"/>
    <pivotField axis="axisRow" showAll="0">
      <items count="14">
        <item x="5"/>
        <item x="10"/>
        <item x="11"/>
        <item x="9"/>
        <item x="0"/>
        <item x="3"/>
        <item x="12"/>
        <item x="1"/>
        <item x="6"/>
        <item x="2"/>
        <item h="1" x="7"/>
        <item x="4"/>
        <item h="1" x="8"/>
        <item t="default"/>
      </items>
    </pivotField>
    <pivotField showAll="0"/>
    <pivotField dataField="1" numFmtId="3" showAll="0"/>
    <pivotField showAll="0"/>
    <pivotField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 t="grand">
      <x/>
    </i>
  </rowItems>
  <colItems count="1">
    <i/>
  </colItems>
  <dataFields count="1">
    <dataField name="Somme de METRAGE" fld="3" baseField="0" baseItem="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FDFCC2-1031-4F28-9DCA-7C3A82E915B9}" name="Tableau1" displayName="Tableau1" ref="C75:D86" totalsRowShown="0" headerRowBorderDxfId="9" tableBorderDxfId="8" totalsRowBorderDxfId="7">
  <autoFilter ref="C75:D86" xr:uid="{1CFDFCC2-1031-4F28-9DCA-7C3A82E915B9}"/>
  <tableColumns count="2">
    <tableColumn id="1" xr3:uid="{F14EA9E7-25D7-4A5F-AFD3-1D67C6EE10B7}" name="CLIENT" dataDxfId="6"/>
    <tableColumn id="2" xr3:uid="{1D0CA1CA-2664-4957-BFBD-5084290DA52D}" name="Métrage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A452BF-D157-4976-BB6D-84FACAA19240}" name="Tableau13" displayName="Tableau13" ref="I7:J18" totalsRowShown="0" headerRowBorderDxfId="4" tableBorderDxfId="3" totalsRowBorderDxfId="2">
  <autoFilter ref="I7:J18" xr:uid="{CDA452BF-D157-4976-BB6D-84FACAA19240}"/>
  <tableColumns count="2">
    <tableColumn id="1" xr3:uid="{5F8C0569-137E-4524-A200-9EF3A6F42FAC}" name="CLIENT" dataDxfId="1"/>
    <tableColumn id="2" xr3:uid="{CBE90DBB-E20F-4FF4-9616-61E34D0129C3}" name="Métrag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49A13-3B7F-4F26-BA8C-65C60A2F6F4D}">
  <sheetPr codeName="Feuil17">
    <pageSetUpPr fitToPage="1"/>
  </sheetPr>
  <dimension ref="B2:J88"/>
  <sheetViews>
    <sheetView topLeftCell="A58" workbookViewId="0">
      <selection activeCell="I4" sqref="I4"/>
    </sheetView>
  </sheetViews>
  <sheetFormatPr baseColWidth="10" defaultRowHeight="15" x14ac:dyDescent="0.25"/>
  <cols>
    <col min="2" max="8" width="21.42578125" customWidth="1"/>
    <col min="9" max="9" width="21" bestFit="1" customWidth="1"/>
    <col min="10" max="10" width="19.7109375" bestFit="1" customWidth="1"/>
  </cols>
  <sheetData>
    <row r="2" spans="2:10" ht="15.75" x14ac:dyDescent="0.25">
      <c r="C2" s="45" t="s">
        <v>37</v>
      </c>
      <c r="D2" s="45"/>
      <c r="E2" s="45"/>
      <c r="F2" s="45"/>
    </row>
    <row r="4" spans="2:10" ht="15.75" thickBot="1" x14ac:dyDescent="0.3"/>
    <row r="5" spans="2:10" ht="30.75" thickBot="1" x14ac:dyDescent="0.3">
      <c r="B5" s="7" t="s">
        <v>0</v>
      </c>
      <c r="C5" s="3" t="s">
        <v>1</v>
      </c>
      <c r="D5" s="3" t="s">
        <v>2</v>
      </c>
      <c r="E5" s="3" t="s">
        <v>3</v>
      </c>
      <c r="F5" s="4" t="s">
        <v>5</v>
      </c>
      <c r="G5" s="5" t="s">
        <v>4</v>
      </c>
    </row>
    <row r="6" spans="2:10" x14ac:dyDescent="0.25">
      <c r="B6" s="11">
        <v>44470</v>
      </c>
      <c r="C6" s="2" t="s">
        <v>14</v>
      </c>
      <c r="D6" s="2">
        <v>81461</v>
      </c>
      <c r="E6" s="18">
        <v>2800</v>
      </c>
      <c r="F6" s="12"/>
      <c r="G6" s="15">
        <v>3</v>
      </c>
    </row>
    <row r="7" spans="2:10" x14ac:dyDescent="0.25">
      <c r="B7" s="6"/>
      <c r="C7" s="2" t="s">
        <v>12</v>
      </c>
      <c r="D7" s="2">
        <v>81113</v>
      </c>
      <c r="E7" s="18">
        <v>4826</v>
      </c>
      <c r="F7" s="12">
        <v>12</v>
      </c>
      <c r="G7" s="15">
        <v>2</v>
      </c>
      <c r="I7" s="48" t="s">
        <v>40</v>
      </c>
      <c r="J7" t="s">
        <v>42</v>
      </c>
    </row>
    <row r="8" spans="2:10" x14ac:dyDescent="0.25">
      <c r="B8" s="6"/>
      <c r="C8" s="2" t="s">
        <v>7</v>
      </c>
      <c r="D8" s="2">
        <v>81449</v>
      </c>
      <c r="E8" s="18">
        <v>1030</v>
      </c>
      <c r="F8" s="12"/>
      <c r="G8" s="15">
        <v>6</v>
      </c>
      <c r="I8" s="49" t="s">
        <v>17</v>
      </c>
      <c r="J8" s="50">
        <v>45122</v>
      </c>
    </row>
    <row r="9" spans="2:10" x14ac:dyDescent="0.25">
      <c r="B9" s="6"/>
      <c r="C9" s="2" t="s">
        <v>12</v>
      </c>
      <c r="D9" s="2">
        <v>81111</v>
      </c>
      <c r="E9" s="18">
        <v>4216</v>
      </c>
      <c r="F9" s="12">
        <v>9</v>
      </c>
      <c r="G9" s="15"/>
      <c r="I9" s="49" t="s">
        <v>9</v>
      </c>
      <c r="J9" s="50">
        <v>1193</v>
      </c>
    </row>
    <row r="10" spans="2:10" x14ac:dyDescent="0.25">
      <c r="B10" s="6"/>
      <c r="C10" s="2" t="s">
        <v>13</v>
      </c>
      <c r="D10" s="2">
        <v>80919</v>
      </c>
      <c r="E10" s="18">
        <v>658</v>
      </c>
      <c r="F10" s="12">
        <v>1</v>
      </c>
      <c r="G10" s="15"/>
      <c r="I10" s="49" t="s">
        <v>18</v>
      </c>
      <c r="J10" s="50">
        <v>7680</v>
      </c>
    </row>
    <row r="11" spans="2:10" x14ac:dyDescent="0.25">
      <c r="B11" s="6"/>
      <c r="C11" s="2" t="s">
        <v>10</v>
      </c>
      <c r="D11" s="2">
        <v>81115</v>
      </c>
      <c r="E11" s="18">
        <v>2260</v>
      </c>
      <c r="F11" s="12"/>
      <c r="G11" s="15">
        <v>1</v>
      </c>
      <c r="I11" s="49" t="s">
        <v>16</v>
      </c>
      <c r="J11" s="50">
        <v>22850</v>
      </c>
    </row>
    <row r="12" spans="2:10" x14ac:dyDescent="0.25">
      <c r="B12" s="6"/>
      <c r="C12" s="2" t="s">
        <v>17</v>
      </c>
      <c r="D12" s="2" t="s">
        <v>20</v>
      </c>
      <c r="E12" s="18">
        <v>35658</v>
      </c>
      <c r="F12" s="12">
        <v>32</v>
      </c>
      <c r="G12" s="15"/>
      <c r="I12" s="49" t="s">
        <v>14</v>
      </c>
      <c r="J12" s="50">
        <v>2800</v>
      </c>
    </row>
    <row r="13" spans="2:10" x14ac:dyDescent="0.25">
      <c r="B13" s="6"/>
      <c r="C13" s="2" t="s">
        <v>7</v>
      </c>
      <c r="D13" s="2">
        <v>80842</v>
      </c>
      <c r="E13" s="18">
        <v>7500</v>
      </c>
      <c r="F13" s="12" t="s">
        <v>21</v>
      </c>
      <c r="G13" s="15"/>
      <c r="I13" s="49" t="s">
        <v>13</v>
      </c>
      <c r="J13" s="50">
        <v>658</v>
      </c>
    </row>
    <row r="14" spans="2:10" x14ac:dyDescent="0.25">
      <c r="B14" s="6"/>
      <c r="C14" s="2" t="s">
        <v>8</v>
      </c>
      <c r="D14" s="2">
        <v>81156</v>
      </c>
      <c r="E14" s="18">
        <v>1600</v>
      </c>
      <c r="F14" s="12"/>
      <c r="G14" s="15">
        <v>1</v>
      </c>
      <c r="I14" s="49" t="s">
        <v>15</v>
      </c>
      <c r="J14" s="50">
        <v>18004</v>
      </c>
    </row>
    <row r="15" spans="2:10" ht="15.75" thickBot="1" x14ac:dyDescent="0.3">
      <c r="B15" s="8"/>
      <c r="C15" s="42" t="s">
        <v>6</v>
      </c>
      <c r="D15" s="42"/>
      <c r="E15" s="19">
        <f>SUM(E6:E14)</f>
        <v>60548</v>
      </c>
      <c r="F15" s="25">
        <f>SUM(F6:F14)</f>
        <v>54</v>
      </c>
      <c r="G15" s="26">
        <f>SUM(G6:G14)</f>
        <v>13</v>
      </c>
      <c r="I15" s="49" t="s">
        <v>12</v>
      </c>
      <c r="J15" s="50">
        <v>77958</v>
      </c>
    </row>
    <row r="16" spans="2:10" ht="15.75" thickBot="1" x14ac:dyDescent="0.3">
      <c r="B16" s="40" t="s">
        <v>19</v>
      </c>
      <c r="C16" s="41"/>
      <c r="D16" s="41"/>
      <c r="E16" s="21">
        <f>E15</f>
        <v>60548</v>
      </c>
      <c r="F16" s="21">
        <f>F15</f>
        <v>54</v>
      </c>
      <c r="G16" s="22">
        <f>G15</f>
        <v>13</v>
      </c>
      <c r="I16" s="49" t="s">
        <v>8</v>
      </c>
      <c r="J16" s="50">
        <v>4195</v>
      </c>
    </row>
    <row r="17" spans="2:10" x14ac:dyDescent="0.25">
      <c r="B17" s="11">
        <v>44473</v>
      </c>
      <c r="C17" s="2" t="s">
        <v>12</v>
      </c>
      <c r="D17" s="2">
        <v>81185</v>
      </c>
      <c r="E17" s="18">
        <v>3216</v>
      </c>
      <c r="F17" s="12">
        <v>7</v>
      </c>
      <c r="G17" s="15">
        <v>1</v>
      </c>
      <c r="I17" s="49" t="s">
        <v>7</v>
      </c>
      <c r="J17" s="50">
        <v>152021</v>
      </c>
    </row>
    <row r="18" spans="2:10" x14ac:dyDescent="0.25">
      <c r="B18" s="6"/>
      <c r="C18" s="2" t="s">
        <v>7</v>
      </c>
      <c r="D18" s="2">
        <v>80842</v>
      </c>
      <c r="E18" s="18">
        <v>2500</v>
      </c>
      <c r="F18" s="12">
        <v>16</v>
      </c>
      <c r="G18" s="15">
        <v>3</v>
      </c>
      <c r="I18" s="49" t="s">
        <v>10</v>
      </c>
      <c r="J18" s="50">
        <v>16243</v>
      </c>
    </row>
    <row r="19" spans="2:10" x14ac:dyDescent="0.25">
      <c r="B19" s="6"/>
      <c r="C19" s="2" t="s">
        <v>7</v>
      </c>
      <c r="D19" s="2">
        <v>81292</v>
      </c>
      <c r="E19" s="18">
        <v>3001</v>
      </c>
      <c r="F19" s="12">
        <v>6</v>
      </c>
      <c r="G19" s="15">
        <v>1</v>
      </c>
      <c r="I19" s="49" t="s">
        <v>41</v>
      </c>
      <c r="J19" s="50">
        <v>348724</v>
      </c>
    </row>
    <row r="20" spans="2:10" x14ac:dyDescent="0.25">
      <c r="B20" s="6"/>
      <c r="C20" s="2" t="s">
        <v>12</v>
      </c>
      <c r="D20" s="2">
        <v>81263</v>
      </c>
      <c r="E20" s="18">
        <v>4117</v>
      </c>
      <c r="F20" s="12" t="s">
        <v>21</v>
      </c>
      <c r="G20" s="15"/>
    </row>
    <row r="21" spans="2:10" x14ac:dyDescent="0.25">
      <c r="B21" s="6"/>
      <c r="C21" s="2" t="s">
        <v>16</v>
      </c>
      <c r="D21" s="2">
        <v>81491</v>
      </c>
      <c r="E21" s="18">
        <v>15500</v>
      </c>
      <c r="F21" s="12" t="s">
        <v>21</v>
      </c>
      <c r="G21" s="15"/>
    </row>
    <row r="22" spans="2:10" ht="15.75" thickBot="1" x14ac:dyDescent="0.3">
      <c r="B22" s="8"/>
      <c r="C22" s="42" t="s">
        <v>6</v>
      </c>
      <c r="D22" s="42"/>
      <c r="E22" s="19">
        <f>SUM(E17:E21)</f>
        <v>28334</v>
      </c>
      <c r="F22" s="25">
        <f>SUM(F17:F21)</f>
        <v>29</v>
      </c>
      <c r="G22" s="26">
        <f>SUM(G17:G21)</f>
        <v>5</v>
      </c>
    </row>
    <row r="23" spans="2:10" x14ac:dyDescent="0.25">
      <c r="B23" s="11">
        <v>44474</v>
      </c>
      <c r="C23" s="1" t="s">
        <v>7</v>
      </c>
      <c r="D23" s="1">
        <v>81293</v>
      </c>
      <c r="E23" s="16">
        <v>3087</v>
      </c>
      <c r="F23" s="13">
        <v>7</v>
      </c>
      <c r="G23" s="17">
        <v>1</v>
      </c>
    </row>
    <row r="24" spans="2:10" x14ac:dyDescent="0.25">
      <c r="B24" s="6"/>
      <c r="C24" s="2" t="s">
        <v>7</v>
      </c>
      <c r="D24" s="2">
        <v>80857</v>
      </c>
      <c r="E24" s="18">
        <v>2000</v>
      </c>
      <c r="F24" s="12">
        <v>5</v>
      </c>
      <c r="G24" s="15">
        <v>1</v>
      </c>
    </row>
    <row r="25" spans="2:10" x14ac:dyDescent="0.25">
      <c r="B25" s="6"/>
      <c r="C25" s="2" t="s">
        <v>8</v>
      </c>
      <c r="D25" s="2">
        <v>81133</v>
      </c>
      <c r="E25" s="18">
        <v>2595</v>
      </c>
      <c r="F25" s="12"/>
      <c r="G25" s="15">
        <v>1</v>
      </c>
    </row>
    <row r="26" spans="2:10" x14ac:dyDescent="0.25">
      <c r="B26" s="6"/>
      <c r="C26" s="2" t="s">
        <v>7</v>
      </c>
      <c r="D26" s="2">
        <v>80954</v>
      </c>
      <c r="E26" s="18">
        <v>2000</v>
      </c>
      <c r="F26" s="12">
        <v>4</v>
      </c>
      <c r="G26" s="15">
        <v>1</v>
      </c>
    </row>
    <row r="27" spans="2:10" x14ac:dyDescent="0.25">
      <c r="B27" s="6"/>
      <c r="C27" s="2" t="s">
        <v>7</v>
      </c>
      <c r="D27" s="2">
        <v>81447</v>
      </c>
      <c r="E27" s="18">
        <v>1000</v>
      </c>
      <c r="F27" s="12">
        <v>2</v>
      </c>
      <c r="G27" s="15">
        <v>1</v>
      </c>
    </row>
    <row r="28" spans="2:10" x14ac:dyDescent="0.25">
      <c r="B28" s="6"/>
      <c r="C28" s="2" t="s">
        <v>7</v>
      </c>
      <c r="D28" s="2" t="s">
        <v>26</v>
      </c>
      <c r="E28" s="18">
        <v>8030</v>
      </c>
      <c r="F28" s="12">
        <v>18</v>
      </c>
      <c r="G28" s="15">
        <v>3</v>
      </c>
    </row>
    <row r="29" spans="2:10" x14ac:dyDescent="0.25">
      <c r="B29" s="6"/>
      <c r="C29" s="2" t="s">
        <v>16</v>
      </c>
      <c r="D29" s="2">
        <v>81491</v>
      </c>
      <c r="E29" s="18">
        <v>5000</v>
      </c>
      <c r="F29" s="12" t="s">
        <v>21</v>
      </c>
      <c r="G29" s="15"/>
    </row>
    <row r="30" spans="2:10" ht="15.75" thickBot="1" x14ac:dyDescent="0.3">
      <c r="B30" s="8"/>
      <c r="C30" s="42" t="s">
        <v>6</v>
      </c>
      <c r="D30" s="42"/>
      <c r="E30" s="19">
        <f>SUM(E23:E29)</f>
        <v>23712</v>
      </c>
      <c r="F30" s="19">
        <f>SUM(F23:F29)</f>
        <v>36</v>
      </c>
      <c r="G30" s="23">
        <f>SUM(G23:G29)</f>
        <v>8</v>
      </c>
    </row>
    <row r="31" spans="2:10" x14ac:dyDescent="0.25">
      <c r="B31" s="11">
        <v>44475</v>
      </c>
      <c r="C31" s="1" t="s">
        <v>12</v>
      </c>
      <c r="D31" s="1">
        <v>81110</v>
      </c>
      <c r="E31" s="16">
        <v>1668</v>
      </c>
      <c r="F31" s="13">
        <v>4</v>
      </c>
      <c r="G31" s="17">
        <v>1</v>
      </c>
    </row>
    <row r="32" spans="2:10" x14ac:dyDescent="0.25">
      <c r="B32" s="9"/>
      <c r="C32" s="2" t="s">
        <v>16</v>
      </c>
      <c r="D32" s="2">
        <v>81491</v>
      </c>
      <c r="E32" s="18">
        <v>2350</v>
      </c>
      <c r="F32" s="12"/>
      <c r="G32" s="15">
        <v>5</v>
      </c>
    </row>
    <row r="33" spans="2:7" x14ac:dyDescent="0.25">
      <c r="B33" s="9"/>
      <c r="C33" s="2" t="s">
        <v>10</v>
      </c>
      <c r="D33" s="2">
        <v>81119</v>
      </c>
      <c r="E33" s="18">
        <v>1300</v>
      </c>
      <c r="F33" s="12"/>
      <c r="G33" s="15">
        <v>1</v>
      </c>
    </row>
    <row r="34" spans="2:7" x14ac:dyDescent="0.25">
      <c r="B34" s="9"/>
      <c r="C34" s="2" t="s">
        <v>10</v>
      </c>
      <c r="D34" s="2">
        <v>81118</v>
      </c>
      <c r="E34" s="18">
        <v>2120</v>
      </c>
      <c r="F34" s="12"/>
      <c r="G34" s="15">
        <v>1</v>
      </c>
    </row>
    <row r="35" spans="2:7" x14ac:dyDescent="0.25">
      <c r="B35" s="9"/>
      <c r="C35" s="2" t="s">
        <v>7</v>
      </c>
      <c r="D35" s="2" t="s">
        <v>27</v>
      </c>
      <c r="E35" s="18">
        <v>2150</v>
      </c>
      <c r="F35" s="12"/>
      <c r="G35" s="15">
        <v>1</v>
      </c>
    </row>
    <row r="36" spans="2:7" x14ac:dyDescent="0.25">
      <c r="B36" s="9"/>
      <c r="C36" s="2" t="s">
        <v>7</v>
      </c>
      <c r="D36" s="2">
        <v>80958</v>
      </c>
      <c r="E36" s="18">
        <v>17910</v>
      </c>
      <c r="F36" s="12" t="s">
        <v>21</v>
      </c>
      <c r="G36" s="15"/>
    </row>
    <row r="37" spans="2:7" ht="15.75" thickBot="1" x14ac:dyDescent="0.3">
      <c r="B37" s="10"/>
      <c r="C37" s="42" t="s">
        <v>6</v>
      </c>
      <c r="D37" s="42"/>
      <c r="E37" s="19">
        <f>SUM(E31:E36)</f>
        <v>27498</v>
      </c>
      <c r="F37" s="25">
        <f>SUM(F31:F36)</f>
        <v>4</v>
      </c>
      <c r="G37" s="26">
        <f>SUM(G31:G36)</f>
        <v>9</v>
      </c>
    </row>
    <row r="38" spans="2:7" x14ac:dyDescent="0.25">
      <c r="B38" s="11">
        <v>44476</v>
      </c>
      <c r="C38" s="2" t="s">
        <v>10</v>
      </c>
      <c r="D38" s="2">
        <v>81123</v>
      </c>
      <c r="E38" s="18">
        <v>10563</v>
      </c>
      <c r="F38" s="12">
        <v>13</v>
      </c>
      <c r="G38" s="15">
        <v>3</v>
      </c>
    </row>
    <row r="39" spans="2:7" x14ac:dyDescent="0.25">
      <c r="B39" s="6"/>
      <c r="C39" s="2" t="s">
        <v>7</v>
      </c>
      <c r="D39" s="2">
        <v>80840</v>
      </c>
      <c r="E39" s="18">
        <v>4610</v>
      </c>
      <c r="F39" s="12"/>
      <c r="G39" s="15">
        <v>2</v>
      </c>
    </row>
    <row r="40" spans="2:7" x14ac:dyDescent="0.25">
      <c r="B40" s="6"/>
      <c r="C40" s="2" t="s">
        <v>7</v>
      </c>
      <c r="D40" s="2">
        <v>80958</v>
      </c>
      <c r="E40" s="18">
        <v>12182</v>
      </c>
      <c r="F40" s="12">
        <v>67</v>
      </c>
      <c r="G40" s="15">
        <v>8</v>
      </c>
    </row>
    <row r="41" spans="2:7" x14ac:dyDescent="0.25">
      <c r="B41" s="6"/>
      <c r="C41" s="2" t="s">
        <v>7</v>
      </c>
      <c r="D41" s="2">
        <v>80840</v>
      </c>
      <c r="E41" s="18">
        <v>5624</v>
      </c>
      <c r="F41" s="12">
        <v>10</v>
      </c>
      <c r="G41" s="15">
        <v>2</v>
      </c>
    </row>
    <row r="42" spans="2:7" ht="15.75" thickBot="1" x14ac:dyDescent="0.3">
      <c r="B42" s="8"/>
      <c r="C42" s="43" t="s">
        <v>6</v>
      </c>
      <c r="D42" s="44"/>
      <c r="E42" s="19">
        <f>SUM(E38:E41)</f>
        <v>32979</v>
      </c>
      <c r="F42" s="19">
        <f>SUM(F38:F41)</f>
        <v>90</v>
      </c>
      <c r="G42" s="23">
        <f>SUM(G38:G41)</f>
        <v>15</v>
      </c>
    </row>
    <row r="43" spans="2:7" x14ac:dyDescent="0.25">
      <c r="B43" s="11">
        <v>44477</v>
      </c>
      <c r="C43" s="2" t="s">
        <v>7</v>
      </c>
      <c r="D43" s="2">
        <v>81364</v>
      </c>
      <c r="E43" s="18">
        <v>6000</v>
      </c>
      <c r="F43" s="12">
        <v>12</v>
      </c>
      <c r="G43" s="15">
        <v>2</v>
      </c>
    </row>
    <row r="44" spans="2:7" x14ac:dyDescent="0.25">
      <c r="B44" s="6"/>
      <c r="C44" s="2" t="s">
        <v>7</v>
      </c>
      <c r="D44" s="2">
        <v>81524</v>
      </c>
      <c r="E44" s="18">
        <v>4500</v>
      </c>
      <c r="F44" s="12" t="s">
        <v>21</v>
      </c>
      <c r="G44" s="15"/>
    </row>
    <row r="45" spans="2:7" x14ac:dyDescent="0.25">
      <c r="B45" s="6"/>
      <c r="C45" s="2" t="s">
        <v>12</v>
      </c>
      <c r="D45" s="2">
        <v>81050</v>
      </c>
      <c r="E45" s="18">
        <v>4216</v>
      </c>
      <c r="F45" s="12">
        <v>9</v>
      </c>
      <c r="G45" s="15">
        <v>1</v>
      </c>
    </row>
    <row r="46" spans="2:7" x14ac:dyDescent="0.25">
      <c r="B46" s="6"/>
      <c r="C46" s="2" t="s">
        <v>12</v>
      </c>
      <c r="D46" s="2">
        <v>81263</v>
      </c>
      <c r="E46" s="18">
        <v>2143</v>
      </c>
      <c r="F46" s="12" t="s">
        <v>11</v>
      </c>
      <c r="G46" s="15"/>
    </row>
    <row r="47" spans="2:7" x14ac:dyDescent="0.25">
      <c r="B47" s="6"/>
      <c r="C47" s="2" t="s">
        <v>7</v>
      </c>
      <c r="D47" s="2">
        <v>81524</v>
      </c>
      <c r="E47" s="18">
        <v>21500</v>
      </c>
      <c r="F47" s="12">
        <v>51</v>
      </c>
      <c r="G47" s="15">
        <v>6</v>
      </c>
    </row>
    <row r="48" spans="2:7" x14ac:dyDescent="0.25">
      <c r="B48" s="6"/>
      <c r="C48" s="2" t="s">
        <v>7</v>
      </c>
      <c r="D48" s="2">
        <v>81181</v>
      </c>
      <c r="E48" s="18">
        <v>1310</v>
      </c>
      <c r="F48" s="12">
        <v>3</v>
      </c>
      <c r="G48" s="15">
        <v>1</v>
      </c>
    </row>
    <row r="49" spans="2:7" ht="15.75" thickBot="1" x14ac:dyDescent="0.3">
      <c r="B49" s="8"/>
      <c r="C49" s="42" t="s">
        <v>6</v>
      </c>
      <c r="D49" s="42"/>
      <c r="E49" s="19">
        <f>SUM(E43:E48)</f>
        <v>39669</v>
      </c>
      <c r="F49" s="19">
        <f>SUM(F43:F48)</f>
        <v>75</v>
      </c>
      <c r="G49" s="23">
        <f>SUM(G43:G48)</f>
        <v>10</v>
      </c>
    </row>
    <row r="50" spans="2:7" ht="15.75" thickBot="1" x14ac:dyDescent="0.3">
      <c r="B50" s="40" t="s">
        <v>22</v>
      </c>
      <c r="C50" s="41"/>
      <c r="D50" s="41"/>
      <c r="E50" s="21">
        <f>SUM(E49+E42+E37+E30+E22)</f>
        <v>152192</v>
      </c>
      <c r="F50" s="21">
        <f>F49</f>
        <v>75</v>
      </c>
      <c r="G50" s="22">
        <f>G49</f>
        <v>10</v>
      </c>
    </row>
    <row r="51" spans="2:7" x14ac:dyDescent="0.25">
      <c r="B51" s="11">
        <v>44480</v>
      </c>
      <c r="C51" s="1" t="s">
        <v>12</v>
      </c>
      <c r="D51" s="1">
        <v>81263</v>
      </c>
      <c r="E51" s="16">
        <v>2500</v>
      </c>
      <c r="F51" s="13">
        <v>70</v>
      </c>
      <c r="G51" s="17">
        <v>12</v>
      </c>
    </row>
    <row r="52" spans="2:7" x14ac:dyDescent="0.25">
      <c r="B52" s="6"/>
      <c r="C52" s="2" t="s">
        <v>7</v>
      </c>
      <c r="D52" s="2">
        <v>81363</v>
      </c>
      <c r="E52" s="18">
        <v>20503</v>
      </c>
      <c r="F52" s="12">
        <v>39</v>
      </c>
      <c r="G52" s="15">
        <v>5</v>
      </c>
    </row>
    <row r="53" spans="2:7" ht="15.75" thickBot="1" x14ac:dyDescent="0.3">
      <c r="B53" s="8"/>
      <c r="C53" s="42" t="s">
        <v>6</v>
      </c>
      <c r="D53" s="42"/>
      <c r="E53" s="19">
        <f>SUM(E51:E52)</f>
        <v>23003</v>
      </c>
      <c r="F53" s="19">
        <f>SUM(F51:F52)</f>
        <v>109</v>
      </c>
      <c r="G53" s="23">
        <f>SUM(G51:G52)</f>
        <v>17</v>
      </c>
    </row>
    <row r="54" spans="2:7" x14ac:dyDescent="0.25">
      <c r="B54" s="11">
        <v>44481</v>
      </c>
      <c r="C54" s="1" t="s">
        <v>12</v>
      </c>
      <c r="D54" s="1" t="s">
        <v>28</v>
      </c>
      <c r="E54" s="16">
        <v>25000</v>
      </c>
      <c r="F54" s="13" t="s">
        <v>21</v>
      </c>
      <c r="G54" s="17"/>
    </row>
    <row r="55" spans="2:7" ht="15.75" thickBot="1" x14ac:dyDescent="0.3">
      <c r="B55" s="10"/>
      <c r="C55" s="42" t="s">
        <v>6</v>
      </c>
      <c r="D55" s="42"/>
      <c r="E55" s="19">
        <f>SUM(E54:E54)</f>
        <v>25000</v>
      </c>
      <c r="F55" s="14">
        <f>SUM(F54:F54)</f>
        <v>0</v>
      </c>
      <c r="G55" s="20">
        <f>SUM(G54:G54)</f>
        <v>0</v>
      </c>
    </row>
    <row r="56" spans="2:7" x14ac:dyDescent="0.25">
      <c r="B56" s="11">
        <v>44482</v>
      </c>
      <c r="C56" s="2" t="s">
        <v>9</v>
      </c>
      <c r="D56" s="2">
        <v>81371</v>
      </c>
      <c r="E56" s="18">
        <v>1193</v>
      </c>
      <c r="F56" s="12">
        <v>2</v>
      </c>
      <c r="G56" s="15">
        <v>1</v>
      </c>
    </row>
    <row r="57" spans="2:7" x14ac:dyDescent="0.25">
      <c r="B57" s="6"/>
      <c r="C57" s="2" t="s">
        <v>12</v>
      </c>
      <c r="D57" s="2" t="s">
        <v>29</v>
      </c>
      <c r="E57" s="18">
        <v>17056</v>
      </c>
      <c r="F57" s="12">
        <v>93</v>
      </c>
      <c r="G57" s="15">
        <v>13</v>
      </c>
    </row>
    <row r="58" spans="2:7" x14ac:dyDescent="0.25">
      <c r="B58" s="6"/>
      <c r="C58" s="2" t="s">
        <v>18</v>
      </c>
      <c r="D58" s="2">
        <v>81609</v>
      </c>
      <c r="E58" s="18">
        <v>7680</v>
      </c>
      <c r="F58" s="12">
        <v>7</v>
      </c>
      <c r="G58" s="15">
        <v>2</v>
      </c>
    </row>
    <row r="59" spans="2:7" ht="15.75" thickBot="1" x14ac:dyDescent="0.3">
      <c r="B59" s="8"/>
      <c r="C59" s="42" t="s">
        <v>6</v>
      </c>
      <c r="D59" s="42"/>
      <c r="E59" s="19">
        <f>SUM(E56:E58)</f>
        <v>25929</v>
      </c>
      <c r="F59" s="19">
        <f>SUM(F56:F58)</f>
        <v>102</v>
      </c>
      <c r="G59" s="23">
        <f>SUM(G56:G58)</f>
        <v>16</v>
      </c>
    </row>
    <row r="60" spans="2:7" x14ac:dyDescent="0.25">
      <c r="B60" s="11">
        <v>44483</v>
      </c>
      <c r="C60" s="2" t="s">
        <v>7</v>
      </c>
      <c r="D60" s="2" t="s">
        <v>30</v>
      </c>
      <c r="E60" s="18">
        <v>3374</v>
      </c>
      <c r="F60" s="12">
        <v>5</v>
      </c>
      <c r="G60" s="15">
        <v>1</v>
      </c>
    </row>
    <row r="61" spans="2:7" x14ac:dyDescent="0.25">
      <c r="B61" s="6"/>
      <c r="C61" s="2" t="s">
        <v>15</v>
      </c>
      <c r="D61" s="2" t="s">
        <v>31</v>
      </c>
      <c r="E61" s="18">
        <v>13279</v>
      </c>
      <c r="F61" s="12">
        <v>30</v>
      </c>
      <c r="G61" s="15">
        <v>5</v>
      </c>
    </row>
    <row r="62" spans="2:7" x14ac:dyDescent="0.25">
      <c r="B62" s="6"/>
      <c r="C62" s="2" t="s">
        <v>17</v>
      </c>
      <c r="D62" s="2">
        <v>81064</v>
      </c>
      <c r="E62" s="18">
        <v>9464</v>
      </c>
      <c r="F62" s="12">
        <v>17</v>
      </c>
      <c r="G62" s="15">
        <v>6</v>
      </c>
    </row>
    <row r="63" spans="2:7" x14ac:dyDescent="0.25">
      <c r="B63" s="6"/>
      <c r="C63" s="2" t="s">
        <v>7</v>
      </c>
      <c r="D63" s="2">
        <v>81311</v>
      </c>
      <c r="E63" s="18">
        <v>7207</v>
      </c>
      <c r="F63" s="12" t="s">
        <v>21</v>
      </c>
      <c r="G63" s="15"/>
    </row>
    <row r="64" spans="2:7" ht="15.75" thickBot="1" x14ac:dyDescent="0.3">
      <c r="B64" s="8"/>
      <c r="C64" s="42" t="s">
        <v>6</v>
      </c>
      <c r="D64" s="42"/>
      <c r="E64" s="19">
        <f>SUM(E60:E63)</f>
        <v>33324</v>
      </c>
      <c r="F64" s="19">
        <f>SUM(F60:F63)</f>
        <v>52</v>
      </c>
      <c r="G64" s="23">
        <f>SUM(G60:G63)</f>
        <v>12</v>
      </c>
    </row>
    <row r="65" spans="2:7" x14ac:dyDescent="0.25">
      <c r="B65" s="11">
        <v>44484</v>
      </c>
      <c r="C65" s="1" t="s">
        <v>7</v>
      </c>
      <c r="D65" s="1">
        <v>81311</v>
      </c>
      <c r="E65" s="16">
        <v>3003</v>
      </c>
      <c r="F65" s="13">
        <v>17</v>
      </c>
      <c r="G65" s="17">
        <v>3</v>
      </c>
    </row>
    <row r="66" spans="2:7" x14ac:dyDescent="0.25">
      <c r="B66" s="6"/>
      <c r="C66" s="2" t="s">
        <v>15</v>
      </c>
      <c r="D66" s="2">
        <v>81270</v>
      </c>
      <c r="E66" s="18">
        <v>4725</v>
      </c>
      <c r="F66" s="12">
        <v>7</v>
      </c>
      <c r="G66" s="15">
        <v>2</v>
      </c>
    </row>
    <row r="67" spans="2:7" x14ac:dyDescent="0.25">
      <c r="B67" s="6"/>
      <c r="C67" s="2" t="s">
        <v>12</v>
      </c>
      <c r="D67" s="2">
        <v>81112</v>
      </c>
      <c r="E67" s="18">
        <v>6000</v>
      </c>
      <c r="F67" s="12" t="s">
        <v>21</v>
      </c>
      <c r="G67" s="15"/>
    </row>
    <row r="68" spans="2:7" x14ac:dyDescent="0.25">
      <c r="B68" s="6"/>
      <c r="C68" s="2" t="s">
        <v>7</v>
      </c>
      <c r="D68" s="2">
        <v>80956</v>
      </c>
      <c r="E68" s="18">
        <v>3000</v>
      </c>
      <c r="F68" s="12" t="s">
        <v>21</v>
      </c>
      <c r="G68" s="15"/>
    </row>
    <row r="69" spans="2:7" x14ac:dyDescent="0.25">
      <c r="B69" s="6"/>
      <c r="C69" s="2" t="s">
        <v>7</v>
      </c>
      <c r="D69" s="2">
        <v>80956</v>
      </c>
      <c r="E69" s="18">
        <v>9000</v>
      </c>
      <c r="F69" s="12">
        <v>27</v>
      </c>
      <c r="G69" s="15">
        <v>3</v>
      </c>
    </row>
    <row r="70" spans="2:7" x14ac:dyDescent="0.25">
      <c r="B70" s="6"/>
      <c r="C70" s="2" t="s">
        <v>12</v>
      </c>
      <c r="D70" s="2">
        <v>81112</v>
      </c>
      <c r="E70" s="18">
        <v>3000</v>
      </c>
      <c r="F70" s="12" t="s">
        <v>21</v>
      </c>
      <c r="G70" s="15"/>
    </row>
    <row r="71" spans="2:7" ht="15.75" thickBot="1" x14ac:dyDescent="0.3">
      <c r="B71" s="8"/>
      <c r="C71" s="42" t="s">
        <v>6</v>
      </c>
      <c r="D71" s="42"/>
      <c r="E71" s="19">
        <f>SUM(E65:E70)</f>
        <v>28728</v>
      </c>
      <c r="F71" s="19">
        <f>SUM(F65:F70)</f>
        <v>51</v>
      </c>
      <c r="G71" s="23">
        <f>SUM(G65:G70)</f>
        <v>8</v>
      </c>
    </row>
    <row r="72" spans="2:7" ht="15.75" thickBot="1" x14ac:dyDescent="0.3">
      <c r="B72" s="40" t="s">
        <v>23</v>
      </c>
      <c r="C72" s="41"/>
      <c r="D72" s="41"/>
      <c r="E72" s="21">
        <f>SUM(E71,E64,E59,E55,E53)</f>
        <v>135984</v>
      </c>
      <c r="F72" s="21">
        <f>SUM(F71,F64,F59,F55,F53)</f>
        <v>314</v>
      </c>
      <c r="G72" s="22">
        <f>SUM(G53+G55+G59+G64+G71)</f>
        <v>53</v>
      </c>
    </row>
    <row r="73" spans="2:7" x14ac:dyDescent="0.25">
      <c r="B73" s="31"/>
      <c r="C73" s="31"/>
      <c r="D73" s="31"/>
      <c r="E73" s="32"/>
      <c r="F73" s="32"/>
      <c r="G73" s="32"/>
    </row>
    <row r="74" spans="2:7" x14ac:dyDescent="0.25">
      <c r="C74" s="33"/>
      <c r="D74" s="33"/>
    </row>
    <row r="75" spans="2:7" x14ac:dyDescent="0.25">
      <c r="B75" s="30" t="s">
        <v>32</v>
      </c>
      <c r="C75" s="36" t="s">
        <v>1</v>
      </c>
      <c r="D75" s="37" t="s">
        <v>35</v>
      </c>
    </row>
    <row r="76" spans="2:7" x14ac:dyDescent="0.25">
      <c r="C76" s="34" t="s">
        <v>7</v>
      </c>
      <c r="D76" s="35">
        <f>SUMIF(C6:C70,"TISSERAY",E6:E70)</f>
        <v>152021</v>
      </c>
    </row>
    <row r="77" spans="2:7" x14ac:dyDescent="0.25">
      <c r="C77" s="34" t="s">
        <v>15</v>
      </c>
      <c r="D77" s="35">
        <f>SUMIF($C6:C71,"STB",$E6:E71)</f>
        <v>18004</v>
      </c>
    </row>
    <row r="78" spans="2:7" x14ac:dyDescent="0.25">
      <c r="C78" s="34" t="s">
        <v>12</v>
      </c>
      <c r="D78" s="35">
        <f>SUMIF($C7:C72,"STF",$E7:E72)</f>
        <v>77958</v>
      </c>
    </row>
    <row r="79" spans="2:7" x14ac:dyDescent="0.25">
      <c r="C79" s="34" t="s">
        <v>14</v>
      </c>
      <c r="D79" s="35">
        <f>SUMIF($C6:C74,"MEXOM",$E6:E74)</f>
        <v>2800</v>
      </c>
    </row>
    <row r="80" spans="2:7" x14ac:dyDescent="0.25">
      <c r="C80" s="34" t="s">
        <v>33</v>
      </c>
      <c r="D80" s="35">
        <f>SUMIF($C$6:$C$72,"AJ",$E$6:E$72)</f>
        <v>45122</v>
      </c>
    </row>
    <row r="81" spans="3:4" x14ac:dyDescent="0.25">
      <c r="C81" s="34" t="s">
        <v>9</v>
      </c>
      <c r="D81" s="35">
        <f>SUMIF($C$6:$C$72,"COTOFRANCE",$E$6:E$72)</f>
        <v>1193</v>
      </c>
    </row>
    <row r="82" spans="3:4" x14ac:dyDescent="0.25">
      <c r="C82" s="34" t="s">
        <v>18</v>
      </c>
      <c r="D82" s="35">
        <f>SUMIF($C$6:$C$72,"DEREN",$E$6:E$72)</f>
        <v>7680</v>
      </c>
    </row>
    <row r="83" spans="3:4" x14ac:dyDescent="0.25">
      <c r="C83" s="34" t="s">
        <v>16</v>
      </c>
      <c r="D83" s="35">
        <f>SUMIF($C$6:$C$72,"EYRAUD",$E$6:E$72)</f>
        <v>22850</v>
      </c>
    </row>
    <row r="84" spans="3:4" x14ac:dyDescent="0.25">
      <c r="C84" s="34" t="s">
        <v>10</v>
      </c>
      <c r="D84" s="35">
        <f>SUMIF($C$6:$C$72,"WTG",$E$6:E$72)</f>
        <v>16243</v>
      </c>
    </row>
    <row r="85" spans="3:4" x14ac:dyDescent="0.25">
      <c r="C85" s="34" t="s">
        <v>34</v>
      </c>
      <c r="D85" s="35">
        <f>SUMIF($C$6:$C$72,"MULLIEZ",$E$6:E$72)</f>
        <v>658</v>
      </c>
    </row>
    <row r="86" spans="3:4" x14ac:dyDescent="0.25">
      <c r="C86" s="38" t="s">
        <v>8</v>
      </c>
      <c r="D86" s="39">
        <f>SUMIF($C$6:$C$72,"SUBRENAT",$E$6:E$72)</f>
        <v>4195</v>
      </c>
    </row>
    <row r="88" spans="3:4" x14ac:dyDescent="0.25">
      <c r="D88">
        <f>SUM(Tableau1[Métrage])</f>
        <v>348724</v>
      </c>
    </row>
  </sheetData>
  <mergeCells count="15">
    <mergeCell ref="B72:D72"/>
    <mergeCell ref="C64:D64"/>
    <mergeCell ref="C71:D71"/>
    <mergeCell ref="C59:D59"/>
    <mergeCell ref="C2:F2"/>
    <mergeCell ref="C15:D15"/>
    <mergeCell ref="C22:D22"/>
    <mergeCell ref="C30:D30"/>
    <mergeCell ref="C37:D37"/>
    <mergeCell ref="B16:D16"/>
    <mergeCell ref="B50:D50"/>
    <mergeCell ref="C42:D42"/>
    <mergeCell ref="C49:D49"/>
    <mergeCell ref="C53:D53"/>
    <mergeCell ref="C55:D55"/>
  </mergeCells>
  <printOptions horizontalCentered="1" verticalCentered="1"/>
  <pageMargins left="0.51181102362204722" right="0.51181102362204722" top="0.15748031496062992" bottom="0.15748031496062992" header="0.11811023622047245" footer="0.11811023622047245"/>
  <pageSetup paperSize="9" scale="51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8">
    <pageSetUpPr fitToPage="1"/>
  </sheetPr>
  <dimension ref="A2:J94"/>
  <sheetViews>
    <sheetView tabSelected="1" zoomScaleNormal="100" workbookViewId="0">
      <selection activeCell="H10" sqref="H10"/>
    </sheetView>
  </sheetViews>
  <sheetFormatPr baseColWidth="10" defaultRowHeight="15" x14ac:dyDescent="0.25"/>
  <cols>
    <col min="1" max="1" width="11.42578125" customWidth="1"/>
    <col min="2" max="8" width="22.85546875" customWidth="1"/>
    <col min="9" max="9" width="21" bestFit="1" customWidth="1"/>
    <col min="10" max="10" width="19.7109375" bestFit="1" customWidth="1"/>
  </cols>
  <sheetData>
    <row r="2" spans="1:10" ht="15.75" x14ac:dyDescent="0.25">
      <c r="C2" s="45" t="s">
        <v>37</v>
      </c>
      <c r="D2" s="45"/>
      <c r="E2" s="45"/>
      <c r="F2" s="45"/>
    </row>
    <row r="4" spans="1:10" ht="15.75" thickBot="1" x14ac:dyDescent="0.3"/>
    <row r="5" spans="1:10" ht="30.75" thickBot="1" x14ac:dyDescent="0.3">
      <c r="A5" s="7" t="s">
        <v>38</v>
      </c>
      <c r="B5" s="7" t="s">
        <v>0</v>
      </c>
      <c r="C5" s="3" t="s">
        <v>1</v>
      </c>
      <c r="D5" s="3" t="s">
        <v>2</v>
      </c>
      <c r="E5" s="3" t="s">
        <v>3</v>
      </c>
      <c r="F5" s="4" t="s">
        <v>5</v>
      </c>
      <c r="G5" s="5" t="s">
        <v>4</v>
      </c>
      <c r="I5" s="47" t="s">
        <v>39</v>
      </c>
    </row>
    <row r="6" spans="1:10" ht="15.75" thickBot="1" x14ac:dyDescent="0.3">
      <c r="A6" s="46">
        <f>WEEKNUM(B6,21)</f>
        <v>42</v>
      </c>
      <c r="B6" s="11">
        <v>44487</v>
      </c>
      <c r="C6" s="1" t="s">
        <v>13</v>
      </c>
      <c r="D6" s="1">
        <v>81531</v>
      </c>
      <c r="E6" s="16">
        <v>2000</v>
      </c>
      <c r="F6" s="13">
        <v>4</v>
      </c>
      <c r="G6" s="17">
        <v>1</v>
      </c>
    </row>
    <row r="7" spans="1:10" ht="15.75" thickBot="1" x14ac:dyDescent="0.3">
      <c r="A7" s="46"/>
      <c r="B7" s="29"/>
      <c r="C7" s="2" t="s">
        <v>12</v>
      </c>
      <c r="D7" s="2">
        <v>81183</v>
      </c>
      <c r="E7" s="18">
        <v>5032</v>
      </c>
      <c r="F7" s="12">
        <v>9</v>
      </c>
      <c r="G7" s="15">
        <v>2</v>
      </c>
      <c r="I7" s="36" t="s">
        <v>1</v>
      </c>
      <c r="J7" s="37" t="s">
        <v>35</v>
      </c>
    </row>
    <row r="8" spans="1:10" ht="15.75" thickBot="1" x14ac:dyDescent="0.3">
      <c r="A8" s="46"/>
      <c r="B8" s="9"/>
      <c r="C8" s="2" t="s">
        <v>15</v>
      </c>
      <c r="D8" s="2">
        <v>81439</v>
      </c>
      <c r="E8" s="18">
        <v>6699</v>
      </c>
      <c r="F8" s="12">
        <v>11</v>
      </c>
      <c r="G8" s="15">
        <v>2</v>
      </c>
      <c r="I8" s="34" t="s">
        <v>7</v>
      </c>
      <c r="J8" s="35">
        <f>SUMIF($C$6:$C$100,"TISSERAY",$E$6:$E$100)</f>
        <v>40086</v>
      </c>
    </row>
    <row r="9" spans="1:10" ht="15.75" thickBot="1" x14ac:dyDescent="0.3">
      <c r="A9" s="46"/>
      <c r="B9" s="9"/>
      <c r="C9" s="2" t="s">
        <v>7</v>
      </c>
      <c r="D9" s="2">
        <v>80999</v>
      </c>
      <c r="E9" s="18">
        <v>5276</v>
      </c>
      <c r="F9" s="12">
        <v>9</v>
      </c>
      <c r="G9" s="15">
        <v>2</v>
      </c>
      <c r="I9" s="34" t="s">
        <v>15</v>
      </c>
      <c r="J9" s="35">
        <f>SUMIF($C$6:$C$100,"STB",$E$6:$E$100)</f>
        <v>6699</v>
      </c>
    </row>
    <row r="10" spans="1:10" ht="15.75" thickBot="1" x14ac:dyDescent="0.3">
      <c r="A10" s="46"/>
      <c r="B10" s="9"/>
      <c r="C10" s="2" t="s">
        <v>12</v>
      </c>
      <c r="D10" s="2">
        <v>81112</v>
      </c>
      <c r="E10" s="18">
        <v>3000</v>
      </c>
      <c r="F10" s="12">
        <v>20</v>
      </c>
      <c r="G10" s="15">
        <v>4</v>
      </c>
      <c r="I10" s="34" t="s">
        <v>12</v>
      </c>
      <c r="J10" s="35">
        <f>SUMIF($C$6:$C$100,"STF",$E$6:$E$100)</f>
        <v>28237</v>
      </c>
    </row>
    <row r="11" spans="1:10" ht="15.75" thickBot="1" x14ac:dyDescent="0.3">
      <c r="A11" s="46"/>
      <c r="B11" s="9"/>
      <c r="C11" s="2" t="s">
        <v>7</v>
      </c>
      <c r="D11" s="2">
        <v>81314</v>
      </c>
      <c r="E11" s="18">
        <v>20000</v>
      </c>
      <c r="F11" s="12">
        <v>45</v>
      </c>
      <c r="G11" s="15">
        <v>5</v>
      </c>
      <c r="I11" s="34" t="s">
        <v>14</v>
      </c>
      <c r="J11" s="35">
        <f>SUMIF($C$6:$C$100,"MEXOM",$E$6:$E$100)</f>
        <v>3438</v>
      </c>
    </row>
    <row r="12" spans="1:10" ht="15.75" thickBot="1" x14ac:dyDescent="0.3">
      <c r="A12" s="46"/>
      <c r="B12" s="9"/>
      <c r="C12" s="2" t="s">
        <v>14</v>
      </c>
      <c r="D12" s="2">
        <v>81421</v>
      </c>
      <c r="E12" s="18">
        <v>3438</v>
      </c>
      <c r="F12" s="12">
        <v>8</v>
      </c>
      <c r="G12" s="15">
        <v>1</v>
      </c>
      <c r="I12" s="34" t="s">
        <v>33</v>
      </c>
      <c r="J12" s="35">
        <f>SUMIF($C$6:$C$100,"AJ",$E$6:$E$100)</f>
        <v>0</v>
      </c>
    </row>
    <row r="13" spans="1:10" ht="15.75" thickBot="1" x14ac:dyDescent="0.3">
      <c r="A13" s="46"/>
      <c r="B13" s="9"/>
      <c r="C13" s="24" t="s">
        <v>7</v>
      </c>
      <c r="D13" s="27">
        <v>81474</v>
      </c>
      <c r="E13" s="18">
        <v>8060</v>
      </c>
      <c r="F13" s="12"/>
      <c r="G13" s="15">
        <v>3</v>
      </c>
      <c r="I13" s="34" t="s">
        <v>9</v>
      </c>
      <c r="J13" s="35">
        <f>SUMIF($C$6:$C$100,"COTOFRANCE",$E$6:$E$100)</f>
        <v>0</v>
      </c>
    </row>
    <row r="14" spans="1:10" ht="15.75" thickBot="1" x14ac:dyDescent="0.3">
      <c r="A14" s="46"/>
      <c r="B14" s="28"/>
      <c r="C14" s="43" t="s">
        <v>6</v>
      </c>
      <c r="D14" s="44"/>
      <c r="E14" s="19">
        <f>SUM(E6:E13)</f>
        <v>53505</v>
      </c>
      <c r="F14" s="19">
        <f>SUM(F6:F12)</f>
        <v>106</v>
      </c>
      <c r="G14" s="23">
        <f>SUM(G6:G13)</f>
        <v>20</v>
      </c>
      <c r="I14" s="34" t="s">
        <v>18</v>
      </c>
      <c r="J14" s="35">
        <f>SUMIF($C$6:$C$100,"DEREN",$E$6:$E$100)</f>
        <v>0</v>
      </c>
    </row>
    <row r="15" spans="1:10" ht="15.75" thickBot="1" x14ac:dyDescent="0.3">
      <c r="A15" s="46"/>
      <c r="B15" s="9">
        <v>44488</v>
      </c>
      <c r="C15" s="2" t="s">
        <v>8</v>
      </c>
      <c r="D15" s="2">
        <v>81278</v>
      </c>
      <c r="E15" s="18">
        <v>9725</v>
      </c>
      <c r="F15" s="12">
        <v>18</v>
      </c>
      <c r="G15" s="15">
        <v>2</v>
      </c>
      <c r="I15" s="34" t="s">
        <v>16</v>
      </c>
      <c r="J15" s="35">
        <f>SUMIF($C$6:$C$100,"EYRAUD",$E$6:$E$100)</f>
        <v>0</v>
      </c>
    </row>
    <row r="16" spans="1:10" ht="15.75" thickBot="1" x14ac:dyDescent="0.3">
      <c r="A16" s="46"/>
      <c r="B16" s="9"/>
      <c r="C16" s="2" t="s">
        <v>12</v>
      </c>
      <c r="D16" s="2">
        <v>81047</v>
      </c>
      <c r="E16" s="18">
        <v>2525</v>
      </c>
      <c r="F16" s="12">
        <v>6</v>
      </c>
      <c r="G16" s="15">
        <v>1</v>
      </c>
      <c r="I16" s="34" t="s">
        <v>10</v>
      </c>
      <c r="J16" s="35">
        <f>SUMIF($C$6:$C$100,"WTG",$E$6:$E$100)</f>
        <v>0</v>
      </c>
    </row>
    <row r="17" spans="1:10" ht="15.75" thickBot="1" x14ac:dyDescent="0.3">
      <c r="A17" s="46"/>
      <c r="B17" s="9"/>
      <c r="C17" s="2" t="s">
        <v>12</v>
      </c>
      <c r="D17" s="2">
        <v>81495</v>
      </c>
      <c r="E17" s="18">
        <v>14907</v>
      </c>
      <c r="F17" s="12">
        <v>32</v>
      </c>
      <c r="G17" s="15">
        <v>4</v>
      </c>
      <c r="I17" s="34" t="s">
        <v>34</v>
      </c>
      <c r="J17" s="35">
        <f>SUMIF($C$6:$C$100,"MULLIEZ",$E$6:$E$100)</f>
        <v>2000</v>
      </c>
    </row>
    <row r="18" spans="1:10" ht="15.75" thickBot="1" x14ac:dyDescent="0.3">
      <c r="A18" s="46"/>
      <c r="B18" s="9"/>
      <c r="C18" s="2" t="s">
        <v>8</v>
      </c>
      <c r="D18" s="2" t="s">
        <v>36</v>
      </c>
      <c r="E18" s="18">
        <v>3233</v>
      </c>
      <c r="F18" s="12" t="s">
        <v>21</v>
      </c>
      <c r="G18" s="15"/>
      <c r="I18" s="38" t="s">
        <v>8</v>
      </c>
      <c r="J18" s="35">
        <f>SUMIF($C$6:$C$100,"SUBRENAT",$E$6:$E$100)</f>
        <v>12958</v>
      </c>
    </row>
    <row r="19" spans="1:10" ht="15.75" thickBot="1" x14ac:dyDescent="0.3">
      <c r="A19" s="46"/>
      <c r="B19" s="9"/>
      <c r="C19" s="2" t="s">
        <v>12</v>
      </c>
      <c r="D19" s="2">
        <v>81184</v>
      </c>
      <c r="E19" s="18">
        <v>2773</v>
      </c>
      <c r="F19" s="12" t="s">
        <v>21</v>
      </c>
      <c r="G19" s="15"/>
    </row>
    <row r="20" spans="1:10" ht="15.75" thickBot="1" x14ac:dyDescent="0.3">
      <c r="A20" s="46"/>
      <c r="B20" s="9"/>
      <c r="C20" s="2" t="s">
        <v>7</v>
      </c>
      <c r="D20" s="2">
        <v>80990</v>
      </c>
      <c r="E20" s="18">
        <v>6750</v>
      </c>
      <c r="F20" s="12" t="s">
        <v>21</v>
      </c>
      <c r="G20" s="15"/>
    </row>
    <row r="21" spans="1:10" ht="15.75" thickBot="1" x14ac:dyDescent="0.3">
      <c r="A21" s="46"/>
      <c r="B21" s="9"/>
      <c r="C21" s="2"/>
      <c r="D21" s="2"/>
      <c r="E21" s="18"/>
      <c r="F21" s="12"/>
      <c r="G21" s="15"/>
    </row>
    <row r="22" spans="1:10" ht="15.75" thickBot="1" x14ac:dyDescent="0.3">
      <c r="A22" s="46"/>
      <c r="B22" s="9"/>
      <c r="C22" s="2"/>
      <c r="D22" s="2"/>
      <c r="E22" s="18"/>
      <c r="F22" s="12"/>
      <c r="G22" s="15"/>
    </row>
    <row r="23" spans="1:10" ht="15.75" thickBot="1" x14ac:dyDescent="0.3">
      <c r="A23" s="46"/>
      <c r="B23" s="10"/>
      <c r="C23" s="42" t="s">
        <v>6</v>
      </c>
      <c r="D23" s="42"/>
      <c r="E23" s="19">
        <f>SUM(E15:E22)</f>
        <v>39913</v>
      </c>
      <c r="F23" s="14">
        <f>SUM(F15:F22)</f>
        <v>56</v>
      </c>
      <c r="G23" s="20">
        <f>SUM(G15:G22)</f>
        <v>7</v>
      </c>
    </row>
    <row r="24" spans="1:10" ht="15.75" thickBot="1" x14ac:dyDescent="0.3">
      <c r="A24" s="46"/>
      <c r="B24" s="11">
        <v>44489</v>
      </c>
      <c r="C24" s="1"/>
      <c r="D24" s="1"/>
      <c r="E24" s="16"/>
      <c r="F24" s="13"/>
      <c r="G24" s="17"/>
    </row>
    <row r="25" spans="1:10" ht="15.75" thickBot="1" x14ac:dyDescent="0.3">
      <c r="A25" s="46"/>
      <c r="B25" s="9"/>
      <c r="C25" s="2"/>
      <c r="D25" s="2"/>
      <c r="E25" s="18"/>
      <c r="F25" s="12"/>
      <c r="G25" s="15"/>
    </row>
    <row r="26" spans="1:10" ht="15.75" thickBot="1" x14ac:dyDescent="0.3">
      <c r="A26" s="46"/>
      <c r="B26" s="9"/>
      <c r="C26" s="2"/>
      <c r="D26" s="2"/>
      <c r="E26" s="18"/>
      <c r="F26" s="12"/>
      <c r="G26" s="15"/>
    </row>
    <row r="27" spans="1:10" ht="15.75" thickBot="1" x14ac:dyDescent="0.3">
      <c r="A27" s="46"/>
      <c r="B27" s="9"/>
      <c r="C27" s="2"/>
      <c r="D27" s="2"/>
      <c r="E27" s="18"/>
      <c r="F27" s="12"/>
      <c r="G27" s="15"/>
    </row>
    <row r="28" spans="1:10" ht="15.75" thickBot="1" x14ac:dyDescent="0.3">
      <c r="A28" s="46"/>
      <c r="B28" s="9"/>
      <c r="C28" s="2"/>
      <c r="D28" s="2"/>
      <c r="E28" s="18"/>
      <c r="F28" s="12"/>
      <c r="G28" s="15"/>
    </row>
    <row r="29" spans="1:10" ht="15.75" thickBot="1" x14ac:dyDescent="0.3">
      <c r="A29" s="46"/>
      <c r="B29" s="9"/>
      <c r="C29" s="2"/>
      <c r="D29" s="2"/>
      <c r="E29" s="18"/>
      <c r="F29" s="12"/>
      <c r="G29" s="15"/>
    </row>
    <row r="30" spans="1:10" ht="15.75" thickBot="1" x14ac:dyDescent="0.3">
      <c r="A30" s="46"/>
      <c r="B30" s="9"/>
      <c r="C30" s="2"/>
      <c r="D30" s="2"/>
      <c r="E30" s="18"/>
      <c r="F30" s="12"/>
      <c r="G30" s="15"/>
    </row>
    <row r="31" spans="1:10" ht="15.75" thickBot="1" x14ac:dyDescent="0.3">
      <c r="A31" s="46"/>
      <c r="B31" s="9"/>
      <c r="C31" s="2"/>
      <c r="D31" s="2"/>
      <c r="E31" s="18"/>
      <c r="F31" s="12"/>
      <c r="G31" s="15"/>
    </row>
    <row r="32" spans="1:10" ht="15.75" thickBot="1" x14ac:dyDescent="0.3">
      <c r="A32" s="46"/>
      <c r="B32" s="10"/>
      <c r="C32" s="42" t="s">
        <v>6</v>
      </c>
      <c r="D32" s="42"/>
      <c r="E32" s="19">
        <f>SUM(E24:E31)</f>
        <v>0</v>
      </c>
      <c r="F32" s="19">
        <f t="shared" ref="F32:G32" si="0">SUM(F24:F31)</f>
        <v>0</v>
      </c>
      <c r="G32" s="19">
        <f t="shared" si="0"/>
        <v>0</v>
      </c>
    </row>
    <row r="33" spans="1:7" ht="15.75" thickBot="1" x14ac:dyDescent="0.3">
      <c r="A33" s="46"/>
      <c r="B33" s="11">
        <v>44460</v>
      </c>
      <c r="C33" s="2"/>
      <c r="D33" s="2"/>
      <c r="E33" s="18"/>
      <c r="F33" s="12"/>
      <c r="G33" s="15"/>
    </row>
    <row r="34" spans="1:7" ht="15.75" thickBot="1" x14ac:dyDescent="0.3">
      <c r="A34" s="46"/>
      <c r="B34" s="6"/>
      <c r="C34" s="2"/>
      <c r="D34" s="2"/>
      <c r="E34" s="18"/>
      <c r="F34" s="12"/>
      <c r="G34" s="15"/>
    </row>
    <row r="35" spans="1:7" ht="15.75" thickBot="1" x14ac:dyDescent="0.3">
      <c r="A35" s="46"/>
      <c r="B35" s="6"/>
      <c r="C35" s="2"/>
      <c r="D35" s="2"/>
      <c r="E35" s="18"/>
      <c r="F35" s="12"/>
      <c r="G35" s="15"/>
    </row>
    <row r="36" spans="1:7" ht="15.75" thickBot="1" x14ac:dyDescent="0.3">
      <c r="A36" s="46"/>
      <c r="B36" s="6"/>
      <c r="C36" s="2"/>
      <c r="D36" s="2"/>
      <c r="E36" s="18"/>
      <c r="F36" s="12"/>
      <c r="G36" s="15"/>
    </row>
    <row r="37" spans="1:7" ht="15.75" thickBot="1" x14ac:dyDescent="0.3">
      <c r="A37" s="46"/>
      <c r="B37" s="6"/>
      <c r="C37" s="2"/>
      <c r="D37" s="2"/>
      <c r="E37" s="18"/>
      <c r="F37" s="12"/>
      <c r="G37" s="15"/>
    </row>
    <row r="38" spans="1:7" ht="15.75" thickBot="1" x14ac:dyDescent="0.3">
      <c r="A38" s="46"/>
      <c r="B38" s="6"/>
      <c r="C38" s="2"/>
      <c r="D38" s="2"/>
      <c r="E38" s="18"/>
      <c r="F38" s="12"/>
      <c r="G38" s="15"/>
    </row>
    <row r="39" spans="1:7" ht="15.75" thickBot="1" x14ac:dyDescent="0.3">
      <c r="A39" s="46"/>
      <c r="B39" s="6"/>
      <c r="C39" s="2"/>
      <c r="D39" s="2"/>
      <c r="E39" s="18"/>
      <c r="F39" s="12"/>
      <c r="G39" s="15"/>
    </row>
    <row r="40" spans="1:7" ht="15.75" thickBot="1" x14ac:dyDescent="0.3">
      <c r="A40" s="46"/>
      <c r="B40" s="8"/>
      <c r="C40" s="42" t="s">
        <v>6</v>
      </c>
      <c r="D40" s="42"/>
      <c r="E40" s="19">
        <f>SUM(E33:E39)</f>
        <v>0</v>
      </c>
      <c r="F40" s="19">
        <f>SUM(F33:F39)</f>
        <v>0</v>
      </c>
      <c r="G40" s="23">
        <f>SUM(G33:G39)</f>
        <v>0</v>
      </c>
    </row>
    <row r="41" spans="1:7" ht="15.75" thickBot="1" x14ac:dyDescent="0.3">
      <c r="A41" s="46"/>
      <c r="B41" s="11">
        <v>44491</v>
      </c>
      <c r="C41" s="2"/>
      <c r="D41" s="2"/>
      <c r="E41" s="18"/>
      <c r="F41" s="12"/>
      <c r="G41" s="15"/>
    </row>
    <row r="42" spans="1:7" ht="15.75" thickBot="1" x14ac:dyDescent="0.3">
      <c r="A42" s="46"/>
      <c r="B42" s="6"/>
      <c r="C42" s="2"/>
      <c r="D42" s="2"/>
      <c r="E42" s="18"/>
      <c r="F42" s="12"/>
      <c r="G42" s="15"/>
    </row>
    <row r="43" spans="1:7" ht="15.75" thickBot="1" x14ac:dyDescent="0.3">
      <c r="A43" s="46"/>
      <c r="B43" s="6"/>
      <c r="C43" s="2"/>
      <c r="D43" s="2"/>
      <c r="E43" s="18"/>
      <c r="F43" s="12"/>
      <c r="G43" s="15"/>
    </row>
    <row r="44" spans="1:7" ht="15.75" thickBot="1" x14ac:dyDescent="0.3">
      <c r="A44" s="46"/>
      <c r="B44" s="6"/>
      <c r="C44" s="2"/>
      <c r="D44" s="2"/>
      <c r="E44" s="18"/>
      <c r="F44" s="12"/>
      <c r="G44" s="15"/>
    </row>
    <row r="45" spans="1:7" ht="15.75" thickBot="1" x14ac:dyDescent="0.3">
      <c r="A45" s="46"/>
      <c r="B45" s="6"/>
      <c r="C45" s="2"/>
      <c r="D45" s="2"/>
      <c r="E45" s="18"/>
      <c r="F45" s="12"/>
      <c r="G45" s="15"/>
    </row>
    <row r="46" spans="1:7" ht="15.75" thickBot="1" x14ac:dyDescent="0.3">
      <c r="A46" s="46"/>
      <c r="B46" s="6"/>
      <c r="C46" s="2"/>
      <c r="D46" s="2"/>
      <c r="E46" s="18"/>
      <c r="F46" s="12"/>
      <c r="G46" s="15"/>
    </row>
    <row r="47" spans="1:7" ht="15.75" thickBot="1" x14ac:dyDescent="0.3">
      <c r="A47" s="46"/>
      <c r="B47" s="6"/>
      <c r="C47" s="2"/>
      <c r="D47" s="2"/>
      <c r="E47" s="18"/>
      <c r="F47" s="12"/>
      <c r="G47" s="15"/>
    </row>
    <row r="48" spans="1:7" ht="15.75" thickBot="1" x14ac:dyDescent="0.3">
      <c r="A48" s="46"/>
      <c r="B48" s="6"/>
      <c r="C48" s="2"/>
      <c r="D48" s="2"/>
      <c r="E48" s="18"/>
      <c r="F48" s="12"/>
      <c r="G48" s="15"/>
    </row>
    <row r="49" spans="1:7" ht="16.5" customHeight="1" thickBot="1" x14ac:dyDescent="0.3">
      <c r="A49" s="46"/>
      <c r="B49" s="8"/>
      <c r="C49" s="42" t="s">
        <v>6</v>
      </c>
      <c r="D49" s="42"/>
      <c r="E49" s="19">
        <f>SUM(E41:E48)</f>
        <v>0</v>
      </c>
      <c r="F49" s="19">
        <f>SUM(F41:F48)</f>
        <v>0</v>
      </c>
      <c r="G49" s="23">
        <f>SUM(G41:G48)</f>
        <v>0</v>
      </c>
    </row>
    <row r="50" spans="1:7" ht="15.75" customHeight="1" thickBot="1" x14ac:dyDescent="0.3">
      <c r="A50" s="46">
        <f>WEEKNUM(B51,21)</f>
        <v>43</v>
      </c>
      <c r="B50" s="40" t="s">
        <v>24</v>
      </c>
      <c r="C50" s="41"/>
      <c r="D50" s="41"/>
      <c r="E50" s="21">
        <f>SUMIF(C6:C49,"TOTAL",E6:E49)</f>
        <v>93418</v>
      </c>
      <c r="F50" s="21"/>
      <c r="G50" s="22"/>
    </row>
    <row r="51" spans="1:7" ht="15" customHeight="1" thickBot="1" x14ac:dyDescent="0.3">
      <c r="A51" s="46"/>
      <c r="B51" s="11">
        <v>44494</v>
      </c>
      <c r="C51" s="1"/>
      <c r="D51" s="1"/>
      <c r="E51" s="16"/>
      <c r="F51" s="13"/>
      <c r="G51" s="17"/>
    </row>
    <row r="52" spans="1:7" ht="15" customHeight="1" thickBot="1" x14ac:dyDescent="0.3">
      <c r="A52" s="46"/>
      <c r="B52" s="6"/>
      <c r="C52" s="2"/>
      <c r="D52" s="2"/>
      <c r="E52" s="18"/>
      <c r="F52" s="12"/>
      <c r="G52" s="15"/>
    </row>
    <row r="53" spans="1:7" ht="15" customHeight="1" thickBot="1" x14ac:dyDescent="0.3">
      <c r="A53" s="46"/>
      <c r="B53" s="6"/>
      <c r="C53" s="2"/>
      <c r="D53" s="2"/>
      <c r="E53" s="18"/>
      <c r="F53" s="12"/>
      <c r="G53" s="15"/>
    </row>
    <row r="54" spans="1:7" ht="15" customHeight="1" thickBot="1" x14ac:dyDescent="0.3">
      <c r="A54" s="46"/>
      <c r="B54" s="6"/>
      <c r="C54" s="2"/>
      <c r="D54" s="2"/>
      <c r="E54" s="18"/>
      <c r="F54" s="12"/>
      <c r="G54" s="15"/>
    </row>
    <row r="55" spans="1:7" ht="15" customHeight="1" thickBot="1" x14ac:dyDescent="0.3">
      <c r="A55" s="46"/>
      <c r="B55" s="6"/>
      <c r="C55" s="2"/>
      <c r="D55" s="2"/>
      <c r="E55" s="18"/>
      <c r="F55" s="12"/>
      <c r="G55" s="15"/>
    </row>
    <row r="56" spans="1:7" ht="15" customHeight="1" thickBot="1" x14ac:dyDescent="0.3">
      <c r="A56" s="46"/>
      <c r="B56" s="6"/>
      <c r="C56" s="2"/>
      <c r="D56" s="2"/>
      <c r="E56" s="18"/>
      <c r="F56" s="12"/>
      <c r="G56" s="15"/>
    </row>
    <row r="57" spans="1:7" ht="15" customHeight="1" thickBot="1" x14ac:dyDescent="0.3">
      <c r="A57" s="46"/>
      <c r="B57" s="6"/>
      <c r="C57" s="2"/>
      <c r="D57" s="2"/>
      <c r="E57" s="18"/>
      <c r="F57" s="12"/>
      <c r="G57" s="15"/>
    </row>
    <row r="58" spans="1:7" ht="15.75" customHeight="1" thickBot="1" x14ac:dyDescent="0.3">
      <c r="A58" s="46"/>
      <c r="B58" s="8"/>
      <c r="C58" s="42" t="s">
        <v>6</v>
      </c>
      <c r="D58" s="42"/>
      <c r="E58" s="19">
        <f>SUM(E51:E57)</f>
        <v>0</v>
      </c>
      <c r="F58" s="19">
        <f>SUM(F51:F57)</f>
        <v>0</v>
      </c>
      <c r="G58" s="23">
        <f>SUM(G51:G57)</f>
        <v>0</v>
      </c>
    </row>
    <row r="59" spans="1:7" ht="15" customHeight="1" thickBot="1" x14ac:dyDescent="0.3">
      <c r="A59" s="46"/>
      <c r="B59" s="11">
        <v>44495</v>
      </c>
      <c r="C59" s="1"/>
      <c r="D59" s="1"/>
      <c r="E59" s="16"/>
      <c r="F59" s="13"/>
      <c r="G59" s="17"/>
    </row>
    <row r="60" spans="1:7" ht="15" customHeight="1" thickBot="1" x14ac:dyDescent="0.3">
      <c r="A60" s="46"/>
      <c r="B60" s="9"/>
      <c r="C60" s="2"/>
      <c r="D60" s="2"/>
      <c r="E60" s="18"/>
      <c r="F60" s="12"/>
      <c r="G60" s="15"/>
    </row>
    <row r="61" spans="1:7" ht="15" customHeight="1" thickBot="1" x14ac:dyDescent="0.3">
      <c r="A61" s="46"/>
      <c r="B61" s="9"/>
      <c r="C61" s="2"/>
      <c r="D61" s="2"/>
      <c r="E61" s="18"/>
      <c r="F61" s="12"/>
      <c r="G61" s="15"/>
    </row>
    <row r="62" spans="1:7" ht="15" customHeight="1" thickBot="1" x14ac:dyDescent="0.3">
      <c r="A62" s="46"/>
      <c r="B62" s="9"/>
      <c r="C62" s="2"/>
      <c r="D62" s="2"/>
      <c r="E62" s="18"/>
      <c r="F62" s="12"/>
      <c r="G62" s="15"/>
    </row>
    <row r="63" spans="1:7" ht="15" customHeight="1" thickBot="1" x14ac:dyDescent="0.3">
      <c r="A63" s="46"/>
      <c r="B63" s="9"/>
      <c r="C63" s="2"/>
      <c r="D63" s="2"/>
      <c r="E63" s="18"/>
      <c r="F63" s="12"/>
      <c r="G63" s="15"/>
    </row>
    <row r="64" spans="1:7" ht="15" customHeight="1" thickBot="1" x14ac:dyDescent="0.3">
      <c r="A64" s="46"/>
      <c r="B64" s="9"/>
      <c r="C64" s="2"/>
      <c r="D64" s="2"/>
      <c r="E64" s="18"/>
      <c r="F64" s="12"/>
      <c r="G64" s="15"/>
    </row>
    <row r="65" spans="1:7" ht="15" customHeight="1" thickBot="1" x14ac:dyDescent="0.3">
      <c r="A65" s="46"/>
      <c r="B65" s="9"/>
      <c r="C65" s="2"/>
      <c r="D65" s="2"/>
      <c r="E65" s="18"/>
      <c r="F65" s="12"/>
      <c r="G65" s="15"/>
    </row>
    <row r="66" spans="1:7" ht="15" customHeight="1" thickBot="1" x14ac:dyDescent="0.3">
      <c r="A66" s="46"/>
      <c r="B66" s="9"/>
      <c r="C66" s="2"/>
      <c r="D66" s="2"/>
      <c r="E66" s="18"/>
      <c r="F66" s="12"/>
      <c r="G66" s="15"/>
    </row>
    <row r="67" spans="1:7" ht="15" customHeight="1" thickBot="1" x14ac:dyDescent="0.3">
      <c r="A67" s="46"/>
      <c r="B67" s="9"/>
      <c r="C67" s="2"/>
      <c r="D67" s="2"/>
      <c r="E67" s="18"/>
      <c r="F67" s="12"/>
      <c r="G67" s="15"/>
    </row>
    <row r="68" spans="1:7" ht="15" customHeight="1" thickBot="1" x14ac:dyDescent="0.3">
      <c r="A68" s="46"/>
      <c r="B68" s="9"/>
      <c r="C68" s="2"/>
      <c r="D68" s="2"/>
      <c r="E68" s="18"/>
      <c r="F68" s="12"/>
      <c r="G68" s="15"/>
    </row>
    <row r="69" spans="1:7" ht="15.75" customHeight="1" thickBot="1" x14ac:dyDescent="0.3">
      <c r="A69" s="46"/>
      <c r="B69" s="10"/>
      <c r="C69" s="42" t="s">
        <v>6</v>
      </c>
      <c r="D69" s="42"/>
      <c r="E69" s="19">
        <f>SUM(E59:E68)</f>
        <v>0</v>
      </c>
      <c r="F69" s="14">
        <f>SUM(F59:F68)</f>
        <v>0</v>
      </c>
      <c r="G69" s="20">
        <f>SUM(G59:G68)</f>
        <v>0</v>
      </c>
    </row>
    <row r="70" spans="1:7" ht="15" customHeight="1" thickBot="1" x14ac:dyDescent="0.3">
      <c r="A70" s="46"/>
      <c r="B70" s="11">
        <v>44496</v>
      </c>
      <c r="C70" s="1"/>
      <c r="D70" s="1"/>
      <c r="E70" s="16"/>
      <c r="F70" s="13"/>
      <c r="G70" s="17"/>
    </row>
    <row r="71" spans="1:7" ht="15" customHeight="1" thickBot="1" x14ac:dyDescent="0.3">
      <c r="A71" s="46"/>
      <c r="B71" s="9"/>
      <c r="C71" s="2"/>
      <c r="D71" s="2"/>
      <c r="E71" s="18"/>
      <c r="F71" s="12"/>
      <c r="G71" s="15"/>
    </row>
    <row r="72" spans="1:7" ht="15" customHeight="1" thickBot="1" x14ac:dyDescent="0.3">
      <c r="A72" s="46"/>
      <c r="B72" s="9"/>
      <c r="C72" s="2"/>
      <c r="D72" s="2"/>
      <c r="E72" s="18"/>
      <c r="F72" s="12"/>
      <c r="G72" s="15"/>
    </row>
    <row r="73" spans="1:7" ht="15" customHeight="1" thickBot="1" x14ac:dyDescent="0.3">
      <c r="A73" s="46"/>
      <c r="B73" s="9"/>
      <c r="C73" s="2"/>
      <c r="D73" s="2"/>
      <c r="E73" s="18"/>
      <c r="F73" s="12"/>
      <c r="G73" s="15"/>
    </row>
    <row r="74" spans="1:7" ht="15" customHeight="1" thickBot="1" x14ac:dyDescent="0.3">
      <c r="A74" s="46"/>
      <c r="B74" s="9"/>
      <c r="C74" s="2"/>
      <c r="D74" s="2"/>
      <c r="E74" s="18"/>
      <c r="F74" s="12"/>
      <c r="G74" s="15"/>
    </row>
    <row r="75" spans="1:7" ht="15" customHeight="1" thickBot="1" x14ac:dyDescent="0.3">
      <c r="A75" s="46"/>
      <c r="B75" s="9"/>
      <c r="C75" s="2"/>
      <c r="D75" s="2"/>
      <c r="E75" s="18"/>
      <c r="F75" s="12"/>
      <c r="G75" s="15"/>
    </row>
    <row r="76" spans="1:7" ht="15" customHeight="1" thickBot="1" x14ac:dyDescent="0.3">
      <c r="A76" s="46"/>
      <c r="B76" s="9"/>
      <c r="C76" s="2"/>
      <c r="D76" s="2"/>
      <c r="E76" s="18"/>
      <c r="F76" s="12"/>
      <c r="G76" s="15"/>
    </row>
    <row r="77" spans="1:7" ht="15.75" customHeight="1" thickBot="1" x14ac:dyDescent="0.3">
      <c r="A77" s="46"/>
      <c r="B77" s="10"/>
      <c r="C77" s="42"/>
      <c r="D77" s="42"/>
      <c r="E77" s="19"/>
      <c r="F77" s="25"/>
      <c r="G77" s="26"/>
    </row>
    <row r="78" spans="1:7" ht="15" customHeight="1" thickBot="1" x14ac:dyDescent="0.3">
      <c r="A78" s="46"/>
      <c r="B78" s="11">
        <v>44497</v>
      </c>
      <c r="C78" s="2"/>
      <c r="D78" s="2"/>
      <c r="E78" s="18"/>
      <c r="F78" s="12"/>
      <c r="G78" s="15"/>
    </row>
    <row r="79" spans="1:7" ht="15" customHeight="1" thickBot="1" x14ac:dyDescent="0.3">
      <c r="A79" s="46"/>
      <c r="B79" s="6"/>
      <c r="C79" s="2"/>
      <c r="D79" s="2"/>
      <c r="E79" s="18"/>
      <c r="F79" s="12"/>
      <c r="G79" s="15"/>
    </row>
    <row r="80" spans="1:7" ht="15" customHeight="1" thickBot="1" x14ac:dyDescent="0.3">
      <c r="A80" s="46"/>
      <c r="B80" s="6"/>
      <c r="C80" s="2"/>
      <c r="D80" s="2"/>
      <c r="E80" s="18"/>
      <c r="F80" s="12"/>
      <c r="G80" s="15"/>
    </row>
    <row r="81" spans="1:7" ht="15" customHeight="1" thickBot="1" x14ac:dyDescent="0.3">
      <c r="A81" s="46"/>
      <c r="B81" s="6"/>
      <c r="C81" s="2"/>
      <c r="D81" s="2"/>
      <c r="E81" s="18"/>
      <c r="F81" s="12"/>
      <c r="G81" s="15"/>
    </row>
    <row r="82" spans="1:7" ht="15" customHeight="1" thickBot="1" x14ac:dyDescent="0.3">
      <c r="A82" s="46"/>
      <c r="B82" s="6"/>
      <c r="C82" s="2"/>
      <c r="D82" s="2"/>
      <c r="E82" s="18"/>
      <c r="F82" s="12"/>
      <c r="G82" s="15"/>
    </row>
    <row r="83" spans="1:7" ht="15" customHeight="1" thickBot="1" x14ac:dyDescent="0.3">
      <c r="A83" s="46"/>
      <c r="B83" s="6"/>
      <c r="C83" s="2"/>
      <c r="D83" s="2"/>
      <c r="E83" s="18"/>
      <c r="F83" s="12"/>
      <c r="G83" s="15"/>
    </row>
    <row r="84" spans="1:7" ht="15.75" customHeight="1" thickBot="1" x14ac:dyDescent="0.3">
      <c r="A84" s="46"/>
      <c r="B84" s="8"/>
      <c r="C84" s="42" t="s">
        <v>6</v>
      </c>
      <c r="D84" s="42"/>
      <c r="E84" s="19">
        <f>SUM(E78:E83)</f>
        <v>0</v>
      </c>
      <c r="F84" s="19">
        <f>SUM(F78:F83)</f>
        <v>0</v>
      </c>
      <c r="G84" s="23">
        <f>SUM(G78:G83)</f>
        <v>0</v>
      </c>
    </row>
    <row r="85" spans="1:7" ht="15" customHeight="1" thickBot="1" x14ac:dyDescent="0.3">
      <c r="A85" s="46"/>
      <c r="B85" s="11">
        <v>44498</v>
      </c>
      <c r="C85" s="2"/>
      <c r="D85" s="2"/>
      <c r="E85" s="18"/>
      <c r="F85" s="12"/>
      <c r="G85" s="15"/>
    </row>
    <row r="86" spans="1:7" ht="15" customHeight="1" thickBot="1" x14ac:dyDescent="0.3">
      <c r="A86" s="46"/>
      <c r="B86" s="6"/>
      <c r="C86" s="2"/>
      <c r="D86" s="2"/>
      <c r="E86" s="18"/>
      <c r="F86" s="12"/>
      <c r="G86" s="15"/>
    </row>
    <row r="87" spans="1:7" ht="15" customHeight="1" thickBot="1" x14ac:dyDescent="0.3">
      <c r="A87" s="46"/>
      <c r="B87" s="6"/>
      <c r="C87" s="2"/>
      <c r="D87" s="2"/>
      <c r="E87" s="18"/>
      <c r="F87" s="12"/>
      <c r="G87" s="15"/>
    </row>
    <row r="88" spans="1:7" ht="15" customHeight="1" thickBot="1" x14ac:dyDescent="0.3">
      <c r="A88" s="46"/>
      <c r="B88" s="6"/>
      <c r="C88" s="2"/>
      <c r="D88" s="2"/>
      <c r="E88" s="18"/>
      <c r="F88" s="12"/>
      <c r="G88" s="15"/>
    </row>
    <row r="89" spans="1:7" ht="15" customHeight="1" thickBot="1" x14ac:dyDescent="0.3">
      <c r="A89" s="46"/>
      <c r="B89" s="6"/>
      <c r="C89" s="2"/>
      <c r="D89" s="2"/>
      <c r="E89" s="18"/>
      <c r="F89" s="12"/>
      <c r="G89" s="15"/>
    </row>
    <row r="90" spans="1:7" ht="15" customHeight="1" thickBot="1" x14ac:dyDescent="0.3">
      <c r="A90" s="46"/>
      <c r="B90" s="6"/>
      <c r="C90" s="2"/>
      <c r="D90" s="2"/>
      <c r="E90" s="18"/>
      <c r="F90" s="12"/>
      <c r="G90" s="15"/>
    </row>
    <row r="91" spans="1:7" ht="15" customHeight="1" thickBot="1" x14ac:dyDescent="0.3">
      <c r="A91" s="46"/>
      <c r="B91" s="6"/>
      <c r="C91" s="2"/>
      <c r="D91" s="2"/>
      <c r="E91" s="18"/>
      <c r="F91" s="12"/>
      <c r="G91" s="15"/>
    </row>
    <row r="92" spans="1:7" ht="15" customHeight="1" thickBot="1" x14ac:dyDescent="0.3">
      <c r="A92" s="46"/>
      <c r="B92" s="6"/>
      <c r="C92" s="2"/>
      <c r="D92" s="2"/>
      <c r="E92" s="18"/>
      <c r="F92" s="12"/>
      <c r="G92" s="15"/>
    </row>
    <row r="93" spans="1:7" ht="15.75" customHeight="1" thickBot="1" x14ac:dyDescent="0.3">
      <c r="A93" s="46"/>
      <c r="B93" s="8"/>
      <c r="C93" s="42" t="s">
        <v>6</v>
      </c>
      <c r="D93" s="42"/>
      <c r="E93" s="19">
        <f>SUM(E85:E92)</f>
        <v>0</v>
      </c>
      <c r="F93" s="19">
        <f>SUM(F85:F92)</f>
        <v>0</v>
      </c>
      <c r="G93" s="23">
        <f>SUM(G85:G92)</f>
        <v>0</v>
      </c>
    </row>
    <row r="94" spans="1:7" ht="15.75" thickBot="1" x14ac:dyDescent="0.3">
      <c r="B94" s="40" t="s">
        <v>25</v>
      </c>
      <c r="C94" s="41"/>
      <c r="D94" s="41"/>
      <c r="E94" s="21">
        <f>SUMIF(C51:C94,"TOTAL",E51:E94)</f>
        <v>0</v>
      </c>
      <c r="F94" s="21"/>
      <c r="G94" s="22"/>
    </row>
  </sheetData>
  <mergeCells count="15">
    <mergeCell ref="A6:A49"/>
    <mergeCell ref="A50:A93"/>
    <mergeCell ref="C2:F2"/>
    <mergeCell ref="C32:D32"/>
    <mergeCell ref="C40:D40"/>
    <mergeCell ref="C49:D49"/>
    <mergeCell ref="C58:D58"/>
    <mergeCell ref="C14:D14"/>
    <mergeCell ref="C23:D23"/>
    <mergeCell ref="B94:D94"/>
    <mergeCell ref="B50:D50"/>
    <mergeCell ref="C77:D77"/>
    <mergeCell ref="C84:D84"/>
    <mergeCell ref="C93:D93"/>
    <mergeCell ref="C69:D69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6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OCT1</vt:lpstr>
      <vt:lpstr>OCT2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DADOLLE</dc:creator>
  <cp:lastModifiedBy>Lionel</cp:lastModifiedBy>
  <cp:lastPrinted>2021-10-01T06:45:35Z</cp:lastPrinted>
  <dcterms:created xsi:type="dcterms:W3CDTF">2013-04-10T14:23:03Z</dcterms:created>
  <dcterms:modified xsi:type="dcterms:W3CDTF">2021-10-20T07:41:48Z</dcterms:modified>
</cp:coreProperties>
</file>