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Alpine\"/>
    </mc:Choice>
  </mc:AlternateContent>
  <xr:revisionPtr revIDLastSave="0" documentId="13_ncr:1_{52D9D92D-A7C7-43E0-9A91-47A214C26637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Infos" sheetId="6" r:id="rId1"/>
    <sheet name="Base de données" sheetId="1" r:id="rId2"/>
    <sheet name="Extraction" sheetId="2" r:id="rId3"/>
    <sheet name="RECHERCHEV" sheetId="9" state="hidden" r:id="rId4"/>
    <sheet name="Bilan" sheetId="7" r:id="rId5"/>
  </sheets>
  <definedNames>
    <definedName name="_xlnm._FilterDatabase" localSheetId="1" hidden="1">'Base de données'!$A$1:$N$70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7" l="1"/>
  <c r="N6" i="7"/>
  <c r="N7" i="7"/>
  <c r="N8" i="7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8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56" i="7"/>
  <c r="N4" i="7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33" i="9"/>
  <c r="B33" i="9"/>
  <c r="A34" i="9"/>
  <c r="B34" i="9"/>
  <c r="A35" i="9"/>
  <c r="B35" i="9"/>
  <c r="A36" i="9"/>
  <c r="B36" i="9"/>
  <c r="A37" i="9"/>
  <c r="B37" i="9"/>
  <c r="A38" i="9"/>
  <c r="B38" i="9"/>
  <c r="A39" i="9"/>
  <c r="B39" i="9"/>
  <c r="A40" i="9"/>
  <c r="B40" i="9"/>
  <c r="A41" i="9"/>
  <c r="B41" i="9"/>
  <c r="A42" i="9"/>
  <c r="B42" i="9"/>
  <c r="A43" i="9"/>
  <c r="B43" i="9"/>
  <c r="A44" i="9"/>
  <c r="B44" i="9"/>
  <c r="A45" i="9"/>
  <c r="B45" i="9"/>
  <c r="A46" i="9"/>
  <c r="B46" i="9"/>
  <c r="A47" i="9"/>
  <c r="B47" i="9"/>
  <c r="A48" i="9"/>
  <c r="B48" i="9"/>
  <c r="A49" i="9"/>
  <c r="B49" i="9"/>
  <c r="A50" i="9"/>
  <c r="B50" i="9"/>
  <c r="A51" i="9"/>
  <c r="B51" i="9"/>
  <c r="A52" i="9"/>
  <c r="B52" i="9"/>
  <c r="A53" i="9"/>
  <c r="B53" i="9"/>
  <c r="A54" i="9"/>
  <c r="B54" i="9"/>
  <c r="A55" i="9"/>
  <c r="B55" i="9"/>
  <c r="A56" i="9"/>
  <c r="B56" i="9"/>
  <c r="A57" i="9"/>
  <c r="B57" i="9"/>
  <c r="A58" i="9"/>
  <c r="B58" i="9"/>
  <c r="A59" i="9"/>
  <c r="B59" i="9"/>
  <c r="A60" i="9"/>
  <c r="B60" i="9"/>
  <c r="A61" i="9"/>
  <c r="B61" i="9"/>
  <c r="A62" i="9"/>
  <c r="B62" i="9"/>
  <c r="A63" i="9"/>
  <c r="B63" i="9"/>
  <c r="A64" i="9"/>
  <c r="B64" i="9"/>
  <c r="A65" i="9"/>
  <c r="B65" i="9"/>
  <c r="A66" i="9"/>
  <c r="B66" i="9"/>
  <c r="A67" i="9"/>
  <c r="B67" i="9"/>
  <c r="A68" i="9"/>
  <c r="B68" i="9"/>
  <c r="A69" i="9"/>
  <c r="B69" i="9"/>
  <c r="A70" i="9"/>
  <c r="B70" i="9"/>
  <c r="A71" i="9"/>
  <c r="B71" i="9"/>
  <c r="A72" i="9"/>
  <c r="B72" i="9"/>
  <c r="A73" i="9"/>
  <c r="B73" i="9"/>
  <c r="A74" i="9"/>
  <c r="B74" i="9"/>
  <c r="A75" i="9"/>
  <c r="B75" i="9"/>
  <c r="A76" i="9"/>
  <c r="B76" i="9"/>
  <c r="A77" i="9"/>
  <c r="B77" i="9"/>
  <c r="A78" i="9"/>
  <c r="B78" i="9"/>
  <c r="A79" i="9"/>
  <c r="B79" i="9"/>
  <c r="A80" i="9"/>
  <c r="B80" i="9"/>
  <c r="A81" i="9"/>
  <c r="B81" i="9"/>
  <c r="A82" i="9"/>
  <c r="B82" i="9"/>
  <c r="A83" i="9"/>
  <c r="B83" i="9"/>
  <c r="A84" i="9"/>
  <c r="B84" i="9"/>
  <c r="A85" i="9"/>
  <c r="B85" i="9"/>
  <c r="A86" i="9"/>
  <c r="B86" i="9"/>
  <c r="A87" i="9"/>
  <c r="B87" i="9"/>
  <c r="A88" i="9"/>
  <c r="B88" i="9"/>
  <c r="A89" i="9"/>
  <c r="B89" i="9"/>
  <c r="A90" i="9"/>
  <c r="B90" i="9"/>
  <c r="A91" i="9"/>
  <c r="B91" i="9"/>
  <c r="A92" i="9"/>
  <c r="B92" i="9"/>
  <c r="A93" i="9"/>
  <c r="B93" i="9"/>
  <c r="A94" i="9"/>
  <c r="B94" i="9"/>
  <c r="A95" i="9"/>
  <c r="B95" i="9"/>
  <c r="A96" i="9"/>
  <c r="B96" i="9"/>
  <c r="A97" i="9"/>
  <c r="B97" i="9"/>
  <c r="A98" i="9"/>
  <c r="B98" i="9"/>
  <c r="A99" i="9"/>
  <c r="B99" i="9"/>
  <c r="A100" i="9"/>
  <c r="B100" i="9"/>
  <c r="A101" i="9"/>
  <c r="B101" i="9"/>
  <c r="A102" i="9"/>
  <c r="B102" i="9"/>
  <c r="A103" i="9"/>
  <c r="B103" i="9"/>
  <c r="A104" i="9"/>
  <c r="B104" i="9"/>
  <c r="A105" i="9"/>
  <c r="B105" i="9"/>
  <c r="A106" i="9"/>
  <c r="B106" i="9"/>
  <c r="A107" i="9"/>
  <c r="B107" i="9"/>
  <c r="A108" i="9"/>
  <c r="B108" i="9"/>
  <c r="A109" i="9"/>
  <c r="B109" i="9"/>
  <c r="A110" i="9"/>
  <c r="B110" i="9"/>
  <c r="A111" i="9"/>
  <c r="B111" i="9"/>
  <c r="A112" i="9"/>
  <c r="B112" i="9"/>
  <c r="A113" i="9"/>
  <c r="B113" i="9"/>
  <c r="A114" i="9"/>
  <c r="B114" i="9"/>
  <c r="A115" i="9"/>
  <c r="B115" i="9"/>
  <c r="A116" i="9"/>
  <c r="B116" i="9"/>
  <c r="A117" i="9"/>
  <c r="B117" i="9"/>
  <c r="A118" i="9"/>
  <c r="B118" i="9"/>
  <c r="A119" i="9"/>
  <c r="B119" i="9"/>
  <c r="A120" i="9"/>
  <c r="B120" i="9"/>
  <c r="A121" i="9"/>
  <c r="B121" i="9"/>
  <c r="A122" i="9"/>
  <c r="B122" i="9"/>
  <c r="A123" i="9"/>
  <c r="B123" i="9"/>
  <c r="A124" i="9"/>
  <c r="B124" i="9"/>
  <c r="A125" i="9"/>
  <c r="B125" i="9"/>
  <c r="A126" i="9"/>
  <c r="B126" i="9"/>
  <c r="A127" i="9"/>
  <c r="B127" i="9"/>
  <c r="A128" i="9"/>
  <c r="B128" i="9"/>
  <c r="A129" i="9"/>
  <c r="B129" i="9"/>
  <c r="A130" i="9"/>
  <c r="B130" i="9"/>
  <c r="A131" i="9"/>
  <c r="B131" i="9"/>
  <c r="A132" i="9"/>
  <c r="B132" i="9"/>
  <c r="A133" i="9"/>
  <c r="B133" i="9"/>
  <c r="A134" i="9"/>
  <c r="B134" i="9"/>
  <c r="A135" i="9"/>
  <c r="B135" i="9"/>
  <c r="A136" i="9"/>
  <c r="B136" i="9"/>
  <c r="A137" i="9"/>
  <c r="B137" i="9"/>
  <c r="A138" i="9"/>
  <c r="B138" i="9"/>
  <c r="A139" i="9"/>
  <c r="B139" i="9"/>
  <c r="A140" i="9"/>
  <c r="B140" i="9"/>
  <c r="A141" i="9"/>
  <c r="B141" i="9"/>
  <c r="A142" i="9"/>
  <c r="B142" i="9"/>
  <c r="A143" i="9"/>
  <c r="B143" i="9"/>
  <c r="A144" i="9"/>
  <c r="B144" i="9"/>
  <c r="A145" i="9"/>
  <c r="B145" i="9"/>
  <c r="A146" i="9"/>
  <c r="B146" i="9"/>
  <c r="A147" i="9"/>
  <c r="B147" i="9"/>
  <c r="A148" i="9"/>
  <c r="B148" i="9"/>
  <c r="A149" i="9"/>
  <c r="B149" i="9"/>
  <c r="A150" i="9"/>
  <c r="B150" i="9"/>
  <c r="A151" i="9"/>
  <c r="B151" i="9"/>
  <c r="A152" i="9"/>
  <c r="B152" i="9"/>
  <c r="A153" i="9"/>
  <c r="B153" i="9"/>
  <c r="A154" i="9"/>
  <c r="B154" i="9"/>
  <c r="A155" i="9"/>
  <c r="B155" i="9"/>
  <c r="A156" i="9"/>
  <c r="B156" i="9"/>
  <c r="A157" i="9"/>
  <c r="B157" i="9"/>
  <c r="A158" i="9"/>
  <c r="B158" i="9"/>
  <c r="A159" i="9"/>
  <c r="B159" i="9"/>
  <c r="A160" i="9"/>
  <c r="B160" i="9"/>
  <c r="A161" i="9"/>
  <c r="B161" i="9"/>
  <c r="A162" i="9"/>
  <c r="B162" i="9"/>
  <c r="A163" i="9"/>
  <c r="B163" i="9"/>
  <c r="A164" i="9"/>
  <c r="B164" i="9"/>
  <c r="A165" i="9"/>
  <c r="B165" i="9"/>
  <c r="A166" i="9"/>
  <c r="B166" i="9"/>
  <c r="A167" i="9"/>
  <c r="B167" i="9"/>
  <c r="A168" i="9"/>
  <c r="B168" i="9"/>
  <c r="A169" i="9"/>
  <c r="B169" i="9"/>
  <c r="A170" i="9"/>
  <c r="B170" i="9"/>
  <c r="A171" i="9"/>
  <c r="B171" i="9"/>
  <c r="A172" i="9"/>
  <c r="B172" i="9"/>
  <c r="A173" i="9"/>
  <c r="B173" i="9"/>
  <c r="A174" i="9"/>
  <c r="B174" i="9"/>
  <c r="A175" i="9"/>
  <c r="B175" i="9"/>
  <c r="A176" i="9"/>
  <c r="B176" i="9"/>
  <c r="A177" i="9"/>
  <c r="B177" i="9"/>
  <c r="A178" i="9"/>
  <c r="B178" i="9"/>
  <c r="A179" i="9"/>
  <c r="B179" i="9"/>
  <c r="A180" i="9"/>
  <c r="B180" i="9"/>
  <c r="A181" i="9"/>
  <c r="B181" i="9"/>
  <c r="A182" i="9"/>
  <c r="B182" i="9"/>
  <c r="A183" i="9"/>
  <c r="B183" i="9"/>
  <c r="A184" i="9"/>
  <c r="B184" i="9"/>
  <c r="A185" i="9"/>
  <c r="B185" i="9"/>
  <c r="A186" i="9"/>
  <c r="B186" i="9"/>
  <c r="A187" i="9"/>
  <c r="B187" i="9"/>
  <c r="A188" i="9"/>
  <c r="B188" i="9"/>
  <c r="A189" i="9"/>
  <c r="B189" i="9"/>
  <c r="A190" i="9"/>
  <c r="B190" i="9"/>
  <c r="A191" i="9"/>
  <c r="B191" i="9"/>
  <c r="A192" i="9"/>
  <c r="B192" i="9"/>
  <c r="A193" i="9"/>
  <c r="B193" i="9"/>
  <c r="A194" i="9"/>
  <c r="B194" i="9"/>
  <c r="A195" i="9"/>
  <c r="B195" i="9"/>
  <c r="A196" i="9"/>
  <c r="B196" i="9"/>
  <c r="A197" i="9"/>
  <c r="B197" i="9"/>
  <c r="A198" i="9"/>
  <c r="B198" i="9"/>
  <c r="A199" i="9"/>
  <c r="B199" i="9"/>
  <c r="A200" i="9"/>
  <c r="B200" i="9"/>
  <c r="B1" i="9"/>
  <c r="A1" i="9"/>
  <c r="E29" i="7"/>
  <c r="O27" i="7"/>
  <c r="O28" i="7"/>
  <c r="O29" i="7"/>
  <c r="O30" i="7"/>
  <c r="O31" i="7"/>
  <c r="O32" i="7"/>
  <c r="O33" i="7"/>
  <c r="O34" i="7"/>
  <c r="O35" i="7"/>
  <c r="O36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" i="7"/>
  <c r="O6" i="7"/>
  <c r="O7" i="7"/>
  <c r="O8" i="7"/>
  <c r="O9" i="7"/>
  <c r="O10" i="7"/>
  <c r="O11" i="7"/>
  <c r="O12" i="7"/>
  <c r="O13" i="7"/>
  <c r="O14" i="7"/>
  <c r="O15" i="7"/>
  <c r="O16" i="7"/>
  <c r="O17" i="7"/>
  <c r="O18" i="7"/>
  <c r="O19" i="7"/>
  <c r="O20" i="7"/>
  <c r="O21" i="7"/>
  <c r="O22" i="7"/>
  <c r="O23" i="7"/>
  <c r="O24" i="7"/>
  <c r="O25" i="7"/>
  <c r="O26" i="7"/>
  <c r="O4" i="7"/>
  <c r="D37" i="7" l="1" a="1"/>
  <c r="D37" i="7" s="1"/>
  <c r="E37" i="7" s="1"/>
  <c r="H37" i="7"/>
  <c r="I37" i="7" s="1"/>
  <c r="D43" i="7" a="1"/>
  <c r="D43" i="7" s="1"/>
  <c r="E43" i="7" s="1"/>
  <c r="D40" i="7" a="1"/>
  <c r="D40" i="7" s="1"/>
  <c r="E40" i="7" s="1"/>
  <c r="H43" i="7"/>
  <c r="I43" i="7" s="1"/>
  <c r="H40" i="7"/>
  <c r="I40" i="7" s="1"/>
  <c r="E15" i="7" a="1"/>
  <c r="E15" i="7" s="1"/>
  <c r="O58" i="7"/>
  <c r="E22" i="7" s="1"/>
  <c r="A22" i="7" a="1"/>
  <c r="A22" i="7" s="1"/>
  <c r="A29" i="7"/>
  <c r="A15" i="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<sst xmlns="http://schemas.openxmlformats.org/spreadsheetml/2006/main" count="768" uniqueCount="84">
  <si>
    <t>Usine</t>
  </si>
  <si>
    <t>Gare</t>
  </si>
  <si>
    <t>id_tr</t>
  </si>
  <si>
    <t>Tournée</t>
  </si>
  <si>
    <t>Circuit</t>
  </si>
  <si>
    <t>UM - id_Tr</t>
  </si>
  <si>
    <t>Nb_UM_E-RAN</t>
  </si>
  <si>
    <t>Date_arr</t>
  </si>
  <si>
    <t>Arrivée RA</t>
  </si>
  <si>
    <t>Entrée Gare</t>
  </si>
  <si>
    <t>Sortie Gare</t>
  </si>
  <si>
    <t>Origin of data</t>
  </si>
  <si>
    <t>E-RAN</t>
  </si>
  <si>
    <t>% UM-Emergency</t>
  </si>
  <si>
    <t>ALPINE</t>
  </si>
  <si>
    <t>183GR1</t>
  </si>
  <si>
    <t>F355999991</t>
  </si>
  <si>
    <t>Autre</t>
  </si>
  <si>
    <t>RAN</t>
  </si>
  <si>
    <t>E</t>
  </si>
  <si>
    <t>F354999901</t>
  </si>
  <si>
    <t>P999999999</t>
  </si>
  <si>
    <t>183GR3</t>
  </si>
  <si>
    <t>F355999901</t>
  </si>
  <si>
    <t>P356235703</t>
  </si>
  <si>
    <t>P354235705</t>
  </si>
  <si>
    <t>D354020401</t>
  </si>
  <si>
    <t>OT</t>
  </si>
  <si>
    <t>P354235701</t>
  </si>
  <si>
    <t>P354025705</t>
  </si>
  <si>
    <t>P355125001</t>
  </si>
  <si>
    <t>-</t>
  </si>
  <si>
    <t>P356026101</t>
  </si>
  <si>
    <t>P355025703</t>
  </si>
  <si>
    <t>P356025705</t>
  </si>
  <si>
    <t>183GR2</t>
  </si>
  <si>
    <t>P356125801</t>
  </si>
  <si>
    <t>P354125801</t>
  </si>
  <si>
    <t>P355125801</t>
  </si>
  <si>
    <t>P355235703</t>
  </si>
  <si>
    <t>F354903301</t>
  </si>
  <si>
    <t>P356026301</t>
  </si>
  <si>
    <t>P354125803</t>
  </si>
  <si>
    <t>P355125803</t>
  </si>
  <si>
    <t>D351007001</t>
  </si>
  <si>
    <t>D354003401</t>
  </si>
  <si>
    <t>P354026001</t>
  </si>
  <si>
    <t>P355125601</t>
  </si>
  <si>
    <t>P354125805</t>
  </si>
  <si>
    <t>P355125805</t>
  </si>
  <si>
    <t>F350999901</t>
  </si>
  <si>
    <t>F315253501</t>
  </si>
  <si>
    <t>D350006301</t>
  </si>
  <si>
    <t>DF852VJ</t>
  </si>
  <si>
    <t>D354020301</t>
  </si>
  <si>
    <t>Nombre UM/jour</t>
  </si>
  <si>
    <t>Nombre min UM/camion</t>
  </si>
  <si>
    <t>Nombre moyen UM/camion</t>
  </si>
  <si>
    <t>Nombre max UM/camion</t>
  </si>
  <si>
    <t>Je souhaite le compte-rendu du</t>
  </si>
  <si>
    <t>IF par jour</t>
  </si>
  <si>
    <t>Nombre de camion/J</t>
  </si>
  <si>
    <t>Nombre de camion/semaine</t>
  </si>
  <si>
    <t>FLOP</t>
  </si>
  <si>
    <t>ID</t>
  </si>
  <si>
    <t>TOP</t>
  </si>
  <si>
    <t>EZ-929-DZ</t>
  </si>
  <si>
    <t>R349858501</t>
  </si>
  <si>
    <t>R354851201</t>
  </si>
  <si>
    <t>R349856001</t>
  </si>
  <si>
    <t>R350857005</t>
  </si>
  <si>
    <t>R349858505</t>
  </si>
  <si>
    <t>LR24NPCE</t>
  </si>
  <si>
    <t>LR24NPCF</t>
  </si>
  <si>
    <t>R351852103</t>
  </si>
  <si>
    <t>R350852103</t>
  </si>
  <si>
    <t>ZZ09122021</t>
  </si>
  <si>
    <t>R350856003</t>
  </si>
  <si>
    <t>INITIAL</t>
  </si>
  <si>
    <t>R352855005</t>
  </si>
  <si>
    <t>RGPI202112</t>
  </si>
  <si>
    <t>R354855001</t>
  </si>
  <si>
    <t>G C</t>
  </si>
  <si>
    <t>THL2021121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</si>
</sst>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2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25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0" fontId="1" fillId="0" borderId="0"/>
  </cellStyleXfs>
  <cellXfs count="51">
    <xf numFmtId="0" fontId="0" fillId="0" borderId="0" xfId="0"/>
    <xf numFmtId="14" fontId="0" fillId="0" borderId="0" xfId="0" applyNumberFormat="1"/>
    <xf numFmtId="20" fontId="0" fillId="0" borderId="0" xfId="0" applyNumberFormat="1"/>
    <xf numFmtId="9" fontId="0" fillId="0" borderId="0" xfId="0" applyNumberFormat="1"/>
    <xf numFmtId="0" fontId="1" fillId="0" borderId="0" xfId="43"/>
    <xf numFmtId="0" fontId="20" fillId="0" borderId="0" xfId="43" applyFont="1" applyAlignment="1">
      <alignment vertical="center"/>
    </xf>
    <xf numFmtId="0" fontId="21" fillId="0" borderId="19" xfId="43" applyFont="1" applyBorder="1" applyAlignment="1">
      <alignment horizontal="center"/>
    </xf>
    <xf numFmtId="0" fontId="23" fillId="35" borderId="23" xfId="43" applyFont="1" applyFill="1" applyBorder="1" applyAlignment="1">
      <alignment horizontal="center" vertical="center"/>
    </xf>
    <xf numFmtId="0" fontId="23" fillId="35" borderId="24" xfId="43" applyFont="1" applyFill="1" applyBorder="1" applyAlignment="1">
      <alignment horizontal="center" vertical="center"/>
    </xf>
    <xf numFmtId="0" fontId="23" fillId="35" borderId="25" xfId="43" applyFont="1" applyFill="1" applyBorder="1" applyAlignment="1">
      <alignment horizontal="center" vertical="center"/>
    </xf>
    <xf numFmtId="0" fontId="23" fillId="39" borderId="23" xfId="43" applyFont="1" applyFill="1" applyBorder="1" applyAlignment="1">
      <alignment horizontal="center" vertical="center"/>
    </xf>
    <xf numFmtId="0" fontId="23" fillId="39" borderId="24" xfId="43" applyFont="1" applyFill="1" applyBorder="1" applyAlignment="1">
      <alignment horizontal="center" vertical="center"/>
    </xf>
    <xf numFmtId="0" fontId="23" fillId="39" borderId="25" xfId="43" applyFont="1" applyFill="1" applyBorder="1" applyAlignment="1">
      <alignment horizontal="center" vertical="center"/>
    </xf>
    <xf numFmtId="0" fontId="20" fillId="0" borderId="18" xfId="43" applyFont="1" applyBorder="1" applyAlignment="1">
      <alignment horizontal="center" vertical="center"/>
    </xf>
    <xf numFmtId="0" fontId="20" fillId="0" borderId="17" xfId="43" applyFont="1" applyBorder="1" applyAlignment="1">
      <alignment horizontal="center" vertical="center"/>
    </xf>
    <xf numFmtId="0" fontId="20" fillId="0" borderId="16" xfId="43" applyFont="1" applyBorder="1" applyAlignment="1">
      <alignment horizontal="center" vertical="center"/>
    </xf>
    <xf numFmtId="0" fontId="20" fillId="0" borderId="15" xfId="43" applyFont="1" applyBorder="1" applyAlignment="1">
      <alignment horizontal="center" vertical="center"/>
    </xf>
    <xf numFmtId="0" fontId="20" fillId="0" borderId="0" xfId="43" applyFont="1" applyAlignment="1">
      <alignment horizontal="center" vertical="center"/>
    </xf>
    <xf numFmtId="0" fontId="20" fillId="0" borderId="14" xfId="43" applyFont="1" applyBorder="1" applyAlignment="1">
      <alignment horizontal="center" vertical="center"/>
    </xf>
    <xf numFmtId="0" fontId="20" fillId="0" borderId="13" xfId="43" applyFont="1" applyBorder="1" applyAlignment="1">
      <alignment horizontal="center" vertical="center"/>
    </xf>
    <xf numFmtId="0" fontId="20" fillId="0" borderId="12" xfId="43" applyFont="1" applyBorder="1" applyAlignment="1">
      <alignment horizontal="center" vertical="center"/>
    </xf>
    <xf numFmtId="0" fontId="20" fillId="0" borderId="11" xfId="43" applyFont="1" applyBorder="1" applyAlignment="1">
      <alignment horizontal="center" vertical="center"/>
    </xf>
    <xf numFmtId="14" fontId="20" fillId="38" borderId="18" xfId="43" applyNumberFormat="1" applyFont="1" applyFill="1" applyBorder="1" applyAlignment="1">
      <alignment horizontal="center" vertical="center"/>
    </xf>
    <xf numFmtId="14" fontId="20" fillId="38" borderId="17" xfId="43" applyNumberFormat="1" applyFont="1" applyFill="1" applyBorder="1" applyAlignment="1">
      <alignment horizontal="center" vertical="center"/>
    </xf>
    <xf numFmtId="14" fontId="20" fillId="38" borderId="16" xfId="43" applyNumberFormat="1" applyFont="1" applyFill="1" applyBorder="1" applyAlignment="1">
      <alignment horizontal="center" vertical="center"/>
    </xf>
    <xf numFmtId="14" fontId="20" fillId="38" borderId="15" xfId="43" applyNumberFormat="1" applyFont="1" applyFill="1" applyBorder="1" applyAlignment="1">
      <alignment horizontal="center" vertical="center"/>
    </xf>
    <xf numFmtId="14" fontId="20" fillId="38" borderId="0" xfId="43" applyNumberFormat="1" applyFont="1" applyFill="1" applyAlignment="1">
      <alignment horizontal="center" vertical="center"/>
    </xf>
    <xf numFmtId="14" fontId="20" fillId="38" borderId="14" xfId="43" applyNumberFormat="1" applyFont="1" applyFill="1" applyBorder="1" applyAlignment="1">
      <alignment horizontal="center" vertical="center"/>
    </xf>
    <xf numFmtId="14" fontId="20" fillId="38" borderId="13" xfId="43" applyNumberFormat="1" applyFont="1" applyFill="1" applyBorder="1" applyAlignment="1">
      <alignment horizontal="center" vertical="center"/>
    </xf>
    <xf numFmtId="14" fontId="20" fillId="38" borderId="12" xfId="43" applyNumberFormat="1" applyFont="1" applyFill="1" applyBorder="1" applyAlignment="1">
      <alignment horizontal="center" vertical="center"/>
    </xf>
    <xf numFmtId="14" fontId="20" fillId="38" borderId="11" xfId="43" applyNumberFormat="1" applyFont="1" applyFill="1" applyBorder="1" applyAlignment="1">
      <alignment horizontal="center" vertical="center"/>
    </xf>
    <xf numFmtId="2" fontId="20" fillId="34" borderId="18" xfId="43" applyNumberFormat="1" applyFont="1" applyFill="1" applyBorder="1" applyAlignment="1">
      <alignment horizontal="center" vertical="center"/>
    </xf>
    <xf numFmtId="2" fontId="20" fillId="34" borderId="17" xfId="43" applyNumberFormat="1" applyFont="1" applyFill="1" applyBorder="1" applyAlignment="1">
      <alignment horizontal="center" vertical="center"/>
    </xf>
    <xf numFmtId="2" fontId="20" fillId="34" borderId="16" xfId="43" applyNumberFormat="1" applyFont="1" applyFill="1" applyBorder="1" applyAlignment="1">
      <alignment horizontal="center" vertical="center"/>
    </xf>
    <xf numFmtId="2" fontId="20" fillId="34" borderId="15" xfId="43" applyNumberFormat="1" applyFont="1" applyFill="1" applyBorder="1" applyAlignment="1">
      <alignment horizontal="center" vertical="center"/>
    </xf>
    <xf numFmtId="2" fontId="20" fillId="34" borderId="0" xfId="43" applyNumberFormat="1" applyFont="1" applyFill="1" applyAlignment="1">
      <alignment horizontal="center" vertical="center"/>
    </xf>
    <xf numFmtId="2" fontId="20" fillId="34" borderId="14" xfId="43" applyNumberFormat="1" applyFont="1" applyFill="1" applyBorder="1" applyAlignment="1">
      <alignment horizontal="center" vertical="center"/>
    </xf>
    <xf numFmtId="2" fontId="20" fillId="34" borderId="13" xfId="43" applyNumberFormat="1" applyFont="1" applyFill="1" applyBorder="1" applyAlignment="1">
      <alignment horizontal="center" vertical="center"/>
    </xf>
    <xf numFmtId="2" fontId="20" fillId="34" borderId="12" xfId="43" applyNumberFormat="1" applyFont="1" applyFill="1" applyBorder="1" applyAlignment="1">
      <alignment horizontal="center" vertical="center"/>
    </xf>
    <xf numFmtId="2" fontId="20" fillId="34" borderId="11" xfId="43" applyNumberFormat="1" applyFont="1" applyFill="1" applyBorder="1" applyAlignment="1">
      <alignment horizontal="center" vertical="center"/>
    </xf>
    <xf numFmtId="0" fontId="20" fillId="0" borderId="10" xfId="43" applyFont="1" applyBorder="1" applyAlignment="1">
      <alignment horizontal="center" vertical="center"/>
    </xf>
    <xf numFmtId="0" fontId="20" fillId="33" borderId="10" xfId="43" applyFont="1" applyFill="1" applyBorder="1" applyAlignment="1">
      <alignment horizontal="center" vertical="center"/>
    </xf>
    <xf numFmtId="0" fontId="20" fillId="37" borderId="10" xfId="43" applyFont="1" applyFill="1" applyBorder="1" applyAlignment="1">
      <alignment horizontal="center" vertical="center"/>
    </xf>
    <xf numFmtId="2" fontId="20" fillId="36" borderId="10" xfId="43" applyNumberFormat="1" applyFont="1" applyFill="1" applyBorder="1" applyAlignment="1">
      <alignment horizontal="center" vertical="center"/>
    </xf>
    <xf numFmtId="0" fontId="20" fillId="35" borderId="10" xfId="43" applyFont="1" applyFill="1" applyBorder="1" applyAlignment="1">
      <alignment horizontal="center" vertical="center"/>
    </xf>
    <xf numFmtId="0" fontId="21" fillId="0" borderId="20" xfId="43" applyFont="1" applyBorder="1" applyAlignment="1">
      <alignment horizontal="center" vertical="center"/>
    </xf>
    <xf numFmtId="0" fontId="21" fillId="0" borderId="21" xfId="43" applyFont="1" applyBorder="1" applyAlignment="1">
      <alignment horizontal="center" vertical="center"/>
    </xf>
    <xf numFmtId="0" fontId="21" fillId="0" borderId="22" xfId="43" applyFont="1" applyBorder="1" applyAlignment="1">
      <alignment horizontal="center" vertical="center"/>
    </xf>
    <xf numFmtId="0" fontId="21" fillId="0" borderId="23" xfId="43" applyFont="1" applyBorder="1" applyAlignment="1">
      <alignment horizontal="center" vertical="center"/>
    </xf>
    <xf numFmtId="0" fontId="21" fillId="0" borderId="24" xfId="43" applyFont="1" applyBorder="1" applyAlignment="1">
      <alignment horizontal="center" vertical="center"/>
    </xf>
    <xf numFmtId="0" fontId="21" fillId="0" borderId="25" xfId="43" applyFont="1" applyBorder="1" applyAlignment="1">
      <alignment horizontal="center" vertical="center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 xr:uid="{995C43A8-CBDF-4D88-9FED-14CB188AFCA9}"/>
    <cellStyle name="Normal 3" xfId="43" xr:uid="{82F56DB9-0A09-45F2-BC0D-5849C6D3132C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571500</xdr:colOff>
          <xdr:row>3</xdr:row>
          <xdr:rowOff>47625</xdr:rowOff>
        </xdr:from>
        <xdr:to>
          <xdr:col>7</xdr:col>
          <xdr:colOff>285750</xdr:colOff>
          <xdr:row>8</xdr:row>
          <xdr:rowOff>9525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Gare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571500</xdr:colOff>
          <xdr:row>9</xdr:row>
          <xdr:rowOff>9525</xdr:rowOff>
        </xdr:from>
        <xdr:to>
          <xdr:col>7</xdr:col>
          <xdr:colOff>285750</xdr:colOff>
          <xdr:row>13</xdr:row>
          <xdr:rowOff>133350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Gare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561975</xdr:colOff>
          <xdr:row>15</xdr:row>
          <xdr:rowOff>19050</xdr:rowOff>
        </xdr:from>
        <xdr:to>
          <xdr:col>7</xdr:col>
          <xdr:colOff>276225</xdr:colOff>
          <xdr:row>19</xdr:row>
          <xdr:rowOff>142875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Gare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571500</xdr:colOff>
          <xdr:row>8</xdr:row>
          <xdr:rowOff>9525</xdr:rowOff>
        </xdr:from>
        <xdr:to>
          <xdr:col>13</xdr:col>
          <xdr:colOff>285750</xdr:colOff>
          <xdr:row>12</xdr:row>
          <xdr:rowOff>133350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0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Réinitialisation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71F87-D38D-45A7-98CE-6F2750D06E4A}">
  <sheetPr codeName="Feuil3"/>
  <dimension ref="A1"/>
  <sheetViews>
    <sheetView workbookViewId="0">
      <selection activeCell="I18" sqref="I18"/>
    </sheetView>
  </sheetViews>
  <sheetFormatPr baseColWidth="10" defaultRowHeight="12.7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Gare_01_complète">
                <anchor moveWithCells="1" sizeWithCells="1">
                  <from>
                    <xdr:col>3</xdr:col>
                    <xdr:colOff>571500</xdr:colOff>
                    <xdr:row>3</xdr:row>
                    <xdr:rowOff>47625</xdr:rowOff>
                  </from>
                  <to>
                    <xdr:col>7</xdr:col>
                    <xdr:colOff>285750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Button 3">
              <controlPr defaultSize="0" print="0" autoFill="0" autoPict="0" macro="[0]!Gare_02_complète">
                <anchor moveWithCells="1" sizeWithCells="1">
                  <from>
                    <xdr:col>3</xdr:col>
                    <xdr:colOff>571500</xdr:colOff>
                    <xdr:row>9</xdr:row>
                    <xdr:rowOff>9525</xdr:rowOff>
                  </from>
                  <to>
                    <xdr:col>7</xdr:col>
                    <xdr:colOff>285750</xdr:colOff>
                    <xdr:row>13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6" name="Button 4">
              <controlPr defaultSize="0" print="0" autoFill="0" autoPict="0" macro="[0]!Gare_03_complète">
                <anchor moveWithCells="1" sizeWithCells="1">
                  <from>
                    <xdr:col>3</xdr:col>
                    <xdr:colOff>561975</xdr:colOff>
                    <xdr:row>15</xdr:row>
                    <xdr:rowOff>19050</xdr:rowOff>
                  </from>
                  <to>
                    <xdr:col>7</xdr:col>
                    <xdr:colOff>276225</xdr:colOff>
                    <xdr:row>19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7" name="Button 5">
              <controlPr defaultSize="0" print="0" autoFill="0" autoPict="0" macro="[0]!réinitialisation">
                <anchor moveWithCells="1" sizeWithCells="1">
                  <from>
                    <xdr:col>9</xdr:col>
                    <xdr:colOff>571500</xdr:colOff>
                    <xdr:row>8</xdr:row>
                    <xdr:rowOff>9525</xdr:rowOff>
                  </from>
                  <to>
                    <xdr:col>13</xdr:col>
                    <xdr:colOff>285750</xdr:colOff>
                    <xdr:row>12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N70"/>
  <sheetViews>
    <sheetView tabSelected="1" workbookViewId="0">
      <selection activeCell="D9" sqref="D9"/>
    </sheetView>
  </sheetViews>
  <sheetFormatPr baseColWidth="10" defaultRowHeight="12.75" x14ac:dyDescent="0.2"/>
  <sheetData>
    <row r="1" spans="1:14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">
      <c r="A2">
        <v>1</v>
      </c>
      <c r="B2" t="s">
        <v>15</v>
      </c>
      <c r="C2" t="s">
        <v>16</v>
      </c>
      <c r="D2" t="s">
        <v>17</v>
      </c>
      <c r="E2" t="s">
        <v>17</v>
      </c>
      <c r="F2">
        <v>1</v>
      </c>
      <c r="G2">
        <v>1</v>
      </c>
      <c r="H2" s="1">
        <v>44551</v>
      </c>
      <c r="I2" s="2">
        <v>0.52083333333333337</v>
      </c>
      <c r="J2" s="2">
        <v>0.54166666666666663</v>
      </c>
      <c r="K2" s="2">
        <v>0.54166666666666663</v>
      </c>
      <c r="L2" t="s">
        <v>18</v>
      </c>
      <c r="M2" t="s">
        <v>19</v>
      </c>
      <c r="N2" s="3">
        <v>1</v>
      </c>
    </row>
    <row r="3" spans="1:14" x14ac:dyDescent="0.2">
      <c r="A3">
        <v>1</v>
      </c>
      <c r="B3" t="s">
        <v>15</v>
      </c>
      <c r="C3" t="s">
        <v>20</v>
      </c>
      <c r="D3" t="s">
        <v>17</v>
      </c>
      <c r="E3" t="s">
        <v>17</v>
      </c>
      <c r="F3">
        <v>2</v>
      </c>
      <c r="G3">
        <v>2</v>
      </c>
      <c r="H3" s="1">
        <v>44550</v>
      </c>
      <c r="I3" s="2">
        <v>0.25</v>
      </c>
      <c r="J3" s="2">
        <v>0.27777777777777779</v>
      </c>
      <c r="K3" s="2">
        <v>0.27777777777777779</v>
      </c>
      <c r="L3" t="s">
        <v>18</v>
      </c>
      <c r="M3" t="s">
        <v>19</v>
      </c>
      <c r="N3" s="3">
        <v>1</v>
      </c>
    </row>
    <row r="4" spans="1:14" x14ac:dyDescent="0.2">
      <c r="A4">
        <v>1</v>
      </c>
      <c r="B4" t="s">
        <v>15</v>
      </c>
      <c r="C4" t="s">
        <v>21</v>
      </c>
      <c r="D4">
        <v>99</v>
      </c>
      <c r="E4">
        <v>9999</v>
      </c>
      <c r="F4">
        <v>1</v>
      </c>
      <c r="G4">
        <v>1</v>
      </c>
      <c r="H4" s="1">
        <v>44550</v>
      </c>
      <c r="I4" s="2">
        <v>0.33333333333333331</v>
      </c>
      <c r="J4" s="2">
        <v>0.625</v>
      </c>
      <c r="K4" s="2">
        <v>0.625</v>
      </c>
      <c r="L4" t="s">
        <v>18</v>
      </c>
      <c r="M4" t="s">
        <v>19</v>
      </c>
      <c r="N4" s="3">
        <v>1</v>
      </c>
    </row>
    <row r="5" spans="1:14" x14ac:dyDescent="0.2">
      <c r="A5">
        <v>1</v>
      </c>
      <c r="B5" t="s">
        <v>15</v>
      </c>
      <c r="C5" t="s">
        <v>66</v>
      </c>
      <c r="D5" t="s">
        <v>17</v>
      </c>
      <c r="E5" t="s">
        <v>17</v>
      </c>
      <c r="F5">
        <v>2</v>
      </c>
      <c r="G5">
        <v>2</v>
      </c>
      <c r="H5" s="1">
        <v>44552</v>
      </c>
      <c r="I5" s="2">
        <v>0.33333333333333331</v>
      </c>
      <c r="J5" s="2">
        <v>0.625</v>
      </c>
      <c r="K5" s="2">
        <v>0.625</v>
      </c>
      <c r="L5" t="s">
        <v>18</v>
      </c>
      <c r="M5" t="s">
        <v>19</v>
      </c>
      <c r="N5" s="3">
        <v>1</v>
      </c>
    </row>
    <row r="6" spans="1:14" hidden="1" x14ac:dyDescent="0.2">
      <c r="A6" t="s">
        <v>14</v>
      </c>
      <c r="B6" t="s">
        <v>22</v>
      </c>
      <c r="C6" t="s">
        <v>23</v>
      </c>
      <c r="D6" t="s">
        <v>17</v>
      </c>
      <c r="E6" t="s">
        <v>17</v>
      </c>
      <c r="F6">
        <v>24</v>
      </c>
      <c r="G6">
        <v>24</v>
      </c>
      <c r="H6" s="1">
        <v>44551</v>
      </c>
      <c r="I6" s="2">
        <v>0.29166666666666669</v>
      </c>
      <c r="J6" s="2">
        <v>0.625</v>
      </c>
      <c r="K6" s="2">
        <v>0.625</v>
      </c>
      <c r="L6" t="s">
        <v>18</v>
      </c>
      <c r="M6" t="s">
        <v>19</v>
      </c>
      <c r="N6" s="3">
        <v>1</v>
      </c>
    </row>
    <row r="7" spans="1:14" x14ac:dyDescent="0.2">
      <c r="A7">
        <v>1</v>
      </c>
      <c r="B7" t="s">
        <v>15</v>
      </c>
      <c r="C7" t="s">
        <v>67</v>
      </c>
      <c r="D7" t="s">
        <v>17</v>
      </c>
      <c r="E7" t="s">
        <v>17</v>
      </c>
      <c r="F7">
        <v>4</v>
      </c>
      <c r="G7">
        <v>3</v>
      </c>
      <c r="H7" s="1">
        <v>44552</v>
      </c>
      <c r="I7" s="2">
        <v>0.27083333333333331</v>
      </c>
      <c r="J7" s="2">
        <v>0.29166666666666669</v>
      </c>
      <c r="K7" s="2">
        <v>0.30208333333333331</v>
      </c>
      <c r="L7" t="s">
        <v>18</v>
      </c>
      <c r="M7" t="s">
        <v>19</v>
      </c>
      <c r="N7" s="3">
        <v>0.75</v>
      </c>
    </row>
    <row r="8" spans="1:14" x14ac:dyDescent="0.2">
      <c r="A8">
        <v>1</v>
      </c>
      <c r="B8" t="s">
        <v>15</v>
      </c>
      <c r="C8" t="s">
        <v>24</v>
      </c>
      <c r="D8">
        <v>3</v>
      </c>
      <c r="E8">
        <v>2357</v>
      </c>
      <c r="F8">
        <v>46</v>
      </c>
      <c r="G8">
        <v>7</v>
      </c>
      <c r="H8" s="1">
        <v>44552</v>
      </c>
      <c r="I8" s="2">
        <v>0.375</v>
      </c>
      <c r="J8" s="2">
        <v>0.39583333333333331</v>
      </c>
      <c r="K8" s="2">
        <v>0.47916666666666669</v>
      </c>
      <c r="L8" t="s">
        <v>18</v>
      </c>
      <c r="M8" t="s">
        <v>19</v>
      </c>
      <c r="N8" s="3">
        <v>0.15</v>
      </c>
    </row>
    <row r="9" spans="1:14" x14ac:dyDescent="0.2">
      <c r="A9">
        <v>1</v>
      </c>
      <c r="B9" t="s">
        <v>15</v>
      </c>
      <c r="C9" t="s">
        <v>25</v>
      </c>
      <c r="D9">
        <v>5</v>
      </c>
      <c r="E9">
        <v>2357</v>
      </c>
      <c r="F9">
        <v>36</v>
      </c>
      <c r="G9">
        <v>4</v>
      </c>
      <c r="H9" s="1">
        <v>44550</v>
      </c>
      <c r="I9" s="2">
        <v>0.34722222222222227</v>
      </c>
      <c r="J9" s="2">
        <v>0.36805555555555558</v>
      </c>
      <c r="K9" s="2">
        <v>0.3888888888888889</v>
      </c>
      <c r="L9" t="s">
        <v>18</v>
      </c>
      <c r="M9" t="s">
        <v>19</v>
      </c>
      <c r="N9" s="3">
        <v>0.11</v>
      </c>
    </row>
    <row r="10" spans="1:14" x14ac:dyDescent="0.2">
      <c r="A10">
        <v>1</v>
      </c>
      <c r="B10" t="s">
        <v>15</v>
      </c>
      <c r="C10" t="s">
        <v>26</v>
      </c>
      <c r="D10" t="s">
        <v>27</v>
      </c>
      <c r="E10" t="s">
        <v>27</v>
      </c>
      <c r="F10">
        <v>38</v>
      </c>
      <c r="G10">
        <v>4</v>
      </c>
      <c r="H10" s="1">
        <v>44551</v>
      </c>
      <c r="I10" s="2">
        <v>0.29166666666666669</v>
      </c>
      <c r="J10" s="2">
        <v>0.33333333333333331</v>
      </c>
      <c r="K10" s="2">
        <v>0.33333333333333331</v>
      </c>
      <c r="L10" t="s">
        <v>18</v>
      </c>
      <c r="M10" t="s">
        <v>19</v>
      </c>
      <c r="N10" s="3">
        <v>0.11</v>
      </c>
    </row>
    <row r="11" spans="1:14" x14ac:dyDescent="0.2">
      <c r="A11">
        <v>1</v>
      </c>
      <c r="B11" t="s">
        <v>15</v>
      </c>
      <c r="C11" t="s">
        <v>28</v>
      </c>
      <c r="D11">
        <v>1</v>
      </c>
      <c r="E11">
        <v>2357</v>
      </c>
      <c r="F11">
        <v>28</v>
      </c>
      <c r="G11">
        <v>1</v>
      </c>
      <c r="H11" s="1">
        <v>44550</v>
      </c>
      <c r="I11" s="2">
        <v>0.34722222222222227</v>
      </c>
      <c r="J11" s="2">
        <v>0.53472222222222221</v>
      </c>
      <c r="K11" s="2">
        <v>0.3888888888888889</v>
      </c>
      <c r="L11" t="s">
        <v>18</v>
      </c>
      <c r="M11" t="s">
        <v>19</v>
      </c>
      <c r="N11" s="3">
        <v>0.04</v>
      </c>
    </row>
    <row r="12" spans="1:14" x14ac:dyDescent="0.2">
      <c r="A12">
        <v>1</v>
      </c>
      <c r="B12" t="s">
        <v>15</v>
      </c>
      <c r="C12" t="s">
        <v>29</v>
      </c>
      <c r="D12">
        <v>5</v>
      </c>
      <c r="E12">
        <v>257</v>
      </c>
      <c r="F12">
        <v>57</v>
      </c>
      <c r="G12">
        <v>1</v>
      </c>
      <c r="H12" s="1">
        <v>44550</v>
      </c>
      <c r="I12" s="2">
        <v>0.27083333333333331</v>
      </c>
      <c r="J12" s="2">
        <v>0.29166666666666669</v>
      </c>
      <c r="K12" s="2">
        <v>0.29166666666666669</v>
      </c>
      <c r="L12" t="s">
        <v>18</v>
      </c>
      <c r="M12" t="s">
        <v>19</v>
      </c>
      <c r="N12" s="3">
        <v>0.02</v>
      </c>
    </row>
    <row r="13" spans="1:14" x14ac:dyDescent="0.2">
      <c r="A13">
        <v>1</v>
      </c>
      <c r="B13" t="s">
        <v>15</v>
      </c>
      <c r="C13" t="s">
        <v>30</v>
      </c>
      <c r="D13">
        <v>1</v>
      </c>
      <c r="E13">
        <v>1250</v>
      </c>
      <c r="F13">
        <v>133</v>
      </c>
      <c r="G13">
        <v>1</v>
      </c>
      <c r="H13" s="1">
        <v>44551</v>
      </c>
      <c r="I13" s="2">
        <v>0.31597222222222221</v>
      </c>
      <c r="J13" s="2">
        <v>0.33680555555555558</v>
      </c>
      <c r="K13" s="2">
        <v>0.33680555555555558</v>
      </c>
      <c r="L13" t="s">
        <v>18</v>
      </c>
      <c r="M13" t="s">
        <v>19</v>
      </c>
      <c r="N13" s="3">
        <v>0.01</v>
      </c>
    </row>
    <row r="14" spans="1:14" x14ac:dyDescent="0.2">
      <c r="A14">
        <v>1</v>
      </c>
      <c r="B14" t="s">
        <v>15</v>
      </c>
      <c r="D14" t="s">
        <v>17</v>
      </c>
      <c r="E14" t="s">
        <v>17</v>
      </c>
      <c r="F14">
        <v>45</v>
      </c>
      <c r="G14">
        <v>0</v>
      </c>
      <c r="H14" s="1">
        <v>44550</v>
      </c>
      <c r="I14" s="2">
        <v>0.38541666666666669</v>
      </c>
      <c r="J14" s="2">
        <v>0.38541666666666669</v>
      </c>
      <c r="K14" s="2">
        <v>0.38541666666666669</v>
      </c>
      <c r="L14" t="s">
        <v>18</v>
      </c>
      <c r="M14" t="s">
        <v>31</v>
      </c>
      <c r="N14" s="3">
        <v>0</v>
      </c>
    </row>
    <row r="15" spans="1:14" x14ac:dyDescent="0.2">
      <c r="A15">
        <v>1</v>
      </c>
      <c r="B15" t="s">
        <v>15</v>
      </c>
      <c r="C15" t="s">
        <v>32</v>
      </c>
      <c r="D15">
        <v>1</v>
      </c>
      <c r="E15">
        <v>261</v>
      </c>
      <c r="F15">
        <v>38</v>
      </c>
      <c r="G15">
        <v>0</v>
      </c>
      <c r="H15" s="1">
        <v>44552</v>
      </c>
      <c r="I15" s="2">
        <v>0.30208333333333331</v>
      </c>
      <c r="J15" s="2">
        <v>0.32291666666666669</v>
      </c>
      <c r="K15" s="2">
        <v>0.32291666666666669</v>
      </c>
      <c r="L15" t="s">
        <v>18</v>
      </c>
      <c r="M15" t="s">
        <v>31</v>
      </c>
      <c r="N15" s="3">
        <v>0</v>
      </c>
    </row>
    <row r="16" spans="1:14" x14ac:dyDescent="0.2">
      <c r="A16">
        <v>1</v>
      </c>
      <c r="B16" t="s">
        <v>15</v>
      </c>
      <c r="C16" t="s">
        <v>33</v>
      </c>
      <c r="D16">
        <v>3</v>
      </c>
      <c r="E16">
        <v>257</v>
      </c>
      <c r="F16">
        <v>46</v>
      </c>
      <c r="G16">
        <v>0</v>
      </c>
      <c r="H16" s="1">
        <v>44552</v>
      </c>
      <c r="I16" s="2">
        <v>0.27083333333333331</v>
      </c>
      <c r="J16" s="2">
        <v>0.27777777777777779</v>
      </c>
      <c r="K16" s="2">
        <v>0.30208333333333331</v>
      </c>
      <c r="L16" t="s">
        <v>18</v>
      </c>
      <c r="M16" t="s">
        <v>31</v>
      </c>
      <c r="N16" s="3">
        <v>0</v>
      </c>
    </row>
    <row r="17" spans="1:14" x14ac:dyDescent="0.2">
      <c r="A17">
        <v>1</v>
      </c>
      <c r="B17" t="s">
        <v>15</v>
      </c>
      <c r="C17" t="s">
        <v>26</v>
      </c>
      <c r="D17" t="s">
        <v>27</v>
      </c>
      <c r="E17" t="s">
        <v>27</v>
      </c>
      <c r="F17">
        <v>3</v>
      </c>
      <c r="G17">
        <v>0</v>
      </c>
      <c r="H17" s="1">
        <v>44550</v>
      </c>
      <c r="I17" s="2">
        <v>0.27083333333333331</v>
      </c>
      <c r="J17" s="2">
        <v>0.27777777777777779</v>
      </c>
      <c r="K17" s="2">
        <v>0.30208333333333331</v>
      </c>
      <c r="L17" t="s">
        <v>18</v>
      </c>
      <c r="M17" t="s">
        <v>31</v>
      </c>
      <c r="N17" s="3">
        <v>0</v>
      </c>
    </row>
    <row r="18" spans="1:14" x14ac:dyDescent="0.2">
      <c r="A18">
        <v>1</v>
      </c>
      <c r="B18" t="s">
        <v>15</v>
      </c>
      <c r="C18" t="s">
        <v>33</v>
      </c>
      <c r="D18">
        <v>3</v>
      </c>
      <c r="E18">
        <v>257</v>
      </c>
      <c r="F18">
        <v>1</v>
      </c>
      <c r="G18">
        <v>0</v>
      </c>
      <c r="H18" s="1">
        <v>44550</v>
      </c>
      <c r="I18" s="2">
        <v>0.27083333333333331</v>
      </c>
      <c r="J18" s="2">
        <v>0.27777777777777779</v>
      </c>
      <c r="K18" s="2">
        <v>0.30208333333333331</v>
      </c>
      <c r="L18" t="s">
        <v>18</v>
      </c>
      <c r="M18" t="s">
        <v>31</v>
      </c>
      <c r="N18" s="3">
        <v>0</v>
      </c>
    </row>
    <row r="19" spans="1:14" x14ac:dyDescent="0.2">
      <c r="A19">
        <v>1</v>
      </c>
      <c r="B19" t="s">
        <v>15</v>
      </c>
      <c r="C19" t="s">
        <v>34</v>
      </c>
      <c r="D19">
        <v>5</v>
      </c>
      <c r="E19">
        <v>257</v>
      </c>
      <c r="F19">
        <v>7</v>
      </c>
      <c r="G19">
        <v>0</v>
      </c>
      <c r="H19" s="1">
        <v>44552</v>
      </c>
      <c r="I19" s="2">
        <v>0.27083333333333331</v>
      </c>
      <c r="J19" s="2">
        <v>0.27777777777777779</v>
      </c>
      <c r="K19" s="2">
        <v>0.30208333333333331</v>
      </c>
      <c r="L19" t="s">
        <v>18</v>
      </c>
      <c r="M19" t="s">
        <v>31</v>
      </c>
      <c r="N19" s="3">
        <v>0</v>
      </c>
    </row>
    <row r="20" spans="1:14" hidden="1" x14ac:dyDescent="0.2">
      <c r="A20" t="s">
        <v>14</v>
      </c>
      <c r="B20" t="s">
        <v>35</v>
      </c>
      <c r="C20" t="s">
        <v>36</v>
      </c>
      <c r="D20">
        <v>1</v>
      </c>
      <c r="E20">
        <v>1258</v>
      </c>
      <c r="F20">
        <v>26</v>
      </c>
      <c r="G20">
        <v>0</v>
      </c>
      <c r="H20" s="1">
        <v>44552</v>
      </c>
      <c r="I20" s="2">
        <v>0.30555555555555552</v>
      </c>
      <c r="J20" s="2">
        <v>0.3125</v>
      </c>
      <c r="K20" s="2">
        <v>0.33680555555555558</v>
      </c>
      <c r="L20" t="s">
        <v>18</v>
      </c>
      <c r="M20" t="s">
        <v>31</v>
      </c>
      <c r="N20" s="3">
        <v>0</v>
      </c>
    </row>
    <row r="21" spans="1:14" hidden="1" x14ac:dyDescent="0.2">
      <c r="A21" t="s">
        <v>14</v>
      </c>
      <c r="B21" t="s">
        <v>35</v>
      </c>
      <c r="C21" t="s">
        <v>37</v>
      </c>
      <c r="D21">
        <v>1</v>
      </c>
      <c r="E21">
        <v>1258</v>
      </c>
      <c r="F21">
        <v>4</v>
      </c>
      <c r="G21">
        <v>0</v>
      </c>
      <c r="H21" s="1">
        <v>44550</v>
      </c>
      <c r="I21" s="2">
        <v>0.30555555555555552</v>
      </c>
      <c r="J21" s="2">
        <v>0.3125</v>
      </c>
      <c r="K21" s="2">
        <v>0.33680555555555558</v>
      </c>
      <c r="L21" t="s">
        <v>18</v>
      </c>
      <c r="M21" t="s">
        <v>31</v>
      </c>
      <c r="N21" s="3">
        <v>0</v>
      </c>
    </row>
    <row r="22" spans="1:14" hidden="1" x14ac:dyDescent="0.2">
      <c r="A22" t="s">
        <v>14</v>
      </c>
      <c r="B22" t="s">
        <v>35</v>
      </c>
      <c r="C22" t="s">
        <v>38</v>
      </c>
      <c r="D22">
        <v>1</v>
      </c>
      <c r="E22">
        <v>1258</v>
      </c>
      <c r="F22">
        <v>6</v>
      </c>
      <c r="G22">
        <v>0</v>
      </c>
      <c r="H22" s="1">
        <v>44551</v>
      </c>
      <c r="I22" s="2">
        <v>0.30555555555555552</v>
      </c>
      <c r="J22" s="2">
        <v>0.3125</v>
      </c>
      <c r="K22" s="2">
        <v>0.33680555555555558</v>
      </c>
      <c r="L22" t="s">
        <v>18</v>
      </c>
      <c r="M22" t="s">
        <v>31</v>
      </c>
      <c r="N22" s="3">
        <v>0</v>
      </c>
    </row>
    <row r="23" spans="1:14" x14ac:dyDescent="0.2">
      <c r="A23">
        <v>1</v>
      </c>
      <c r="B23" t="s">
        <v>15</v>
      </c>
      <c r="C23" t="s">
        <v>29</v>
      </c>
      <c r="D23">
        <v>5</v>
      </c>
      <c r="E23">
        <v>257</v>
      </c>
      <c r="F23">
        <v>10</v>
      </c>
      <c r="G23">
        <v>0</v>
      </c>
      <c r="H23" s="1">
        <v>44551</v>
      </c>
      <c r="I23" s="2">
        <v>0.27083333333333331</v>
      </c>
      <c r="J23" s="2">
        <v>0.27777777777777779</v>
      </c>
      <c r="K23" s="2">
        <v>0.34375</v>
      </c>
      <c r="L23" t="s">
        <v>18</v>
      </c>
      <c r="M23" t="s">
        <v>31</v>
      </c>
      <c r="N23" s="3">
        <v>0</v>
      </c>
    </row>
    <row r="24" spans="1:14" x14ac:dyDescent="0.2">
      <c r="A24">
        <v>1</v>
      </c>
      <c r="B24" t="s">
        <v>15</v>
      </c>
      <c r="C24" t="s">
        <v>33</v>
      </c>
      <c r="D24">
        <v>3</v>
      </c>
      <c r="E24">
        <v>257</v>
      </c>
      <c r="F24">
        <v>10</v>
      </c>
      <c r="G24">
        <v>0</v>
      </c>
      <c r="H24" s="1">
        <v>44551</v>
      </c>
      <c r="I24" s="2">
        <v>0.27083333333333331</v>
      </c>
      <c r="J24" s="2">
        <v>0.27777777777777779</v>
      </c>
      <c r="K24" s="2">
        <v>0.34375</v>
      </c>
      <c r="L24" t="s">
        <v>18</v>
      </c>
      <c r="M24" t="s">
        <v>31</v>
      </c>
      <c r="N24" s="3">
        <v>0</v>
      </c>
    </row>
    <row r="25" spans="1:14" x14ac:dyDescent="0.2">
      <c r="A25">
        <v>1</v>
      </c>
      <c r="B25" t="s">
        <v>15</v>
      </c>
      <c r="C25" t="s">
        <v>39</v>
      </c>
      <c r="D25">
        <v>3</v>
      </c>
      <c r="E25">
        <v>2357</v>
      </c>
      <c r="F25">
        <v>2</v>
      </c>
      <c r="G25">
        <v>0</v>
      </c>
      <c r="H25" s="1">
        <v>44550</v>
      </c>
      <c r="I25" s="2">
        <v>0.34722222222222227</v>
      </c>
      <c r="J25" s="2">
        <v>0.39583333333333331</v>
      </c>
      <c r="K25" s="2">
        <v>0.3888888888888889</v>
      </c>
      <c r="L25" t="s">
        <v>18</v>
      </c>
      <c r="M25" t="s">
        <v>31</v>
      </c>
      <c r="N25" s="3">
        <v>0</v>
      </c>
    </row>
    <row r="26" spans="1:14" x14ac:dyDescent="0.2">
      <c r="A26">
        <v>1</v>
      </c>
      <c r="B26" t="s">
        <v>15</v>
      </c>
      <c r="C26" t="s">
        <v>40</v>
      </c>
      <c r="D26" t="s">
        <v>17</v>
      </c>
      <c r="E26" t="s">
        <v>17</v>
      </c>
      <c r="F26">
        <v>146</v>
      </c>
      <c r="G26">
        <v>0</v>
      </c>
      <c r="H26" s="1">
        <v>44550</v>
      </c>
      <c r="I26" s="2">
        <v>0.35416666666666669</v>
      </c>
      <c r="J26" s="2">
        <v>0.3611111111111111</v>
      </c>
      <c r="K26" s="2">
        <v>0.39583333333333331</v>
      </c>
      <c r="L26" t="s">
        <v>18</v>
      </c>
      <c r="M26" t="s">
        <v>31</v>
      </c>
      <c r="N26" s="3">
        <v>0</v>
      </c>
    </row>
    <row r="27" spans="1:14" x14ac:dyDescent="0.2">
      <c r="A27">
        <v>1</v>
      </c>
      <c r="B27" t="s">
        <v>15</v>
      </c>
      <c r="C27" t="s">
        <v>41</v>
      </c>
      <c r="D27">
        <v>1</v>
      </c>
      <c r="E27">
        <v>263</v>
      </c>
      <c r="F27">
        <v>25</v>
      </c>
      <c r="G27">
        <v>0</v>
      </c>
      <c r="H27" s="1">
        <v>44552</v>
      </c>
      <c r="I27" s="2">
        <v>0.40972222222222227</v>
      </c>
      <c r="J27" s="2">
        <v>0.41666666666666669</v>
      </c>
      <c r="K27" s="2">
        <v>0.4513888888888889</v>
      </c>
      <c r="L27" t="s">
        <v>18</v>
      </c>
      <c r="M27" t="s">
        <v>31</v>
      </c>
      <c r="N27" s="3">
        <v>0</v>
      </c>
    </row>
    <row r="28" spans="1:14" hidden="1" x14ac:dyDescent="0.2">
      <c r="A28" t="s">
        <v>14</v>
      </c>
      <c r="B28" t="s">
        <v>35</v>
      </c>
      <c r="C28" t="s">
        <v>42</v>
      </c>
      <c r="D28">
        <v>3</v>
      </c>
      <c r="E28">
        <v>1258</v>
      </c>
      <c r="F28">
        <v>6</v>
      </c>
      <c r="G28">
        <v>0</v>
      </c>
      <c r="H28" s="1">
        <v>44550</v>
      </c>
      <c r="I28" s="2">
        <v>0.43055555555555558</v>
      </c>
      <c r="J28" s="2">
        <v>0.4375</v>
      </c>
      <c r="K28" s="2">
        <v>0.46180555555555558</v>
      </c>
      <c r="L28" t="s">
        <v>18</v>
      </c>
      <c r="M28" t="s">
        <v>31</v>
      </c>
      <c r="N28" s="3">
        <v>0</v>
      </c>
    </row>
    <row r="29" spans="1:14" hidden="1" x14ac:dyDescent="0.2">
      <c r="A29" t="s">
        <v>14</v>
      </c>
      <c r="B29" t="s">
        <v>35</v>
      </c>
      <c r="C29" t="s">
        <v>43</v>
      </c>
      <c r="D29">
        <v>3</v>
      </c>
      <c r="E29">
        <v>1258</v>
      </c>
      <c r="F29">
        <v>15</v>
      </c>
      <c r="G29">
        <v>0</v>
      </c>
      <c r="H29" s="1">
        <v>44551</v>
      </c>
      <c r="I29" s="2">
        <v>0.43055555555555558</v>
      </c>
      <c r="J29" s="2">
        <v>0.4375</v>
      </c>
      <c r="K29" s="2">
        <v>0.46180555555555558</v>
      </c>
      <c r="L29" t="s">
        <v>18</v>
      </c>
      <c r="M29" t="s">
        <v>31</v>
      </c>
      <c r="N29" s="3">
        <v>0</v>
      </c>
    </row>
    <row r="30" spans="1:14" x14ac:dyDescent="0.2">
      <c r="A30">
        <v>1</v>
      </c>
      <c r="B30" t="s">
        <v>15</v>
      </c>
      <c r="C30" t="s">
        <v>39</v>
      </c>
      <c r="D30">
        <v>3</v>
      </c>
      <c r="E30">
        <v>2357</v>
      </c>
      <c r="F30">
        <v>34</v>
      </c>
      <c r="G30">
        <v>0</v>
      </c>
      <c r="H30" s="1">
        <v>44551</v>
      </c>
      <c r="I30" s="2">
        <v>0.375</v>
      </c>
      <c r="J30" s="2">
        <v>0.38194444444444442</v>
      </c>
      <c r="K30" s="2">
        <v>0.47916666666666669</v>
      </c>
      <c r="L30" t="s">
        <v>18</v>
      </c>
      <c r="M30" t="s">
        <v>31</v>
      </c>
      <c r="N30" s="3">
        <v>0</v>
      </c>
    </row>
    <row r="31" spans="1:14" x14ac:dyDescent="0.2">
      <c r="A31">
        <v>1</v>
      </c>
      <c r="B31" t="s">
        <v>15</v>
      </c>
      <c r="C31" t="s">
        <v>44</v>
      </c>
      <c r="D31" t="s">
        <v>27</v>
      </c>
      <c r="E31" t="s">
        <v>27</v>
      </c>
      <c r="F31">
        <v>12</v>
      </c>
      <c r="G31">
        <v>0</v>
      </c>
      <c r="H31" s="1">
        <v>44551</v>
      </c>
      <c r="I31" s="2">
        <v>0.375</v>
      </c>
      <c r="J31" s="2">
        <v>0.47916666666666669</v>
      </c>
      <c r="K31" s="2">
        <v>0.47916666666666669</v>
      </c>
      <c r="L31" t="s">
        <v>18</v>
      </c>
      <c r="M31" t="s">
        <v>31</v>
      </c>
      <c r="N31" s="3">
        <v>0</v>
      </c>
    </row>
    <row r="32" spans="1:14" x14ac:dyDescent="0.2">
      <c r="A32">
        <v>1</v>
      </c>
      <c r="B32" t="s">
        <v>15</v>
      </c>
      <c r="C32" t="s">
        <v>25</v>
      </c>
      <c r="D32">
        <v>5</v>
      </c>
      <c r="E32">
        <v>2357</v>
      </c>
      <c r="F32">
        <v>2</v>
      </c>
      <c r="G32">
        <v>0</v>
      </c>
      <c r="H32" s="1">
        <v>44551</v>
      </c>
      <c r="I32" s="2">
        <v>0.375</v>
      </c>
      <c r="J32" s="2">
        <v>0.36805555555555558</v>
      </c>
      <c r="K32" s="2">
        <v>0.47916666666666669</v>
      </c>
      <c r="L32" t="s">
        <v>18</v>
      </c>
      <c r="M32" t="s">
        <v>31</v>
      </c>
      <c r="N32" s="3">
        <v>0</v>
      </c>
    </row>
    <row r="33" spans="1:14" x14ac:dyDescent="0.2">
      <c r="A33">
        <v>1</v>
      </c>
      <c r="B33" t="s">
        <v>15</v>
      </c>
      <c r="C33" t="s">
        <v>39</v>
      </c>
      <c r="D33">
        <v>3</v>
      </c>
      <c r="E33">
        <v>2357</v>
      </c>
      <c r="F33">
        <v>1</v>
      </c>
      <c r="G33">
        <v>0</v>
      </c>
      <c r="H33" s="1">
        <v>44552</v>
      </c>
      <c r="I33" s="2">
        <v>0.375</v>
      </c>
      <c r="J33" s="2">
        <v>0.39583333333333331</v>
      </c>
      <c r="K33" s="2">
        <v>0.47916666666666669</v>
      </c>
      <c r="L33" t="s">
        <v>18</v>
      </c>
      <c r="M33" t="s">
        <v>31</v>
      </c>
      <c r="N33" s="3">
        <v>0</v>
      </c>
    </row>
    <row r="34" spans="1:14" x14ac:dyDescent="0.2">
      <c r="A34">
        <v>1</v>
      </c>
      <c r="B34" t="s">
        <v>15</v>
      </c>
      <c r="C34" t="s">
        <v>44</v>
      </c>
      <c r="D34" t="s">
        <v>27</v>
      </c>
      <c r="E34" t="s">
        <v>27</v>
      </c>
      <c r="F34">
        <v>1</v>
      </c>
      <c r="G34">
        <v>0</v>
      </c>
      <c r="H34" s="1">
        <v>44552</v>
      </c>
      <c r="I34" s="2">
        <v>0.375</v>
      </c>
      <c r="J34" s="2">
        <v>0.47916666666666669</v>
      </c>
      <c r="K34" s="2">
        <v>0.47916666666666669</v>
      </c>
      <c r="L34" t="s">
        <v>18</v>
      </c>
      <c r="M34" t="s">
        <v>31</v>
      </c>
      <c r="N34" s="3">
        <v>0</v>
      </c>
    </row>
    <row r="35" spans="1:14" x14ac:dyDescent="0.2">
      <c r="A35">
        <v>1</v>
      </c>
      <c r="B35" t="s">
        <v>15</v>
      </c>
      <c r="C35" t="s">
        <v>45</v>
      </c>
      <c r="D35" t="s">
        <v>27</v>
      </c>
      <c r="E35" t="s">
        <v>27</v>
      </c>
      <c r="F35">
        <v>3</v>
      </c>
      <c r="G35">
        <v>0</v>
      </c>
      <c r="H35" s="1">
        <v>44552</v>
      </c>
      <c r="I35" s="2">
        <v>0.375</v>
      </c>
      <c r="J35" s="2">
        <v>0.47916666666666669</v>
      </c>
      <c r="K35" s="2">
        <v>0.47916666666666669</v>
      </c>
      <c r="L35" t="s">
        <v>18</v>
      </c>
      <c r="M35" t="s">
        <v>31</v>
      </c>
      <c r="N35" s="3">
        <v>0</v>
      </c>
    </row>
    <row r="36" spans="1:14" x14ac:dyDescent="0.2">
      <c r="A36">
        <v>1</v>
      </c>
      <c r="B36" t="s">
        <v>15</v>
      </c>
      <c r="C36" t="s">
        <v>25</v>
      </c>
      <c r="D36">
        <v>5</v>
      </c>
      <c r="E36">
        <v>2357</v>
      </c>
      <c r="F36">
        <v>1</v>
      </c>
      <c r="G36">
        <v>0</v>
      </c>
      <c r="H36" s="1">
        <v>44552</v>
      </c>
      <c r="I36" s="2">
        <v>0.375</v>
      </c>
      <c r="J36" s="2">
        <v>0.36805555555555558</v>
      </c>
      <c r="K36" s="2">
        <v>0.47916666666666669</v>
      </c>
      <c r="L36" t="s">
        <v>18</v>
      </c>
      <c r="M36" t="s">
        <v>31</v>
      </c>
      <c r="N36" s="3">
        <v>0</v>
      </c>
    </row>
    <row r="37" spans="1:14" hidden="1" x14ac:dyDescent="0.2">
      <c r="A37" t="s">
        <v>14</v>
      </c>
      <c r="B37" t="s">
        <v>22</v>
      </c>
      <c r="C37" t="s">
        <v>46</v>
      </c>
      <c r="D37">
        <v>1</v>
      </c>
      <c r="E37">
        <v>260</v>
      </c>
      <c r="F37">
        <v>2</v>
      </c>
      <c r="G37">
        <v>0</v>
      </c>
      <c r="H37" s="1">
        <v>44550</v>
      </c>
      <c r="I37" s="2">
        <v>0.40277777777777773</v>
      </c>
      <c r="J37" s="2">
        <v>0.40972222222222227</v>
      </c>
      <c r="K37" s="2">
        <v>0.55555555555555558</v>
      </c>
      <c r="L37" t="s">
        <v>18</v>
      </c>
      <c r="M37" t="s">
        <v>31</v>
      </c>
      <c r="N37" s="3">
        <v>0</v>
      </c>
    </row>
    <row r="38" spans="1:14" x14ac:dyDescent="0.2">
      <c r="A38">
        <v>1</v>
      </c>
      <c r="B38" t="s">
        <v>15</v>
      </c>
      <c r="C38" t="s">
        <v>46</v>
      </c>
      <c r="D38">
        <v>1</v>
      </c>
      <c r="E38">
        <v>260</v>
      </c>
      <c r="F38">
        <v>8</v>
      </c>
      <c r="G38">
        <v>0</v>
      </c>
      <c r="H38" s="1">
        <v>44550</v>
      </c>
      <c r="I38" s="2">
        <v>0.40277777777777773</v>
      </c>
      <c r="J38" s="2">
        <v>0.45833333333333331</v>
      </c>
      <c r="K38" s="2">
        <v>0.55555555555555558</v>
      </c>
      <c r="L38" t="s">
        <v>18</v>
      </c>
      <c r="M38" t="s">
        <v>31</v>
      </c>
      <c r="N38" s="3">
        <v>0</v>
      </c>
    </row>
    <row r="39" spans="1:14" x14ac:dyDescent="0.2">
      <c r="A39">
        <v>1</v>
      </c>
      <c r="B39" t="s">
        <v>15</v>
      </c>
      <c r="C39" t="s">
        <v>47</v>
      </c>
      <c r="D39">
        <v>1</v>
      </c>
      <c r="E39">
        <v>1256</v>
      </c>
      <c r="F39">
        <v>37</v>
      </c>
      <c r="G39">
        <v>0</v>
      </c>
      <c r="H39" s="1">
        <v>44551</v>
      </c>
      <c r="I39" s="2">
        <v>0.52083333333333337</v>
      </c>
      <c r="J39" s="2">
        <v>0.52777777777777779</v>
      </c>
      <c r="K39" s="2">
        <v>0.5625</v>
      </c>
      <c r="L39" t="s">
        <v>18</v>
      </c>
      <c r="M39" t="s">
        <v>31</v>
      </c>
      <c r="N39" s="3">
        <v>0</v>
      </c>
    </row>
    <row r="40" spans="1:14" hidden="1" x14ac:dyDescent="0.2">
      <c r="A40" t="s">
        <v>14</v>
      </c>
      <c r="B40" t="s">
        <v>35</v>
      </c>
      <c r="C40" t="s">
        <v>48</v>
      </c>
      <c r="D40">
        <v>5</v>
      </c>
      <c r="E40">
        <v>1258</v>
      </c>
      <c r="F40">
        <v>4</v>
      </c>
      <c r="G40">
        <v>0</v>
      </c>
      <c r="H40" s="1">
        <v>44550</v>
      </c>
      <c r="I40" s="2">
        <v>0.55555555555555558</v>
      </c>
      <c r="J40" s="2">
        <v>0.5625</v>
      </c>
      <c r="K40" s="2">
        <v>0.58333333333333337</v>
      </c>
      <c r="L40" t="s">
        <v>18</v>
      </c>
      <c r="M40" t="s">
        <v>31</v>
      </c>
      <c r="N40" s="3">
        <v>0</v>
      </c>
    </row>
    <row r="41" spans="1:14" hidden="1" x14ac:dyDescent="0.2">
      <c r="A41" t="s">
        <v>14</v>
      </c>
      <c r="B41" t="s">
        <v>35</v>
      </c>
      <c r="C41" t="s">
        <v>49</v>
      </c>
      <c r="D41">
        <v>5</v>
      </c>
      <c r="E41">
        <v>1258</v>
      </c>
      <c r="F41">
        <v>8</v>
      </c>
      <c r="G41">
        <v>0</v>
      </c>
      <c r="H41" s="1">
        <v>44551</v>
      </c>
      <c r="I41" s="2">
        <v>0.55555555555555558</v>
      </c>
      <c r="J41" s="2">
        <v>0.5625</v>
      </c>
      <c r="K41" s="2">
        <v>0.58333333333333337</v>
      </c>
      <c r="L41" t="s">
        <v>18</v>
      </c>
      <c r="M41" t="s">
        <v>31</v>
      </c>
      <c r="N41" s="3">
        <v>0</v>
      </c>
    </row>
    <row r="42" spans="1:14" x14ac:dyDescent="0.2">
      <c r="A42">
        <v>1</v>
      </c>
      <c r="B42" t="s">
        <v>15</v>
      </c>
      <c r="C42" t="s">
        <v>68</v>
      </c>
      <c r="D42" t="s">
        <v>17</v>
      </c>
      <c r="E42" t="s">
        <v>17</v>
      </c>
      <c r="F42">
        <v>1</v>
      </c>
      <c r="G42">
        <v>0</v>
      </c>
      <c r="H42" s="1">
        <v>44552</v>
      </c>
      <c r="I42" s="2">
        <v>0.25</v>
      </c>
      <c r="J42" s="2">
        <v>0.625</v>
      </c>
      <c r="K42" s="2">
        <v>0.625</v>
      </c>
      <c r="L42" t="s">
        <v>18</v>
      </c>
      <c r="M42" t="s">
        <v>31</v>
      </c>
      <c r="N42" s="3">
        <v>0</v>
      </c>
    </row>
    <row r="43" spans="1:14" x14ac:dyDescent="0.2">
      <c r="A43">
        <v>1</v>
      </c>
      <c r="B43" t="s">
        <v>15</v>
      </c>
      <c r="C43" t="s">
        <v>69</v>
      </c>
      <c r="D43" t="s">
        <v>17</v>
      </c>
      <c r="E43" t="s">
        <v>17</v>
      </c>
      <c r="F43">
        <v>5</v>
      </c>
      <c r="G43">
        <v>0</v>
      </c>
      <c r="H43" s="1">
        <v>44552</v>
      </c>
      <c r="I43" s="2">
        <v>0.25</v>
      </c>
      <c r="J43" s="2">
        <v>0.83333333333333337</v>
      </c>
      <c r="K43" s="2">
        <v>0.83333333333333337</v>
      </c>
      <c r="L43" t="s">
        <v>18</v>
      </c>
      <c r="M43" t="s">
        <v>31</v>
      </c>
      <c r="N43" s="3">
        <v>0</v>
      </c>
    </row>
    <row r="44" spans="1:14" x14ac:dyDescent="0.2">
      <c r="A44">
        <v>1</v>
      </c>
      <c r="B44" t="s">
        <v>15</v>
      </c>
      <c r="C44" t="s">
        <v>26</v>
      </c>
      <c r="D44" t="s">
        <v>27</v>
      </c>
      <c r="E44" t="s">
        <v>27</v>
      </c>
      <c r="F44">
        <v>8</v>
      </c>
      <c r="G44">
        <v>0</v>
      </c>
      <c r="H44" s="1">
        <v>44552</v>
      </c>
      <c r="I44" s="2">
        <v>0.33333333333333331</v>
      </c>
      <c r="J44" s="2">
        <v>0.83333333333333337</v>
      </c>
      <c r="K44" s="2">
        <v>0.83333333333333337</v>
      </c>
      <c r="L44" t="s">
        <v>18</v>
      </c>
      <c r="M44" t="s">
        <v>31</v>
      </c>
      <c r="N44" s="3">
        <v>0</v>
      </c>
    </row>
    <row r="45" spans="1:14" x14ac:dyDescent="0.2">
      <c r="A45">
        <v>1</v>
      </c>
      <c r="B45" t="s">
        <v>15</v>
      </c>
      <c r="C45" t="s">
        <v>70</v>
      </c>
      <c r="D45" t="s">
        <v>17</v>
      </c>
      <c r="E45" t="s">
        <v>17</v>
      </c>
      <c r="F45">
        <v>3</v>
      </c>
      <c r="G45">
        <v>0</v>
      </c>
      <c r="H45" s="1">
        <v>44552</v>
      </c>
      <c r="I45" s="2">
        <v>0.25</v>
      </c>
      <c r="J45" s="2">
        <v>0.83333333333333337</v>
      </c>
      <c r="K45" s="2">
        <v>0.83333333333333337</v>
      </c>
      <c r="L45" t="s">
        <v>18</v>
      </c>
      <c r="M45" t="s">
        <v>31</v>
      </c>
      <c r="N45" s="3">
        <v>0</v>
      </c>
    </row>
    <row r="46" spans="1:14" x14ac:dyDescent="0.2">
      <c r="A46">
        <v>1</v>
      </c>
      <c r="B46" t="s">
        <v>15</v>
      </c>
      <c r="C46" t="s">
        <v>71</v>
      </c>
      <c r="D46" t="s">
        <v>17</v>
      </c>
      <c r="E46" t="s">
        <v>17</v>
      </c>
      <c r="F46">
        <v>13</v>
      </c>
      <c r="G46">
        <v>0</v>
      </c>
      <c r="H46" s="1">
        <v>44552</v>
      </c>
      <c r="I46" s="2">
        <v>0.25</v>
      </c>
      <c r="J46" s="2">
        <v>0.83333333333333337</v>
      </c>
      <c r="K46" s="2">
        <v>0.83333333333333337</v>
      </c>
      <c r="L46" t="s">
        <v>18</v>
      </c>
      <c r="M46" t="s">
        <v>31</v>
      </c>
      <c r="N46" s="3">
        <v>0</v>
      </c>
    </row>
    <row r="47" spans="1:14" x14ac:dyDescent="0.2">
      <c r="A47">
        <v>1</v>
      </c>
      <c r="B47" t="s">
        <v>15</v>
      </c>
      <c r="C47" t="s">
        <v>50</v>
      </c>
      <c r="D47" t="s">
        <v>17</v>
      </c>
      <c r="E47" t="s">
        <v>17</v>
      </c>
      <c r="F47">
        <v>2</v>
      </c>
      <c r="G47">
        <v>0</v>
      </c>
      <c r="H47" s="1">
        <v>44552</v>
      </c>
      <c r="I47" s="2">
        <v>0.25</v>
      </c>
      <c r="J47" s="2">
        <v>0.83333333333333337</v>
      </c>
      <c r="K47" s="2">
        <v>0.83333333333333337</v>
      </c>
      <c r="L47" t="s">
        <v>18</v>
      </c>
      <c r="M47" t="s">
        <v>31</v>
      </c>
      <c r="N47" s="3">
        <v>0</v>
      </c>
    </row>
    <row r="48" spans="1:14" x14ac:dyDescent="0.2">
      <c r="A48">
        <v>1</v>
      </c>
      <c r="B48" t="s">
        <v>15</v>
      </c>
      <c r="C48" t="s">
        <v>72</v>
      </c>
      <c r="D48" t="s">
        <v>17</v>
      </c>
      <c r="E48" t="s">
        <v>17</v>
      </c>
      <c r="F48">
        <v>1</v>
      </c>
      <c r="G48">
        <v>0</v>
      </c>
      <c r="H48" s="1">
        <v>44552</v>
      </c>
      <c r="I48" s="2">
        <v>0.25</v>
      </c>
      <c r="J48" s="2">
        <v>0.83333333333333337</v>
      </c>
      <c r="K48" s="2">
        <v>0.83333333333333337</v>
      </c>
      <c r="L48" t="s">
        <v>18</v>
      </c>
      <c r="M48" t="s">
        <v>31</v>
      </c>
      <c r="N48" s="3">
        <v>0</v>
      </c>
    </row>
    <row r="49" spans="1:14" x14ac:dyDescent="0.2">
      <c r="A49">
        <v>1</v>
      </c>
      <c r="B49" t="s">
        <v>15</v>
      </c>
      <c r="C49" t="s">
        <v>73</v>
      </c>
      <c r="D49" t="s">
        <v>17</v>
      </c>
      <c r="E49" t="s">
        <v>17</v>
      </c>
      <c r="F49">
        <v>2</v>
      </c>
      <c r="G49">
        <v>0</v>
      </c>
      <c r="H49" s="1">
        <v>44552</v>
      </c>
      <c r="I49" s="2">
        <v>0.25</v>
      </c>
      <c r="J49" s="2">
        <v>0.83333333333333337</v>
      </c>
      <c r="K49" s="2">
        <v>0.83333333333333337</v>
      </c>
      <c r="L49" t="s">
        <v>18</v>
      </c>
      <c r="M49" t="s">
        <v>31</v>
      </c>
      <c r="N49" s="3">
        <v>0</v>
      </c>
    </row>
    <row r="50" spans="1:14" x14ac:dyDescent="0.2">
      <c r="A50">
        <v>1</v>
      </c>
      <c r="B50" t="s">
        <v>15</v>
      </c>
      <c r="C50" t="s">
        <v>74</v>
      </c>
      <c r="D50" t="s">
        <v>17</v>
      </c>
      <c r="E50" t="s">
        <v>17</v>
      </c>
      <c r="F50">
        <v>1</v>
      </c>
      <c r="G50">
        <v>0</v>
      </c>
      <c r="H50" s="1">
        <v>44552</v>
      </c>
      <c r="I50" s="2">
        <v>0.25</v>
      </c>
      <c r="J50" s="2">
        <v>0.83333333333333337</v>
      </c>
      <c r="K50" s="2">
        <v>0.83333333333333337</v>
      </c>
      <c r="L50" t="s">
        <v>18</v>
      </c>
      <c r="M50" t="s">
        <v>31</v>
      </c>
      <c r="N50" s="3">
        <v>0</v>
      </c>
    </row>
    <row r="51" spans="1:14" x14ac:dyDescent="0.2">
      <c r="A51">
        <v>1</v>
      </c>
      <c r="B51" t="s">
        <v>15</v>
      </c>
      <c r="C51" t="s">
        <v>75</v>
      </c>
      <c r="D51" t="s">
        <v>17</v>
      </c>
      <c r="E51" t="s">
        <v>17</v>
      </c>
      <c r="F51">
        <v>1</v>
      </c>
      <c r="G51">
        <v>0</v>
      </c>
      <c r="H51" s="1">
        <v>44552</v>
      </c>
      <c r="I51" s="2">
        <v>0.25</v>
      </c>
      <c r="J51" s="2">
        <v>0.83333333333333337</v>
      </c>
      <c r="K51" s="2">
        <v>0.83333333333333337</v>
      </c>
      <c r="L51" t="s">
        <v>18</v>
      </c>
      <c r="M51" t="s">
        <v>31</v>
      </c>
      <c r="N51" s="3">
        <v>0</v>
      </c>
    </row>
    <row r="52" spans="1:14" x14ac:dyDescent="0.2">
      <c r="A52">
        <v>1</v>
      </c>
      <c r="B52" t="s">
        <v>15</v>
      </c>
      <c r="C52" t="s">
        <v>51</v>
      </c>
      <c r="D52" t="s">
        <v>17</v>
      </c>
      <c r="E52" t="s">
        <v>17</v>
      </c>
      <c r="F52">
        <v>18</v>
      </c>
      <c r="G52">
        <v>0</v>
      </c>
      <c r="H52" s="1">
        <v>44552</v>
      </c>
      <c r="I52" s="2">
        <v>0.25</v>
      </c>
      <c r="J52" s="2">
        <v>0.83333333333333337</v>
      </c>
      <c r="K52" s="2">
        <v>0.83333333333333337</v>
      </c>
      <c r="L52" t="s">
        <v>18</v>
      </c>
      <c r="M52" t="s">
        <v>31</v>
      </c>
      <c r="N52" s="3">
        <v>0</v>
      </c>
    </row>
    <row r="53" spans="1:14" x14ac:dyDescent="0.2">
      <c r="A53">
        <v>1</v>
      </c>
      <c r="B53" t="s">
        <v>15</v>
      </c>
      <c r="C53" t="s">
        <v>76</v>
      </c>
      <c r="D53" t="s">
        <v>17</v>
      </c>
      <c r="E53" t="s">
        <v>17</v>
      </c>
      <c r="F53">
        <v>9</v>
      </c>
      <c r="G53">
        <v>0</v>
      </c>
      <c r="H53" s="1">
        <v>44552</v>
      </c>
      <c r="I53" s="2">
        <v>0.25</v>
      </c>
      <c r="J53" s="2">
        <v>0.83333333333333337</v>
      </c>
      <c r="K53" s="2">
        <v>0.83333333333333337</v>
      </c>
      <c r="L53" t="s">
        <v>18</v>
      </c>
      <c r="M53" t="s">
        <v>31</v>
      </c>
      <c r="N53" s="3">
        <v>0</v>
      </c>
    </row>
    <row r="54" spans="1:14" x14ac:dyDescent="0.2">
      <c r="A54">
        <v>1</v>
      </c>
      <c r="B54" t="s">
        <v>15</v>
      </c>
      <c r="C54" t="s">
        <v>29</v>
      </c>
      <c r="D54">
        <v>5</v>
      </c>
      <c r="E54">
        <v>257</v>
      </c>
      <c r="F54">
        <v>9</v>
      </c>
      <c r="G54">
        <v>0</v>
      </c>
      <c r="H54" s="1">
        <v>44552</v>
      </c>
      <c r="I54" s="2">
        <v>0.25</v>
      </c>
      <c r="J54" s="2">
        <v>0.83333333333333337</v>
      </c>
      <c r="K54" s="2">
        <v>0.83333333333333337</v>
      </c>
      <c r="L54" t="s">
        <v>18</v>
      </c>
      <c r="M54" t="s">
        <v>31</v>
      </c>
      <c r="N54" s="3">
        <v>0</v>
      </c>
    </row>
    <row r="55" spans="1:14" x14ac:dyDescent="0.2">
      <c r="A55">
        <v>1</v>
      </c>
      <c r="B55" t="s">
        <v>15</v>
      </c>
      <c r="C55">
        <v>2021122206</v>
      </c>
      <c r="D55" t="s">
        <v>17</v>
      </c>
      <c r="E55" t="s">
        <v>17</v>
      </c>
      <c r="F55">
        <v>3</v>
      </c>
      <c r="G55">
        <v>0</v>
      </c>
      <c r="H55" s="1">
        <v>44552</v>
      </c>
      <c r="I55" s="2">
        <v>0.25</v>
      </c>
      <c r="J55" s="2">
        <v>0.83333333333333337</v>
      </c>
      <c r="K55" s="2">
        <v>0.83333333333333337</v>
      </c>
      <c r="L55" t="s">
        <v>18</v>
      </c>
      <c r="M55" t="s">
        <v>31</v>
      </c>
      <c r="N55" s="3">
        <v>0</v>
      </c>
    </row>
    <row r="56" spans="1:14" hidden="1" x14ac:dyDescent="0.2">
      <c r="A56" t="s">
        <v>14</v>
      </c>
      <c r="B56" t="s">
        <v>22</v>
      </c>
      <c r="C56">
        <v>2021122206</v>
      </c>
      <c r="D56" t="s">
        <v>17</v>
      </c>
      <c r="E56" t="s">
        <v>17</v>
      </c>
      <c r="F56">
        <v>1</v>
      </c>
      <c r="G56">
        <v>0</v>
      </c>
      <c r="H56" s="1">
        <v>44552</v>
      </c>
      <c r="I56" s="2">
        <v>0.25</v>
      </c>
      <c r="J56" s="2">
        <v>0.83333333333333337</v>
      </c>
      <c r="K56" s="2">
        <v>0.83333333333333337</v>
      </c>
      <c r="L56" t="s">
        <v>18</v>
      </c>
      <c r="M56" t="s">
        <v>31</v>
      </c>
      <c r="N56" s="3">
        <v>0</v>
      </c>
    </row>
    <row r="57" spans="1:14" x14ac:dyDescent="0.2">
      <c r="A57">
        <v>1</v>
      </c>
      <c r="B57" t="s">
        <v>15</v>
      </c>
      <c r="C57" t="s">
        <v>77</v>
      </c>
      <c r="D57" t="s">
        <v>17</v>
      </c>
      <c r="E57" t="s">
        <v>17</v>
      </c>
      <c r="F57">
        <v>1</v>
      </c>
      <c r="G57">
        <v>0</v>
      </c>
      <c r="H57" s="1">
        <v>44552</v>
      </c>
      <c r="I57" s="2">
        <v>0.25</v>
      </c>
      <c r="J57" s="2">
        <v>0.83333333333333337</v>
      </c>
      <c r="K57" s="2">
        <v>0.83333333333333337</v>
      </c>
      <c r="L57" t="s">
        <v>18</v>
      </c>
      <c r="M57" t="s">
        <v>31</v>
      </c>
      <c r="N57" s="3">
        <v>0</v>
      </c>
    </row>
    <row r="58" spans="1:14" x14ac:dyDescent="0.2">
      <c r="A58">
        <v>1</v>
      </c>
      <c r="B58" t="s">
        <v>15</v>
      </c>
      <c r="C58" t="s">
        <v>52</v>
      </c>
      <c r="D58" t="s">
        <v>27</v>
      </c>
      <c r="E58" t="s">
        <v>27</v>
      </c>
      <c r="F58">
        <v>7</v>
      </c>
      <c r="G58">
        <v>0</v>
      </c>
      <c r="H58" s="1">
        <v>44552</v>
      </c>
      <c r="I58" s="2">
        <v>0.33333333333333331</v>
      </c>
      <c r="J58" s="2">
        <v>0.83333333333333337</v>
      </c>
      <c r="K58" s="2">
        <v>0.83333333333333337</v>
      </c>
      <c r="L58" t="s">
        <v>18</v>
      </c>
      <c r="M58" t="s">
        <v>31</v>
      </c>
      <c r="N58" s="3">
        <v>0</v>
      </c>
    </row>
    <row r="59" spans="1:14" x14ac:dyDescent="0.2">
      <c r="A59">
        <v>1</v>
      </c>
      <c r="B59" t="s">
        <v>15</v>
      </c>
      <c r="C59" t="s">
        <v>20</v>
      </c>
      <c r="D59" t="s">
        <v>17</v>
      </c>
      <c r="E59" t="s">
        <v>17</v>
      </c>
      <c r="F59">
        <v>1</v>
      </c>
      <c r="G59">
        <v>0</v>
      </c>
      <c r="H59" s="1">
        <v>44552</v>
      </c>
      <c r="I59" s="2">
        <v>0.33333333333333331</v>
      </c>
      <c r="J59" s="2">
        <v>0.83333333333333337</v>
      </c>
      <c r="K59" s="2">
        <v>0.83333333333333337</v>
      </c>
      <c r="L59" t="s">
        <v>18</v>
      </c>
      <c r="M59" t="s">
        <v>31</v>
      </c>
      <c r="N59" s="3">
        <v>0</v>
      </c>
    </row>
    <row r="60" spans="1:14" x14ac:dyDescent="0.2">
      <c r="A60">
        <v>1</v>
      </c>
      <c r="B60" t="s">
        <v>15</v>
      </c>
      <c r="C60">
        <v>0</v>
      </c>
      <c r="D60" t="s">
        <v>17</v>
      </c>
      <c r="E60" t="s">
        <v>17</v>
      </c>
      <c r="F60">
        <v>1</v>
      </c>
      <c r="G60">
        <v>0</v>
      </c>
      <c r="H60" s="1">
        <v>44552</v>
      </c>
      <c r="I60" s="2">
        <v>0.25</v>
      </c>
      <c r="J60" s="2">
        <v>0.83333333333333337</v>
      </c>
      <c r="K60" s="2">
        <v>0.83333333333333337</v>
      </c>
      <c r="L60" t="s">
        <v>18</v>
      </c>
      <c r="M60" t="s">
        <v>31</v>
      </c>
      <c r="N60" s="3">
        <v>0</v>
      </c>
    </row>
    <row r="61" spans="1:14" x14ac:dyDescent="0.2">
      <c r="A61">
        <v>1</v>
      </c>
      <c r="B61" t="s">
        <v>15</v>
      </c>
      <c r="C61">
        <v>30903486</v>
      </c>
      <c r="D61" t="s">
        <v>17</v>
      </c>
      <c r="E61" t="s">
        <v>17</v>
      </c>
      <c r="F61">
        <v>1</v>
      </c>
      <c r="G61">
        <v>0</v>
      </c>
      <c r="H61" s="1">
        <v>44552</v>
      </c>
      <c r="I61" s="2">
        <v>0.25</v>
      </c>
      <c r="J61" s="2">
        <v>0.83333333333333337</v>
      </c>
      <c r="K61" s="2">
        <v>0.83333333333333337</v>
      </c>
      <c r="L61" t="s">
        <v>18</v>
      </c>
      <c r="M61" t="s">
        <v>31</v>
      </c>
      <c r="N61" s="3">
        <v>0</v>
      </c>
    </row>
    <row r="62" spans="1:14" x14ac:dyDescent="0.2">
      <c r="A62">
        <v>1</v>
      </c>
      <c r="B62" t="s">
        <v>15</v>
      </c>
      <c r="C62" t="s">
        <v>78</v>
      </c>
      <c r="D62" t="s">
        <v>17</v>
      </c>
      <c r="E62" t="s">
        <v>17</v>
      </c>
      <c r="F62">
        <v>1</v>
      </c>
      <c r="G62">
        <v>0</v>
      </c>
      <c r="H62" s="1">
        <v>44552</v>
      </c>
      <c r="I62" s="2">
        <v>0.25</v>
      </c>
      <c r="J62" s="2">
        <v>0.83333333333333337</v>
      </c>
      <c r="K62" s="2">
        <v>0.83333333333333337</v>
      </c>
      <c r="L62" t="s">
        <v>18</v>
      </c>
      <c r="M62" t="s">
        <v>31</v>
      </c>
      <c r="N62" s="3">
        <v>0</v>
      </c>
    </row>
    <row r="63" spans="1:14" x14ac:dyDescent="0.2">
      <c r="A63">
        <v>1</v>
      </c>
      <c r="B63" t="s">
        <v>15</v>
      </c>
      <c r="C63" t="s">
        <v>79</v>
      </c>
      <c r="D63" t="s">
        <v>17</v>
      </c>
      <c r="E63" t="s">
        <v>17</v>
      </c>
      <c r="F63">
        <v>1</v>
      </c>
      <c r="G63">
        <v>0</v>
      </c>
      <c r="H63" s="1">
        <v>44552</v>
      </c>
      <c r="I63" s="2">
        <v>0.33333333333333331</v>
      </c>
      <c r="J63" s="2">
        <v>0.83333333333333337</v>
      </c>
      <c r="K63" s="2">
        <v>0.83333333333333337</v>
      </c>
      <c r="L63" t="s">
        <v>18</v>
      </c>
      <c r="M63" t="s">
        <v>31</v>
      </c>
      <c r="N63" s="3">
        <v>0</v>
      </c>
    </row>
    <row r="64" spans="1:14" x14ac:dyDescent="0.2">
      <c r="A64">
        <v>1</v>
      </c>
      <c r="B64" t="s">
        <v>15</v>
      </c>
      <c r="C64" t="s">
        <v>80</v>
      </c>
      <c r="D64" t="s">
        <v>17</v>
      </c>
      <c r="E64" t="s">
        <v>17</v>
      </c>
      <c r="F64">
        <v>2</v>
      </c>
      <c r="G64">
        <v>0</v>
      </c>
      <c r="H64" s="1">
        <v>44552</v>
      </c>
      <c r="I64" s="2">
        <v>0.25</v>
      </c>
      <c r="J64" s="2">
        <v>0.83333333333333337</v>
      </c>
      <c r="K64" s="2">
        <v>0.83333333333333337</v>
      </c>
      <c r="L64" t="s">
        <v>18</v>
      </c>
      <c r="M64" t="s">
        <v>31</v>
      </c>
      <c r="N64" s="3">
        <v>0</v>
      </c>
    </row>
    <row r="65" spans="1:14" x14ac:dyDescent="0.2">
      <c r="A65">
        <v>1</v>
      </c>
      <c r="B65" t="s">
        <v>15</v>
      </c>
      <c r="C65" t="s">
        <v>53</v>
      </c>
      <c r="D65" t="s">
        <v>27</v>
      </c>
      <c r="E65" t="s">
        <v>27</v>
      </c>
      <c r="F65">
        <v>4</v>
      </c>
      <c r="G65">
        <v>0</v>
      </c>
      <c r="H65" s="1">
        <v>44551</v>
      </c>
      <c r="I65" s="2">
        <v>0.25</v>
      </c>
      <c r="J65" s="2">
        <v>0.83333333333333337</v>
      </c>
      <c r="K65" s="2">
        <v>0.83333333333333337</v>
      </c>
      <c r="L65" t="s">
        <v>18</v>
      </c>
      <c r="M65" t="s">
        <v>31</v>
      </c>
      <c r="N65" s="3">
        <v>0</v>
      </c>
    </row>
    <row r="66" spans="1:14" x14ac:dyDescent="0.2">
      <c r="A66">
        <v>1</v>
      </c>
      <c r="B66" t="s">
        <v>15</v>
      </c>
      <c r="C66" t="s">
        <v>31</v>
      </c>
      <c r="D66" t="s">
        <v>17</v>
      </c>
      <c r="E66" t="s">
        <v>17</v>
      </c>
      <c r="F66">
        <v>7</v>
      </c>
      <c r="G66">
        <v>0</v>
      </c>
      <c r="H66" s="1">
        <v>44552</v>
      </c>
      <c r="I66" s="2">
        <v>0.25</v>
      </c>
      <c r="J66" s="2">
        <v>0.83333333333333337</v>
      </c>
      <c r="K66" s="2">
        <v>0.83333333333333337</v>
      </c>
      <c r="L66" t="s">
        <v>18</v>
      </c>
      <c r="M66" t="s">
        <v>31</v>
      </c>
      <c r="N66" s="3">
        <v>0</v>
      </c>
    </row>
    <row r="67" spans="1:14" x14ac:dyDescent="0.2">
      <c r="A67">
        <v>1</v>
      </c>
      <c r="B67" t="s">
        <v>15</v>
      </c>
      <c r="C67" t="s">
        <v>81</v>
      </c>
      <c r="D67" t="s">
        <v>17</v>
      </c>
      <c r="E67" t="s">
        <v>17</v>
      </c>
      <c r="F67">
        <v>1</v>
      </c>
      <c r="G67">
        <v>0</v>
      </c>
      <c r="H67" s="1">
        <v>44552</v>
      </c>
      <c r="I67" s="2">
        <v>0.25</v>
      </c>
      <c r="J67" s="2">
        <v>0.83333333333333337</v>
      </c>
      <c r="K67" s="2">
        <v>0.83333333333333337</v>
      </c>
      <c r="L67" t="s">
        <v>18</v>
      </c>
      <c r="M67" t="s">
        <v>31</v>
      </c>
      <c r="N67" s="3">
        <v>0</v>
      </c>
    </row>
    <row r="68" spans="1:14" x14ac:dyDescent="0.2">
      <c r="A68">
        <v>1</v>
      </c>
      <c r="B68" t="s">
        <v>15</v>
      </c>
      <c r="C68" t="s">
        <v>82</v>
      </c>
      <c r="D68" t="s">
        <v>17</v>
      </c>
      <c r="E68" t="s">
        <v>17</v>
      </c>
      <c r="F68">
        <v>1</v>
      </c>
      <c r="G68">
        <v>0</v>
      </c>
      <c r="H68" s="1">
        <v>44552</v>
      </c>
      <c r="I68" s="2">
        <v>0.25</v>
      </c>
      <c r="J68" s="2">
        <v>0.83333333333333337</v>
      </c>
      <c r="K68" s="2">
        <v>0.83333333333333337</v>
      </c>
      <c r="L68" t="s">
        <v>18</v>
      </c>
      <c r="M68" t="s">
        <v>31</v>
      </c>
      <c r="N68" s="3">
        <v>0</v>
      </c>
    </row>
    <row r="69" spans="1:14" x14ac:dyDescent="0.2">
      <c r="A69">
        <v>1</v>
      </c>
      <c r="B69" t="s">
        <v>15</v>
      </c>
      <c r="C69" t="s">
        <v>83</v>
      </c>
      <c r="D69" t="s">
        <v>17</v>
      </c>
      <c r="E69" t="s">
        <v>17</v>
      </c>
      <c r="F69">
        <v>5</v>
      </c>
      <c r="G69">
        <v>0</v>
      </c>
      <c r="H69" s="1">
        <v>44551</v>
      </c>
      <c r="I69" s="2">
        <v>0.54166666666666663</v>
      </c>
      <c r="J69" s="2">
        <v>0.83333333333333337</v>
      </c>
      <c r="K69" s="2">
        <v>0.83333333333333337</v>
      </c>
      <c r="L69" t="s">
        <v>18</v>
      </c>
      <c r="M69" t="s">
        <v>31</v>
      </c>
      <c r="N69" s="3">
        <v>0</v>
      </c>
    </row>
    <row r="70" spans="1:14" x14ac:dyDescent="0.2">
      <c r="A70">
        <v>1</v>
      </c>
      <c r="B70" t="s">
        <v>15</v>
      </c>
      <c r="C70" t="s">
        <v>54</v>
      </c>
      <c r="D70" t="s">
        <v>27</v>
      </c>
      <c r="E70" t="s">
        <v>27</v>
      </c>
      <c r="F70">
        <v>19</v>
      </c>
      <c r="G70">
        <v>0</v>
      </c>
      <c r="H70" s="1">
        <v>44552</v>
      </c>
      <c r="I70" s="2">
        <v>0.25</v>
      </c>
      <c r="J70" s="2">
        <v>0.83333333333333337</v>
      </c>
      <c r="K70" s="2">
        <v>0.83333333333333337</v>
      </c>
      <c r="L70" t="s">
        <v>18</v>
      </c>
      <c r="M70" t="s">
        <v>31</v>
      </c>
      <c r="N70" s="3">
        <v>0</v>
      </c>
    </row>
  </sheetData>
  <autoFilter ref="A1:N70" xr:uid="{84614356-AE21-4303-9674-3904A8996F8B}">
    <filterColumn colId="1">
      <filters>
        <filter val="183GR1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786E2-8289-41DA-A399-9CCD3500AFCB}">
  <sheetPr codeName="Feuil2"/>
  <dimension ref="A1:U60"/>
  <sheetViews>
    <sheetView workbookViewId="0">
      <selection sqref="A1:N60"/>
    </sheetView>
  </sheetViews>
  <sheetFormatPr baseColWidth="10" defaultRowHeight="12.75" x14ac:dyDescent="0.2"/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21" x14ac:dyDescent="0.2">
      <c r="A2" t="s">
        <v>14</v>
      </c>
      <c r="B2" t="s">
        <v>15</v>
      </c>
      <c r="C2" t="s">
        <v>16</v>
      </c>
      <c r="D2" t="s">
        <v>17</v>
      </c>
      <c r="E2" t="s">
        <v>17</v>
      </c>
      <c r="F2">
        <v>1</v>
      </c>
      <c r="G2">
        <v>1</v>
      </c>
      <c r="H2" s="1">
        <v>44551</v>
      </c>
      <c r="I2" s="2">
        <v>0.52083333333333337</v>
      </c>
      <c r="J2" s="2">
        <v>0.54166666666666663</v>
      </c>
      <c r="K2" s="2">
        <v>0.54166666666666663</v>
      </c>
      <c r="L2" t="s">
        <v>18</v>
      </c>
      <c r="M2" t="s">
        <v>19</v>
      </c>
      <c r="N2" s="3">
        <v>1</v>
      </c>
    </row>
    <row r="3" spans="1:21" x14ac:dyDescent="0.2">
      <c r="A3" t="s">
        <v>14</v>
      </c>
      <c r="B3" t="s">
        <v>15</v>
      </c>
      <c r="C3" t="s">
        <v>20</v>
      </c>
      <c r="D3" t="s">
        <v>17</v>
      </c>
      <c r="E3" t="s">
        <v>17</v>
      </c>
      <c r="F3">
        <v>2</v>
      </c>
      <c r="G3">
        <v>2</v>
      </c>
      <c r="H3" s="1">
        <v>44550</v>
      </c>
      <c r="I3" s="2">
        <v>0.25</v>
      </c>
      <c r="J3" s="2">
        <v>0.27777777777777779</v>
      </c>
      <c r="K3" s="2">
        <v>0.27777777777777779</v>
      </c>
      <c r="L3" t="s">
        <v>18</v>
      </c>
      <c r="M3" t="s">
        <v>19</v>
      </c>
      <c r="N3" s="3">
        <v>1</v>
      </c>
    </row>
    <row r="4" spans="1:21" x14ac:dyDescent="0.2">
      <c r="A4" t="s">
        <v>14</v>
      </c>
      <c r="B4" t="s">
        <v>15</v>
      </c>
      <c r="C4" t="s">
        <v>21</v>
      </c>
      <c r="D4">
        <v>99</v>
      </c>
      <c r="E4">
        <v>9999</v>
      </c>
      <c r="F4">
        <v>1</v>
      </c>
      <c r="G4">
        <v>1</v>
      </c>
      <c r="H4" s="1">
        <v>44550</v>
      </c>
      <c r="I4" s="2">
        <v>0.33333333333333331</v>
      </c>
      <c r="J4" s="2">
        <v>0.625</v>
      </c>
      <c r="K4" s="2">
        <v>0.625</v>
      </c>
      <c r="L4" t="s">
        <v>18</v>
      </c>
      <c r="M4" t="s">
        <v>19</v>
      </c>
      <c r="N4" s="3">
        <v>1</v>
      </c>
    </row>
    <row r="5" spans="1:21" x14ac:dyDescent="0.2">
      <c r="A5" t="s">
        <v>14</v>
      </c>
      <c r="B5" t="s">
        <v>15</v>
      </c>
      <c r="C5" t="s">
        <v>66</v>
      </c>
      <c r="D5" t="s">
        <v>17</v>
      </c>
      <c r="E5" t="s">
        <v>17</v>
      </c>
      <c r="F5">
        <v>2</v>
      </c>
      <c r="G5">
        <v>2</v>
      </c>
      <c r="H5" s="1">
        <v>44552</v>
      </c>
      <c r="I5" s="2">
        <v>0.33333333333333331</v>
      </c>
      <c r="J5" s="2">
        <v>0.625</v>
      </c>
      <c r="K5" s="2">
        <v>0.625</v>
      </c>
      <c r="L5" t="s">
        <v>18</v>
      </c>
      <c r="M5" t="s">
        <v>19</v>
      </c>
      <c r="N5" s="3">
        <v>1</v>
      </c>
      <c r="P5" s="3"/>
    </row>
    <row r="6" spans="1:21" x14ac:dyDescent="0.2">
      <c r="A6" t="s">
        <v>14</v>
      </c>
      <c r="B6" t="s">
        <v>15</v>
      </c>
      <c r="C6" t="s">
        <v>67</v>
      </c>
      <c r="D6" t="s">
        <v>17</v>
      </c>
      <c r="E6" t="s">
        <v>17</v>
      </c>
      <c r="F6">
        <v>4</v>
      </c>
      <c r="G6">
        <v>3</v>
      </c>
      <c r="H6" s="1">
        <v>44552</v>
      </c>
      <c r="I6" s="2">
        <v>0.27083333333333331</v>
      </c>
      <c r="J6" s="2">
        <v>0.29166666666666669</v>
      </c>
      <c r="K6" s="2">
        <v>0.30208333333333331</v>
      </c>
      <c r="L6" t="s">
        <v>18</v>
      </c>
      <c r="M6" t="s">
        <v>19</v>
      </c>
      <c r="N6" s="3">
        <v>0.75</v>
      </c>
      <c r="P6" s="3"/>
    </row>
    <row r="7" spans="1:21" x14ac:dyDescent="0.2">
      <c r="A7" t="s">
        <v>14</v>
      </c>
      <c r="B7" t="s">
        <v>15</v>
      </c>
      <c r="C7" t="s">
        <v>24</v>
      </c>
      <c r="D7">
        <v>3</v>
      </c>
      <c r="E7">
        <v>2357</v>
      </c>
      <c r="F7">
        <v>46</v>
      </c>
      <c r="G7">
        <v>7</v>
      </c>
      <c r="H7" s="1">
        <v>44552</v>
      </c>
      <c r="I7" s="2">
        <v>0.375</v>
      </c>
      <c r="J7" s="2">
        <v>0.39583333333333331</v>
      </c>
      <c r="K7" s="2">
        <v>0.47916666666666669</v>
      </c>
      <c r="L7" t="s">
        <v>18</v>
      </c>
      <c r="M7" t="s">
        <v>19</v>
      </c>
      <c r="N7" s="3">
        <v>0.15</v>
      </c>
      <c r="P7" s="3"/>
    </row>
    <row r="8" spans="1:21" x14ac:dyDescent="0.2">
      <c r="A8" t="s">
        <v>14</v>
      </c>
      <c r="B8" t="s">
        <v>15</v>
      </c>
      <c r="C8" t="s">
        <v>25</v>
      </c>
      <c r="D8">
        <v>5</v>
      </c>
      <c r="E8">
        <v>2357</v>
      </c>
      <c r="F8">
        <v>36</v>
      </c>
      <c r="G8">
        <v>4</v>
      </c>
      <c r="H8" s="1">
        <v>44550</v>
      </c>
      <c r="I8" s="2">
        <v>0.34722222222222227</v>
      </c>
      <c r="J8" s="2">
        <v>0.36805555555555558</v>
      </c>
      <c r="K8" s="2">
        <v>0.3888888888888889</v>
      </c>
      <c r="L8" t="s">
        <v>18</v>
      </c>
      <c r="M8" t="s">
        <v>19</v>
      </c>
      <c r="N8" s="3">
        <v>0.11</v>
      </c>
      <c r="P8" s="3"/>
    </row>
    <row r="9" spans="1:21" x14ac:dyDescent="0.2">
      <c r="A9" t="s">
        <v>14</v>
      </c>
      <c r="B9" t="s">
        <v>15</v>
      </c>
      <c r="C9" t="s">
        <v>26</v>
      </c>
      <c r="D9" t="s">
        <v>27</v>
      </c>
      <c r="E9" t="s">
        <v>27</v>
      </c>
      <c r="F9">
        <v>38</v>
      </c>
      <c r="G9">
        <v>4</v>
      </c>
      <c r="H9" s="1">
        <v>44551</v>
      </c>
      <c r="I9" s="2">
        <v>0.29166666666666669</v>
      </c>
      <c r="J9" s="2">
        <v>0.33333333333333331</v>
      </c>
      <c r="K9" s="2">
        <v>0.33333333333333331</v>
      </c>
      <c r="L9" t="s">
        <v>18</v>
      </c>
      <c r="M9" t="s">
        <v>19</v>
      </c>
      <c r="N9" s="3">
        <v>0.11</v>
      </c>
      <c r="P9" s="3"/>
      <c r="Q9" s="2"/>
      <c r="R9" s="2"/>
      <c r="U9" s="3"/>
    </row>
    <row r="10" spans="1:21" x14ac:dyDescent="0.2">
      <c r="A10" t="s">
        <v>14</v>
      </c>
      <c r="B10" t="s">
        <v>15</v>
      </c>
      <c r="C10" t="s">
        <v>28</v>
      </c>
      <c r="D10">
        <v>1</v>
      </c>
      <c r="E10">
        <v>2357</v>
      </c>
      <c r="F10">
        <v>28</v>
      </c>
      <c r="G10">
        <v>1</v>
      </c>
      <c r="H10" s="1">
        <v>44550</v>
      </c>
      <c r="I10" s="2">
        <v>0.34722222222222227</v>
      </c>
      <c r="J10" s="2">
        <v>0.53472222222222221</v>
      </c>
      <c r="K10" s="2">
        <v>0.3888888888888889</v>
      </c>
      <c r="L10" t="s">
        <v>18</v>
      </c>
      <c r="M10" t="s">
        <v>19</v>
      </c>
      <c r="N10" s="3">
        <v>0.04</v>
      </c>
      <c r="P10" s="3"/>
      <c r="Q10" s="2"/>
      <c r="R10" s="2"/>
      <c r="U10" s="3"/>
    </row>
    <row r="11" spans="1:21" x14ac:dyDescent="0.2">
      <c r="A11" t="s">
        <v>14</v>
      </c>
      <c r="B11" t="s">
        <v>15</v>
      </c>
      <c r="C11" t="s">
        <v>29</v>
      </c>
      <c r="D11">
        <v>5</v>
      </c>
      <c r="E11">
        <v>257</v>
      </c>
      <c r="F11">
        <v>57</v>
      </c>
      <c r="G11">
        <v>1</v>
      </c>
      <c r="H11" s="1">
        <v>44550</v>
      </c>
      <c r="I11" s="2">
        <v>0.27083333333333331</v>
      </c>
      <c r="J11" s="2">
        <v>0.29166666666666669</v>
      </c>
      <c r="K11" s="2">
        <v>0.29166666666666669</v>
      </c>
      <c r="L11" t="s">
        <v>18</v>
      </c>
      <c r="M11" t="s">
        <v>19</v>
      </c>
      <c r="N11" s="3">
        <v>0.02</v>
      </c>
      <c r="P11" s="3"/>
      <c r="Q11" s="2"/>
      <c r="R11" s="2"/>
      <c r="U11" s="3"/>
    </row>
    <row r="12" spans="1:21" x14ac:dyDescent="0.2">
      <c r="A12" t="s">
        <v>14</v>
      </c>
      <c r="B12" t="s">
        <v>15</v>
      </c>
      <c r="C12" t="s">
        <v>30</v>
      </c>
      <c r="D12">
        <v>1</v>
      </c>
      <c r="E12">
        <v>1250</v>
      </c>
      <c r="F12">
        <v>133</v>
      </c>
      <c r="G12">
        <v>1</v>
      </c>
      <c r="H12" s="1">
        <v>44551</v>
      </c>
      <c r="I12" s="2">
        <v>0.31597222222222221</v>
      </c>
      <c r="J12" s="2">
        <v>0.33680555555555558</v>
      </c>
      <c r="K12" s="2">
        <v>0.33680555555555558</v>
      </c>
      <c r="L12" t="s">
        <v>18</v>
      </c>
      <c r="M12" t="s">
        <v>19</v>
      </c>
      <c r="N12" s="3">
        <v>0.01</v>
      </c>
      <c r="P12" s="3"/>
      <c r="Q12" s="2"/>
      <c r="R12" s="2"/>
      <c r="U12" s="3"/>
    </row>
    <row r="13" spans="1:21" x14ac:dyDescent="0.2">
      <c r="A13" t="s">
        <v>14</v>
      </c>
      <c r="B13" t="s">
        <v>15</v>
      </c>
      <c r="D13" t="s">
        <v>17</v>
      </c>
      <c r="E13" t="s">
        <v>17</v>
      </c>
      <c r="F13">
        <v>45</v>
      </c>
      <c r="G13">
        <v>0</v>
      </c>
      <c r="H13" s="1">
        <v>44550</v>
      </c>
      <c r="I13" s="2">
        <v>0.38541666666666669</v>
      </c>
      <c r="J13" s="2">
        <v>0.38541666666666669</v>
      </c>
      <c r="K13" s="2">
        <v>0.38541666666666669</v>
      </c>
      <c r="L13" t="s">
        <v>18</v>
      </c>
      <c r="M13" t="s">
        <v>31</v>
      </c>
      <c r="N13" s="3">
        <v>0</v>
      </c>
      <c r="P13" s="3"/>
      <c r="U13" s="3"/>
    </row>
    <row r="14" spans="1:21" x14ac:dyDescent="0.2">
      <c r="A14" t="s">
        <v>14</v>
      </c>
      <c r="B14" t="s">
        <v>15</v>
      </c>
      <c r="C14" t="s">
        <v>32</v>
      </c>
      <c r="D14">
        <v>1</v>
      </c>
      <c r="E14">
        <v>261</v>
      </c>
      <c r="F14">
        <v>38</v>
      </c>
      <c r="G14">
        <v>0</v>
      </c>
      <c r="H14" s="1">
        <v>44552</v>
      </c>
      <c r="I14" s="2">
        <v>0.30208333333333331</v>
      </c>
      <c r="J14" s="2">
        <v>0.32291666666666669</v>
      </c>
      <c r="K14" s="2">
        <v>0.32291666666666669</v>
      </c>
      <c r="L14" t="s">
        <v>18</v>
      </c>
      <c r="M14" t="s">
        <v>31</v>
      </c>
      <c r="N14" s="3">
        <v>0</v>
      </c>
      <c r="P14" s="3"/>
      <c r="R14" s="3"/>
      <c r="U14" s="3"/>
    </row>
    <row r="15" spans="1:21" x14ac:dyDescent="0.2">
      <c r="A15" t="s">
        <v>14</v>
      </c>
      <c r="B15" t="s">
        <v>15</v>
      </c>
      <c r="C15" t="s">
        <v>33</v>
      </c>
      <c r="D15">
        <v>3</v>
      </c>
      <c r="E15">
        <v>257</v>
      </c>
      <c r="F15">
        <v>46</v>
      </c>
      <c r="G15">
        <v>0</v>
      </c>
      <c r="H15" s="1">
        <v>44552</v>
      </c>
      <c r="I15" s="2">
        <v>0.27083333333333331</v>
      </c>
      <c r="J15" s="2">
        <v>0.27777777777777779</v>
      </c>
      <c r="K15" s="2">
        <v>0.30208333333333331</v>
      </c>
      <c r="L15" t="s">
        <v>18</v>
      </c>
      <c r="M15" t="s">
        <v>31</v>
      </c>
      <c r="N15" s="3">
        <v>0</v>
      </c>
      <c r="P15" s="3"/>
      <c r="R15" s="3"/>
      <c r="U15" s="3"/>
    </row>
    <row r="16" spans="1:21" x14ac:dyDescent="0.2">
      <c r="A16" t="s">
        <v>14</v>
      </c>
      <c r="B16" t="s">
        <v>15</v>
      </c>
      <c r="C16" t="s">
        <v>26</v>
      </c>
      <c r="D16" t="s">
        <v>27</v>
      </c>
      <c r="E16" t="s">
        <v>27</v>
      </c>
      <c r="F16">
        <v>3</v>
      </c>
      <c r="G16">
        <v>0</v>
      </c>
      <c r="H16" s="1">
        <v>44550</v>
      </c>
      <c r="I16" s="2">
        <v>0.27083333333333331</v>
      </c>
      <c r="J16" s="2">
        <v>0.27777777777777779</v>
      </c>
      <c r="K16" s="2">
        <v>0.30208333333333331</v>
      </c>
      <c r="L16" t="s">
        <v>18</v>
      </c>
      <c r="M16" t="s">
        <v>31</v>
      </c>
      <c r="N16" s="3">
        <v>0</v>
      </c>
      <c r="P16" s="3"/>
      <c r="R16" s="3"/>
      <c r="U16" s="3"/>
    </row>
    <row r="17" spans="1:21" x14ac:dyDescent="0.2">
      <c r="A17" t="s">
        <v>14</v>
      </c>
      <c r="B17" t="s">
        <v>15</v>
      </c>
      <c r="C17" t="s">
        <v>33</v>
      </c>
      <c r="D17">
        <v>3</v>
      </c>
      <c r="E17">
        <v>257</v>
      </c>
      <c r="F17">
        <v>1</v>
      </c>
      <c r="G17">
        <v>0</v>
      </c>
      <c r="H17" s="1">
        <v>44550</v>
      </c>
      <c r="I17" s="2">
        <v>0.27083333333333331</v>
      </c>
      <c r="J17" s="2">
        <v>0.27777777777777779</v>
      </c>
      <c r="K17" s="2">
        <v>0.30208333333333331</v>
      </c>
      <c r="L17" t="s">
        <v>18</v>
      </c>
      <c r="M17" t="s">
        <v>31</v>
      </c>
      <c r="N17" s="3">
        <v>0</v>
      </c>
      <c r="P17" s="3"/>
      <c r="R17" s="3"/>
      <c r="U17" s="3"/>
    </row>
    <row r="18" spans="1:21" x14ac:dyDescent="0.2">
      <c r="A18" t="s">
        <v>14</v>
      </c>
      <c r="B18" t="s">
        <v>15</v>
      </c>
      <c r="C18" t="s">
        <v>34</v>
      </c>
      <c r="D18">
        <v>5</v>
      </c>
      <c r="E18">
        <v>257</v>
      </c>
      <c r="F18">
        <v>7</v>
      </c>
      <c r="G18">
        <v>0</v>
      </c>
      <c r="H18" s="1">
        <v>44552</v>
      </c>
      <c r="I18" s="2">
        <v>0.27083333333333331</v>
      </c>
      <c r="J18" s="2">
        <v>0.27777777777777779</v>
      </c>
      <c r="K18" s="2">
        <v>0.30208333333333331</v>
      </c>
      <c r="L18" t="s">
        <v>18</v>
      </c>
      <c r="M18" t="s">
        <v>31</v>
      </c>
      <c r="N18" s="3">
        <v>0</v>
      </c>
      <c r="P18" s="3"/>
      <c r="R18" s="3"/>
      <c r="U18" s="3"/>
    </row>
    <row r="19" spans="1:21" x14ac:dyDescent="0.2">
      <c r="A19" t="s">
        <v>14</v>
      </c>
      <c r="B19" t="s">
        <v>15</v>
      </c>
      <c r="C19" t="s">
        <v>29</v>
      </c>
      <c r="D19">
        <v>5</v>
      </c>
      <c r="E19">
        <v>257</v>
      </c>
      <c r="F19">
        <v>10</v>
      </c>
      <c r="G19">
        <v>0</v>
      </c>
      <c r="H19" s="1">
        <v>44551</v>
      </c>
      <c r="I19" s="2">
        <v>0.27083333333333331</v>
      </c>
      <c r="J19" s="2">
        <v>0.27777777777777779</v>
      </c>
      <c r="K19" s="2">
        <v>0.34375</v>
      </c>
      <c r="L19" t="s">
        <v>18</v>
      </c>
      <c r="M19" t="s">
        <v>31</v>
      </c>
      <c r="N19" s="3">
        <v>0</v>
      </c>
      <c r="P19" s="3"/>
      <c r="R19" s="3"/>
      <c r="U19" s="3"/>
    </row>
    <row r="20" spans="1:21" x14ac:dyDescent="0.2">
      <c r="A20" t="s">
        <v>14</v>
      </c>
      <c r="B20" t="s">
        <v>15</v>
      </c>
      <c r="C20" t="s">
        <v>33</v>
      </c>
      <c r="D20">
        <v>3</v>
      </c>
      <c r="E20">
        <v>257</v>
      </c>
      <c r="F20">
        <v>10</v>
      </c>
      <c r="G20">
        <v>0</v>
      </c>
      <c r="H20" s="1">
        <v>44551</v>
      </c>
      <c r="I20" s="2">
        <v>0.27083333333333331</v>
      </c>
      <c r="J20" s="2">
        <v>0.27777777777777779</v>
      </c>
      <c r="K20" s="2">
        <v>0.34375</v>
      </c>
      <c r="L20" t="s">
        <v>18</v>
      </c>
      <c r="M20" t="s">
        <v>31</v>
      </c>
      <c r="N20" s="3">
        <v>0</v>
      </c>
      <c r="P20" s="3"/>
      <c r="R20" s="3"/>
      <c r="U20" s="3"/>
    </row>
    <row r="21" spans="1:21" x14ac:dyDescent="0.2">
      <c r="A21" t="s">
        <v>14</v>
      </c>
      <c r="B21" t="s">
        <v>15</v>
      </c>
      <c r="C21" t="s">
        <v>39</v>
      </c>
      <c r="D21">
        <v>3</v>
      </c>
      <c r="E21">
        <v>2357</v>
      </c>
      <c r="F21">
        <v>2</v>
      </c>
      <c r="G21">
        <v>0</v>
      </c>
      <c r="H21" s="1">
        <v>44550</v>
      </c>
      <c r="I21" s="2">
        <v>0.34722222222222227</v>
      </c>
      <c r="J21" s="2">
        <v>0.39583333333333331</v>
      </c>
      <c r="K21" s="2">
        <v>0.3888888888888889</v>
      </c>
      <c r="L21" t="s">
        <v>18</v>
      </c>
      <c r="M21" t="s">
        <v>31</v>
      </c>
      <c r="N21" s="3">
        <v>0</v>
      </c>
      <c r="P21" s="3"/>
      <c r="R21" s="3"/>
      <c r="U21" s="3"/>
    </row>
    <row r="22" spans="1:21" x14ac:dyDescent="0.2">
      <c r="A22" t="s">
        <v>14</v>
      </c>
      <c r="B22" t="s">
        <v>15</v>
      </c>
      <c r="C22" t="s">
        <v>40</v>
      </c>
      <c r="D22" t="s">
        <v>17</v>
      </c>
      <c r="E22" t="s">
        <v>17</v>
      </c>
      <c r="F22">
        <v>146</v>
      </c>
      <c r="G22">
        <v>0</v>
      </c>
      <c r="H22" s="1">
        <v>44550</v>
      </c>
      <c r="I22" s="2">
        <v>0.35416666666666669</v>
      </c>
      <c r="J22" s="2">
        <v>0.3611111111111111</v>
      </c>
      <c r="K22" s="2">
        <v>0.39583333333333331</v>
      </c>
      <c r="L22" t="s">
        <v>18</v>
      </c>
      <c r="M22" t="s">
        <v>31</v>
      </c>
      <c r="N22" s="3">
        <v>0</v>
      </c>
      <c r="P22" s="3"/>
      <c r="R22" s="3"/>
      <c r="U22" s="3"/>
    </row>
    <row r="23" spans="1:21" x14ac:dyDescent="0.2">
      <c r="A23" t="s">
        <v>14</v>
      </c>
      <c r="B23" t="s">
        <v>15</v>
      </c>
      <c r="C23" t="s">
        <v>41</v>
      </c>
      <c r="D23">
        <v>1</v>
      </c>
      <c r="E23">
        <v>263</v>
      </c>
      <c r="F23">
        <v>25</v>
      </c>
      <c r="G23">
        <v>0</v>
      </c>
      <c r="H23" s="1">
        <v>44552</v>
      </c>
      <c r="I23" s="2">
        <v>0.40972222222222227</v>
      </c>
      <c r="J23" s="2">
        <v>0.41666666666666669</v>
      </c>
      <c r="K23" s="2">
        <v>0.4513888888888889</v>
      </c>
      <c r="L23" t="s">
        <v>18</v>
      </c>
      <c r="M23" t="s">
        <v>31</v>
      </c>
      <c r="N23" s="3">
        <v>0</v>
      </c>
      <c r="P23" s="3"/>
      <c r="R23" s="3"/>
      <c r="U23" s="3"/>
    </row>
    <row r="24" spans="1:21" x14ac:dyDescent="0.2">
      <c r="A24" t="s">
        <v>14</v>
      </c>
      <c r="B24" t="s">
        <v>15</v>
      </c>
      <c r="C24" t="s">
        <v>39</v>
      </c>
      <c r="D24">
        <v>3</v>
      </c>
      <c r="E24">
        <v>2357</v>
      </c>
      <c r="F24">
        <v>34</v>
      </c>
      <c r="G24">
        <v>0</v>
      </c>
      <c r="H24" s="1">
        <v>44551</v>
      </c>
      <c r="I24" s="2">
        <v>0.375</v>
      </c>
      <c r="J24" s="2">
        <v>0.38194444444444442</v>
      </c>
      <c r="K24" s="2">
        <v>0.47916666666666669</v>
      </c>
      <c r="L24" t="s">
        <v>18</v>
      </c>
      <c r="M24" t="s">
        <v>31</v>
      </c>
      <c r="N24" s="3">
        <v>0</v>
      </c>
      <c r="P24" s="3"/>
      <c r="R24" s="3"/>
      <c r="U24" s="3"/>
    </row>
    <row r="25" spans="1:21" x14ac:dyDescent="0.2">
      <c r="A25" t="s">
        <v>14</v>
      </c>
      <c r="B25" t="s">
        <v>15</v>
      </c>
      <c r="C25" t="s">
        <v>44</v>
      </c>
      <c r="D25" t="s">
        <v>27</v>
      </c>
      <c r="E25" t="s">
        <v>27</v>
      </c>
      <c r="F25">
        <v>12</v>
      </c>
      <c r="G25">
        <v>0</v>
      </c>
      <c r="H25" s="1">
        <v>44551</v>
      </c>
      <c r="I25" s="2">
        <v>0.375</v>
      </c>
      <c r="J25" s="2">
        <v>0.47916666666666669</v>
      </c>
      <c r="K25" s="2">
        <v>0.47916666666666669</v>
      </c>
      <c r="L25" t="s">
        <v>18</v>
      </c>
      <c r="M25" t="s">
        <v>31</v>
      </c>
      <c r="N25" s="3">
        <v>0</v>
      </c>
      <c r="P25" s="3"/>
      <c r="R25" s="3"/>
      <c r="U25" s="3"/>
    </row>
    <row r="26" spans="1:21" x14ac:dyDescent="0.2">
      <c r="A26" t="s">
        <v>14</v>
      </c>
      <c r="B26" t="s">
        <v>15</v>
      </c>
      <c r="C26" t="s">
        <v>25</v>
      </c>
      <c r="D26">
        <v>5</v>
      </c>
      <c r="E26">
        <v>2357</v>
      </c>
      <c r="F26">
        <v>2</v>
      </c>
      <c r="G26">
        <v>0</v>
      </c>
      <c r="H26" s="1">
        <v>44551</v>
      </c>
      <c r="I26" s="2">
        <v>0.375</v>
      </c>
      <c r="J26" s="2">
        <v>0.36805555555555558</v>
      </c>
      <c r="K26" s="2">
        <v>0.47916666666666669</v>
      </c>
      <c r="L26" t="s">
        <v>18</v>
      </c>
      <c r="M26" t="s">
        <v>31</v>
      </c>
      <c r="N26" s="3">
        <v>0</v>
      </c>
      <c r="P26" s="3"/>
      <c r="R26" s="3"/>
      <c r="U26" s="3"/>
    </row>
    <row r="27" spans="1:21" x14ac:dyDescent="0.2">
      <c r="A27" t="s">
        <v>14</v>
      </c>
      <c r="B27" t="s">
        <v>15</v>
      </c>
      <c r="C27" t="s">
        <v>39</v>
      </c>
      <c r="D27">
        <v>3</v>
      </c>
      <c r="E27">
        <v>2357</v>
      </c>
      <c r="F27">
        <v>1</v>
      </c>
      <c r="G27">
        <v>0</v>
      </c>
      <c r="H27" s="1">
        <v>44552</v>
      </c>
      <c r="I27" s="2">
        <v>0.375</v>
      </c>
      <c r="J27" s="2">
        <v>0.39583333333333331</v>
      </c>
      <c r="K27" s="2">
        <v>0.47916666666666669</v>
      </c>
      <c r="L27" t="s">
        <v>18</v>
      </c>
      <c r="M27" t="s">
        <v>31</v>
      </c>
      <c r="N27" s="3">
        <v>0</v>
      </c>
      <c r="P27" s="3"/>
      <c r="R27" s="3"/>
      <c r="U27" s="3"/>
    </row>
    <row r="28" spans="1:21" x14ac:dyDescent="0.2">
      <c r="A28" t="s">
        <v>14</v>
      </c>
      <c r="B28" t="s">
        <v>15</v>
      </c>
      <c r="C28" t="s">
        <v>44</v>
      </c>
      <c r="D28" t="s">
        <v>27</v>
      </c>
      <c r="E28" t="s">
        <v>27</v>
      </c>
      <c r="F28">
        <v>1</v>
      </c>
      <c r="G28">
        <v>0</v>
      </c>
      <c r="H28" s="1">
        <v>44552</v>
      </c>
      <c r="I28" s="2">
        <v>0.375</v>
      </c>
      <c r="J28" s="2">
        <v>0.47916666666666669</v>
      </c>
      <c r="K28" s="2">
        <v>0.47916666666666669</v>
      </c>
      <c r="L28" t="s">
        <v>18</v>
      </c>
      <c r="M28" t="s">
        <v>31</v>
      </c>
      <c r="N28" s="3">
        <v>0</v>
      </c>
      <c r="P28" s="3"/>
      <c r="R28" s="3"/>
      <c r="U28" s="3"/>
    </row>
    <row r="29" spans="1:21" x14ac:dyDescent="0.2">
      <c r="A29" t="s">
        <v>14</v>
      </c>
      <c r="B29" t="s">
        <v>15</v>
      </c>
      <c r="C29" t="s">
        <v>45</v>
      </c>
      <c r="D29" t="s">
        <v>27</v>
      </c>
      <c r="E29" t="s">
        <v>27</v>
      </c>
      <c r="F29">
        <v>3</v>
      </c>
      <c r="G29">
        <v>0</v>
      </c>
      <c r="H29" s="1">
        <v>44552</v>
      </c>
      <c r="I29" s="2">
        <v>0.375</v>
      </c>
      <c r="J29" s="2">
        <v>0.47916666666666669</v>
      </c>
      <c r="K29" s="2">
        <v>0.47916666666666669</v>
      </c>
      <c r="L29" t="s">
        <v>18</v>
      </c>
      <c r="M29" t="s">
        <v>31</v>
      </c>
      <c r="N29" s="3">
        <v>0</v>
      </c>
      <c r="P29" s="3"/>
      <c r="R29" s="3"/>
      <c r="U29" s="3"/>
    </row>
    <row r="30" spans="1:21" x14ac:dyDescent="0.2">
      <c r="A30" t="s">
        <v>14</v>
      </c>
      <c r="B30" t="s">
        <v>15</v>
      </c>
      <c r="C30" t="s">
        <v>25</v>
      </c>
      <c r="D30">
        <v>5</v>
      </c>
      <c r="E30">
        <v>2357</v>
      </c>
      <c r="F30">
        <v>1</v>
      </c>
      <c r="G30">
        <v>0</v>
      </c>
      <c r="H30" s="1">
        <v>44552</v>
      </c>
      <c r="I30" s="2">
        <v>0.375</v>
      </c>
      <c r="J30" s="2">
        <v>0.36805555555555558</v>
      </c>
      <c r="K30" s="2">
        <v>0.47916666666666669</v>
      </c>
      <c r="L30" t="s">
        <v>18</v>
      </c>
      <c r="M30" t="s">
        <v>31</v>
      </c>
      <c r="N30" s="3">
        <v>0</v>
      </c>
      <c r="P30" s="3"/>
      <c r="R30" s="3"/>
      <c r="U30" s="3"/>
    </row>
    <row r="31" spans="1:21" x14ac:dyDescent="0.2">
      <c r="A31" t="s">
        <v>14</v>
      </c>
      <c r="B31" t="s">
        <v>15</v>
      </c>
      <c r="C31" t="s">
        <v>46</v>
      </c>
      <c r="D31">
        <v>1</v>
      </c>
      <c r="E31">
        <v>260</v>
      </c>
      <c r="F31">
        <v>8</v>
      </c>
      <c r="G31">
        <v>0</v>
      </c>
      <c r="H31" s="1">
        <v>44550</v>
      </c>
      <c r="I31" s="2">
        <v>0.40277777777777773</v>
      </c>
      <c r="J31" s="2">
        <v>0.45833333333333331</v>
      </c>
      <c r="K31" s="2">
        <v>0.55555555555555558</v>
      </c>
      <c r="L31" t="s">
        <v>18</v>
      </c>
      <c r="M31" t="s">
        <v>31</v>
      </c>
      <c r="N31" s="3">
        <v>0</v>
      </c>
      <c r="P31" s="3"/>
      <c r="R31" s="3"/>
      <c r="U31" s="3"/>
    </row>
    <row r="32" spans="1:21" x14ac:dyDescent="0.2">
      <c r="A32" t="s">
        <v>14</v>
      </c>
      <c r="B32" t="s">
        <v>15</v>
      </c>
      <c r="C32" t="s">
        <v>47</v>
      </c>
      <c r="D32">
        <v>1</v>
      </c>
      <c r="E32">
        <v>1256</v>
      </c>
      <c r="F32">
        <v>37</v>
      </c>
      <c r="G32">
        <v>0</v>
      </c>
      <c r="H32" s="1">
        <v>44551</v>
      </c>
      <c r="I32" s="2">
        <v>0.52083333333333337</v>
      </c>
      <c r="J32" s="2">
        <v>0.52777777777777779</v>
      </c>
      <c r="K32" s="2">
        <v>0.5625</v>
      </c>
      <c r="L32" t="s">
        <v>18</v>
      </c>
      <c r="M32" t="s">
        <v>31</v>
      </c>
      <c r="N32" s="3">
        <v>0</v>
      </c>
      <c r="P32" s="3"/>
      <c r="R32" s="3"/>
      <c r="U32" s="3"/>
    </row>
    <row r="33" spans="1:21" x14ac:dyDescent="0.2">
      <c r="A33" t="s">
        <v>14</v>
      </c>
      <c r="B33" t="s">
        <v>15</v>
      </c>
      <c r="C33" t="s">
        <v>68</v>
      </c>
      <c r="D33" t="s">
        <v>17</v>
      </c>
      <c r="E33" t="s">
        <v>17</v>
      </c>
      <c r="F33">
        <v>1</v>
      </c>
      <c r="G33">
        <v>0</v>
      </c>
      <c r="H33" s="1">
        <v>44552</v>
      </c>
      <c r="I33" s="2">
        <v>0.25</v>
      </c>
      <c r="J33" s="2">
        <v>0.625</v>
      </c>
      <c r="K33" s="2">
        <v>0.625</v>
      </c>
      <c r="L33" t="s">
        <v>18</v>
      </c>
      <c r="M33" t="s">
        <v>31</v>
      </c>
      <c r="N33" s="3">
        <v>0</v>
      </c>
      <c r="P33" s="3"/>
      <c r="R33" s="3"/>
      <c r="U33" s="3"/>
    </row>
    <row r="34" spans="1:21" x14ac:dyDescent="0.2">
      <c r="A34" t="s">
        <v>14</v>
      </c>
      <c r="B34" t="s">
        <v>15</v>
      </c>
      <c r="C34" t="s">
        <v>69</v>
      </c>
      <c r="D34" t="s">
        <v>17</v>
      </c>
      <c r="E34" t="s">
        <v>17</v>
      </c>
      <c r="F34">
        <v>5</v>
      </c>
      <c r="G34">
        <v>0</v>
      </c>
      <c r="H34" s="1">
        <v>44552</v>
      </c>
      <c r="I34" s="2">
        <v>0.25</v>
      </c>
      <c r="J34" s="2">
        <v>0.83333333333333337</v>
      </c>
      <c r="K34" s="2">
        <v>0.83333333333333337</v>
      </c>
      <c r="L34" t="s">
        <v>18</v>
      </c>
      <c r="M34" t="s">
        <v>31</v>
      </c>
      <c r="N34" s="3">
        <v>0</v>
      </c>
      <c r="P34" s="3"/>
      <c r="R34" s="3"/>
      <c r="U34" s="3"/>
    </row>
    <row r="35" spans="1:21" x14ac:dyDescent="0.2">
      <c r="A35" t="s">
        <v>14</v>
      </c>
      <c r="B35" t="s">
        <v>15</v>
      </c>
      <c r="C35" t="s">
        <v>26</v>
      </c>
      <c r="D35" t="s">
        <v>27</v>
      </c>
      <c r="E35" t="s">
        <v>27</v>
      </c>
      <c r="F35">
        <v>8</v>
      </c>
      <c r="G35">
        <v>0</v>
      </c>
      <c r="H35" s="1">
        <v>44552</v>
      </c>
      <c r="I35" s="2">
        <v>0.33333333333333331</v>
      </c>
      <c r="J35" s="2">
        <v>0.83333333333333337</v>
      </c>
      <c r="K35" s="2">
        <v>0.83333333333333337</v>
      </c>
      <c r="L35" t="s">
        <v>18</v>
      </c>
      <c r="M35" t="s">
        <v>31</v>
      </c>
      <c r="N35" s="3">
        <v>0</v>
      </c>
      <c r="P35" s="3"/>
      <c r="R35" s="3"/>
      <c r="U35" s="3"/>
    </row>
    <row r="36" spans="1:21" x14ac:dyDescent="0.2">
      <c r="A36" t="s">
        <v>14</v>
      </c>
      <c r="B36" t="s">
        <v>15</v>
      </c>
      <c r="C36" t="s">
        <v>70</v>
      </c>
      <c r="D36" t="s">
        <v>17</v>
      </c>
      <c r="E36" t="s">
        <v>17</v>
      </c>
      <c r="F36">
        <v>3</v>
      </c>
      <c r="G36">
        <v>0</v>
      </c>
      <c r="H36" s="1">
        <v>44552</v>
      </c>
      <c r="I36" s="2">
        <v>0.25</v>
      </c>
      <c r="J36" s="2">
        <v>0.83333333333333337</v>
      </c>
      <c r="K36" s="2">
        <v>0.83333333333333337</v>
      </c>
      <c r="L36" t="s">
        <v>18</v>
      </c>
      <c r="M36" t="s">
        <v>31</v>
      </c>
      <c r="N36" s="3">
        <v>0</v>
      </c>
      <c r="P36" s="3"/>
      <c r="R36" s="3"/>
      <c r="U36" s="3"/>
    </row>
    <row r="37" spans="1:21" x14ac:dyDescent="0.2">
      <c r="A37" t="s">
        <v>14</v>
      </c>
      <c r="B37" t="s">
        <v>15</v>
      </c>
      <c r="C37" t="s">
        <v>71</v>
      </c>
      <c r="D37" t="s">
        <v>17</v>
      </c>
      <c r="E37" t="s">
        <v>17</v>
      </c>
      <c r="F37">
        <v>13</v>
      </c>
      <c r="G37">
        <v>0</v>
      </c>
      <c r="H37" s="1">
        <v>44552</v>
      </c>
      <c r="I37" s="2">
        <v>0.25</v>
      </c>
      <c r="J37" s="2">
        <v>0.83333333333333337</v>
      </c>
      <c r="K37" s="2">
        <v>0.83333333333333337</v>
      </c>
      <c r="L37" t="s">
        <v>18</v>
      </c>
      <c r="M37" t="s">
        <v>31</v>
      </c>
      <c r="N37" s="3">
        <v>0</v>
      </c>
      <c r="P37" s="3"/>
      <c r="R37" s="3"/>
      <c r="U37" s="3"/>
    </row>
    <row r="38" spans="1:21" x14ac:dyDescent="0.2">
      <c r="A38" t="s">
        <v>14</v>
      </c>
      <c r="B38" t="s">
        <v>15</v>
      </c>
      <c r="C38" t="s">
        <v>50</v>
      </c>
      <c r="D38" t="s">
        <v>17</v>
      </c>
      <c r="E38" t="s">
        <v>17</v>
      </c>
      <c r="F38">
        <v>2</v>
      </c>
      <c r="G38">
        <v>0</v>
      </c>
      <c r="H38" s="1">
        <v>44552</v>
      </c>
      <c r="I38" s="2">
        <v>0.25</v>
      </c>
      <c r="J38" s="2">
        <v>0.83333333333333337</v>
      </c>
      <c r="K38" s="2">
        <v>0.83333333333333337</v>
      </c>
      <c r="L38" t="s">
        <v>18</v>
      </c>
      <c r="M38" t="s">
        <v>31</v>
      </c>
      <c r="N38" s="3">
        <v>0</v>
      </c>
      <c r="P38" s="3"/>
      <c r="R38" s="3"/>
      <c r="U38" s="3"/>
    </row>
    <row r="39" spans="1:21" x14ac:dyDescent="0.2">
      <c r="A39" t="s">
        <v>14</v>
      </c>
      <c r="B39" t="s">
        <v>15</v>
      </c>
      <c r="C39" t="s">
        <v>72</v>
      </c>
      <c r="D39" t="s">
        <v>17</v>
      </c>
      <c r="E39" t="s">
        <v>17</v>
      </c>
      <c r="F39">
        <v>1</v>
      </c>
      <c r="G39">
        <v>0</v>
      </c>
      <c r="H39" s="1">
        <v>44552</v>
      </c>
      <c r="I39" s="2">
        <v>0.25</v>
      </c>
      <c r="J39" s="2">
        <v>0.83333333333333337</v>
      </c>
      <c r="K39" s="2">
        <v>0.83333333333333337</v>
      </c>
      <c r="L39" t="s">
        <v>18</v>
      </c>
      <c r="M39" t="s">
        <v>31</v>
      </c>
      <c r="N39" s="3">
        <v>0</v>
      </c>
      <c r="P39" s="3"/>
      <c r="R39" s="3"/>
      <c r="U39" s="3"/>
    </row>
    <row r="40" spans="1:21" x14ac:dyDescent="0.2">
      <c r="A40" t="s">
        <v>14</v>
      </c>
      <c r="B40" t="s">
        <v>15</v>
      </c>
      <c r="C40" t="s">
        <v>73</v>
      </c>
      <c r="D40" t="s">
        <v>17</v>
      </c>
      <c r="E40" t="s">
        <v>17</v>
      </c>
      <c r="F40">
        <v>2</v>
      </c>
      <c r="G40">
        <v>0</v>
      </c>
      <c r="H40" s="1">
        <v>44552</v>
      </c>
      <c r="I40" s="2">
        <v>0.25</v>
      </c>
      <c r="J40" s="2">
        <v>0.83333333333333337</v>
      </c>
      <c r="K40" s="2">
        <v>0.83333333333333337</v>
      </c>
      <c r="L40" t="s">
        <v>18</v>
      </c>
      <c r="M40" t="s">
        <v>31</v>
      </c>
      <c r="N40" s="3">
        <v>0</v>
      </c>
      <c r="P40" s="3"/>
      <c r="R40" s="3"/>
      <c r="U40" s="3"/>
    </row>
    <row r="41" spans="1:21" x14ac:dyDescent="0.2">
      <c r="A41" t="s">
        <v>14</v>
      </c>
      <c r="B41" t="s">
        <v>15</v>
      </c>
      <c r="C41" t="s">
        <v>74</v>
      </c>
      <c r="D41" t="s">
        <v>17</v>
      </c>
      <c r="E41" t="s">
        <v>17</v>
      </c>
      <c r="F41">
        <v>1</v>
      </c>
      <c r="G41">
        <v>0</v>
      </c>
      <c r="H41" s="1">
        <v>44552</v>
      </c>
      <c r="I41" s="2">
        <v>0.25</v>
      </c>
      <c r="J41" s="2">
        <v>0.83333333333333337</v>
      </c>
      <c r="K41" s="2">
        <v>0.83333333333333337</v>
      </c>
      <c r="L41" t="s">
        <v>18</v>
      </c>
      <c r="M41" t="s">
        <v>31</v>
      </c>
      <c r="N41" s="3">
        <v>0</v>
      </c>
      <c r="O41" s="2"/>
      <c r="R41" s="3"/>
      <c r="U41" s="3"/>
    </row>
    <row r="42" spans="1:21" x14ac:dyDescent="0.2">
      <c r="A42" t="s">
        <v>14</v>
      </c>
      <c r="B42" t="s">
        <v>15</v>
      </c>
      <c r="C42" t="s">
        <v>75</v>
      </c>
      <c r="D42" t="s">
        <v>17</v>
      </c>
      <c r="E42" t="s">
        <v>17</v>
      </c>
      <c r="F42">
        <v>1</v>
      </c>
      <c r="G42">
        <v>0</v>
      </c>
      <c r="H42" s="1">
        <v>44552</v>
      </c>
      <c r="I42" s="2">
        <v>0.25</v>
      </c>
      <c r="J42" s="2">
        <v>0.83333333333333337</v>
      </c>
      <c r="K42" s="2">
        <v>0.83333333333333337</v>
      </c>
      <c r="L42" t="s">
        <v>18</v>
      </c>
      <c r="M42" t="s">
        <v>31</v>
      </c>
      <c r="N42" s="3">
        <v>0</v>
      </c>
      <c r="O42" s="2"/>
      <c r="R42" s="3"/>
      <c r="U42" s="3"/>
    </row>
    <row r="43" spans="1:21" x14ac:dyDescent="0.2">
      <c r="A43" t="s">
        <v>14</v>
      </c>
      <c r="B43" t="s">
        <v>15</v>
      </c>
      <c r="C43" t="s">
        <v>51</v>
      </c>
      <c r="D43" t="s">
        <v>17</v>
      </c>
      <c r="E43" t="s">
        <v>17</v>
      </c>
      <c r="F43">
        <v>18</v>
      </c>
      <c r="G43">
        <v>0</v>
      </c>
      <c r="H43" s="1">
        <v>44552</v>
      </c>
      <c r="I43" s="2">
        <v>0.25</v>
      </c>
      <c r="J43" s="2">
        <v>0.83333333333333337</v>
      </c>
      <c r="K43" s="2">
        <v>0.83333333333333337</v>
      </c>
      <c r="L43" t="s">
        <v>18</v>
      </c>
      <c r="M43" t="s">
        <v>31</v>
      </c>
      <c r="N43" s="3">
        <v>0</v>
      </c>
      <c r="O43" s="2"/>
      <c r="R43" s="3"/>
      <c r="U43" s="3"/>
    </row>
    <row r="44" spans="1:21" x14ac:dyDescent="0.2">
      <c r="A44" t="s">
        <v>14</v>
      </c>
      <c r="B44" t="s">
        <v>15</v>
      </c>
      <c r="C44" t="s">
        <v>76</v>
      </c>
      <c r="D44" t="s">
        <v>17</v>
      </c>
      <c r="E44" t="s">
        <v>17</v>
      </c>
      <c r="F44">
        <v>9</v>
      </c>
      <c r="G44">
        <v>0</v>
      </c>
      <c r="H44" s="1">
        <v>44552</v>
      </c>
      <c r="I44" s="2">
        <v>0.25</v>
      </c>
      <c r="J44" s="2">
        <v>0.83333333333333337</v>
      </c>
      <c r="K44" s="2">
        <v>0.83333333333333337</v>
      </c>
      <c r="L44" t="s">
        <v>18</v>
      </c>
      <c r="M44" t="s">
        <v>31</v>
      </c>
      <c r="N44" s="3">
        <v>0</v>
      </c>
      <c r="O44" s="2"/>
      <c r="R44" s="3"/>
      <c r="U44" s="3"/>
    </row>
    <row r="45" spans="1:21" x14ac:dyDescent="0.2">
      <c r="A45" t="s">
        <v>14</v>
      </c>
      <c r="B45" t="s">
        <v>15</v>
      </c>
      <c r="C45" t="s">
        <v>29</v>
      </c>
      <c r="D45">
        <v>5</v>
      </c>
      <c r="E45">
        <v>257</v>
      </c>
      <c r="F45">
        <v>9</v>
      </c>
      <c r="G45">
        <v>0</v>
      </c>
      <c r="H45" s="1">
        <v>44552</v>
      </c>
      <c r="I45" s="2">
        <v>0.25</v>
      </c>
      <c r="J45" s="2">
        <v>0.83333333333333337</v>
      </c>
      <c r="K45" s="2">
        <v>0.83333333333333337</v>
      </c>
      <c r="L45" t="s">
        <v>18</v>
      </c>
      <c r="M45" t="s">
        <v>31</v>
      </c>
      <c r="N45" s="3">
        <v>0</v>
      </c>
      <c r="O45" s="2"/>
      <c r="R45" s="3"/>
      <c r="U45" s="3"/>
    </row>
    <row r="46" spans="1:21" x14ac:dyDescent="0.2">
      <c r="A46" t="s">
        <v>14</v>
      </c>
      <c r="B46" t="s">
        <v>15</v>
      </c>
      <c r="C46">
        <v>2021122206</v>
      </c>
      <c r="D46" t="s">
        <v>17</v>
      </c>
      <c r="E46" t="s">
        <v>17</v>
      </c>
      <c r="F46">
        <v>3</v>
      </c>
      <c r="G46">
        <v>0</v>
      </c>
      <c r="H46" s="1">
        <v>44552</v>
      </c>
      <c r="I46" s="2">
        <v>0.25</v>
      </c>
      <c r="J46" s="2">
        <v>0.83333333333333337</v>
      </c>
      <c r="K46" s="2">
        <v>0.83333333333333337</v>
      </c>
      <c r="L46" t="s">
        <v>18</v>
      </c>
      <c r="M46" t="s">
        <v>31</v>
      </c>
      <c r="N46" s="3">
        <v>0</v>
      </c>
      <c r="O46" s="2"/>
      <c r="R46" s="3"/>
      <c r="U46" s="3"/>
    </row>
    <row r="47" spans="1:21" x14ac:dyDescent="0.2">
      <c r="A47" t="s">
        <v>14</v>
      </c>
      <c r="B47" t="s">
        <v>15</v>
      </c>
      <c r="C47" t="s">
        <v>77</v>
      </c>
      <c r="D47" t="s">
        <v>17</v>
      </c>
      <c r="E47" t="s">
        <v>17</v>
      </c>
      <c r="F47">
        <v>1</v>
      </c>
      <c r="G47">
        <v>0</v>
      </c>
      <c r="H47" s="1">
        <v>44552</v>
      </c>
      <c r="I47" s="2">
        <v>0.25</v>
      </c>
      <c r="J47" s="2">
        <v>0.83333333333333337</v>
      </c>
      <c r="K47" s="2">
        <v>0.83333333333333337</v>
      </c>
      <c r="L47" t="s">
        <v>18</v>
      </c>
      <c r="M47" t="s">
        <v>31</v>
      </c>
      <c r="N47" s="3">
        <v>0</v>
      </c>
      <c r="O47" s="2"/>
      <c r="R47" s="3"/>
    </row>
    <row r="48" spans="1:21" x14ac:dyDescent="0.2">
      <c r="A48" t="s">
        <v>14</v>
      </c>
      <c r="B48" t="s">
        <v>15</v>
      </c>
      <c r="C48" t="s">
        <v>52</v>
      </c>
      <c r="D48" t="s">
        <v>27</v>
      </c>
      <c r="E48" t="s">
        <v>27</v>
      </c>
      <c r="F48">
        <v>7</v>
      </c>
      <c r="G48">
        <v>0</v>
      </c>
      <c r="H48" s="1">
        <v>44552</v>
      </c>
      <c r="I48" s="2">
        <v>0.33333333333333331</v>
      </c>
      <c r="J48" s="2">
        <v>0.83333333333333337</v>
      </c>
      <c r="K48" s="2">
        <v>0.83333333333333337</v>
      </c>
      <c r="L48" t="s">
        <v>18</v>
      </c>
      <c r="M48" t="s">
        <v>31</v>
      </c>
      <c r="N48" s="3">
        <v>0</v>
      </c>
      <c r="O48" s="2"/>
      <c r="R48" s="3"/>
    </row>
    <row r="49" spans="1:18" x14ac:dyDescent="0.2">
      <c r="A49" t="s">
        <v>14</v>
      </c>
      <c r="B49" t="s">
        <v>15</v>
      </c>
      <c r="C49" t="s">
        <v>20</v>
      </c>
      <c r="D49" t="s">
        <v>17</v>
      </c>
      <c r="E49" t="s">
        <v>17</v>
      </c>
      <c r="F49">
        <v>1</v>
      </c>
      <c r="G49">
        <v>0</v>
      </c>
      <c r="H49" s="1">
        <v>44552</v>
      </c>
      <c r="I49" s="2">
        <v>0.33333333333333331</v>
      </c>
      <c r="J49" s="2">
        <v>0.83333333333333337</v>
      </c>
      <c r="K49" s="2">
        <v>0.83333333333333337</v>
      </c>
      <c r="L49" t="s">
        <v>18</v>
      </c>
      <c r="M49" t="s">
        <v>31</v>
      </c>
      <c r="N49" s="3">
        <v>0</v>
      </c>
      <c r="O49" s="2"/>
      <c r="R49" s="3"/>
    </row>
    <row r="50" spans="1:18" x14ac:dyDescent="0.2">
      <c r="A50" t="s">
        <v>14</v>
      </c>
      <c r="B50" t="s">
        <v>15</v>
      </c>
      <c r="C50">
        <v>0</v>
      </c>
      <c r="D50" t="s">
        <v>17</v>
      </c>
      <c r="E50" t="s">
        <v>17</v>
      </c>
      <c r="F50">
        <v>1</v>
      </c>
      <c r="G50">
        <v>0</v>
      </c>
      <c r="H50" s="1">
        <v>44552</v>
      </c>
      <c r="I50" s="2">
        <v>0.25</v>
      </c>
      <c r="J50" s="2">
        <v>0.83333333333333337</v>
      </c>
      <c r="K50" s="2">
        <v>0.83333333333333337</v>
      </c>
      <c r="L50" t="s">
        <v>18</v>
      </c>
      <c r="M50" t="s">
        <v>31</v>
      </c>
      <c r="N50" s="3">
        <v>0</v>
      </c>
      <c r="O50" s="2"/>
      <c r="R50" s="3"/>
    </row>
    <row r="51" spans="1:18" x14ac:dyDescent="0.2">
      <c r="A51" t="s">
        <v>14</v>
      </c>
      <c r="B51" t="s">
        <v>15</v>
      </c>
      <c r="C51">
        <v>30903486</v>
      </c>
      <c r="D51" t="s">
        <v>17</v>
      </c>
      <c r="E51" t="s">
        <v>17</v>
      </c>
      <c r="F51">
        <v>1</v>
      </c>
      <c r="G51">
        <v>0</v>
      </c>
      <c r="H51" s="1">
        <v>44552</v>
      </c>
      <c r="I51" s="2">
        <v>0.25</v>
      </c>
      <c r="J51" s="2">
        <v>0.83333333333333337</v>
      </c>
      <c r="K51" s="2">
        <v>0.83333333333333337</v>
      </c>
      <c r="L51" t="s">
        <v>18</v>
      </c>
      <c r="M51" t="s">
        <v>31</v>
      </c>
      <c r="N51" s="3">
        <v>0</v>
      </c>
      <c r="O51" s="2"/>
      <c r="R51" s="3"/>
    </row>
    <row r="52" spans="1:18" x14ac:dyDescent="0.2">
      <c r="A52" t="s">
        <v>14</v>
      </c>
      <c r="B52" t="s">
        <v>15</v>
      </c>
      <c r="C52" t="s">
        <v>78</v>
      </c>
      <c r="D52" t="s">
        <v>17</v>
      </c>
      <c r="E52" t="s">
        <v>17</v>
      </c>
      <c r="F52">
        <v>1</v>
      </c>
      <c r="G52">
        <v>0</v>
      </c>
      <c r="H52" s="1">
        <v>44552</v>
      </c>
      <c r="I52" s="2">
        <v>0.25</v>
      </c>
      <c r="J52" s="2">
        <v>0.83333333333333337</v>
      </c>
      <c r="K52" s="2">
        <v>0.83333333333333337</v>
      </c>
      <c r="L52" t="s">
        <v>18</v>
      </c>
      <c r="M52" t="s">
        <v>31</v>
      </c>
      <c r="N52" s="3">
        <v>0</v>
      </c>
      <c r="O52" s="2"/>
      <c r="R52" s="3"/>
    </row>
    <row r="53" spans="1:18" x14ac:dyDescent="0.2">
      <c r="A53" t="s">
        <v>14</v>
      </c>
      <c r="B53" t="s">
        <v>15</v>
      </c>
      <c r="C53" t="s">
        <v>79</v>
      </c>
      <c r="D53" t="s">
        <v>17</v>
      </c>
      <c r="E53" t="s">
        <v>17</v>
      </c>
      <c r="F53">
        <v>1</v>
      </c>
      <c r="G53">
        <v>0</v>
      </c>
      <c r="H53" s="1">
        <v>44552</v>
      </c>
      <c r="I53" s="2">
        <v>0.33333333333333331</v>
      </c>
      <c r="J53" s="2">
        <v>0.83333333333333337</v>
      </c>
      <c r="K53" s="2">
        <v>0.83333333333333337</v>
      </c>
      <c r="L53" t="s">
        <v>18</v>
      </c>
      <c r="M53" t="s">
        <v>31</v>
      </c>
      <c r="N53" s="3">
        <v>0</v>
      </c>
    </row>
    <row r="54" spans="1:18" x14ac:dyDescent="0.2">
      <c r="A54" t="s">
        <v>14</v>
      </c>
      <c r="B54" t="s">
        <v>15</v>
      </c>
      <c r="C54" t="s">
        <v>80</v>
      </c>
      <c r="D54" t="s">
        <v>17</v>
      </c>
      <c r="E54" t="s">
        <v>17</v>
      </c>
      <c r="F54">
        <v>2</v>
      </c>
      <c r="G54">
        <v>0</v>
      </c>
      <c r="H54" s="1">
        <v>44552</v>
      </c>
      <c r="I54" s="2">
        <v>0.25</v>
      </c>
      <c r="J54" s="2">
        <v>0.83333333333333337</v>
      </c>
      <c r="K54" s="2">
        <v>0.83333333333333337</v>
      </c>
      <c r="L54" t="s">
        <v>18</v>
      </c>
      <c r="M54" t="s">
        <v>31</v>
      </c>
      <c r="N54" s="3">
        <v>0</v>
      </c>
    </row>
    <row r="55" spans="1:18" x14ac:dyDescent="0.2">
      <c r="A55" t="s">
        <v>14</v>
      </c>
      <c r="B55" t="s">
        <v>15</v>
      </c>
      <c r="C55" t="s">
        <v>53</v>
      </c>
      <c r="D55" t="s">
        <v>27</v>
      </c>
      <c r="E55" t="s">
        <v>27</v>
      </c>
      <c r="F55">
        <v>4</v>
      </c>
      <c r="G55">
        <v>0</v>
      </c>
      <c r="H55" s="1">
        <v>44551</v>
      </c>
      <c r="I55" s="2">
        <v>0.25</v>
      </c>
      <c r="J55" s="2">
        <v>0.83333333333333337</v>
      </c>
      <c r="K55" s="2">
        <v>0.83333333333333337</v>
      </c>
      <c r="L55" t="s">
        <v>18</v>
      </c>
      <c r="M55" t="s">
        <v>31</v>
      </c>
      <c r="N55" s="3">
        <v>0</v>
      </c>
    </row>
    <row r="56" spans="1:18" x14ac:dyDescent="0.2">
      <c r="A56" t="s">
        <v>14</v>
      </c>
      <c r="B56" t="s">
        <v>15</v>
      </c>
      <c r="C56" t="s">
        <v>31</v>
      </c>
      <c r="D56" t="s">
        <v>17</v>
      </c>
      <c r="E56" t="s">
        <v>17</v>
      </c>
      <c r="F56">
        <v>7</v>
      </c>
      <c r="G56">
        <v>0</v>
      </c>
      <c r="H56" s="1">
        <v>44552</v>
      </c>
      <c r="I56" s="2">
        <v>0.25</v>
      </c>
      <c r="J56" s="2">
        <v>0.83333333333333337</v>
      </c>
      <c r="K56" s="2">
        <v>0.83333333333333337</v>
      </c>
      <c r="L56" t="s">
        <v>18</v>
      </c>
      <c r="M56" t="s">
        <v>31</v>
      </c>
      <c r="N56" s="3">
        <v>0</v>
      </c>
    </row>
    <row r="57" spans="1:18" x14ac:dyDescent="0.2">
      <c r="A57" t="s">
        <v>14</v>
      </c>
      <c r="B57" t="s">
        <v>15</v>
      </c>
      <c r="C57" t="s">
        <v>81</v>
      </c>
      <c r="D57" t="s">
        <v>17</v>
      </c>
      <c r="E57" t="s">
        <v>17</v>
      </c>
      <c r="F57">
        <v>1</v>
      </c>
      <c r="G57">
        <v>0</v>
      </c>
      <c r="H57" s="1">
        <v>44552</v>
      </c>
      <c r="I57" s="2">
        <v>0.25</v>
      </c>
      <c r="J57" s="2">
        <v>0.83333333333333337</v>
      </c>
      <c r="K57" s="2">
        <v>0.83333333333333337</v>
      </c>
      <c r="L57" t="s">
        <v>18</v>
      </c>
      <c r="M57" t="s">
        <v>31</v>
      </c>
      <c r="N57" s="3">
        <v>0</v>
      </c>
    </row>
    <row r="58" spans="1:18" x14ac:dyDescent="0.2">
      <c r="A58" t="s">
        <v>14</v>
      </c>
      <c r="B58" t="s">
        <v>15</v>
      </c>
      <c r="C58" t="s">
        <v>82</v>
      </c>
      <c r="D58" t="s">
        <v>17</v>
      </c>
      <c r="E58" t="s">
        <v>17</v>
      </c>
      <c r="F58">
        <v>1</v>
      </c>
      <c r="G58">
        <v>0</v>
      </c>
      <c r="H58" s="1">
        <v>44552</v>
      </c>
      <c r="I58" s="2">
        <v>0.25</v>
      </c>
      <c r="J58" s="2">
        <v>0.83333333333333337</v>
      </c>
      <c r="K58" s="2">
        <v>0.83333333333333337</v>
      </c>
      <c r="L58" t="s">
        <v>18</v>
      </c>
      <c r="M58" t="s">
        <v>31</v>
      </c>
      <c r="N58" s="3">
        <v>0</v>
      </c>
    </row>
    <row r="59" spans="1:18" x14ac:dyDescent="0.2">
      <c r="A59" t="s">
        <v>14</v>
      </c>
      <c r="B59" t="s">
        <v>15</v>
      </c>
      <c r="C59" t="s">
        <v>83</v>
      </c>
      <c r="D59" t="s">
        <v>17</v>
      </c>
      <c r="E59" t="s">
        <v>17</v>
      </c>
      <c r="F59">
        <v>5</v>
      </c>
      <c r="G59">
        <v>0</v>
      </c>
      <c r="H59" s="1">
        <v>44551</v>
      </c>
      <c r="I59" s="2">
        <v>0.54166666666666663</v>
      </c>
      <c r="J59" s="2">
        <v>0.83333333333333337</v>
      </c>
      <c r="K59" s="2">
        <v>0.83333333333333337</v>
      </c>
      <c r="L59" t="s">
        <v>18</v>
      </c>
      <c r="M59" t="s">
        <v>31</v>
      </c>
      <c r="N59" s="3">
        <v>0</v>
      </c>
    </row>
    <row r="60" spans="1:18" x14ac:dyDescent="0.2">
      <c r="A60" t="s">
        <v>14</v>
      </c>
      <c r="B60" t="s">
        <v>15</v>
      </c>
      <c r="C60" t="s">
        <v>54</v>
      </c>
      <c r="D60" t="s">
        <v>27</v>
      </c>
      <c r="E60" t="s">
        <v>27</v>
      </c>
      <c r="F60">
        <v>19</v>
      </c>
      <c r="G60">
        <v>0</v>
      </c>
      <c r="H60" s="1">
        <v>44552</v>
      </c>
      <c r="I60" s="2">
        <v>0.25</v>
      </c>
      <c r="J60" s="2">
        <v>0.83333333333333337</v>
      </c>
      <c r="K60" s="2">
        <v>0.83333333333333337</v>
      </c>
      <c r="L60" t="s">
        <v>18</v>
      </c>
      <c r="M60" t="s">
        <v>31</v>
      </c>
      <c r="N60" s="3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8BBCD-9E3A-41EE-B1C5-0D0CCFFA58BA}">
  <sheetPr codeName="Feuil4"/>
  <dimension ref="A1:B200"/>
  <sheetViews>
    <sheetView topLeftCell="A16" workbookViewId="0">
      <selection sqref="A1:B200"/>
    </sheetView>
  </sheetViews>
  <sheetFormatPr baseColWidth="10" defaultRowHeight="12.75" x14ac:dyDescent="0.2"/>
  <sheetData>
    <row r="1" spans="1:2" x14ac:dyDescent="0.2">
      <c r="A1">
        <f>Extraction!F2</f>
        <v>1</v>
      </c>
      <c r="B1" t="str">
        <f>Extraction!C2</f>
        <v>F355999991</v>
      </c>
    </row>
    <row r="2" spans="1:2" x14ac:dyDescent="0.2">
      <c r="A2">
        <f>Extraction!F3</f>
        <v>2</v>
      </c>
      <c r="B2" t="str">
        <f>Extraction!C3</f>
        <v>F354999901</v>
      </c>
    </row>
    <row r="3" spans="1:2" x14ac:dyDescent="0.2">
      <c r="A3">
        <f>Extraction!F4</f>
        <v>1</v>
      </c>
      <c r="B3" t="str">
        <f>Extraction!C4</f>
        <v>P999999999</v>
      </c>
    </row>
    <row r="4" spans="1:2" x14ac:dyDescent="0.2">
      <c r="A4">
        <f>Extraction!F5</f>
        <v>2</v>
      </c>
      <c r="B4" t="str">
        <f>Extraction!C5</f>
        <v>EZ-929-DZ</v>
      </c>
    </row>
    <row r="5" spans="1:2" x14ac:dyDescent="0.2">
      <c r="A5">
        <f>Extraction!F6</f>
        <v>4</v>
      </c>
      <c r="B5" t="str">
        <f>Extraction!C6</f>
        <v>R349858501</v>
      </c>
    </row>
    <row r="6" spans="1:2" x14ac:dyDescent="0.2">
      <c r="A6">
        <f>Extraction!F7</f>
        <v>46</v>
      </c>
      <c r="B6" t="str">
        <f>Extraction!C7</f>
        <v>P356235703</v>
      </c>
    </row>
    <row r="7" spans="1:2" x14ac:dyDescent="0.2">
      <c r="A7">
        <f>Extraction!F8</f>
        <v>36</v>
      </c>
      <c r="B7" t="str">
        <f>Extraction!C8</f>
        <v>P354235705</v>
      </c>
    </row>
    <row r="8" spans="1:2" x14ac:dyDescent="0.2">
      <c r="A8">
        <f>Extraction!F9</f>
        <v>38</v>
      </c>
      <c r="B8" t="str">
        <f>Extraction!C9</f>
        <v>D354020401</v>
      </c>
    </row>
    <row r="9" spans="1:2" x14ac:dyDescent="0.2">
      <c r="A9">
        <f>Extraction!F10</f>
        <v>28</v>
      </c>
      <c r="B9" t="str">
        <f>Extraction!C10</f>
        <v>P354235701</v>
      </c>
    </row>
    <row r="10" spans="1:2" x14ac:dyDescent="0.2">
      <c r="A10">
        <f>Extraction!F11</f>
        <v>57</v>
      </c>
      <c r="B10" t="str">
        <f>Extraction!C11</f>
        <v>P354025705</v>
      </c>
    </row>
    <row r="11" spans="1:2" x14ac:dyDescent="0.2">
      <c r="A11">
        <f>Extraction!F12</f>
        <v>133</v>
      </c>
      <c r="B11" t="str">
        <f>Extraction!C12</f>
        <v>P355125001</v>
      </c>
    </row>
    <row r="12" spans="1:2" x14ac:dyDescent="0.2">
      <c r="A12">
        <f>Extraction!F13</f>
        <v>45</v>
      </c>
      <c r="B12">
        <f>Extraction!C13</f>
        <v>0</v>
      </c>
    </row>
    <row r="13" spans="1:2" x14ac:dyDescent="0.2">
      <c r="A13">
        <f>Extraction!F14</f>
        <v>38</v>
      </c>
      <c r="B13" t="str">
        <f>Extraction!C14</f>
        <v>P356026101</v>
      </c>
    </row>
    <row r="14" spans="1:2" x14ac:dyDescent="0.2">
      <c r="A14">
        <f>Extraction!F15</f>
        <v>46</v>
      </c>
      <c r="B14" t="str">
        <f>Extraction!C15</f>
        <v>P355025703</v>
      </c>
    </row>
    <row r="15" spans="1:2" x14ac:dyDescent="0.2">
      <c r="A15">
        <f>Extraction!F16</f>
        <v>3</v>
      </c>
      <c r="B15" t="str">
        <f>Extraction!C16</f>
        <v>D354020401</v>
      </c>
    </row>
    <row r="16" spans="1:2" x14ac:dyDescent="0.2">
      <c r="A16">
        <f>Extraction!F17</f>
        <v>1</v>
      </c>
      <c r="B16" t="str">
        <f>Extraction!C17</f>
        <v>P355025703</v>
      </c>
    </row>
    <row r="17" spans="1:2" x14ac:dyDescent="0.2">
      <c r="A17">
        <f>Extraction!F18</f>
        <v>7</v>
      </c>
      <c r="B17" t="str">
        <f>Extraction!C18</f>
        <v>P356025705</v>
      </c>
    </row>
    <row r="18" spans="1:2" x14ac:dyDescent="0.2">
      <c r="A18">
        <f>Extraction!F19</f>
        <v>10</v>
      </c>
      <c r="B18" t="str">
        <f>Extraction!C19</f>
        <v>P354025705</v>
      </c>
    </row>
    <row r="19" spans="1:2" x14ac:dyDescent="0.2">
      <c r="A19">
        <f>Extraction!F20</f>
        <v>10</v>
      </c>
      <c r="B19" t="str">
        <f>Extraction!C20</f>
        <v>P355025703</v>
      </c>
    </row>
    <row r="20" spans="1:2" x14ac:dyDescent="0.2">
      <c r="A20">
        <f>Extraction!F21</f>
        <v>2</v>
      </c>
      <c r="B20" t="str">
        <f>Extraction!C21</f>
        <v>P355235703</v>
      </c>
    </row>
    <row r="21" spans="1:2" x14ac:dyDescent="0.2">
      <c r="A21">
        <f>Extraction!F22</f>
        <v>146</v>
      </c>
      <c r="B21" t="str">
        <f>Extraction!C22</f>
        <v>F354903301</v>
      </c>
    </row>
    <row r="22" spans="1:2" x14ac:dyDescent="0.2">
      <c r="A22">
        <f>Extraction!F23</f>
        <v>25</v>
      </c>
      <c r="B22" t="str">
        <f>Extraction!C23</f>
        <v>P356026301</v>
      </c>
    </row>
    <row r="23" spans="1:2" x14ac:dyDescent="0.2">
      <c r="A23">
        <f>Extraction!F24</f>
        <v>34</v>
      </c>
      <c r="B23" t="str">
        <f>Extraction!C24</f>
        <v>P355235703</v>
      </c>
    </row>
    <row r="24" spans="1:2" x14ac:dyDescent="0.2">
      <c r="A24">
        <f>Extraction!F25</f>
        <v>12</v>
      </c>
      <c r="B24" t="str">
        <f>Extraction!C25</f>
        <v>D351007001</v>
      </c>
    </row>
    <row r="25" spans="1:2" x14ac:dyDescent="0.2">
      <c r="A25">
        <f>Extraction!F26</f>
        <v>2</v>
      </c>
      <c r="B25" t="str">
        <f>Extraction!C26</f>
        <v>P354235705</v>
      </c>
    </row>
    <row r="26" spans="1:2" x14ac:dyDescent="0.2">
      <c r="A26">
        <f>Extraction!F27</f>
        <v>1</v>
      </c>
      <c r="B26" t="str">
        <f>Extraction!C27</f>
        <v>P355235703</v>
      </c>
    </row>
    <row r="27" spans="1:2" x14ac:dyDescent="0.2">
      <c r="A27">
        <f>Extraction!F28</f>
        <v>1</v>
      </c>
      <c r="B27" t="str">
        <f>Extraction!C28</f>
        <v>D351007001</v>
      </c>
    </row>
    <row r="28" spans="1:2" x14ac:dyDescent="0.2">
      <c r="A28">
        <f>Extraction!F29</f>
        <v>3</v>
      </c>
      <c r="B28" t="str">
        <f>Extraction!C29</f>
        <v>D354003401</v>
      </c>
    </row>
    <row r="29" spans="1:2" x14ac:dyDescent="0.2">
      <c r="A29">
        <f>Extraction!F30</f>
        <v>1</v>
      </c>
      <c r="B29" t="str">
        <f>Extraction!C30</f>
        <v>P354235705</v>
      </c>
    </row>
    <row r="30" spans="1:2" x14ac:dyDescent="0.2">
      <c r="A30">
        <f>Extraction!F31</f>
        <v>8</v>
      </c>
      <c r="B30" t="str">
        <f>Extraction!C31</f>
        <v>P354026001</v>
      </c>
    </row>
    <row r="31" spans="1:2" x14ac:dyDescent="0.2">
      <c r="A31">
        <f>Extraction!F32</f>
        <v>37</v>
      </c>
      <c r="B31" t="str">
        <f>Extraction!C32</f>
        <v>P355125601</v>
      </c>
    </row>
    <row r="32" spans="1:2" x14ac:dyDescent="0.2">
      <c r="A32">
        <f>Extraction!F33</f>
        <v>1</v>
      </c>
      <c r="B32" t="str">
        <f>Extraction!C33</f>
        <v>R354851201</v>
      </c>
    </row>
    <row r="33" spans="1:2" x14ac:dyDescent="0.2">
      <c r="A33">
        <f>Extraction!F34</f>
        <v>5</v>
      </c>
      <c r="B33" t="str">
        <f>Extraction!C34</f>
        <v>R349856001</v>
      </c>
    </row>
    <row r="34" spans="1:2" x14ac:dyDescent="0.2">
      <c r="A34">
        <f>Extraction!F35</f>
        <v>8</v>
      </c>
      <c r="B34" t="str">
        <f>Extraction!C35</f>
        <v>D354020401</v>
      </c>
    </row>
    <row r="35" spans="1:2" x14ac:dyDescent="0.2">
      <c r="A35">
        <f>Extraction!F36</f>
        <v>3</v>
      </c>
      <c r="B35" t="str">
        <f>Extraction!C36</f>
        <v>R350857005</v>
      </c>
    </row>
    <row r="36" spans="1:2" x14ac:dyDescent="0.2">
      <c r="A36">
        <f>Extraction!F37</f>
        <v>13</v>
      </c>
      <c r="B36" t="str">
        <f>Extraction!C37</f>
        <v>R349858505</v>
      </c>
    </row>
    <row r="37" spans="1:2" x14ac:dyDescent="0.2">
      <c r="A37">
        <f>Extraction!F38</f>
        <v>2</v>
      </c>
      <c r="B37" t="str">
        <f>Extraction!C38</f>
        <v>F350999901</v>
      </c>
    </row>
    <row r="38" spans="1:2" x14ac:dyDescent="0.2">
      <c r="A38">
        <f>Extraction!F39</f>
        <v>1</v>
      </c>
      <c r="B38" t="str">
        <f>Extraction!C39</f>
        <v>LR24NPCE</v>
      </c>
    </row>
    <row r="39" spans="1:2" x14ac:dyDescent="0.2">
      <c r="A39">
        <f>Extraction!F40</f>
        <v>2</v>
      </c>
      <c r="B39" t="str">
        <f>Extraction!C40</f>
        <v>LR24NPCF</v>
      </c>
    </row>
    <row r="40" spans="1:2" x14ac:dyDescent="0.2">
      <c r="A40">
        <f>Extraction!F41</f>
        <v>1</v>
      </c>
      <c r="B40" t="str">
        <f>Extraction!C41</f>
        <v>R351852103</v>
      </c>
    </row>
    <row r="41" spans="1:2" x14ac:dyDescent="0.2">
      <c r="A41">
        <f>Extraction!F42</f>
        <v>1</v>
      </c>
      <c r="B41" t="str">
        <f>Extraction!C42</f>
        <v>R350852103</v>
      </c>
    </row>
    <row r="42" spans="1:2" x14ac:dyDescent="0.2">
      <c r="A42">
        <f>Extraction!F43</f>
        <v>18</v>
      </c>
      <c r="B42" t="str">
        <f>Extraction!C43</f>
        <v>F315253501</v>
      </c>
    </row>
    <row r="43" spans="1:2" x14ac:dyDescent="0.2">
      <c r="A43">
        <f>Extraction!F44</f>
        <v>9</v>
      </c>
      <c r="B43" t="str">
        <f>Extraction!C44</f>
        <v>ZZ09122021</v>
      </c>
    </row>
    <row r="44" spans="1:2" x14ac:dyDescent="0.2">
      <c r="A44">
        <f>Extraction!F45</f>
        <v>9</v>
      </c>
      <c r="B44" t="str">
        <f>Extraction!C45</f>
        <v>P354025705</v>
      </c>
    </row>
    <row r="45" spans="1:2" x14ac:dyDescent="0.2">
      <c r="A45">
        <f>Extraction!F46</f>
        <v>3</v>
      </c>
      <c r="B45">
        <f>Extraction!C46</f>
        <v>2021122206</v>
      </c>
    </row>
    <row r="46" spans="1:2" x14ac:dyDescent="0.2">
      <c r="A46">
        <f>Extraction!F47</f>
        <v>1</v>
      </c>
      <c r="B46" t="str">
        <f>Extraction!C47</f>
        <v>R350856003</v>
      </c>
    </row>
    <row r="47" spans="1:2" x14ac:dyDescent="0.2">
      <c r="A47">
        <f>Extraction!F48</f>
        <v>7</v>
      </c>
      <c r="B47" t="str">
        <f>Extraction!C48</f>
        <v>D350006301</v>
      </c>
    </row>
    <row r="48" spans="1:2" x14ac:dyDescent="0.2">
      <c r="A48">
        <f>Extraction!F49</f>
        <v>1</v>
      </c>
      <c r="B48" t="str">
        <f>Extraction!C49</f>
        <v>F354999901</v>
      </c>
    </row>
    <row r="49" spans="1:2" x14ac:dyDescent="0.2">
      <c r="A49">
        <f>Extraction!F50</f>
        <v>1</v>
      </c>
      <c r="B49">
        <f>Extraction!C50</f>
        <v>0</v>
      </c>
    </row>
    <row r="50" spans="1:2" x14ac:dyDescent="0.2">
      <c r="A50">
        <f>Extraction!F51</f>
        <v>1</v>
      </c>
      <c r="B50">
        <f>Extraction!C51</f>
        <v>30903486</v>
      </c>
    </row>
    <row r="51" spans="1:2" x14ac:dyDescent="0.2">
      <c r="A51">
        <f>Extraction!F52</f>
        <v>1</v>
      </c>
      <c r="B51" t="str">
        <f>Extraction!C52</f>
        <v>INITIAL</v>
      </c>
    </row>
    <row r="52" spans="1:2" x14ac:dyDescent="0.2">
      <c r="A52">
        <f>Extraction!F53</f>
        <v>1</v>
      </c>
      <c r="B52" t="str">
        <f>Extraction!C53</f>
        <v>R352855005</v>
      </c>
    </row>
    <row r="53" spans="1:2" x14ac:dyDescent="0.2">
      <c r="A53">
        <f>Extraction!F54</f>
        <v>2</v>
      </c>
      <c r="B53" t="str">
        <f>Extraction!C54</f>
        <v>RGPI202112</v>
      </c>
    </row>
    <row r="54" spans="1:2" x14ac:dyDescent="0.2">
      <c r="A54">
        <f>Extraction!F55</f>
        <v>4</v>
      </c>
      <c r="B54" t="str">
        <f>Extraction!C55</f>
        <v>DF852VJ</v>
      </c>
    </row>
    <row r="55" spans="1:2" x14ac:dyDescent="0.2">
      <c r="A55">
        <f>Extraction!F56</f>
        <v>7</v>
      </c>
      <c r="B55" t="str">
        <f>Extraction!C56</f>
        <v>-</v>
      </c>
    </row>
    <row r="56" spans="1:2" x14ac:dyDescent="0.2">
      <c r="A56">
        <f>Extraction!F57</f>
        <v>1</v>
      </c>
      <c r="B56" t="str">
        <f>Extraction!C57</f>
        <v>R354855001</v>
      </c>
    </row>
    <row r="57" spans="1:2" x14ac:dyDescent="0.2">
      <c r="A57">
        <f>Extraction!F58</f>
        <v>1</v>
      </c>
      <c r="B57" t="str">
        <f>Extraction!C58</f>
        <v>G C</v>
      </c>
    </row>
    <row r="58" spans="1:2" x14ac:dyDescent="0.2">
      <c r="A58">
        <f>Extraction!F59</f>
        <v>5</v>
      </c>
      <c r="B58" t="str">
        <f>Extraction!C59</f>
        <v>THL2021121</v>
      </c>
    </row>
    <row r="59" spans="1:2" x14ac:dyDescent="0.2">
      <c r="A59">
        <f>Extraction!F60</f>
        <v>19</v>
      </c>
      <c r="B59" t="str">
        <f>Extraction!C60</f>
        <v>D354020301</v>
      </c>
    </row>
    <row r="60" spans="1:2" x14ac:dyDescent="0.2">
      <c r="A60">
        <f>Extraction!F61</f>
        <v>0</v>
      </c>
      <c r="B60">
        <f>Extraction!C61</f>
        <v>0</v>
      </c>
    </row>
    <row r="61" spans="1:2" x14ac:dyDescent="0.2">
      <c r="A61">
        <f>Extraction!F62</f>
        <v>0</v>
      </c>
      <c r="B61">
        <f>Extraction!C62</f>
        <v>0</v>
      </c>
    </row>
    <row r="62" spans="1:2" x14ac:dyDescent="0.2">
      <c r="A62">
        <f>Extraction!F63</f>
        <v>0</v>
      </c>
      <c r="B62">
        <f>Extraction!C63</f>
        <v>0</v>
      </c>
    </row>
    <row r="63" spans="1:2" x14ac:dyDescent="0.2">
      <c r="A63">
        <f>Extraction!F64</f>
        <v>0</v>
      </c>
      <c r="B63">
        <f>Extraction!C64</f>
        <v>0</v>
      </c>
    </row>
    <row r="64" spans="1:2" x14ac:dyDescent="0.2">
      <c r="A64">
        <f>Extraction!F65</f>
        <v>0</v>
      </c>
      <c r="B64">
        <f>Extraction!C65</f>
        <v>0</v>
      </c>
    </row>
    <row r="65" spans="1:2" x14ac:dyDescent="0.2">
      <c r="A65">
        <f>Extraction!F66</f>
        <v>0</v>
      </c>
      <c r="B65">
        <f>Extraction!C66</f>
        <v>0</v>
      </c>
    </row>
    <row r="66" spans="1:2" x14ac:dyDescent="0.2">
      <c r="A66">
        <f>Extraction!F67</f>
        <v>0</v>
      </c>
      <c r="B66">
        <f>Extraction!C67</f>
        <v>0</v>
      </c>
    </row>
    <row r="67" spans="1:2" x14ac:dyDescent="0.2">
      <c r="A67">
        <f>Extraction!F68</f>
        <v>0</v>
      </c>
      <c r="B67">
        <f>Extraction!C68</f>
        <v>0</v>
      </c>
    </row>
    <row r="68" spans="1:2" x14ac:dyDescent="0.2">
      <c r="A68">
        <f>Extraction!F69</f>
        <v>0</v>
      </c>
      <c r="B68">
        <f>Extraction!C69</f>
        <v>0</v>
      </c>
    </row>
    <row r="69" spans="1:2" x14ac:dyDescent="0.2">
      <c r="A69">
        <f>Extraction!F70</f>
        <v>0</v>
      </c>
      <c r="B69">
        <f>Extraction!C70</f>
        <v>0</v>
      </c>
    </row>
    <row r="70" spans="1:2" x14ac:dyDescent="0.2">
      <c r="A70">
        <f>Extraction!F71</f>
        <v>0</v>
      </c>
      <c r="B70">
        <f>Extraction!C71</f>
        <v>0</v>
      </c>
    </row>
    <row r="71" spans="1:2" x14ac:dyDescent="0.2">
      <c r="A71">
        <f>Extraction!F72</f>
        <v>0</v>
      </c>
      <c r="B71">
        <f>Extraction!C72</f>
        <v>0</v>
      </c>
    </row>
    <row r="72" spans="1:2" x14ac:dyDescent="0.2">
      <c r="A72">
        <f>Extraction!F73</f>
        <v>0</v>
      </c>
      <c r="B72">
        <f>Extraction!C73</f>
        <v>0</v>
      </c>
    </row>
    <row r="73" spans="1:2" x14ac:dyDescent="0.2">
      <c r="A73">
        <f>Extraction!F74</f>
        <v>0</v>
      </c>
      <c r="B73">
        <f>Extraction!C74</f>
        <v>0</v>
      </c>
    </row>
    <row r="74" spans="1:2" x14ac:dyDescent="0.2">
      <c r="A74">
        <f>Extraction!F75</f>
        <v>0</v>
      </c>
      <c r="B74">
        <f>Extraction!C75</f>
        <v>0</v>
      </c>
    </row>
    <row r="75" spans="1:2" x14ac:dyDescent="0.2">
      <c r="A75">
        <f>Extraction!F76</f>
        <v>0</v>
      </c>
      <c r="B75">
        <f>Extraction!C76</f>
        <v>0</v>
      </c>
    </row>
    <row r="76" spans="1:2" x14ac:dyDescent="0.2">
      <c r="A76">
        <f>Extraction!F77</f>
        <v>0</v>
      </c>
      <c r="B76">
        <f>Extraction!C77</f>
        <v>0</v>
      </c>
    </row>
    <row r="77" spans="1:2" x14ac:dyDescent="0.2">
      <c r="A77">
        <f>Extraction!F78</f>
        <v>0</v>
      </c>
      <c r="B77">
        <f>Extraction!C78</f>
        <v>0</v>
      </c>
    </row>
    <row r="78" spans="1:2" x14ac:dyDescent="0.2">
      <c r="A78">
        <f>Extraction!F79</f>
        <v>0</v>
      </c>
      <c r="B78">
        <f>Extraction!C79</f>
        <v>0</v>
      </c>
    </row>
    <row r="79" spans="1:2" x14ac:dyDescent="0.2">
      <c r="A79">
        <f>Extraction!F80</f>
        <v>0</v>
      </c>
      <c r="B79">
        <f>Extraction!C80</f>
        <v>0</v>
      </c>
    </row>
    <row r="80" spans="1:2" x14ac:dyDescent="0.2">
      <c r="A80">
        <f>Extraction!F81</f>
        <v>0</v>
      </c>
      <c r="B80">
        <f>Extraction!C81</f>
        <v>0</v>
      </c>
    </row>
    <row r="81" spans="1:2" x14ac:dyDescent="0.2">
      <c r="A81">
        <f>Extraction!F82</f>
        <v>0</v>
      </c>
      <c r="B81">
        <f>Extraction!C82</f>
        <v>0</v>
      </c>
    </row>
    <row r="82" spans="1:2" x14ac:dyDescent="0.2">
      <c r="A82">
        <f>Extraction!F83</f>
        <v>0</v>
      </c>
      <c r="B82">
        <f>Extraction!C83</f>
        <v>0</v>
      </c>
    </row>
    <row r="83" spans="1:2" x14ac:dyDescent="0.2">
      <c r="A83">
        <f>Extraction!F84</f>
        <v>0</v>
      </c>
      <c r="B83">
        <f>Extraction!C84</f>
        <v>0</v>
      </c>
    </row>
    <row r="84" spans="1:2" x14ac:dyDescent="0.2">
      <c r="A84">
        <f>Extraction!F85</f>
        <v>0</v>
      </c>
      <c r="B84">
        <f>Extraction!C85</f>
        <v>0</v>
      </c>
    </row>
    <row r="85" spans="1:2" x14ac:dyDescent="0.2">
      <c r="A85">
        <f>Extraction!F86</f>
        <v>0</v>
      </c>
      <c r="B85">
        <f>Extraction!C86</f>
        <v>0</v>
      </c>
    </row>
    <row r="86" spans="1:2" x14ac:dyDescent="0.2">
      <c r="A86">
        <f>Extraction!F87</f>
        <v>0</v>
      </c>
      <c r="B86">
        <f>Extraction!C87</f>
        <v>0</v>
      </c>
    </row>
    <row r="87" spans="1:2" x14ac:dyDescent="0.2">
      <c r="A87">
        <f>Extraction!F88</f>
        <v>0</v>
      </c>
      <c r="B87">
        <f>Extraction!C88</f>
        <v>0</v>
      </c>
    </row>
    <row r="88" spans="1:2" x14ac:dyDescent="0.2">
      <c r="A88">
        <f>Extraction!F89</f>
        <v>0</v>
      </c>
      <c r="B88">
        <f>Extraction!C89</f>
        <v>0</v>
      </c>
    </row>
    <row r="89" spans="1:2" x14ac:dyDescent="0.2">
      <c r="A89">
        <f>Extraction!F90</f>
        <v>0</v>
      </c>
      <c r="B89">
        <f>Extraction!C90</f>
        <v>0</v>
      </c>
    </row>
    <row r="90" spans="1:2" x14ac:dyDescent="0.2">
      <c r="A90">
        <f>Extraction!F91</f>
        <v>0</v>
      </c>
      <c r="B90">
        <f>Extraction!C91</f>
        <v>0</v>
      </c>
    </row>
    <row r="91" spans="1:2" x14ac:dyDescent="0.2">
      <c r="A91">
        <f>Extraction!F92</f>
        <v>0</v>
      </c>
      <c r="B91">
        <f>Extraction!C92</f>
        <v>0</v>
      </c>
    </row>
    <row r="92" spans="1:2" x14ac:dyDescent="0.2">
      <c r="A92">
        <f>Extraction!F93</f>
        <v>0</v>
      </c>
      <c r="B92">
        <f>Extraction!C93</f>
        <v>0</v>
      </c>
    </row>
    <row r="93" spans="1:2" x14ac:dyDescent="0.2">
      <c r="A93">
        <f>Extraction!F94</f>
        <v>0</v>
      </c>
      <c r="B93">
        <f>Extraction!C94</f>
        <v>0</v>
      </c>
    </row>
    <row r="94" spans="1:2" x14ac:dyDescent="0.2">
      <c r="A94">
        <f>Extraction!F95</f>
        <v>0</v>
      </c>
      <c r="B94">
        <f>Extraction!C95</f>
        <v>0</v>
      </c>
    </row>
    <row r="95" spans="1:2" x14ac:dyDescent="0.2">
      <c r="A95">
        <f>Extraction!F96</f>
        <v>0</v>
      </c>
      <c r="B95">
        <f>Extraction!C96</f>
        <v>0</v>
      </c>
    </row>
    <row r="96" spans="1:2" x14ac:dyDescent="0.2">
      <c r="A96">
        <f>Extraction!F97</f>
        <v>0</v>
      </c>
      <c r="B96">
        <f>Extraction!C97</f>
        <v>0</v>
      </c>
    </row>
    <row r="97" spans="1:2" x14ac:dyDescent="0.2">
      <c r="A97">
        <f>Extraction!F98</f>
        <v>0</v>
      </c>
      <c r="B97">
        <f>Extraction!C98</f>
        <v>0</v>
      </c>
    </row>
    <row r="98" spans="1:2" x14ac:dyDescent="0.2">
      <c r="A98">
        <f>Extraction!F99</f>
        <v>0</v>
      </c>
      <c r="B98">
        <f>Extraction!C99</f>
        <v>0</v>
      </c>
    </row>
    <row r="99" spans="1:2" x14ac:dyDescent="0.2">
      <c r="A99">
        <f>Extraction!F100</f>
        <v>0</v>
      </c>
      <c r="B99">
        <f>Extraction!C100</f>
        <v>0</v>
      </c>
    </row>
    <row r="100" spans="1:2" x14ac:dyDescent="0.2">
      <c r="A100">
        <f>Extraction!F101</f>
        <v>0</v>
      </c>
      <c r="B100">
        <f>Extraction!C101</f>
        <v>0</v>
      </c>
    </row>
    <row r="101" spans="1:2" x14ac:dyDescent="0.2">
      <c r="A101">
        <f>Extraction!F102</f>
        <v>0</v>
      </c>
      <c r="B101">
        <f>Extraction!C102</f>
        <v>0</v>
      </c>
    </row>
    <row r="102" spans="1:2" x14ac:dyDescent="0.2">
      <c r="A102">
        <f>Extraction!F103</f>
        <v>0</v>
      </c>
      <c r="B102">
        <f>Extraction!C103</f>
        <v>0</v>
      </c>
    </row>
    <row r="103" spans="1:2" x14ac:dyDescent="0.2">
      <c r="A103">
        <f>Extraction!F104</f>
        <v>0</v>
      </c>
      <c r="B103">
        <f>Extraction!C104</f>
        <v>0</v>
      </c>
    </row>
    <row r="104" spans="1:2" x14ac:dyDescent="0.2">
      <c r="A104">
        <f>Extraction!F105</f>
        <v>0</v>
      </c>
      <c r="B104">
        <f>Extraction!C105</f>
        <v>0</v>
      </c>
    </row>
    <row r="105" spans="1:2" x14ac:dyDescent="0.2">
      <c r="A105">
        <f>Extraction!F106</f>
        <v>0</v>
      </c>
      <c r="B105">
        <f>Extraction!C106</f>
        <v>0</v>
      </c>
    </row>
    <row r="106" spans="1:2" x14ac:dyDescent="0.2">
      <c r="A106">
        <f>Extraction!F107</f>
        <v>0</v>
      </c>
      <c r="B106">
        <f>Extraction!C107</f>
        <v>0</v>
      </c>
    </row>
    <row r="107" spans="1:2" x14ac:dyDescent="0.2">
      <c r="A107">
        <f>Extraction!F108</f>
        <v>0</v>
      </c>
      <c r="B107">
        <f>Extraction!C108</f>
        <v>0</v>
      </c>
    </row>
    <row r="108" spans="1:2" x14ac:dyDescent="0.2">
      <c r="A108">
        <f>Extraction!F109</f>
        <v>0</v>
      </c>
      <c r="B108">
        <f>Extraction!C109</f>
        <v>0</v>
      </c>
    </row>
    <row r="109" spans="1:2" x14ac:dyDescent="0.2">
      <c r="A109">
        <f>Extraction!F110</f>
        <v>0</v>
      </c>
      <c r="B109">
        <f>Extraction!C110</f>
        <v>0</v>
      </c>
    </row>
    <row r="110" spans="1:2" x14ac:dyDescent="0.2">
      <c r="A110">
        <f>Extraction!F111</f>
        <v>0</v>
      </c>
      <c r="B110">
        <f>Extraction!C111</f>
        <v>0</v>
      </c>
    </row>
    <row r="111" spans="1:2" x14ac:dyDescent="0.2">
      <c r="A111">
        <f>Extraction!F112</f>
        <v>0</v>
      </c>
      <c r="B111">
        <f>Extraction!C112</f>
        <v>0</v>
      </c>
    </row>
    <row r="112" spans="1:2" x14ac:dyDescent="0.2">
      <c r="A112">
        <f>Extraction!F113</f>
        <v>0</v>
      </c>
      <c r="B112">
        <f>Extraction!C113</f>
        <v>0</v>
      </c>
    </row>
    <row r="113" spans="1:2" x14ac:dyDescent="0.2">
      <c r="A113">
        <f>Extraction!F114</f>
        <v>0</v>
      </c>
      <c r="B113">
        <f>Extraction!C114</f>
        <v>0</v>
      </c>
    </row>
    <row r="114" spans="1:2" x14ac:dyDescent="0.2">
      <c r="A114">
        <f>Extraction!F115</f>
        <v>0</v>
      </c>
      <c r="B114">
        <f>Extraction!C115</f>
        <v>0</v>
      </c>
    </row>
    <row r="115" spans="1:2" x14ac:dyDescent="0.2">
      <c r="A115">
        <f>Extraction!F116</f>
        <v>0</v>
      </c>
      <c r="B115">
        <f>Extraction!C116</f>
        <v>0</v>
      </c>
    </row>
    <row r="116" spans="1:2" x14ac:dyDescent="0.2">
      <c r="A116">
        <f>Extraction!F117</f>
        <v>0</v>
      </c>
      <c r="B116">
        <f>Extraction!C117</f>
        <v>0</v>
      </c>
    </row>
    <row r="117" spans="1:2" x14ac:dyDescent="0.2">
      <c r="A117">
        <f>Extraction!F118</f>
        <v>0</v>
      </c>
      <c r="B117">
        <f>Extraction!C118</f>
        <v>0</v>
      </c>
    </row>
    <row r="118" spans="1:2" x14ac:dyDescent="0.2">
      <c r="A118">
        <f>Extraction!F119</f>
        <v>0</v>
      </c>
      <c r="B118">
        <f>Extraction!C119</f>
        <v>0</v>
      </c>
    </row>
    <row r="119" spans="1:2" x14ac:dyDescent="0.2">
      <c r="A119">
        <f>Extraction!F120</f>
        <v>0</v>
      </c>
      <c r="B119">
        <f>Extraction!C120</f>
        <v>0</v>
      </c>
    </row>
    <row r="120" spans="1:2" x14ac:dyDescent="0.2">
      <c r="A120">
        <f>Extraction!F121</f>
        <v>0</v>
      </c>
      <c r="B120">
        <f>Extraction!C121</f>
        <v>0</v>
      </c>
    </row>
    <row r="121" spans="1:2" x14ac:dyDescent="0.2">
      <c r="A121">
        <f>Extraction!F122</f>
        <v>0</v>
      </c>
      <c r="B121">
        <f>Extraction!C122</f>
        <v>0</v>
      </c>
    </row>
    <row r="122" spans="1:2" x14ac:dyDescent="0.2">
      <c r="A122">
        <f>Extraction!F123</f>
        <v>0</v>
      </c>
      <c r="B122">
        <f>Extraction!C123</f>
        <v>0</v>
      </c>
    </row>
    <row r="123" spans="1:2" x14ac:dyDescent="0.2">
      <c r="A123">
        <f>Extraction!F124</f>
        <v>0</v>
      </c>
      <c r="B123">
        <f>Extraction!C124</f>
        <v>0</v>
      </c>
    </row>
    <row r="124" spans="1:2" x14ac:dyDescent="0.2">
      <c r="A124">
        <f>Extraction!F125</f>
        <v>0</v>
      </c>
      <c r="B124">
        <f>Extraction!C125</f>
        <v>0</v>
      </c>
    </row>
    <row r="125" spans="1:2" x14ac:dyDescent="0.2">
      <c r="A125">
        <f>Extraction!F126</f>
        <v>0</v>
      </c>
      <c r="B125">
        <f>Extraction!C126</f>
        <v>0</v>
      </c>
    </row>
    <row r="126" spans="1:2" x14ac:dyDescent="0.2">
      <c r="A126">
        <f>Extraction!F127</f>
        <v>0</v>
      </c>
      <c r="B126">
        <f>Extraction!C127</f>
        <v>0</v>
      </c>
    </row>
    <row r="127" spans="1:2" x14ac:dyDescent="0.2">
      <c r="A127">
        <f>Extraction!F128</f>
        <v>0</v>
      </c>
      <c r="B127">
        <f>Extraction!C128</f>
        <v>0</v>
      </c>
    </row>
    <row r="128" spans="1:2" x14ac:dyDescent="0.2">
      <c r="A128">
        <f>Extraction!F129</f>
        <v>0</v>
      </c>
      <c r="B128">
        <f>Extraction!C129</f>
        <v>0</v>
      </c>
    </row>
    <row r="129" spans="1:2" x14ac:dyDescent="0.2">
      <c r="A129">
        <f>Extraction!F130</f>
        <v>0</v>
      </c>
      <c r="B129">
        <f>Extraction!C130</f>
        <v>0</v>
      </c>
    </row>
    <row r="130" spans="1:2" x14ac:dyDescent="0.2">
      <c r="A130">
        <f>Extraction!F131</f>
        <v>0</v>
      </c>
      <c r="B130">
        <f>Extraction!C131</f>
        <v>0</v>
      </c>
    </row>
    <row r="131" spans="1:2" x14ac:dyDescent="0.2">
      <c r="A131">
        <f>Extraction!F132</f>
        <v>0</v>
      </c>
      <c r="B131">
        <f>Extraction!C132</f>
        <v>0</v>
      </c>
    </row>
    <row r="132" spans="1:2" x14ac:dyDescent="0.2">
      <c r="A132">
        <f>Extraction!F133</f>
        <v>0</v>
      </c>
      <c r="B132">
        <f>Extraction!C133</f>
        <v>0</v>
      </c>
    </row>
    <row r="133" spans="1:2" x14ac:dyDescent="0.2">
      <c r="A133">
        <f>Extraction!F134</f>
        <v>0</v>
      </c>
      <c r="B133">
        <f>Extraction!C134</f>
        <v>0</v>
      </c>
    </row>
    <row r="134" spans="1:2" x14ac:dyDescent="0.2">
      <c r="A134">
        <f>Extraction!F135</f>
        <v>0</v>
      </c>
      <c r="B134">
        <f>Extraction!C135</f>
        <v>0</v>
      </c>
    </row>
    <row r="135" spans="1:2" x14ac:dyDescent="0.2">
      <c r="A135">
        <f>Extraction!F136</f>
        <v>0</v>
      </c>
      <c r="B135">
        <f>Extraction!C136</f>
        <v>0</v>
      </c>
    </row>
    <row r="136" spans="1:2" x14ac:dyDescent="0.2">
      <c r="A136">
        <f>Extraction!F137</f>
        <v>0</v>
      </c>
      <c r="B136">
        <f>Extraction!C137</f>
        <v>0</v>
      </c>
    </row>
    <row r="137" spans="1:2" x14ac:dyDescent="0.2">
      <c r="A137">
        <f>Extraction!F138</f>
        <v>0</v>
      </c>
      <c r="B137">
        <f>Extraction!C138</f>
        <v>0</v>
      </c>
    </row>
    <row r="138" spans="1:2" x14ac:dyDescent="0.2">
      <c r="A138">
        <f>Extraction!F139</f>
        <v>0</v>
      </c>
      <c r="B138">
        <f>Extraction!C139</f>
        <v>0</v>
      </c>
    </row>
    <row r="139" spans="1:2" x14ac:dyDescent="0.2">
      <c r="A139">
        <f>Extraction!F140</f>
        <v>0</v>
      </c>
      <c r="B139">
        <f>Extraction!C140</f>
        <v>0</v>
      </c>
    </row>
    <row r="140" spans="1:2" x14ac:dyDescent="0.2">
      <c r="A140">
        <f>Extraction!F141</f>
        <v>0</v>
      </c>
      <c r="B140">
        <f>Extraction!C141</f>
        <v>0</v>
      </c>
    </row>
    <row r="141" spans="1:2" x14ac:dyDescent="0.2">
      <c r="A141">
        <f>Extraction!F142</f>
        <v>0</v>
      </c>
      <c r="B141">
        <f>Extraction!C142</f>
        <v>0</v>
      </c>
    </row>
    <row r="142" spans="1:2" x14ac:dyDescent="0.2">
      <c r="A142">
        <f>Extraction!F143</f>
        <v>0</v>
      </c>
      <c r="B142">
        <f>Extraction!C143</f>
        <v>0</v>
      </c>
    </row>
    <row r="143" spans="1:2" x14ac:dyDescent="0.2">
      <c r="A143">
        <f>Extraction!F144</f>
        <v>0</v>
      </c>
      <c r="B143">
        <f>Extraction!C144</f>
        <v>0</v>
      </c>
    </row>
    <row r="144" spans="1:2" x14ac:dyDescent="0.2">
      <c r="A144">
        <f>Extraction!F145</f>
        <v>0</v>
      </c>
      <c r="B144">
        <f>Extraction!C145</f>
        <v>0</v>
      </c>
    </row>
    <row r="145" spans="1:2" x14ac:dyDescent="0.2">
      <c r="A145">
        <f>Extraction!F146</f>
        <v>0</v>
      </c>
      <c r="B145">
        <f>Extraction!C146</f>
        <v>0</v>
      </c>
    </row>
    <row r="146" spans="1:2" x14ac:dyDescent="0.2">
      <c r="A146">
        <f>Extraction!F147</f>
        <v>0</v>
      </c>
      <c r="B146">
        <f>Extraction!C147</f>
        <v>0</v>
      </c>
    </row>
    <row r="147" spans="1:2" x14ac:dyDescent="0.2">
      <c r="A147">
        <f>Extraction!F148</f>
        <v>0</v>
      </c>
      <c r="B147">
        <f>Extraction!C148</f>
        <v>0</v>
      </c>
    </row>
    <row r="148" spans="1:2" x14ac:dyDescent="0.2">
      <c r="A148">
        <f>Extraction!F149</f>
        <v>0</v>
      </c>
      <c r="B148">
        <f>Extraction!C149</f>
        <v>0</v>
      </c>
    </row>
    <row r="149" spans="1:2" x14ac:dyDescent="0.2">
      <c r="A149">
        <f>Extraction!F150</f>
        <v>0</v>
      </c>
      <c r="B149">
        <f>Extraction!C150</f>
        <v>0</v>
      </c>
    </row>
    <row r="150" spans="1:2" x14ac:dyDescent="0.2">
      <c r="A150">
        <f>Extraction!F151</f>
        <v>0</v>
      </c>
      <c r="B150">
        <f>Extraction!C151</f>
        <v>0</v>
      </c>
    </row>
    <row r="151" spans="1:2" x14ac:dyDescent="0.2">
      <c r="A151">
        <f>Extraction!F152</f>
        <v>0</v>
      </c>
      <c r="B151">
        <f>Extraction!C152</f>
        <v>0</v>
      </c>
    </row>
    <row r="152" spans="1:2" x14ac:dyDescent="0.2">
      <c r="A152">
        <f>Extraction!F153</f>
        <v>0</v>
      </c>
      <c r="B152">
        <f>Extraction!C153</f>
        <v>0</v>
      </c>
    </row>
    <row r="153" spans="1:2" x14ac:dyDescent="0.2">
      <c r="A153">
        <f>Extraction!F154</f>
        <v>0</v>
      </c>
      <c r="B153">
        <f>Extraction!C154</f>
        <v>0</v>
      </c>
    </row>
    <row r="154" spans="1:2" x14ac:dyDescent="0.2">
      <c r="A154">
        <f>Extraction!F155</f>
        <v>0</v>
      </c>
      <c r="B154">
        <f>Extraction!C155</f>
        <v>0</v>
      </c>
    </row>
    <row r="155" spans="1:2" x14ac:dyDescent="0.2">
      <c r="A155">
        <f>Extraction!F156</f>
        <v>0</v>
      </c>
      <c r="B155">
        <f>Extraction!C156</f>
        <v>0</v>
      </c>
    </row>
    <row r="156" spans="1:2" x14ac:dyDescent="0.2">
      <c r="A156">
        <f>Extraction!F157</f>
        <v>0</v>
      </c>
      <c r="B156">
        <f>Extraction!C157</f>
        <v>0</v>
      </c>
    </row>
    <row r="157" spans="1:2" x14ac:dyDescent="0.2">
      <c r="A157">
        <f>Extraction!F158</f>
        <v>0</v>
      </c>
      <c r="B157">
        <f>Extraction!C158</f>
        <v>0</v>
      </c>
    </row>
    <row r="158" spans="1:2" x14ac:dyDescent="0.2">
      <c r="A158">
        <f>Extraction!F159</f>
        <v>0</v>
      </c>
      <c r="B158">
        <f>Extraction!C159</f>
        <v>0</v>
      </c>
    </row>
    <row r="159" spans="1:2" x14ac:dyDescent="0.2">
      <c r="A159">
        <f>Extraction!F160</f>
        <v>0</v>
      </c>
      <c r="B159">
        <f>Extraction!C160</f>
        <v>0</v>
      </c>
    </row>
    <row r="160" spans="1:2" x14ac:dyDescent="0.2">
      <c r="A160">
        <f>Extraction!F161</f>
        <v>0</v>
      </c>
      <c r="B160">
        <f>Extraction!C161</f>
        <v>0</v>
      </c>
    </row>
    <row r="161" spans="1:2" x14ac:dyDescent="0.2">
      <c r="A161">
        <f>Extraction!F162</f>
        <v>0</v>
      </c>
      <c r="B161">
        <f>Extraction!C162</f>
        <v>0</v>
      </c>
    </row>
    <row r="162" spans="1:2" x14ac:dyDescent="0.2">
      <c r="A162">
        <f>Extraction!F163</f>
        <v>0</v>
      </c>
      <c r="B162">
        <f>Extraction!C163</f>
        <v>0</v>
      </c>
    </row>
    <row r="163" spans="1:2" x14ac:dyDescent="0.2">
      <c r="A163">
        <f>Extraction!F164</f>
        <v>0</v>
      </c>
      <c r="B163">
        <f>Extraction!C164</f>
        <v>0</v>
      </c>
    </row>
    <row r="164" spans="1:2" x14ac:dyDescent="0.2">
      <c r="A164">
        <f>Extraction!F165</f>
        <v>0</v>
      </c>
      <c r="B164">
        <f>Extraction!C165</f>
        <v>0</v>
      </c>
    </row>
    <row r="165" spans="1:2" x14ac:dyDescent="0.2">
      <c r="A165">
        <f>Extraction!F166</f>
        <v>0</v>
      </c>
      <c r="B165">
        <f>Extraction!C166</f>
        <v>0</v>
      </c>
    </row>
    <row r="166" spans="1:2" x14ac:dyDescent="0.2">
      <c r="A166">
        <f>Extraction!F167</f>
        <v>0</v>
      </c>
      <c r="B166">
        <f>Extraction!C167</f>
        <v>0</v>
      </c>
    </row>
    <row r="167" spans="1:2" x14ac:dyDescent="0.2">
      <c r="A167">
        <f>Extraction!F168</f>
        <v>0</v>
      </c>
      <c r="B167">
        <f>Extraction!C168</f>
        <v>0</v>
      </c>
    </row>
    <row r="168" spans="1:2" x14ac:dyDescent="0.2">
      <c r="A168">
        <f>Extraction!F169</f>
        <v>0</v>
      </c>
      <c r="B168">
        <f>Extraction!C169</f>
        <v>0</v>
      </c>
    </row>
    <row r="169" spans="1:2" x14ac:dyDescent="0.2">
      <c r="A169">
        <f>Extraction!F170</f>
        <v>0</v>
      </c>
      <c r="B169">
        <f>Extraction!C170</f>
        <v>0</v>
      </c>
    </row>
    <row r="170" spans="1:2" x14ac:dyDescent="0.2">
      <c r="A170">
        <f>Extraction!F171</f>
        <v>0</v>
      </c>
      <c r="B170">
        <f>Extraction!C171</f>
        <v>0</v>
      </c>
    </row>
    <row r="171" spans="1:2" x14ac:dyDescent="0.2">
      <c r="A171">
        <f>Extraction!F172</f>
        <v>0</v>
      </c>
      <c r="B171">
        <f>Extraction!C172</f>
        <v>0</v>
      </c>
    </row>
    <row r="172" spans="1:2" x14ac:dyDescent="0.2">
      <c r="A172">
        <f>Extraction!F173</f>
        <v>0</v>
      </c>
      <c r="B172">
        <f>Extraction!C173</f>
        <v>0</v>
      </c>
    </row>
    <row r="173" spans="1:2" x14ac:dyDescent="0.2">
      <c r="A173">
        <f>Extraction!F174</f>
        <v>0</v>
      </c>
      <c r="B173">
        <f>Extraction!C174</f>
        <v>0</v>
      </c>
    </row>
    <row r="174" spans="1:2" x14ac:dyDescent="0.2">
      <c r="A174">
        <f>Extraction!F175</f>
        <v>0</v>
      </c>
      <c r="B174">
        <f>Extraction!C175</f>
        <v>0</v>
      </c>
    </row>
    <row r="175" spans="1:2" x14ac:dyDescent="0.2">
      <c r="A175">
        <f>Extraction!F176</f>
        <v>0</v>
      </c>
      <c r="B175">
        <f>Extraction!C176</f>
        <v>0</v>
      </c>
    </row>
    <row r="176" spans="1:2" x14ac:dyDescent="0.2">
      <c r="A176">
        <f>Extraction!F177</f>
        <v>0</v>
      </c>
      <c r="B176">
        <f>Extraction!C177</f>
        <v>0</v>
      </c>
    </row>
    <row r="177" spans="1:2" x14ac:dyDescent="0.2">
      <c r="A177">
        <f>Extraction!F178</f>
        <v>0</v>
      </c>
      <c r="B177">
        <f>Extraction!C178</f>
        <v>0</v>
      </c>
    </row>
    <row r="178" spans="1:2" x14ac:dyDescent="0.2">
      <c r="A178">
        <f>Extraction!F179</f>
        <v>0</v>
      </c>
      <c r="B178">
        <f>Extraction!C179</f>
        <v>0</v>
      </c>
    </row>
    <row r="179" spans="1:2" x14ac:dyDescent="0.2">
      <c r="A179">
        <f>Extraction!F180</f>
        <v>0</v>
      </c>
      <c r="B179">
        <f>Extraction!C180</f>
        <v>0</v>
      </c>
    </row>
    <row r="180" spans="1:2" x14ac:dyDescent="0.2">
      <c r="A180">
        <f>Extraction!F181</f>
        <v>0</v>
      </c>
      <c r="B180">
        <f>Extraction!C181</f>
        <v>0</v>
      </c>
    </row>
    <row r="181" spans="1:2" x14ac:dyDescent="0.2">
      <c r="A181">
        <f>Extraction!F182</f>
        <v>0</v>
      </c>
      <c r="B181">
        <f>Extraction!C182</f>
        <v>0</v>
      </c>
    </row>
    <row r="182" spans="1:2" x14ac:dyDescent="0.2">
      <c r="A182">
        <f>Extraction!F183</f>
        <v>0</v>
      </c>
      <c r="B182">
        <f>Extraction!C183</f>
        <v>0</v>
      </c>
    </row>
    <row r="183" spans="1:2" x14ac:dyDescent="0.2">
      <c r="A183">
        <f>Extraction!F184</f>
        <v>0</v>
      </c>
      <c r="B183">
        <f>Extraction!C184</f>
        <v>0</v>
      </c>
    </row>
    <row r="184" spans="1:2" x14ac:dyDescent="0.2">
      <c r="A184">
        <f>Extraction!F185</f>
        <v>0</v>
      </c>
      <c r="B184">
        <f>Extraction!C185</f>
        <v>0</v>
      </c>
    </row>
    <row r="185" spans="1:2" x14ac:dyDescent="0.2">
      <c r="A185">
        <f>Extraction!F186</f>
        <v>0</v>
      </c>
      <c r="B185">
        <f>Extraction!C186</f>
        <v>0</v>
      </c>
    </row>
    <row r="186" spans="1:2" x14ac:dyDescent="0.2">
      <c r="A186">
        <f>Extraction!F187</f>
        <v>0</v>
      </c>
      <c r="B186">
        <f>Extraction!C187</f>
        <v>0</v>
      </c>
    </row>
    <row r="187" spans="1:2" x14ac:dyDescent="0.2">
      <c r="A187">
        <f>Extraction!F188</f>
        <v>0</v>
      </c>
      <c r="B187">
        <f>Extraction!C188</f>
        <v>0</v>
      </c>
    </row>
    <row r="188" spans="1:2" x14ac:dyDescent="0.2">
      <c r="A188">
        <f>Extraction!F189</f>
        <v>0</v>
      </c>
      <c r="B188">
        <f>Extraction!C189</f>
        <v>0</v>
      </c>
    </row>
    <row r="189" spans="1:2" x14ac:dyDescent="0.2">
      <c r="A189">
        <f>Extraction!F190</f>
        <v>0</v>
      </c>
      <c r="B189">
        <f>Extraction!C190</f>
        <v>0</v>
      </c>
    </row>
    <row r="190" spans="1:2" x14ac:dyDescent="0.2">
      <c r="A190">
        <f>Extraction!F191</f>
        <v>0</v>
      </c>
      <c r="B190">
        <f>Extraction!C191</f>
        <v>0</v>
      </c>
    </row>
    <row r="191" spans="1:2" x14ac:dyDescent="0.2">
      <c r="A191">
        <f>Extraction!F192</f>
        <v>0</v>
      </c>
      <c r="B191">
        <f>Extraction!C192</f>
        <v>0</v>
      </c>
    </row>
    <row r="192" spans="1:2" x14ac:dyDescent="0.2">
      <c r="A192">
        <f>Extraction!F193</f>
        <v>0</v>
      </c>
      <c r="B192">
        <f>Extraction!C193</f>
        <v>0</v>
      </c>
    </row>
    <row r="193" spans="1:2" x14ac:dyDescent="0.2">
      <c r="A193">
        <f>Extraction!F194</f>
        <v>0</v>
      </c>
      <c r="B193">
        <f>Extraction!C194</f>
        <v>0</v>
      </c>
    </row>
    <row r="194" spans="1:2" x14ac:dyDescent="0.2">
      <c r="A194">
        <f>Extraction!F195</f>
        <v>0</v>
      </c>
      <c r="B194">
        <f>Extraction!C195</f>
        <v>0</v>
      </c>
    </row>
    <row r="195" spans="1:2" x14ac:dyDescent="0.2">
      <c r="A195">
        <f>Extraction!F196</f>
        <v>0</v>
      </c>
      <c r="B195">
        <f>Extraction!C196</f>
        <v>0</v>
      </c>
    </row>
    <row r="196" spans="1:2" x14ac:dyDescent="0.2">
      <c r="A196">
        <f>Extraction!F197</f>
        <v>0</v>
      </c>
      <c r="B196">
        <f>Extraction!C197</f>
        <v>0</v>
      </c>
    </row>
    <row r="197" spans="1:2" x14ac:dyDescent="0.2">
      <c r="A197">
        <f>Extraction!F198</f>
        <v>0</v>
      </c>
      <c r="B197">
        <f>Extraction!C198</f>
        <v>0</v>
      </c>
    </row>
    <row r="198" spans="1:2" x14ac:dyDescent="0.2">
      <c r="A198">
        <f>Extraction!F199</f>
        <v>0</v>
      </c>
      <c r="B198">
        <f>Extraction!C199</f>
        <v>0</v>
      </c>
    </row>
    <row r="199" spans="1:2" x14ac:dyDescent="0.2">
      <c r="A199">
        <f>Extraction!F200</f>
        <v>0</v>
      </c>
      <c r="B199">
        <f>Extraction!C200</f>
        <v>0</v>
      </c>
    </row>
    <row r="200" spans="1:2" x14ac:dyDescent="0.2">
      <c r="A200">
        <f>Extraction!F201</f>
        <v>0</v>
      </c>
      <c r="B200">
        <f>Extraction!C201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01A74-AF4C-4ACB-8C96-011C36EE9483}">
  <sheetPr codeName="Feuil5"/>
  <dimension ref="A1:O58"/>
  <sheetViews>
    <sheetView zoomScale="80" zoomScaleNormal="80" workbookViewId="0">
      <selection activeCell="J27" sqref="J27"/>
    </sheetView>
  </sheetViews>
  <sheetFormatPr baseColWidth="10" defaultRowHeight="15" x14ac:dyDescent="0.25"/>
  <cols>
    <col min="1" max="2" width="11.42578125" style="4"/>
    <col min="3" max="3" width="20.42578125" style="4" customWidth="1"/>
    <col min="4" max="4" width="19.85546875" style="4" customWidth="1"/>
    <col min="5" max="5" width="16.42578125" style="4" customWidth="1"/>
    <col min="6" max="6" width="21.28515625" style="4" customWidth="1"/>
    <col min="7" max="7" width="17.28515625" style="4" customWidth="1"/>
    <col min="8" max="8" width="15.85546875" style="4" customWidth="1"/>
    <col min="9" max="9" width="16.5703125" style="4" customWidth="1"/>
    <col min="10" max="14" width="11.42578125" style="4"/>
    <col min="15" max="15" width="11" style="4" bestFit="1" customWidth="1"/>
    <col min="16" max="16384" width="11.42578125" style="4"/>
  </cols>
  <sheetData>
    <row r="1" spans="1:15" x14ac:dyDescent="0.25">
      <c r="D1" s="13" t="s">
        <v>59</v>
      </c>
      <c r="E1" s="14"/>
      <c r="F1" s="15"/>
    </row>
    <row r="2" spans="1:15" x14ac:dyDescent="0.25">
      <c r="D2" s="16"/>
      <c r="E2" s="17"/>
      <c r="F2" s="18"/>
    </row>
    <row r="3" spans="1:15" x14ac:dyDescent="0.25">
      <c r="D3" s="19"/>
      <c r="E3" s="20"/>
      <c r="F3" s="21"/>
      <c r="O3" s="4" t="s">
        <v>60</v>
      </c>
    </row>
    <row r="4" spans="1:15" x14ac:dyDescent="0.25">
      <c r="D4" s="22">
        <v>44551</v>
      </c>
      <c r="E4" s="23"/>
      <c r="F4" s="24"/>
      <c r="N4" s="4" t="str">
        <f>Extraction!C2</f>
        <v>F355999991</v>
      </c>
      <c r="O4" s="4">
        <f>IF(Extraction!H2=Bilan!$D$4,Extraction!F2,0)</f>
        <v>1</v>
      </c>
    </row>
    <row r="5" spans="1:15" x14ac:dyDescent="0.25">
      <c r="D5" s="25"/>
      <c r="E5" s="26"/>
      <c r="F5" s="27"/>
      <c r="N5" s="4" t="str">
        <f>Extraction!C3</f>
        <v>F354999901</v>
      </c>
      <c r="O5" s="4">
        <f>IF(Extraction!H3=Bilan!$D$4,Extraction!F3,0)</f>
        <v>0</v>
      </c>
    </row>
    <row r="6" spans="1:15" x14ac:dyDescent="0.25">
      <c r="D6" s="28"/>
      <c r="E6" s="29"/>
      <c r="F6" s="30"/>
      <c r="N6" s="4" t="str">
        <f>Extraction!C4</f>
        <v>P999999999</v>
      </c>
      <c r="O6" s="4">
        <f>IF(Extraction!H4=Bilan!$D$4,Extraction!F4,0)</f>
        <v>0</v>
      </c>
    </row>
    <row r="7" spans="1:15" x14ac:dyDescent="0.25">
      <c r="N7" s="4" t="str">
        <f>Extraction!C5</f>
        <v>EZ-929-DZ</v>
      </c>
      <c r="O7" s="4">
        <f>IF(Extraction!H5=Bilan!$D$4,Extraction!F5,0)</f>
        <v>0</v>
      </c>
    </row>
    <row r="8" spans="1:15" x14ac:dyDescent="0.25">
      <c r="N8" s="4" t="str">
        <f>Extraction!C6</f>
        <v>R349858501</v>
      </c>
      <c r="O8" s="4">
        <f>IF(Extraction!H6=Bilan!$D$4,Extraction!F6,0)</f>
        <v>0</v>
      </c>
    </row>
    <row r="9" spans="1:15" x14ac:dyDescent="0.25">
      <c r="N9" s="4" t="str">
        <f>Extraction!C7</f>
        <v>P356235703</v>
      </c>
      <c r="O9" s="4">
        <f>IF(Extraction!H7=Bilan!$D$4,Extraction!F7,0)</f>
        <v>0</v>
      </c>
    </row>
    <row r="10" spans="1:15" x14ac:dyDescent="0.25">
      <c r="N10" s="4" t="str">
        <f>Extraction!C8</f>
        <v>P354235705</v>
      </c>
      <c r="O10" s="4">
        <f>IF(Extraction!H8=Bilan!$D$4,Extraction!F8,0)</f>
        <v>0</v>
      </c>
    </row>
    <row r="11" spans="1:15" x14ac:dyDescent="0.25">
      <c r="N11" s="4" t="str">
        <f>Extraction!C9</f>
        <v>D354020401</v>
      </c>
      <c r="O11" s="4">
        <f>IF(Extraction!H9=Bilan!$D$4,Extraction!F9,0)</f>
        <v>38</v>
      </c>
    </row>
    <row r="12" spans="1:15" x14ac:dyDescent="0.25">
      <c r="A12" s="40" t="s">
        <v>58</v>
      </c>
      <c r="B12" s="40"/>
      <c r="C12" s="40"/>
      <c r="E12" s="40" t="s">
        <v>57</v>
      </c>
      <c r="F12" s="40"/>
      <c r="G12" s="40"/>
      <c r="N12" s="4" t="str">
        <f>Extraction!C10</f>
        <v>P354235701</v>
      </c>
      <c r="O12" s="4">
        <f>IF(Extraction!H10=Bilan!$D$4,Extraction!F10,0)</f>
        <v>0</v>
      </c>
    </row>
    <row r="13" spans="1:15" x14ac:dyDescent="0.25">
      <c r="A13" s="40"/>
      <c r="B13" s="40"/>
      <c r="C13" s="40"/>
      <c r="E13" s="40"/>
      <c r="F13" s="40"/>
      <c r="G13" s="40"/>
      <c r="N13" s="4" t="str">
        <f>Extraction!C11</f>
        <v>P354025705</v>
      </c>
      <c r="O13" s="4">
        <f>IF(Extraction!H11=Bilan!$D$4,Extraction!F11,0)</f>
        <v>0</v>
      </c>
    </row>
    <row r="14" spans="1:15" x14ac:dyDescent="0.25">
      <c r="A14" s="40"/>
      <c r="B14" s="40"/>
      <c r="C14" s="40"/>
      <c r="E14" s="40"/>
      <c r="F14" s="40"/>
      <c r="G14" s="40"/>
      <c r="N14" s="4" t="str">
        <f>Extraction!C12</f>
        <v>P355125001</v>
      </c>
      <c r="O14" s="4">
        <f>IF(Extraction!H12=Bilan!$D$4,Extraction!F12,0)</f>
        <v>133</v>
      </c>
    </row>
    <row r="15" spans="1:15" x14ac:dyDescent="0.25">
      <c r="A15" s="42">
        <f>MAX(O4:O56)</f>
        <v>133</v>
      </c>
      <c r="B15" s="42"/>
      <c r="C15" s="42"/>
      <c r="E15" s="43" cm="1">
        <f t="array" ref="E15">AVERAGE(IF(O4:O56&lt;&gt;0,O4:O56))</f>
        <v>30.777777777777779</v>
      </c>
      <c r="F15" s="43"/>
      <c r="G15" s="43"/>
      <c r="N15" s="4">
        <f>Extraction!C13</f>
        <v>0</v>
      </c>
      <c r="O15" s="4">
        <f>IF(Extraction!H13=Bilan!$D$4,Extraction!F13,0)</f>
        <v>0</v>
      </c>
    </row>
    <row r="16" spans="1:15" x14ac:dyDescent="0.25">
      <c r="A16" s="42"/>
      <c r="B16" s="42"/>
      <c r="C16" s="42"/>
      <c r="E16" s="43"/>
      <c r="F16" s="43"/>
      <c r="G16" s="43"/>
      <c r="N16" s="4" t="str">
        <f>Extraction!C14</f>
        <v>P356026101</v>
      </c>
      <c r="O16" s="4">
        <f>IF(Extraction!H14=Bilan!$D$4,Extraction!F14,0)</f>
        <v>0</v>
      </c>
    </row>
    <row r="17" spans="1:15" x14ac:dyDescent="0.25">
      <c r="A17" s="42"/>
      <c r="B17" s="42"/>
      <c r="C17" s="42"/>
      <c r="E17" s="43"/>
      <c r="F17" s="43"/>
      <c r="G17" s="43"/>
      <c r="N17" s="4" t="str">
        <f>Extraction!C15</f>
        <v>P355025703</v>
      </c>
      <c r="O17" s="4">
        <f>IF(Extraction!H15=Bilan!$D$4,Extraction!F15,0)</f>
        <v>0</v>
      </c>
    </row>
    <row r="18" spans="1:15" x14ac:dyDescent="0.25">
      <c r="N18" s="4" t="str">
        <f>Extraction!C16</f>
        <v>D354020401</v>
      </c>
      <c r="O18" s="4">
        <f>IF(Extraction!H16=Bilan!$D$4,Extraction!F16,0)</f>
        <v>0</v>
      </c>
    </row>
    <row r="19" spans="1:15" x14ac:dyDescent="0.25">
      <c r="A19" s="13" t="s">
        <v>56</v>
      </c>
      <c r="B19" s="14"/>
      <c r="C19" s="15"/>
      <c r="E19" s="13" t="s">
        <v>55</v>
      </c>
      <c r="F19" s="14"/>
      <c r="G19" s="15"/>
      <c r="N19" s="4" t="str">
        <f>Extraction!C17</f>
        <v>P355025703</v>
      </c>
      <c r="O19" s="4">
        <f>IF(Extraction!H17=Bilan!$D$4,Extraction!F17,0)</f>
        <v>0</v>
      </c>
    </row>
    <row r="20" spans="1:15" x14ac:dyDescent="0.25">
      <c r="A20" s="16"/>
      <c r="B20" s="17"/>
      <c r="C20" s="18"/>
      <c r="E20" s="16"/>
      <c r="F20" s="17"/>
      <c r="G20" s="18"/>
      <c r="N20" s="4" t="str">
        <f>Extraction!C18</f>
        <v>P356025705</v>
      </c>
      <c r="O20" s="4">
        <f>IF(Extraction!H18=Bilan!$D$4,Extraction!F18,0)</f>
        <v>0</v>
      </c>
    </row>
    <row r="21" spans="1:15" x14ac:dyDescent="0.25">
      <c r="A21" s="19"/>
      <c r="B21" s="20"/>
      <c r="C21" s="21"/>
      <c r="E21" s="19"/>
      <c r="F21" s="20"/>
      <c r="G21" s="21"/>
      <c r="N21" s="4" t="str">
        <f>Extraction!C19</f>
        <v>P354025705</v>
      </c>
      <c r="O21" s="4">
        <f>IF(Extraction!H19=Bilan!$D$4,Extraction!F19,0)</f>
        <v>10</v>
      </c>
    </row>
    <row r="22" spans="1:15" ht="14.25" customHeight="1" x14ac:dyDescent="0.25">
      <c r="A22" s="44" cm="1">
        <f t="array" ref="A22">MIN(IF(O4:O56&lt;&gt;0,O4:O56))</f>
        <v>1</v>
      </c>
      <c r="B22" s="44"/>
      <c r="C22" s="44"/>
      <c r="E22" s="31">
        <f>O58</f>
        <v>277</v>
      </c>
      <c r="F22" s="32"/>
      <c r="G22" s="33"/>
      <c r="K22" s="5"/>
      <c r="L22" s="5"/>
      <c r="M22" s="5"/>
      <c r="N22" s="4" t="str">
        <f>Extraction!C20</f>
        <v>P355025703</v>
      </c>
      <c r="O22" s="4">
        <f>IF(Extraction!H20=Bilan!$D$4,Extraction!F20,0)</f>
        <v>10</v>
      </c>
    </row>
    <row r="23" spans="1:15" x14ac:dyDescent="0.25">
      <c r="A23" s="44"/>
      <c r="B23" s="44"/>
      <c r="C23" s="44"/>
      <c r="E23" s="34"/>
      <c r="F23" s="35"/>
      <c r="G23" s="36"/>
      <c r="N23" s="4" t="str">
        <f>Extraction!C21</f>
        <v>P355235703</v>
      </c>
      <c r="O23" s="4">
        <f>IF(Extraction!H21=Bilan!$D$4,Extraction!F21,0)</f>
        <v>0</v>
      </c>
    </row>
    <row r="24" spans="1:15" x14ac:dyDescent="0.25">
      <c r="A24" s="44"/>
      <c r="B24" s="44"/>
      <c r="C24" s="44"/>
      <c r="E24" s="37"/>
      <c r="F24" s="38"/>
      <c r="G24" s="39"/>
      <c r="N24" s="4" t="str">
        <f>Extraction!C22</f>
        <v>F354903301</v>
      </c>
      <c r="O24" s="4">
        <f>IF(Extraction!H22=Bilan!$D$4,Extraction!F22,0)</f>
        <v>0</v>
      </c>
    </row>
    <row r="25" spans="1:15" x14ac:dyDescent="0.25">
      <c r="N25" s="4" t="str">
        <f>Extraction!C23</f>
        <v>P356026301</v>
      </c>
      <c r="O25" s="4">
        <f>IF(Extraction!H23=Bilan!$D$4,Extraction!F23,0)</f>
        <v>0</v>
      </c>
    </row>
    <row r="26" spans="1:15" x14ac:dyDescent="0.25">
      <c r="A26" s="40" t="s">
        <v>61</v>
      </c>
      <c r="B26" s="40"/>
      <c r="C26" s="40"/>
      <c r="E26" s="40" t="s">
        <v>62</v>
      </c>
      <c r="F26" s="40"/>
      <c r="G26" s="40"/>
      <c r="N26" s="4" t="str">
        <f>Extraction!C24</f>
        <v>P355235703</v>
      </c>
      <c r="O26" s="4">
        <f>IF(Extraction!H24=Bilan!$D$4,Extraction!F24,0)</f>
        <v>34</v>
      </c>
    </row>
    <row r="27" spans="1:15" x14ac:dyDescent="0.25">
      <c r="A27" s="40"/>
      <c r="B27" s="40"/>
      <c r="C27" s="40"/>
      <c r="E27" s="40"/>
      <c r="F27" s="40"/>
      <c r="G27" s="40"/>
      <c r="N27" s="4" t="str">
        <f>Extraction!C25</f>
        <v>D351007001</v>
      </c>
      <c r="O27" s="4">
        <f>IF(Extraction!H25=Bilan!$D$4,Extraction!F25,0)</f>
        <v>12</v>
      </c>
    </row>
    <row r="28" spans="1:15" x14ac:dyDescent="0.25">
      <c r="A28" s="40"/>
      <c r="B28" s="40"/>
      <c r="C28" s="40"/>
      <c r="E28" s="40"/>
      <c r="F28" s="40"/>
      <c r="G28" s="40"/>
      <c r="N28" s="4" t="str">
        <f>Extraction!C26</f>
        <v>P354235705</v>
      </c>
      <c r="O28" s="4">
        <f>IF(Extraction!H26=Bilan!$D$4,Extraction!F26,0)</f>
        <v>2</v>
      </c>
    </row>
    <row r="29" spans="1:15" x14ac:dyDescent="0.25">
      <c r="A29" s="41">
        <f>COUNTIF(O4:O56,"&gt;0")</f>
        <v>9</v>
      </c>
      <c r="B29" s="41"/>
      <c r="C29" s="41"/>
      <c r="E29" s="41">
        <f>COUNTIF(Extraction!F2:F200,"&lt;&gt;")</f>
        <v>59</v>
      </c>
      <c r="F29" s="41"/>
      <c r="G29" s="41"/>
      <c r="N29" s="4" t="str">
        <f>Extraction!C27</f>
        <v>P355235703</v>
      </c>
      <c r="O29" s="4">
        <f>IF(Extraction!H27=Bilan!$D$4,Extraction!F27,0)</f>
        <v>0</v>
      </c>
    </row>
    <row r="30" spans="1:15" x14ac:dyDescent="0.25">
      <c r="A30" s="41"/>
      <c r="B30" s="41"/>
      <c r="C30" s="41"/>
      <c r="E30" s="41"/>
      <c r="F30" s="41"/>
      <c r="G30" s="41"/>
      <c r="N30" s="4" t="str">
        <f>Extraction!C28</f>
        <v>D351007001</v>
      </c>
      <c r="O30" s="4">
        <f>IF(Extraction!H28=Bilan!$D$4,Extraction!F28,0)</f>
        <v>0</v>
      </c>
    </row>
    <row r="31" spans="1:15" x14ac:dyDescent="0.25">
      <c r="A31" s="41"/>
      <c r="B31" s="41"/>
      <c r="C31" s="41"/>
      <c r="E31" s="41"/>
      <c r="F31" s="41"/>
      <c r="G31" s="41"/>
      <c r="N31" s="4" t="str">
        <f>Extraction!C29</f>
        <v>D354003401</v>
      </c>
      <c r="O31" s="4">
        <f>IF(Extraction!H29=Bilan!$D$4,Extraction!F29,0)</f>
        <v>0</v>
      </c>
    </row>
    <row r="32" spans="1:15" x14ac:dyDescent="0.25">
      <c r="N32" s="4" t="str">
        <f>Extraction!C30</f>
        <v>P354235705</v>
      </c>
      <c r="O32" s="4">
        <f>IF(Extraction!H30=Bilan!$D$4,Extraction!F30,0)</f>
        <v>0</v>
      </c>
    </row>
    <row r="33" spans="3:15" x14ac:dyDescent="0.25">
      <c r="N33" s="4" t="str">
        <f>Extraction!C31</f>
        <v>P354026001</v>
      </c>
      <c r="O33" s="4">
        <f>IF(Extraction!H31=Bilan!$D$4,Extraction!F31,0)</f>
        <v>0</v>
      </c>
    </row>
    <row r="34" spans="3:15" x14ac:dyDescent="0.25">
      <c r="N34" s="4" t="str">
        <f>Extraction!C32</f>
        <v>P355125601</v>
      </c>
      <c r="O34" s="4">
        <f>IF(Extraction!H32=Bilan!$D$4,Extraction!F32,0)</f>
        <v>37</v>
      </c>
    </row>
    <row r="35" spans="3:15" ht="15.75" thickBot="1" x14ac:dyDescent="0.3">
      <c r="N35" s="4" t="str">
        <f>Extraction!C33</f>
        <v>R354851201</v>
      </c>
      <c r="O35" s="4">
        <f>IF(Extraction!H33=Bilan!$D$4,Extraction!F33,0)</f>
        <v>0</v>
      </c>
    </row>
    <row r="36" spans="3:15" ht="15.75" thickBot="1" x14ac:dyDescent="0.3">
      <c r="E36" s="6" t="s">
        <v>64</v>
      </c>
      <c r="I36" s="6" t="s">
        <v>64</v>
      </c>
      <c r="N36" s="4" t="str">
        <f>Extraction!C34</f>
        <v>R349856001</v>
      </c>
      <c r="O36" s="4">
        <f>IF(Extraction!H34=Bilan!$D$4,Extraction!F34,0)</f>
        <v>0</v>
      </c>
    </row>
    <row r="37" spans="3:15" x14ac:dyDescent="0.25">
      <c r="C37" s="10" t="s">
        <v>65</v>
      </c>
      <c r="D37" s="48" cm="1">
        <f t="array" ref="D37">SMALL(IF($O$4:$O$56&lt;&gt;0,$O$4:$O$56,""),1)</f>
        <v>1</v>
      </c>
      <c r="E37" s="45" t="str">
        <f>VLOOKUP(D37,RECHERCHEV!$A$1:$B$200,2,FALSE)</f>
        <v>F355999991</v>
      </c>
      <c r="G37" s="7" t="s">
        <v>63</v>
      </c>
      <c r="H37" s="48">
        <f>LARGE($O$4:$O$56,1)</f>
        <v>133</v>
      </c>
      <c r="I37" s="48" t="str">
        <f>VLOOKUP(H37,RECHERCHEV!$A$1:$B$200,2,FALSE)</f>
        <v>P355125001</v>
      </c>
    </row>
    <row r="38" spans="3:15" x14ac:dyDescent="0.25">
      <c r="C38" s="11"/>
      <c r="D38" s="49"/>
      <c r="E38" s="46"/>
      <c r="G38" s="8"/>
      <c r="H38" s="49"/>
      <c r="I38" s="49"/>
      <c r="N38" s="4" t="str">
        <f>Extraction!C36</f>
        <v>R350857005</v>
      </c>
      <c r="O38" s="4">
        <f>IF(Extraction!H36=Bilan!$D$4,Extraction!F36,0)</f>
        <v>0</v>
      </c>
    </row>
    <row r="39" spans="3:15" ht="15.75" thickBot="1" x14ac:dyDescent="0.3">
      <c r="C39" s="11"/>
      <c r="D39" s="50"/>
      <c r="E39" s="47"/>
      <c r="G39" s="8"/>
      <c r="H39" s="50"/>
      <c r="I39" s="50"/>
      <c r="N39" s="4" t="str">
        <f>Extraction!C37</f>
        <v>R349858505</v>
      </c>
      <c r="O39" s="4">
        <f>IF(Extraction!H37=Bilan!$D$4,Extraction!F37,0)</f>
        <v>0</v>
      </c>
    </row>
    <row r="40" spans="3:15" x14ac:dyDescent="0.25">
      <c r="C40" s="11"/>
      <c r="D40" s="48" cm="1">
        <f t="array" ref="D40">SMALL(IF($O$4:$O$56&lt;&gt;0,$O$4:$O$56,""),2)</f>
        <v>2</v>
      </c>
      <c r="E40" s="45" t="str">
        <f>VLOOKUP(D40,RECHERCHEV!$A$1:$B$200,2,FALSE)</f>
        <v>F354999901</v>
      </c>
      <c r="G40" s="8"/>
      <c r="H40" s="48">
        <f>LARGE($O$4:$O$56,2)</f>
        <v>38</v>
      </c>
      <c r="I40" s="48" t="str">
        <f>VLOOKUP(H40,RECHERCHEV!$A$1:$B$200,2,FALSE)</f>
        <v>D354020401</v>
      </c>
      <c r="N40" s="4" t="str">
        <f>Extraction!C38</f>
        <v>F350999901</v>
      </c>
      <c r="O40" s="4">
        <f>IF(Extraction!H38=Bilan!$D$4,Extraction!F38,0)</f>
        <v>0</v>
      </c>
    </row>
    <row r="41" spans="3:15" x14ac:dyDescent="0.25">
      <c r="C41" s="11"/>
      <c r="D41" s="49"/>
      <c r="E41" s="46"/>
      <c r="G41" s="8"/>
      <c r="H41" s="49"/>
      <c r="I41" s="49"/>
      <c r="N41" s="4" t="str">
        <f>Extraction!C39</f>
        <v>LR24NPCE</v>
      </c>
      <c r="O41" s="4">
        <f>IF(Extraction!H39=Bilan!$D$4,Extraction!F39,0)</f>
        <v>0</v>
      </c>
    </row>
    <row r="42" spans="3:15" ht="15.75" thickBot="1" x14ac:dyDescent="0.3">
      <c r="C42" s="11"/>
      <c r="D42" s="50"/>
      <c r="E42" s="47"/>
      <c r="G42" s="8"/>
      <c r="H42" s="50"/>
      <c r="I42" s="50"/>
      <c r="N42" s="4" t="str">
        <f>Extraction!C40</f>
        <v>LR24NPCF</v>
      </c>
      <c r="O42" s="4">
        <f>IF(Extraction!H40=Bilan!$D$4,Extraction!F40,0)</f>
        <v>0</v>
      </c>
    </row>
    <row r="43" spans="3:15" x14ac:dyDescent="0.25">
      <c r="C43" s="11"/>
      <c r="D43" s="48" cm="1">
        <f t="array" ref="D43">SMALL(IF($O$4:$O$56&lt;&gt;0,$O$4:$O$56,""),3)</f>
        <v>10</v>
      </c>
      <c r="E43" s="45" t="str">
        <f>VLOOKUP(D43,RECHERCHEV!$A$1:$B$200,2,FALSE)</f>
        <v>P354025705</v>
      </c>
      <c r="G43" s="8"/>
      <c r="H43" s="48">
        <f>LARGE($O$4:$O$56,3)</f>
        <v>37</v>
      </c>
      <c r="I43" s="48" t="str">
        <f>VLOOKUP(H43,RECHERCHEV!$A$1:$B$200,2,FALSE)</f>
        <v>P355125601</v>
      </c>
      <c r="N43" s="4" t="str">
        <f>Extraction!C41</f>
        <v>R351852103</v>
      </c>
      <c r="O43" s="4">
        <f>IF(Extraction!H41=Bilan!$D$4,Extraction!F41,0)</f>
        <v>0</v>
      </c>
    </row>
    <row r="44" spans="3:15" x14ac:dyDescent="0.25">
      <c r="C44" s="11"/>
      <c r="D44" s="49"/>
      <c r="E44" s="46"/>
      <c r="G44" s="8"/>
      <c r="H44" s="49"/>
      <c r="I44" s="49"/>
      <c r="N44" s="4" t="str">
        <f>Extraction!C42</f>
        <v>R350852103</v>
      </c>
      <c r="O44" s="4">
        <f>IF(Extraction!H42=Bilan!$D$4,Extraction!F42,0)</f>
        <v>0</v>
      </c>
    </row>
    <row r="45" spans="3:15" ht="15.75" thickBot="1" x14ac:dyDescent="0.3">
      <c r="C45" s="12"/>
      <c r="D45" s="50"/>
      <c r="E45" s="47"/>
      <c r="G45" s="9"/>
      <c r="H45" s="50"/>
      <c r="I45" s="50"/>
      <c r="N45" s="4" t="str">
        <f>Extraction!C43</f>
        <v>F315253501</v>
      </c>
      <c r="O45" s="4">
        <f>IF(Extraction!H43=Bilan!$D$4,Extraction!F43,0)</f>
        <v>0</v>
      </c>
    </row>
    <row r="46" spans="3:15" x14ac:dyDescent="0.25">
      <c r="N46" s="4" t="str">
        <f>Extraction!C44</f>
        <v>ZZ09122021</v>
      </c>
      <c r="O46" s="4">
        <f>IF(Extraction!H44=Bilan!$D$4,Extraction!F44,0)</f>
        <v>0</v>
      </c>
    </row>
    <row r="47" spans="3:15" x14ac:dyDescent="0.25">
      <c r="N47" s="4" t="str">
        <f>Extraction!C45</f>
        <v>P354025705</v>
      </c>
      <c r="O47" s="4">
        <f>IF(Extraction!H45=Bilan!$D$4,Extraction!F45,0)</f>
        <v>0</v>
      </c>
    </row>
    <row r="48" spans="3:15" x14ac:dyDescent="0.25">
      <c r="N48" s="4">
        <f>Extraction!C46</f>
        <v>2021122206</v>
      </c>
      <c r="O48" s="4">
        <f>IF(Extraction!H46=Bilan!$D$4,Extraction!F46,0)</f>
        <v>0</v>
      </c>
    </row>
    <row r="49" spans="14:15" x14ac:dyDescent="0.25">
      <c r="N49" s="4" t="str">
        <f>Extraction!C47</f>
        <v>R350856003</v>
      </c>
      <c r="O49" s="4">
        <f>IF(Extraction!H47=Bilan!$D$4,Extraction!F47,0)</f>
        <v>0</v>
      </c>
    </row>
    <row r="50" spans="14:15" x14ac:dyDescent="0.25">
      <c r="N50" s="4" t="str">
        <f>Extraction!C48</f>
        <v>D350006301</v>
      </c>
      <c r="O50" s="4">
        <f>IF(Extraction!H48=Bilan!$D$4,Extraction!F48,0)</f>
        <v>0</v>
      </c>
    </row>
    <row r="51" spans="14:15" x14ac:dyDescent="0.25">
      <c r="N51" s="4" t="str">
        <f>Extraction!C49</f>
        <v>F354999901</v>
      </c>
      <c r="O51" s="4">
        <f>IF(Extraction!H49=Bilan!$D$4,Extraction!F49,0)</f>
        <v>0</v>
      </c>
    </row>
    <row r="52" spans="14:15" x14ac:dyDescent="0.25">
      <c r="N52" s="4">
        <f>Extraction!C50</f>
        <v>0</v>
      </c>
      <c r="O52" s="4">
        <f>IF(Extraction!H50=Bilan!$D$4,Extraction!F50,0)</f>
        <v>0</v>
      </c>
    </row>
    <row r="53" spans="14:15" x14ac:dyDescent="0.25">
      <c r="N53" s="4">
        <f>Extraction!C51</f>
        <v>30903486</v>
      </c>
      <c r="O53" s="4">
        <f>IF(Extraction!H51=Bilan!$D$4,Extraction!F51,0)</f>
        <v>0</v>
      </c>
    </row>
    <row r="54" spans="14:15" x14ac:dyDescent="0.25">
      <c r="N54" s="4" t="str">
        <f>Extraction!C52</f>
        <v>INITIAL</v>
      </c>
      <c r="O54" s="4">
        <f>IF(Extraction!H52=Bilan!$D$4,Extraction!F52,0)</f>
        <v>0</v>
      </c>
    </row>
    <row r="55" spans="14:15" x14ac:dyDescent="0.25">
      <c r="N55" s="4" t="str">
        <f>Extraction!C53</f>
        <v>R352855005</v>
      </c>
      <c r="O55" s="4">
        <f>IF(Extraction!H53=Bilan!$D$4,Extraction!F53,0)</f>
        <v>0</v>
      </c>
    </row>
    <row r="56" spans="14:15" x14ac:dyDescent="0.25">
      <c r="N56" s="4" t="str">
        <f>Extraction!C54</f>
        <v>RGPI202112</v>
      </c>
      <c r="O56" s="4">
        <f>IF(Extraction!H54=Bilan!$D$4,Extraction!F54,0)</f>
        <v>0</v>
      </c>
    </row>
    <row r="58" spans="14:15" x14ac:dyDescent="0.25">
      <c r="O58" s="4">
        <f>SUM(O4:O56)</f>
        <v>277</v>
      </c>
    </row>
  </sheetData>
  <mergeCells count="28">
    <mergeCell ref="H43:H45"/>
    <mergeCell ref="H40:H42"/>
    <mergeCell ref="I40:I42"/>
    <mergeCell ref="I43:I45"/>
    <mergeCell ref="I37:I39"/>
    <mergeCell ref="H37:H39"/>
    <mergeCell ref="E40:E42"/>
    <mergeCell ref="E43:E45"/>
    <mergeCell ref="D40:D42"/>
    <mergeCell ref="D43:D45"/>
    <mergeCell ref="E37:E39"/>
    <mergeCell ref="D37:D39"/>
    <mergeCell ref="G37:G45"/>
    <mergeCell ref="C37:C45"/>
    <mergeCell ref="D1:F3"/>
    <mergeCell ref="D4:F6"/>
    <mergeCell ref="E19:G21"/>
    <mergeCell ref="E22:G24"/>
    <mergeCell ref="A26:C28"/>
    <mergeCell ref="E26:G28"/>
    <mergeCell ref="A29:C31"/>
    <mergeCell ref="A12:C14"/>
    <mergeCell ref="E12:G14"/>
    <mergeCell ref="A15:C17"/>
    <mergeCell ref="E15:G17"/>
    <mergeCell ref="A19:C21"/>
    <mergeCell ref="A22:C24"/>
    <mergeCell ref="E29:G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Infos</vt:lpstr>
      <vt:lpstr>Base de données</vt:lpstr>
      <vt:lpstr>Extraction</vt:lpstr>
      <vt:lpstr>RECHERCHEV</vt:lpstr>
      <vt:lpstr>Bilan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ABRAHAM Andre</dc:creator>
  <cp:lastModifiedBy>MERLIN Antoine</cp:lastModifiedBy>
  <dcterms:created xsi:type="dcterms:W3CDTF">2021-12-20T12:48:40Z</dcterms:created>
  <dcterms:modified xsi:type="dcterms:W3CDTF">2021-12-21T07:13:29Z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2021-12-20T12:47:06Z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c8721582-9ad4-4a83-8af7-8643638be94e</vt:lpwstr>
  </property>
  <property fmtid="{D5CDD505-2E9C-101B-9397-08002B2CF9AE}" pid="8" name="MSIP_Label_fd1c0902-ed92-4fed-896d-2e7725de02d4_ContentBits">
    <vt:lpwstr>2</vt:lpwstr>
  </property>
</Properties>
</file>