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3715" windowHeight="10050" activeTab="1"/>
  </bookViews>
  <sheets>
    <sheet name="Phase 1" sheetId="13" r:id="rId1"/>
    <sheet name="Phase 2" sheetId="14" r:id="rId2"/>
    <sheet name="Feuil2" sheetId="2" state="hidden" r:id="rId3"/>
  </sheets>
  <definedNames>
    <definedName name="Résultat">Feuil2!$C$5:$C$7</definedName>
    <definedName name="score">Feuil2!$D$5:$D$26</definedName>
  </definedNames>
  <calcPr calcId="145621"/>
</workbook>
</file>

<file path=xl/calcChain.xml><?xml version="1.0" encoding="utf-8"?>
<calcChain xmlns="http://schemas.openxmlformats.org/spreadsheetml/2006/main">
  <c r="B12" i="14" l="1"/>
  <c r="H6" i="14"/>
  <c r="H294" i="14"/>
  <c r="S378" i="14"/>
  <c r="T378" i="14" s="1"/>
  <c r="Q378" i="14"/>
  <c r="R378" i="14" s="1"/>
  <c r="O378" i="14"/>
  <c r="P378" i="14" s="1"/>
  <c r="S377" i="14"/>
  <c r="T377" i="14" s="1"/>
  <c r="Q377" i="14"/>
  <c r="R377" i="14" s="1"/>
  <c r="O377" i="14"/>
  <c r="P377" i="14" s="1"/>
  <c r="S376" i="14"/>
  <c r="T376" i="14" s="1"/>
  <c r="Q376" i="14"/>
  <c r="R376" i="14" s="1"/>
  <c r="O376" i="14"/>
  <c r="P376" i="14" s="1"/>
  <c r="S375" i="14"/>
  <c r="T375" i="14" s="1"/>
  <c r="Q375" i="14"/>
  <c r="R375" i="14" s="1"/>
  <c r="O375" i="14"/>
  <c r="P375" i="14" s="1"/>
  <c r="H374" i="14"/>
  <c r="G374" i="14"/>
  <c r="H373" i="14"/>
  <c r="G373" i="14"/>
  <c r="Q372" i="14"/>
  <c r="R372" i="14" s="1"/>
  <c r="O372" i="14"/>
  <c r="P372" i="14" s="1"/>
  <c r="H372" i="14"/>
  <c r="G372" i="14"/>
  <c r="Q371" i="14"/>
  <c r="R371" i="14" s="1"/>
  <c r="O371" i="14"/>
  <c r="P371" i="14" s="1"/>
  <c r="Q370" i="14"/>
  <c r="R370" i="14" s="1"/>
  <c r="O370" i="14"/>
  <c r="P370" i="14" s="1"/>
  <c r="Q369" i="14"/>
  <c r="R369" i="14" s="1"/>
  <c r="O369" i="14"/>
  <c r="P369" i="14" s="1"/>
  <c r="R368" i="14"/>
  <c r="Q368" i="14"/>
  <c r="P368" i="14"/>
  <c r="O368" i="14"/>
  <c r="Q367" i="14"/>
  <c r="R367" i="14" s="1"/>
  <c r="O367" i="14"/>
  <c r="P367" i="14" s="1"/>
  <c r="T364" i="14"/>
  <c r="S364" i="14"/>
  <c r="R364" i="14"/>
  <c r="Q364" i="14"/>
  <c r="P364" i="14"/>
  <c r="O364" i="14"/>
  <c r="N364" i="14"/>
  <c r="M364" i="14"/>
  <c r="L364" i="14"/>
  <c r="T363" i="14"/>
  <c r="S363" i="14"/>
  <c r="R363" i="14"/>
  <c r="Q363" i="14"/>
  <c r="P363" i="14"/>
  <c r="O363" i="14"/>
  <c r="N363" i="14"/>
  <c r="M363" i="14"/>
  <c r="L363" i="14"/>
  <c r="T362" i="14"/>
  <c r="S362" i="14"/>
  <c r="R362" i="14"/>
  <c r="Q362" i="14"/>
  <c r="P362" i="14"/>
  <c r="O362" i="14"/>
  <c r="N362" i="14"/>
  <c r="M362" i="14"/>
  <c r="L362" i="14"/>
  <c r="T361" i="14"/>
  <c r="S361" i="14"/>
  <c r="R361" i="14"/>
  <c r="Q361" i="14"/>
  <c r="P361" i="14"/>
  <c r="O361" i="14"/>
  <c r="N361" i="14"/>
  <c r="M361" i="14"/>
  <c r="L361" i="14"/>
  <c r="W359" i="14"/>
  <c r="V359" i="14"/>
  <c r="U359" i="14"/>
  <c r="T359" i="14"/>
  <c r="S359" i="14"/>
  <c r="R359" i="14"/>
  <c r="Q359" i="14"/>
  <c r="P359" i="14"/>
  <c r="O359" i="14"/>
  <c r="N359" i="14"/>
  <c r="M359" i="14"/>
  <c r="L359" i="14"/>
  <c r="W358" i="14"/>
  <c r="V358" i="14"/>
  <c r="U358" i="14"/>
  <c r="T358" i="14"/>
  <c r="S358" i="14"/>
  <c r="R358" i="14"/>
  <c r="Q358" i="14"/>
  <c r="P358" i="14"/>
  <c r="O358" i="14"/>
  <c r="N358" i="14"/>
  <c r="M358" i="14"/>
  <c r="L358" i="14"/>
  <c r="W357" i="14"/>
  <c r="V357" i="14"/>
  <c r="U357" i="14"/>
  <c r="T357" i="14"/>
  <c r="S357" i="14"/>
  <c r="R357" i="14"/>
  <c r="Q357" i="14"/>
  <c r="P357" i="14"/>
  <c r="O357" i="14"/>
  <c r="N357" i="14"/>
  <c r="M357" i="14"/>
  <c r="L357" i="14"/>
  <c r="S346" i="14"/>
  <c r="T346" i="14" s="1"/>
  <c r="Q346" i="14"/>
  <c r="R346" i="14" s="1"/>
  <c r="O346" i="14"/>
  <c r="P346" i="14" s="1"/>
  <c r="S345" i="14"/>
  <c r="T345" i="14" s="1"/>
  <c r="Q345" i="14"/>
  <c r="R345" i="14" s="1"/>
  <c r="O345" i="14"/>
  <c r="P345" i="14" s="1"/>
  <c r="S344" i="14"/>
  <c r="T344" i="14" s="1"/>
  <c r="Q344" i="14"/>
  <c r="R344" i="14" s="1"/>
  <c r="O344" i="14"/>
  <c r="P344" i="14" s="1"/>
  <c r="S343" i="14"/>
  <c r="T343" i="14" s="1"/>
  <c r="Q343" i="14"/>
  <c r="R343" i="14" s="1"/>
  <c r="O343" i="14"/>
  <c r="P343" i="14" s="1"/>
  <c r="H342" i="14"/>
  <c r="G342" i="14"/>
  <c r="H341" i="14"/>
  <c r="G341" i="14"/>
  <c r="Q340" i="14"/>
  <c r="R340" i="14" s="1"/>
  <c r="O340" i="14"/>
  <c r="P340" i="14" s="1"/>
  <c r="H340" i="14"/>
  <c r="G340" i="14"/>
  <c r="Q339" i="14"/>
  <c r="R339" i="14" s="1"/>
  <c r="O339" i="14"/>
  <c r="P339" i="14" s="1"/>
  <c r="Q338" i="14"/>
  <c r="R338" i="14" s="1"/>
  <c r="O338" i="14"/>
  <c r="P338" i="14" s="1"/>
  <c r="Q337" i="14"/>
  <c r="R337" i="14" s="1"/>
  <c r="O337" i="14"/>
  <c r="P337" i="14" s="1"/>
  <c r="Q336" i="14"/>
  <c r="R336" i="14" s="1"/>
  <c r="P336" i="14"/>
  <c r="O336" i="14"/>
  <c r="Q335" i="14"/>
  <c r="R335" i="14" s="1"/>
  <c r="O335" i="14"/>
  <c r="P335" i="14" s="1"/>
  <c r="T332" i="14"/>
  <c r="S332" i="14"/>
  <c r="R332" i="14"/>
  <c r="Q332" i="14"/>
  <c r="P332" i="14"/>
  <c r="O332" i="14"/>
  <c r="N332" i="14"/>
  <c r="M332" i="14"/>
  <c r="L332" i="14"/>
  <c r="T331" i="14"/>
  <c r="S331" i="14"/>
  <c r="R331" i="14"/>
  <c r="Q331" i="14"/>
  <c r="P331" i="14"/>
  <c r="O331" i="14"/>
  <c r="N331" i="14"/>
  <c r="M331" i="14"/>
  <c r="L331" i="14"/>
  <c r="T330" i="14"/>
  <c r="S330" i="14"/>
  <c r="R330" i="14"/>
  <c r="Q330" i="14"/>
  <c r="P330" i="14"/>
  <c r="O330" i="14"/>
  <c r="N330" i="14"/>
  <c r="M330" i="14"/>
  <c r="L330" i="14"/>
  <c r="T329" i="14"/>
  <c r="S329" i="14"/>
  <c r="R329" i="14"/>
  <c r="Q329" i="14"/>
  <c r="P329" i="14"/>
  <c r="O329" i="14"/>
  <c r="N329" i="14"/>
  <c r="M329" i="14"/>
  <c r="L329" i="14"/>
  <c r="W327" i="14"/>
  <c r="V327" i="14"/>
  <c r="U327" i="14"/>
  <c r="T327" i="14"/>
  <c r="S327" i="14"/>
  <c r="R327" i="14"/>
  <c r="Q327" i="14"/>
  <c r="P327" i="14"/>
  <c r="O327" i="14"/>
  <c r="N327" i="14"/>
  <c r="M327" i="14"/>
  <c r="L327" i="14"/>
  <c r="W326" i="14"/>
  <c r="V326" i="14"/>
  <c r="U326" i="14"/>
  <c r="T326" i="14"/>
  <c r="S326" i="14"/>
  <c r="R326" i="14"/>
  <c r="Q326" i="14"/>
  <c r="P326" i="14"/>
  <c r="O326" i="14"/>
  <c r="N326" i="14"/>
  <c r="M326" i="14"/>
  <c r="L326" i="14"/>
  <c r="W325" i="14"/>
  <c r="V325" i="14"/>
  <c r="U325" i="14"/>
  <c r="T325" i="14"/>
  <c r="S325" i="14"/>
  <c r="R325" i="14"/>
  <c r="Q325" i="14"/>
  <c r="P325" i="14"/>
  <c r="O325" i="14"/>
  <c r="N325" i="14"/>
  <c r="M325" i="14"/>
  <c r="L325" i="14"/>
  <c r="S314" i="14"/>
  <c r="T314" i="14" s="1"/>
  <c r="Q314" i="14"/>
  <c r="R314" i="14" s="1"/>
  <c r="O314" i="14"/>
  <c r="P314" i="14" s="1"/>
  <c r="S313" i="14"/>
  <c r="T313" i="14" s="1"/>
  <c r="Q313" i="14"/>
  <c r="R313" i="14" s="1"/>
  <c r="P313" i="14"/>
  <c r="O313" i="14"/>
  <c r="S312" i="14"/>
  <c r="T312" i="14" s="1"/>
  <c r="R312" i="14"/>
  <c r="Q312" i="14"/>
  <c r="O312" i="14"/>
  <c r="P312" i="14" s="1"/>
  <c r="S311" i="14"/>
  <c r="T311" i="14" s="1"/>
  <c r="Q311" i="14"/>
  <c r="R311" i="14" s="1"/>
  <c r="O311" i="14"/>
  <c r="P311" i="14" s="1"/>
  <c r="H310" i="14"/>
  <c r="G310" i="14"/>
  <c r="H309" i="14"/>
  <c r="G309" i="14"/>
  <c r="R308" i="14"/>
  <c r="Q308" i="14"/>
  <c r="O308" i="14"/>
  <c r="P308" i="14" s="1"/>
  <c r="H308" i="14"/>
  <c r="G308" i="14"/>
  <c r="I308" i="14" s="1"/>
  <c r="R307" i="14"/>
  <c r="Q307" i="14"/>
  <c r="P307" i="14"/>
  <c r="O307" i="14"/>
  <c r="Q306" i="14"/>
  <c r="R306" i="14" s="1"/>
  <c r="O306" i="14"/>
  <c r="P306" i="14" s="1"/>
  <c r="R305" i="14"/>
  <c r="Q305" i="14"/>
  <c r="P305" i="14"/>
  <c r="O305" i="14"/>
  <c r="Q304" i="14"/>
  <c r="R304" i="14" s="1"/>
  <c r="O304" i="14"/>
  <c r="P304" i="14" s="1"/>
  <c r="Q303" i="14"/>
  <c r="R303" i="14" s="1"/>
  <c r="O303" i="14"/>
  <c r="P303" i="14" s="1"/>
  <c r="T300" i="14"/>
  <c r="S300" i="14"/>
  <c r="R300" i="14"/>
  <c r="Q300" i="14"/>
  <c r="P300" i="14"/>
  <c r="O300" i="14"/>
  <c r="N300" i="14"/>
  <c r="M300" i="14"/>
  <c r="L300" i="14"/>
  <c r="T299" i="14"/>
  <c r="S299" i="14"/>
  <c r="R299" i="14"/>
  <c r="Q299" i="14"/>
  <c r="P299" i="14"/>
  <c r="O299" i="14"/>
  <c r="N299" i="14"/>
  <c r="M299" i="14"/>
  <c r="L299" i="14"/>
  <c r="T298" i="14"/>
  <c r="S298" i="14"/>
  <c r="R298" i="14"/>
  <c r="Q298" i="14"/>
  <c r="P298" i="14"/>
  <c r="O298" i="14"/>
  <c r="N298" i="14"/>
  <c r="M298" i="14"/>
  <c r="L298" i="14"/>
  <c r="T297" i="14"/>
  <c r="S297" i="14"/>
  <c r="R297" i="14"/>
  <c r="Q297" i="14"/>
  <c r="P297" i="14"/>
  <c r="O297" i="14"/>
  <c r="N297" i="14"/>
  <c r="M297" i="14"/>
  <c r="L297" i="14"/>
  <c r="W295" i="14"/>
  <c r="V295" i="14"/>
  <c r="U295" i="14"/>
  <c r="T295" i="14"/>
  <c r="S295" i="14"/>
  <c r="R295" i="14"/>
  <c r="Q295" i="14"/>
  <c r="P295" i="14"/>
  <c r="O295" i="14"/>
  <c r="N295" i="14"/>
  <c r="M295" i="14"/>
  <c r="L295" i="14"/>
  <c r="W294" i="14"/>
  <c r="V294" i="14"/>
  <c r="U294" i="14"/>
  <c r="T294" i="14"/>
  <c r="S294" i="14"/>
  <c r="R294" i="14"/>
  <c r="Q294" i="14"/>
  <c r="P294" i="14"/>
  <c r="O294" i="14"/>
  <c r="N294" i="14"/>
  <c r="M294" i="14"/>
  <c r="L294" i="14"/>
  <c r="W293" i="14"/>
  <c r="V293" i="14"/>
  <c r="U293" i="14"/>
  <c r="T293" i="14"/>
  <c r="S293" i="14"/>
  <c r="R293" i="14"/>
  <c r="Q293" i="14"/>
  <c r="P293" i="14"/>
  <c r="O293" i="14"/>
  <c r="N293" i="14"/>
  <c r="M293" i="14"/>
  <c r="L293" i="14"/>
  <c r="S282" i="14"/>
  <c r="T282" i="14" s="1"/>
  <c r="Q282" i="14"/>
  <c r="R282" i="14" s="1"/>
  <c r="O282" i="14"/>
  <c r="P282" i="14" s="1"/>
  <c r="S281" i="14"/>
  <c r="T281" i="14" s="1"/>
  <c r="Q281" i="14"/>
  <c r="R281" i="14" s="1"/>
  <c r="O281" i="14"/>
  <c r="P281" i="14" s="1"/>
  <c r="S280" i="14"/>
  <c r="T280" i="14" s="1"/>
  <c r="Q280" i="14"/>
  <c r="R280" i="14" s="1"/>
  <c r="O280" i="14"/>
  <c r="P280" i="14" s="1"/>
  <c r="S279" i="14"/>
  <c r="T279" i="14" s="1"/>
  <c r="Q279" i="14"/>
  <c r="R279" i="14" s="1"/>
  <c r="O279" i="14"/>
  <c r="P279" i="14" s="1"/>
  <c r="H278" i="14"/>
  <c r="G278" i="14"/>
  <c r="H277" i="14"/>
  <c r="G277" i="14"/>
  <c r="I277" i="14" s="1"/>
  <c r="Q276" i="14"/>
  <c r="R276" i="14" s="1"/>
  <c r="O276" i="14"/>
  <c r="P276" i="14" s="1"/>
  <c r="H276" i="14"/>
  <c r="G276" i="14"/>
  <c r="I276" i="14" s="1"/>
  <c r="Q275" i="14"/>
  <c r="R275" i="14" s="1"/>
  <c r="O275" i="14"/>
  <c r="P275" i="14" s="1"/>
  <c r="R274" i="14"/>
  <c r="Q274" i="14"/>
  <c r="P274" i="14"/>
  <c r="O274" i="14"/>
  <c r="Q273" i="14"/>
  <c r="R273" i="14" s="1"/>
  <c r="O273" i="14"/>
  <c r="P273" i="14" s="1"/>
  <c r="R272" i="14"/>
  <c r="Q272" i="14"/>
  <c r="P272" i="14"/>
  <c r="O272" i="14"/>
  <c r="Q271" i="14"/>
  <c r="R271" i="14" s="1"/>
  <c r="O271" i="14"/>
  <c r="P271" i="14" s="1"/>
  <c r="T268" i="14"/>
  <c r="S268" i="14"/>
  <c r="R268" i="14"/>
  <c r="Q268" i="14"/>
  <c r="P268" i="14"/>
  <c r="O268" i="14"/>
  <c r="N268" i="14"/>
  <c r="M268" i="14"/>
  <c r="L268" i="14"/>
  <c r="T267" i="14"/>
  <c r="S267" i="14"/>
  <c r="R267" i="14"/>
  <c r="Q267" i="14"/>
  <c r="P267" i="14"/>
  <c r="O267" i="14"/>
  <c r="N267" i="14"/>
  <c r="M267" i="14"/>
  <c r="L267" i="14"/>
  <c r="T266" i="14"/>
  <c r="S266" i="14"/>
  <c r="R266" i="14"/>
  <c r="Q266" i="14"/>
  <c r="P266" i="14"/>
  <c r="O266" i="14"/>
  <c r="N266" i="14"/>
  <c r="M266" i="14"/>
  <c r="L266" i="14"/>
  <c r="T265" i="14"/>
  <c r="S265" i="14"/>
  <c r="R265" i="14"/>
  <c r="Q265" i="14"/>
  <c r="P265" i="14"/>
  <c r="O265" i="14"/>
  <c r="N265" i="14"/>
  <c r="M265" i="14"/>
  <c r="L265" i="14"/>
  <c r="W263" i="14"/>
  <c r="V263" i="14"/>
  <c r="U263" i="14"/>
  <c r="T263" i="14"/>
  <c r="S263" i="14"/>
  <c r="R263" i="14"/>
  <c r="Q263" i="14"/>
  <c r="P263" i="14"/>
  <c r="O263" i="14"/>
  <c r="N263" i="14"/>
  <c r="M263" i="14"/>
  <c r="L263" i="14"/>
  <c r="W262" i="14"/>
  <c r="V262" i="14"/>
  <c r="U262" i="14"/>
  <c r="T262" i="14"/>
  <c r="S262" i="14"/>
  <c r="R262" i="14"/>
  <c r="Q262" i="14"/>
  <c r="P262" i="14"/>
  <c r="O262" i="14"/>
  <c r="N262" i="14"/>
  <c r="M262" i="14"/>
  <c r="L262" i="14"/>
  <c r="W261" i="14"/>
  <c r="V261" i="14"/>
  <c r="U261" i="14"/>
  <c r="T261" i="14"/>
  <c r="S261" i="14"/>
  <c r="R261" i="14"/>
  <c r="Q261" i="14"/>
  <c r="P261" i="14"/>
  <c r="O261" i="14"/>
  <c r="N261" i="14"/>
  <c r="M261" i="14"/>
  <c r="L261" i="14"/>
  <c r="T250" i="14"/>
  <c r="S250" i="14"/>
  <c r="Q250" i="14"/>
  <c r="R250" i="14" s="1"/>
  <c r="O250" i="14"/>
  <c r="P250" i="14" s="1"/>
  <c r="T249" i="14"/>
  <c r="S249" i="14"/>
  <c r="R249" i="14"/>
  <c r="Q249" i="14"/>
  <c r="O249" i="14"/>
  <c r="P249" i="14" s="1"/>
  <c r="S248" i="14"/>
  <c r="T248" i="14" s="1"/>
  <c r="Q248" i="14"/>
  <c r="R248" i="14" s="1"/>
  <c r="O248" i="14"/>
  <c r="P248" i="14" s="1"/>
  <c r="S247" i="14"/>
  <c r="T247" i="14" s="1"/>
  <c r="Q247" i="14"/>
  <c r="R247" i="14" s="1"/>
  <c r="O247" i="14"/>
  <c r="P247" i="14" s="1"/>
  <c r="H246" i="14"/>
  <c r="G246" i="14"/>
  <c r="H245" i="14"/>
  <c r="G245" i="14"/>
  <c r="Q244" i="14"/>
  <c r="R244" i="14" s="1"/>
  <c r="P244" i="14"/>
  <c r="O244" i="14"/>
  <c r="H244" i="14"/>
  <c r="G244" i="14"/>
  <c r="I244" i="14" s="1"/>
  <c r="R243" i="14"/>
  <c r="Q243" i="14"/>
  <c r="O243" i="14"/>
  <c r="P243" i="14" s="1"/>
  <c r="Q242" i="14"/>
  <c r="R242" i="14" s="1"/>
  <c r="O242" i="14"/>
  <c r="P242" i="14" s="1"/>
  <c r="Q241" i="14"/>
  <c r="R241" i="14" s="1"/>
  <c r="O241" i="14"/>
  <c r="P241" i="14" s="1"/>
  <c r="Q240" i="14"/>
  <c r="R240" i="14" s="1"/>
  <c r="O240" i="14"/>
  <c r="P240" i="14" s="1"/>
  <c r="Q239" i="14"/>
  <c r="R239" i="14" s="1"/>
  <c r="O239" i="14"/>
  <c r="P239" i="14" s="1"/>
  <c r="T236" i="14"/>
  <c r="S236" i="14"/>
  <c r="R236" i="14"/>
  <c r="Q236" i="14"/>
  <c r="P236" i="14"/>
  <c r="O236" i="14"/>
  <c r="N236" i="14"/>
  <c r="M236" i="14"/>
  <c r="L236" i="14"/>
  <c r="T235" i="14"/>
  <c r="S235" i="14"/>
  <c r="R235" i="14"/>
  <c r="Q235" i="14"/>
  <c r="P235" i="14"/>
  <c r="O235" i="14"/>
  <c r="N235" i="14"/>
  <c r="M235" i="14"/>
  <c r="L235" i="14"/>
  <c r="T234" i="14"/>
  <c r="S234" i="14"/>
  <c r="R234" i="14"/>
  <c r="Q234" i="14"/>
  <c r="P234" i="14"/>
  <c r="O234" i="14"/>
  <c r="N234" i="14"/>
  <c r="M234" i="14"/>
  <c r="L234" i="14"/>
  <c r="T233" i="14"/>
  <c r="S233" i="14"/>
  <c r="R233" i="14"/>
  <c r="Q233" i="14"/>
  <c r="P233" i="14"/>
  <c r="O233" i="14"/>
  <c r="N233" i="14"/>
  <c r="M233" i="14"/>
  <c r="L233" i="14"/>
  <c r="W231" i="14"/>
  <c r="V231" i="14"/>
  <c r="U231" i="14"/>
  <c r="T231" i="14"/>
  <c r="S231" i="14"/>
  <c r="R231" i="14"/>
  <c r="Q231" i="14"/>
  <c r="P231" i="14"/>
  <c r="O231" i="14"/>
  <c r="N231" i="14"/>
  <c r="M231" i="14"/>
  <c r="L231" i="14"/>
  <c r="W230" i="14"/>
  <c r="V230" i="14"/>
  <c r="U230" i="14"/>
  <c r="T230" i="14"/>
  <c r="S230" i="14"/>
  <c r="R230" i="14"/>
  <c r="Q230" i="14"/>
  <c r="P230" i="14"/>
  <c r="O230" i="14"/>
  <c r="N230" i="14"/>
  <c r="M230" i="14"/>
  <c r="L230" i="14"/>
  <c r="W229" i="14"/>
  <c r="V229" i="14"/>
  <c r="U229" i="14"/>
  <c r="T229" i="14"/>
  <c r="S229" i="14"/>
  <c r="R229" i="14"/>
  <c r="Q229" i="14"/>
  <c r="P229" i="14"/>
  <c r="O229" i="14"/>
  <c r="N229" i="14"/>
  <c r="M229" i="14"/>
  <c r="L229" i="14"/>
  <c r="S218" i="14"/>
  <c r="T218" i="14" s="1"/>
  <c r="Q218" i="14"/>
  <c r="R218" i="14" s="1"/>
  <c r="O218" i="14"/>
  <c r="P218" i="14" s="1"/>
  <c r="S217" i="14"/>
  <c r="T217" i="14" s="1"/>
  <c r="Q217" i="14"/>
  <c r="R217" i="14" s="1"/>
  <c r="O217" i="14"/>
  <c r="P217" i="14" s="1"/>
  <c r="S216" i="14"/>
  <c r="T216" i="14" s="1"/>
  <c r="Q216" i="14"/>
  <c r="R216" i="14" s="1"/>
  <c r="O216" i="14"/>
  <c r="P216" i="14" s="1"/>
  <c r="S215" i="14"/>
  <c r="T215" i="14" s="1"/>
  <c r="Q215" i="14"/>
  <c r="R215" i="14" s="1"/>
  <c r="O215" i="14"/>
  <c r="P215" i="14" s="1"/>
  <c r="H214" i="14"/>
  <c r="G214" i="14"/>
  <c r="H213" i="14"/>
  <c r="G213" i="14"/>
  <c r="Q212" i="14"/>
  <c r="R212" i="14" s="1"/>
  <c r="O212" i="14"/>
  <c r="P212" i="14" s="1"/>
  <c r="H212" i="14"/>
  <c r="G212" i="14"/>
  <c r="Q211" i="14"/>
  <c r="R211" i="14" s="1"/>
  <c r="O211" i="14"/>
  <c r="P211" i="14" s="1"/>
  <c r="Q210" i="14"/>
  <c r="R210" i="14" s="1"/>
  <c r="O210" i="14"/>
  <c r="P210" i="14" s="1"/>
  <c r="Q209" i="14"/>
  <c r="R209" i="14" s="1"/>
  <c r="O209" i="14"/>
  <c r="P209" i="14" s="1"/>
  <c r="Q208" i="14"/>
  <c r="R208" i="14" s="1"/>
  <c r="O208" i="14"/>
  <c r="P208" i="14" s="1"/>
  <c r="Q207" i="14"/>
  <c r="R207" i="14" s="1"/>
  <c r="O207" i="14"/>
  <c r="P207" i="14" s="1"/>
  <c r="T204" i="14"/>
  <c r="S204" i="14"/>
  <c r="R204" i="14"/>
  <c r="Q204" i="14"/>
  <c r="P204" i="14"/>
  <c r="O204" i="14"/>
  <c r="N204" i="14"/>
  <c r="M204" i="14"/>
  <c r="L204" i="14"/>
  <c r="T203" i="14"/>
  <c r="S203" i="14"/>
  <c r="R203" i="14"/>
  <c r="Q203" i="14"/>
  <c r="P203" i="14"/>
  <c r="O203" i="14"/>
  <c r="N203" i="14"/>
  <c r="M203" i="14"/>
  <c r="L203" i="14"/>
  <c r="T202" i="14"/>
  <c r="S202" i="14"/>
  <c r="R202" i="14"/>
  <c r="Q202" i="14"/>
  <c r="P202" i="14"/>
  <c r="O202" i="14"/>
  <c r="N202" i="14"/>
  <c r="M202" i="14"/>
  <c r="L202" i="14"/>
  <c r="T201" i="14"/>
  <c r="S201" i="14"/>
  <c r="R201" i="14"/>
  <c r="Q201" i="14"/>
  <c r="P201" i="14"/>
  <c r="O201" i="14"/>
  <c r="N201" i="14"/>
  <c r="M201" i="14"/>
  <c r="L201" i="14"/>
  <c r="W199" i="14"/>
  <c r="V199" i="14"/>
  <c r="U199" i="14"/>
  <c r="T199" i="14"/>
  <c r="S199" i="14"/>
  <c r="R199" i="14"/>
  <c r="Q199" i="14"/>
  <c r="P199" i="14"/>
  <c r="O199" i="14"/>
  <c r="N199" i="14"/>
  <c r="M199" i="14"/>
  <c r="L199" i="14"/>
  <c r="W198" i="14"/>
  <c r="V198" i="14"/>
  <c r="U198" i="14"/>
  <c r="T198" i="14"/>
  <c r="S198" i="14"/>
  <c r="R198" i="14"/>
  <c r="Q198" i="14"/>
  <c r="P198" i="14"/>
  <c r="O198" i="14"/>
  <c r="N198" i="14"/>
  <c r="M198" i="14"/>
  <c r="L198" i="14"/>
  <c r="W197" i="14"/>
  <c r="V197" i="14"/>
  <c r="U197" i="14"/>
  <c r="T197" i="14"/>
  <c r="S197" i="14"/>
  <c r="R197" i="14"/>
  <c r="Q197" i="14"/>
  <c r="P197" i="14"/>
  <c r="O197" i="14"/>
  <c r="N197" i="14"/>
  <c r="M197" i="14"/>
  <c r="L197" i="14"/>
  <c r="T186" i="14"/>
  <c r="S186" i="14"/>
  <c r="R186" i="14"/>
  <c r="Q186" i="14"/>
  <c r="P186" i="14"/>
  <c r="O186" i="14"/>
  <c r="T185" i="14"/>
  <c r="S185" i="14"/>
  <c r="R185" i="14"/>
  <c r="Q185" i="14"/>
  <c r="P185" i="14"/>
  <c r="O185" i="14"/>
  <c r="T184" i="14"/>
  <c r="S184" i="14"/>
  <c r="R184" i="14"/>
  <c r="Q184" i="14"/>
  <c r="P184" i="14"/>
  <c r="O184" i="14"/>
  <c r="T183" i="14"/>
  <c r="S183" i="14"/>
  <c r="R183" i="14"/>
  <c r="Q183" i="14"/>
  <c r="P183" i="14"/>
  <c r="O183" i="14"/>
  <c r="H182" i="14"/>
  <c r="G182" i="14"/>
  <c r="H181" i="14"/>
  <c r="G181" i="14"/>
  <c r="Q180" i="14"/>
  <c r="R180" i="14" s="1"/>
  <c r="O180" i="14"/>
  <c r="P180" i="14" s="1"/>
  <c r="H180" i="14"/>
  <c r="G180" i="14"/>
  <c r="I180" i="14" s="1"/>
  <c r="R179" i="14"/>
  <c r="Q179" i="14"/>
  <c r="P179" i="14"/>
  <c r="O179" i="14"/>
  <c r="Q178" i="14"/>
  <c r="R178" i="14" s="1"/>
  <c r="O178" i="14"/>
  <c r="P178" i="14" s="1"/>
  <c r="R177" i="14"/>
  <c r="Q177" i="14"/>
  <c r="P177" i="14"/>
  <c r="O177" i="14"/>
  <c r="Q176" i="14"/>
  <c r="R176" i="14" s="1"/>
  <c r="O176" i="14"/>
  <c r="P176" i="14" s="1"/>
  <c r="Q175" i="14"/>
  <c r="R175" i="14" s="1"/>
  <c r="O175" i="14"/>
  <c r="P175" i="14" s="1"/>
  <c r="T172" i="14"/>
  <c r="S172" i="14"/>
  <c r="R172" i="14"/>
  <c r="Q172" i="14"/>
  <c r="P172" i="14"/>
  <c r="O172" i="14"/>
  <c r="N172" i="14"/>
  <c r="M172" i="14"/>
  <c r="L172" i="14"/>
  <c r="T171" i="14"/>
  <c r="S171" i="14"/>
  <c r="R171" i="14"/>
  <c r="Q171" i="14"/>
  <c r="P171" i="14"/>
  <c r="O171" i="14"/>
  <c r="N171" i="14"/>
  <c r="M171" i="14"/>
  <c r="L171" i="14"/>
  <c r="T170" i="14"/>
  <c r="S170" i="14"/>
  <c r="R170" i="14"/>
  <c r="Q170" i="14"/>
  <c r="P170" i="14"/>
  <c r="O170" i="14"/>
  <c r="N170" i="14"/>
  <c r="M170" i="14"/>
  <c r="L170" i="14"/>
  <c r="T169" i="14"/>
  <c r="S169" i="14"/>
  <c r="R169" i="14"/>
  <c r="Q169" i="14"/>
  <c r="P169" i="14"/>
  <c r="O169" i="14"/>
  <c r="N169" i="14"/>
  <c r="M169" i="14"/>
  <c r="L169" i="14"/>
  <c r="W167" i="14"/>
  <c r="V167" i="14"/>
  <c r="U167" i="14"/>
  <c r="T167" i="14"/>
  <c r="S167" i="14"/>
  <c r="R167" i="14"/>
  <c r="Q167" i="14"/>
  <c r="P167" i="14"/>
  <c r="O167" i="14"/>
  <c r="N167" i="14"/>
  <c r="M167" i="14"/>
  <c r="L167" i="14"/>
  <c r="W166" i="14"/>
  <c r="V166" i="14"/>
  <c r="U166" i="14"/>
  <c r="T166" i="14"/>
  <c r="S166" i="14"/>
  <c r="R166" i="14"/>
  <c r="Q166" i="14"/>
  <c r="P166" i="14"/>
  <c r="O166" i="14"/>
  <c r="N166" i="14"/>
  <c r="M166" i="14"/>
  <c r="L166" i="14"/>
  <c r="W165" i="14"/>
  <c r="V165" i="14"/>
  <c r="U165" i="14"/>
  <c r="T165" i="14"/>
  <c r="S165" i="14"/>
  <c r="R165" i="14"/>
  <c r="Q165" i="14"/>
  <c r="P165" i="14"/>
  <c r="O165" i="14"/>
  <c r="N165" i="14"/>
  <c r="M165" i="14"/>
  <c r="L165" i="14"/>
  <c r="S154" i="14"/>
  <c r="T154" i="14" s="1"/>
  <c r="Q154" i="14"/>
  <c r="R154" i="14" s="1"/>
  <c r="O154" i="14"/>
  <c r="P154" i="14" s="1"/>
  <c r="S153" i="14"/>
  <c r="T153" i="14" s="1"/>
  <c r="Q153" i="14"/>
  <c r="R153" i="14" s="1"/>
  <c r="O153" i="14"/>
  <c r="P153" i="14" s="1"/>
  <c r="S152" i="14"/>
  <c r="T152" i="14" s="1"/>
  <c r="Q152" i="14"/>
  <c r="R152" i="14" s="1"/>
  <c r="O152" i="14"/>
  <c r="P152" i="14" s="1"/>
  <c r="S151" i="14"/>
  <c r="T151" i="14" s="1"/>
  <c r="Q151" i="14"/>
  <c r="R151" i="14" s="1"/>
  <c r="O151" i="14"/>
  <c r="P151" i="14" s="1"/>
  <c r="H150" i="14"/>
  <c r="G150" i="14"/>
  <c r="H149" i="14"/>
  <c r="G149" i="14"/>
  <c r="Q148" i="14"/>
  <c r="R148" i="14" s="1"/>
  <c r="O148" i="14"/>
  <c r="P148" i="14" s="1"/>
  <c r="H148" i="14"/>
  <c r="G148" i="14"/>
  <c r="Q147" i="14"/>
  <c r="R147" i="14" s="1"/>
  <c r="O147" i="14"/>
  <c r="P147" i="14" s="1"/>
  <c r="Q146" i="14"/>
  <c r="R146" i="14" s="1"/>
  <c r="O146" i="14"/>
  <c r="P146" i="14" s="1"/>
  <c r="Q145" i="14"/>
  <c r="R145" i="14" s="1"/>
  <c r="O145" i="14"/>
  <c r="P145" i="14" s="1"/>
  <c r="Q144" i="14"/>
  <c r="R144" i="14" s="1"/>
  <c r="O144" i="14"/>
  <c r="P144" i="14" s="1"/>
  <c r="Q143" i="14"/>
  <c r="R143" i="14" s="1"/>
  <c r="O143" i="14"/>
  <c r="P143" i="14" s="1"/>
  <c r="T140" i="14"/>
  <c r="S140" i="14"/>
  <c r="R140" i="14"/>
  <c r="Q140" i="14"/>
  <c r="P140" i="14"/>
  <c r="O140" i="14"/>
  <c r="N140" i="14"/>
  <c r="M140" i="14"/>
  <c r="L140" i="14"/>
  <c r="T139" i="14"/>
  <c r="S139" i="14"/>
  <c r="R139" i="14"/>
  <c r="Q139" i="14"/>
  <c r="P139" i="14"/>
  <c r="O139" i="14"/>
  <c r="N139" i="14"/>
  <c r="M139" i="14"/>
  <c r="L139" i="14"/>
  <c r="T138" i="14"/>
  <c r="S138" i="14"/>
  <c r="R138" i="14"/>
  <c r="Q138" i="14"/>
  <c r="P138" i="14"/>
  <c r="O138" i="14"/>
  <c r="N138" i="14"/>
  <c r="M138" i="14"/>
  <c r="L138" i="14"/>
  <c r="T137" i="14"/>
  <c r="S137" i="14"/>
  <c r="R137" i="14"/>
  <c r="Q137" i="14"/>
  <c r="P137" i="14"/>
  <c r="O137" i="14"/>
  <c r="N137" i="14"/>
  <c r="M137" i="14"/>
  <c r="L137" i="14"/>
  <c r="W135" i="14"/>
  <c r="V135" i="14"/>
  <c r="U135" i="14"/>
  <c r="T135" i="14"/>
  <c r="S135" i="14"/>
  <c r="R135" i="14"/>
  <c r="Q135" i="14"/>
  <c r="P135" i="14"/>
  <c r="O135" i="14"/>
  <c r="N135" i="14"/>
  <c r="M135" i="14"/>
  <c r="L135" i="14"/>
  <c r="W134" i="14"/>
  <c r="V134" i="14"/>
  <c r="U134" i="14"/>
  <c r="T134" i="14"/>
  <c r="S134" i="14"/>
  <c r="R134" i="14"/>
  <c r="Q134" i="14"/>
  <c r="P134" i="14"/>
  <c r="O134" i="14"/>
  <c r="N134" i="14"/>
  <c r="M134" i="14"/>
  <c r="L134" i="14"/>
  <c r="W133" i="14"/>
  <c r="V133" i="14"/>
  <c r="U133" i="14"/>
  <c r="T133" i="14"/>
  <c r="S133" i="14"/>
  <c r="R133" i="14"/>
  <c r="Q133" i="14"/>
  <c r="P133" i="14"/>
  <c r="O133" i="14"/>
  <c r="N133" i="14"/>
  <c r="M133" i="14"/>
  <c r="L133" i="14"/>
  <c r="S122" i="14"/>
  <c r="T122" i="14" s="1"/>
  <c r="Q122" i="14"/>
  <c r="R122" i="14" s="1"/>
  <c r="O122" i="14"/>
  <c r="P122" i="14" s="1"/>
  <c r="S121" i="14"/>
  <c r="T121" i="14" s="1"/>
  <c r="Q121" i="14"/>
  <c r="R121" i="14" s="1"/>
  <c r="O121" i="14"/>
  <c r="P121" i="14" s="1"/>
  <c r="S120" i="14"/>
  <c r="T120" i="14" s="1"/>
  <c r="Q120" i="14"/>
  <c r="R120" i="14" s="1"/>
  <c r="O120" i="14"/>
  <c r="P120" i="14" s="1"/>
  <c r="S119" i="14"/>
  <c r="T119" i="14" s="1"/>
  <c r="Q119" i="14"/>
  <c r="R119" i="14" s="1"/>
  <c r="O119" i="14"/>
  <c r="P119" i="14" s="1"/>
  <c r="H118" i="14"/>
  <c r="G118" i="14"/>
  <c r="H117" i="14"/>
  <c r="G117" i="14"/>
  <c r="Q116" i="14"/>
  <c r="R116" i="14" s="1"/>
  <c r="O116" i="14"/>
  <c r="P116" i="14" s="1"/>
  <c r="H116" i="14"/>
  <c r="G116" i="14"/>
  <c r="Q115" i="14"/>
  <c r="R115" i="14" s="1"/>
  <c r="O115" i="14"/>
  <c r="P115" i="14" s="1"/>
  <c r="R114" i="14"/>
  <c r="Q114" i="14"/>
  <c r="O114" i="14"/>
  <c r="P114" i="14" s="1"/>
  <c r="Q113" i="14"/>
  <c r="R113" i="14" s="1"/>
  <c r="O113" i="14"/>
  <c r="P113" i="14" s="1"/>
  <c r="Q112" i="14"/>
  <c r="R112" i="14" s="1"/>
  <c r="P112" i="14"/>
  <c r="O112" i="14"/>
  <c r="Q111" i="14"/>
  <c r="R111" i="14" s="1"/>
  <c r="O111" i="14"/>
  <c r="P111" i="14" s="1"/>
  <c r="T108" i="14"/>
  <c r="S108" i="14"/>
  <c r="R108" i="14"/>
  <c r="Q108" i="14"/>
  <c r="P108" i="14"/>
  <c r="O108" i="14"/>
  <c r="N108" i="14"/>
  <c r="M108" i="14"/>
  <c r="L108" i="14"/>
  <c r="T107" i="14"/>
  <c r="S107" i="14"/>
  <c r="R107" i="14"/>
  <c r="Q107" i="14"/>
  <c r="P107" i="14"/>
  <c r="O107" i="14"/>
  <c r="N107" i="14"/>
  <c r="M107" i="14"/>
  <c r="L107" i="14"/>
  <c r="T106" i="14"/>
  <c r="S106" i="14"/>
  <c r="R106" i="14"/>
  <c r="Q106" i="14"/>
  <c r="P106" i="14"/>
  <c r="O106" i="14"/>
  <c r="N106" i="14"/>
  <c r="M106" i="14"/>
  <c r="L106" i="14"/>
  <c r="T105" i="14"/>
  <c r="S105" i="14"/>
  <c r="R105" i="14"/>
  <c r="Q105" i="14"/>
  <c r="P105" i="14"/>
  <c r="O105" i="14"/>
  <c r="N105" i="14"/>
  <c r="M105" i="14"/>
  <c r="L105" i="14"/>
  <c r="W103" i="14"/>
  <c r="V103" i="14"/>
  <c r="U103" i="14"/>
  <c r="T103" i="14"/>
  <c r="S103" i="14"/>
  <c r="R103" i="14"/>
  <c r="Q103" i="14"/>
  <c r="P103" i="14"/>
  <c r="O103" i="14"/>
  <c r="N103" i="14"/>
  <c r="M103" i="14"/>
  <c r="L103" i="14"/>
  <c r="W102" i="14"/>
  <c r="V102" i="14"/>
  <c r="U102" i="14"/>
  <c r="T102" i="14"/>
  <c r="S102" i="14"/>
  <c r="R102" i="14"/>
  <c r="Q102" i="14"/>
  <c r="P102" i="14"/>
  <c r="O102" i="14"/>
  <c r="N102" i="14"/>
  <c r="M102" i="14"/>
  <c r="L102" i="14"/>
  <c r="W101" i="14"/>
  <c r="V101" i="14"/>
  <c r="U101" i="14"/>
  <c r="T101" i="14"/>
  <c r="S101" i="14"/>
  <c r="R101" i="14"/>
  <c r="Q101" i="14"/>
  <c r="P101" i="14"/>
  <c r="O101" i="14"/>
  <c r="N101" i="14"/>
  <c r="M101" i="14"/>
  <c r="L101" i="14"/>
  <c r="S90" i="14"/>
  <c r="T90" i="14" s="1"/>
  <c r="Q90" i="14"/>
  <c r="R90" i="14" s="1"/>
  <c r="O90" i="14"/>
  <c r="P90" i="14" s="1"/>
  <c r="S89" i="14"/>
  <c r="T89" i="14" s="1"/>
  <c r="Q89" i="14"/>
  <c r="R89" i="14" s="1"/>
  <c r="O89" i="14"/>
  <c r="P89" i="14" s="1"/>
  <c r="S88" i="14"/>
  <c r="T88" i="14" s="1"/>
  <c r="Q88" i="14"/>
  <c r="R88" i="14" s="1"/>
  <c r="O88" i="14"/>
  <c r="P88" i="14" s="1"/>
  <c r="S87" i="14"/>
  <c r="T87" i="14" s="1"/>
  <c r="Q87" i="14"/>
  <c r="R87" i="14" s="1"/>
  <c r="O87" i="14"/>
  <c r="P87" i="14" s="1"/>
  <c r="H86" i="14"/>
  <c r="G86" i="14"/>
  <c r="H85" i="14"/>
  <c r="G85" i="14"/>
  <c r="Q84" i="14"/>
  <c r="R84" i="14" s="1"/>
  <c r="O84" i="14"/>
  <c r="P84" i="14" s="1"/>
  <c r="H84" i="14"/>
  <c r="G84" i="14"/>
  <c r="I84" i="14" s="1"/>
  <c r="Q83" i="14"/>
  <c r="R83" i="14" s="1"/>
  <c r="P83" i="14"/>
  <c r="O83" i="14"/>
  <c r="Q82" i="14"/>
  <c r="R82" i="14" s="1"/>
  <c r="O82" i="14"/>
  <c r="P82" i="14" s="1"/>
  <c r="Q81" i="14"/>
  <c r="R81" i="14" s="1"/>
  <c r="P81" i="14"/>
  <c r="O81" i="14"/>
  <c r="Q80" i="14"/>
  <c r="R80" i="14" s="1"/>
  <c r="O80" i="14"/>
  <c r="P80" i="14" s="1"/>
  <c r="Q79" i="14"/>
  <c r="R79" i="14" s="1"/>
  <c r="O79" i="14"/>
  <c r="P79" i="14" s="1"/>
  <c r="T76" i="14"/>
  <c r="S76" i="14"/>
  <c r="R76" i="14"/>
  <c r="Q76" i="14"/>
  <c r="P76" i="14"/>
  <c r="O76" i="14"/>
  <c r="N76" i="14"/>
  <c r="M76" i="14"/>
  <c r="L76" i="14"/>
  <c r="T75" i="14"/>
  <c r="S75" i="14"/>
  <c r="R75" i="14"/>
  <c r="Q75" i="14"/>
  <c r="P75" i="14"/>
  <c r="O75" i="14"/>
  <c r="N75" i="14"/>
  <c r="M75" i="14"/>
  <c r="L75" i="14"/>
  <c r="T74" i="14"/>
  <c r="S74" i="14"/>
  <c r="R74" i="14"/>
  <c r="Q74" i="14"/>
  <c r="P74" i="14"/>
  <c r="O74" i="14"/>
  <c r="N74" i="14"/>
  <c r="M74" i="14"/>
  <c r="L74" i="14"/>
  <c r="T73" i="14"/>
  <c r="S73" i="14"/>
  <c r="R73" i="14"/>
  <c r="Q73" i="14"/>
  <c r="P73" i="14"/>
  <c r="O73" i="14"/>
  <c r="N73" i="14"/>
  <c r="M73" i="14"/>
  <c r="L73" i="14"/>
  <c r="W71" i="14"/>
  <c r="V71" i="14"/>
  <c r="U71" i="14"/>
  <c r="T71" i="14"/>
  <c r="S71" i="14"/>
  <c r="R71" i="14"/>
  <c r="Q71" i="14"/>
  <c r="P71" i="14"/>
  <c r="O71" i="14"/>
  <c r="N71" i="14"/>
  <c r="M71" i="14"/>
  <c r="L71" i="14"/>
  <c r="W70" i="14"/>
  <c r="V70" i="14"/>
  <c r="U70" i="14"/>
  <c r="T70" i="14"/>
  <c r="S70" i="14"/>
  <c r="R70" i="14"/>
  <c r="Q70" i="14"/>
  <c r="P70" i="14"/>
  <c r="O70" i="14"/>
  <c r="N70" i="14"/>
  <c r="M70" i="14"/>
  <c r="L70" i="14"/>
  <c r="W69" i="14"/>
  <c r="V69" i="14"/>
  <c r="U69" i="14"/>
  <c r="T69" i="14"/>
  <c r="S69" i="14"/>
  <c r="R69" i="14"/>
  <c r="Q69" i="14"/>
  <c r="P69" i="14"/>
  <c r="O69" i="14"/>
  <c r="N69" i="14"/>
  <c r="M69" i="14"/>
  <c r="L69" i="14"/>
  <c r="S58" i="14"/>
  <c r="T58" i="14" s="1"/>
  <c r="Q58" i="14"/>
  <c r="R58" i="14" s="1"/>
  <c r="O58" i="14"/>
  <c r="P58" i="14" s="1"/>
  <c r="S57" i="14"/>
  <c r="T57" i="14" s="1"/>
  <c r="Q57" i="14"/>
  <c r="R57" i="14" s="1"/>
  <c r="O57" i="14"/>
  <c r="P57" i="14" s="1"/>
  <c r="S56" i="14"/>
  <c r="T56" i="14" s="1"/>
  <c r="Q56" i="14"/>
  <c r="R56" i="14" s="1"/>
  <c r="O56" i="14"/>
  <c r="P56" i="14" s="1"/>
  <c r="S55" i="14"/>
  <c r="T55" i="14" s="1"/>
  <c r="Q55" i="14"/>
  <c r="R55" i="14" s="1"/>
  <c r="O55" i="14"/>
  <c r="P55" i="14" s="1"/>
  <c r="H54" i="14"/>
  <c r="G54" i="14"/>
  <c r="H53" i="14"/>
  <c r="G53" i="14"/>
  <c r="Q52" i="14"/>
  <c r="R52" i="14" s="1"/>
  <c r="O52" i="14"/>
  <c r="P52" i="14" s="1"/>
  <c r="H52" i="14"/>
  <c r="G52" i="14"/>
  <c r="I52" i="14" s="1"/>
  <c r="Q51" i="14"/>
  <c r="R51" i="14" s="1"/>
  <c r="O51" i="14"/>
  <c r="P51" i="14" s="1"/>
  <c r="Q50" i="14"/>
  <c r="R50" i="14" s="1"/>
  <c r="P50" i="14"/>
  <c r="O50" i="14"/>
  <c r="Q49" i="14"/>
  <c r="R49" i="14" s="1"/>
  <c r="O49" i="14"/>
  <c r="P49" i="14" s="1"/>
  <c r="Q48" i="14"/>
  <c r="R48" i="14" s="1"/>
  <c r="O48" i="14"/>
  <c r="P48" i="14" s="1"/>
  <c r="Q47" i="14"/>
  <c r="R47" i="14" s="1"/>
  <c r="O47" i="14"/>
  <c r="P47" i="14" s="1"/>
  <c r="T44" i="14"/>
  <c r="S44" i="14"/>
  <c r="R44" i="14"/>
  <c r="Q44" i="14"/>
  <c r="P44" i="14"/>
  <c r="O44" i="14"/>
  <c r="N44" i="14"/>
  <c r="M44" i="14"/>
  <c r="L44" i="14"/>
  <c r="T43" i="14"/>
  <c r="S43" i="14"/>
  <c r="R43" i="14"/>
  <c r="Q43" i="14"/>
  <c r="P43" i="14"/>
  <c r="O43" i="14"/>
  <c r="N43" i="14"/>
  <c r="M43" i="14"/>
  <c r="L43" i="14"/>
  <c r="T42" i="14"/>
  <c r="S42" i="14"/>
  <c r="R42" i="14"/>
  <c r="Q42" i="14"/>
  <c r="P42" i="14"/>
  <c r="O42" i="14"/>
  <c r="N42" i="14"/>
  <c r="M42" i="14"/>
  <c r="L42" i="14"/>
  <c r="T41" i="14"/>
  <c r="S41" i="14"/>
  <c r="R41" i="14"/>
  <c r="Q41" i="14"/>
  <c r="P41" i="14"/>
  <c r="O41" i="14"/>
  <c r="N41" i="14"/>
  <c r="M41" i="14"/>
  <c r="L41" i="14"/>
  <c r="W39" i="14"/>
  <c r="V39" i="14"/>
  <c r="U39" i="14"/>
  <c r="T39" i="14"/>
  <c r="S39" i="14"/>
  <c r="R39" i="14"/>
  <c r="Q39" i="14"/>
  <c r="P39" i="14"/>
  <c r="O39" i="14"/>
  <c r="N39" i="14"/>
  <c r="M39" i="14"/>
  <c r="L39" i="14"/>
  <c r="W38" i="14"/>
  <c r="V38" i="14"/>
  <c r="U38" i="14"/>
  <c r="T38" i="14"/>
  <c r="S38" i="14"/>
  <c r="R38" i="14"/>
  <c r="Q38" i="14"/>
  <c r="P38" i="14"/>
  <c r="O38" i="14"/>
  <c r="N38" i="14"/>
  <c r="M38" i="14"/>
  <c r="L38" i="14"/>
  <c r="W37" i="14"/>
  <c r="V37" i="14"/>
  <c r="U37" i="14"/>
  <c r="T37" i="14"/>
  <c r="S37" i="14"/>
  <c r="R37" i="14"/>
  <c r="Q37" i="14"/>
  <c r="P37" i="14"/>
  <c r="O37" i="14"/>
  <c r="N37" i="14"/>
  <c r="M37" i="14"/>
  <c r="L37" i="14"/>
  <c r="S26" i="14"/>
  <c r="T26" i="14" s="1"/>
  <c r="Q26" i="14"/>
  <c r="R26" i="14" s="1"/>
  <c r="O26" i="14"/>
  <c r="P26" i="14" s="1"/>
  <c r="S25" i="14"/>
  <c r="T25" i="14" s="1"/>
  <c r="Q25" i="14"/>
  <c r="R25" i="14" s="1"/>
  <c r="O25" i="14"/>
  <c r="P25" i="14" s="1"/>
  <c r="S24" i="14"/>
  <c r="T24" i="14" s="1"/>
  <c r="Q24" i="14"/>
  <c r="R24" i="14" s="1"/>
  <c r="O24" i="14"/>
  <c r="P24" i="14" s="1"/>
  <c r="S23" i="14"/>
  <c r="T23" i="14" s="1"/>
  <c r="Q23" i="14"/>
  <c r="R23" i="14" s="1"/>
  <c r="O23" i="14"/>
  <c r="P23" i="14" s="1"/>
  <c r="H22" i="14"/>
  <c r="G22" i="14"/>
  <c r="H21" i="14"/>
  <c r="G21" i="14"/>
  <c r="R20" i="14"/>
  <c r="Q20" i="14"/>
  <c r="O20" i="14"/>
  <c r="P20" i="14" s="1"/>
  <c r="H20" i="14"/>
  <c r="G20" i="14"/>
  <c r="I20" i="14" s="1"/>
  <c r="Q19" i="14"/>
  <c r="R19" i="14" s="1"/>
  <c r="O19" i="14"/>
  <c r="P19" i="14" s="1"/>
  <c r="Q18" i="14"/>
  <c r="R18" i="14" s="1"/>
  <c r="O18" i="14"/>
  <c r="P18" i="14" s="1"/>
  <c r="Q17" i="14"/>
  <c r="R17" i="14" s="1"/>
  <c r="O17" i="14"/>
  <c r="P17" i="14" s="1"/>
  <c r="Q16" i="14"/>
  <c r="R16" i="14" s="1"/>
  <c r="O16" i="14"/>
  <c r="P16" i="14" s="1"/>
  <c r="Q15" i="14"/>
  <c r="R15" i="14" s="1"/>
  <c r="O15" i="14"/>
  <c r="P15" i="14" s="1"/>
  <c r="T12" i="14"/>
  <c r="S12" i="14"/>
  <c r="R12" i="14"/>
  <c r="Q12" i="14"/>
  <c r="P12" i="14"/>
  <c r="O12" i="14"/>
  <c r="N12" i="14"/>
  <c r="M12" i="14"/>
  <c r="L12" i="14"/>
  <c r="T11" i="14"/>
  <c r="S11" i="14"/>
  <c r="R11" i="14"/>
  <c r="Q11" i="14"/>
  <c r="P11" i="14"/>
  <c r="O11" i="14"/>
  <c r="N11" i="14"/>
  <c r="M11" i="14"/>
  <c r="L11" i="14"/>
  <c r="T10" i="14"/>
  <c r="S10" i="14"/>
  <c r="R10" i="14"/>
  <c r="Q10" i="14"/>
  <c r="P10" i="14"/>
  <c r="O10" i="14"/>
  <c r="N10" i="14"/>
  <c r="M10" i="14"/>
  <c r="L10" i="14"/>
  <c r="T9" i="14"/>
  <c r="S9" i="14"/>
  <c r="R9" i="14"/>
  <c r="Q9" i="14"/>
  <c r="P9" i="14"/>
  <c r="O9" i="14"/>
  <c r="N9" i="14"/>
  <c r="M9" i="14"/>
  <c r="L9" i="14"/>
  <c r="W7" i="14"/>
  <c r="V7" i="14"/>
  <c r="U7" i="14"/>
  <c r="T7" i="14"/>
  <c r="S7" i="14"/>
  <c r="R7" i="14"/>
  <c r="Q7" i="14"/>
  <c r="P7" i="14"/>
  <c r="O7" i="14"/>
  <c r="N7" i="14"/>
  <c r="M7" i="14"/>
  <c r="L7" i="14"/>
  <c r="W6" i="14"/>
  <c r="V6" i="14"/>
  <c r="U6" i="14"/>
  <c r="T6" i="14"/>
  <c r="S6" i="14"/>
  <c r="R6" i="14"/>
  <c r="Q6" i="14"/>
  <c r="P6" i="14"/>
  <c r="O6" i="14"/>
  <c r="N6" i="14"/>
  <c r="M6" i="14"/>
  <c r="L6" i="14"/>
  <c r="W5" i="14"/>
  <c r="V5" i="14"/>
  <c r="U5" i="14"/>
  <c r="T5" i="14"/>
  <c r="S5" i="14"/>
  <c r="R5" i="14"/>
  <c r="Q5" i="14"/>
  <c r="P5" i="14"/>
  <c r="O5" i="14"/>
  <c r="N5" i="14"/>
  <c r="M5" i="14"/>
  <c r="L5" i="14"/>
  <c r="S378" i="13"/>
  <c r="T378" i="13" s="1"/>
  <c r="Q378" i="13"/>
  <c r="R378" i="13" s="1"/>
  <c r="O378" i="13"/>
  <c r="P378" i="13" s="1"/>
  <c r="S377" i="13"/>
  <c r="T377" i="13" s="1"/>
  <c r="Q377" i="13"/>
  <c r="R377" i="13" s="1"/>
  <c r="O377" i="13"/>
  <c r="P377" i="13" s="1"/>
  <c r="S376" i="13"/>
  <c r="T376" i="13" s="1"/>
  <c r="Q376" i="13"/>
  <c r="R376" i="13" s="1"/>
  <c r="O376" i="13"/>
  <c r="P376" i="13" s="1"/>
  <c r="S375" i="13"/>
  <c r="T375" i="13" s="1"/>
  <c r="Q375" i="13"/>
  <c r="R375" i="13" s="1"/>
  <c r="O375" i="13"/>
  <c r="P375" i="13" s="1"/>
  <c r="H375" i="13"/>
  <c r="G375" i="13"/>
  <c r="B375" i="13"/>
  <c r="H374" i="13"/>
  <c r="G374" i="13"/>
  <c r="I374" i="13" s="1"/>
  <c r="B374" i="13"/>
  <c r="H373" i="13"/>
  <c r="G373" i="13"/>
  <c r="I373" i="13" s="1"/>
  <c r="B373" i="13"/>
  <c r="Q372" i="13"/>
  <c r="R372" i="13" s="1"/>
  <c r="O372" i="13"/>
  <c r="P372" i="13" s="1"/>
  <c r="H372" i="13"/>
  <c r="G372" i="13"/>
  <c r="I372" i="13" s="1"/>
  <c r="B372" i="13"/>
  <c r="Q371" i="13"/>
  <c r="R371" i="13" s="1"/>
  <c r="O371" i="13"/>
  <c r="P371" i="13" s="1"/>
  <c r="R370" i="13"/>
  <c r="Q370" i="13"/>
  <c r="P370" i="13"/>
  <c r="O370" i="13"/>
  <c r="Q369" i="13"/>
  <c r="R369" i="13" s="1"/>
  <c r="O369" i="13"/>
  <c r="P369" i="13" s="1"/>
  <c r="R368" i="13"/>
  <c r="F375" i="13" s="1"/>
  <c r="Q368" i="13"/>
  <c r="P368" i="13"/>
  <c r="F374" i="13" s="1"/>
  <c r="O368" i="13"/>
  <c r="G368" i="13"/>
  <c r="C368" i="13"/>
  <c r="B368" i="13"/>
  <c r="R367" i="13"/>
  <c r="Q367" i="13"/>
  <c r="P367" i="13"/>
  <c r="F372" i="13" s="1"/>
  <c r="O367" i="13"/>
  <c r="G367" i="13"/>
  <c r="C367" i="13"/>
  <c r="B367" i="13"/>
  <c r="G366" i="13"/>
  <c r="C366" i="13"/>
  <c r="B366" i="13"/>
  <c r="G365" i="13"/>
  <c r="C365" i="13"/>
  <c r="B365" i="13"/>
  <c r="T364" i="13"/>
  <c r="S364" i="13"/>
  <c r="R364" i="13"/>
  <c r="Q364" i="13"/>
  <c r="P364" i="13"/>
  <c r="O364" i="13"/>
  <c r="N364" i="13"/>
  <c r="M364" i="13"/>
  <c r="L364" i="13"/>
  <c r="G364" i="13"/>
  <c r="C364" i="13"/>
  <c r="B364" i="13"/>
  <c r="T363" i="13"/>
  <c r="S363" i="13"/>
  <c r="R363" i="13"/>
  <c r="Q363" i="13"/>
  <c r="P363" i="13"/>
  <c r="O363" i="13"/>
  <c r="N363" i="13"/>
  <c r="M363" i="13"/>
  <c r="L363" i="13"/>
  <c r="G363" i="13"/>
  <c r="C363" i="13"/>
  <c r="T362" i="13"/>
  <c r="S362" i="13"/>
  <c r="R362" i="13"/>
  <c r="Q362" i="13"/>
  <c r="P362" i="13"/>
  <c r="O362" i="13"/>
  <c r="N362" i="13"/>
  <c r="M362" i="13"/>
  <c r="L362" i="13"/>
  <c r="T361" i="13"/>
  <c r="S361" i="13"/>
  <c r="R361" i="13"/>
  <c r="Q361" i="13"/>
  <c r="P361" i="13"/>
  <c r="O361" i="13"/>
  <c r="N361" i="13"/>
  <c r="M361" i="13"/>
  <c r="L361" i="13"/>
  <c r="W359" i="13"/>
  <c r="V359" i="13"/>
  <c r="U359" i="13"/>
  <c r="T359" i="13"/>
  <c r="S359" i="13"/>
  <c r="R359" i="13"/>
  <c r="Q359" i="13"/>
  <c r="P359" i="13"/>
  <c r="O359" i="13"/>
  <c r="N359" i="13"/>
  <c r="M359" i="13"/>
  <c r="L359" i="13"/>
  <c r="W358" i="13"/>
  <c r="V358" i="13"/>
  <c r="U358" i="13"/>
  <c r="T358" i="13"/>
  <c r="S358" i="13"/>
  <c r="R358" i="13"/>
  <c r="Q358" i="13"/>
  <c r="P358" i="13"/>
  <c r="O358" i="13"/>
  <c r="N358" i="13"/>
  <c r="M358" i="13"/>
  <c r="L358" i="13"/>
  <c r="W357" i="13"/>
  <c r="E375" i="13" s="1"/>
  <c r="V357" i="13"/>
  <c r="D375" i="13" s="1"/>
  <c r="U357" i="13"/>
  <c r="C375" i="13" s="1"/>
  <c r="T357" i="13"/>
  <c r="E374" i="13" s="1"/>
  <c r="S357" i="13"/>
  <c r="D374" i="13" s="1"/>
  <c r="R357" i="13"/>
  <c r="C374" i="13" s="1"/>
  <c r="Q357" i="13"/>
  <c r="E373" i="13" s="1"/>
  <c r="P357" i="13"/>
  <c r="D373" i="13" s="1"/>
  <c r="O357" i="13"/>
  <c r="C373" i="13" s="1"/>
  <c r="N357" i="13"/>
  <c r="E372" i="13" s="1"/>
  <c r="M357" i="13"/>
  <c r="D372" i="13" s="1"/>
  <c r="L357" i="13"/>
  <c r="C372" i="13" s="1"/>
  <c r="S346" i="13"/>
  <c r="T346" i="13" s="1"/>
  <c r="Q346" i="13"/>
  <c r="R346" i="13" s="1"/>
  <c r="O346" i="13"/>
  <c r="P346" i="13" s="1"/>
  <c r="S345" i="13"/>
  <c r="T345" i="13" s="1"/>
  <c r="Q345" i="13"/>
  <c r="R345" i="13" s="1"/>
  <c r="O345" i="13"/>
  <c r="P345" i="13" s="1"/>
  <c r="S344" i="13"/>
  <c r="T344" i="13" s="1"/>
  <c r="Q344" i="13"/>
  <c r="R344" i="13" s="1"/>
  <c r="O344" i="13"/>
  <c r="P344" i="13" s="1"/>
  <c r="S343" i="13"/>
  <c r="T343" i="13" s="1"/>
  <c r="Q343" i="13"/>
  <c r="R343" i="13" s="1"/>
  <c r="O343" i="13"/>
  <c r="P343" i="13" s="1"/>
  <c r="H343" i="13"/>
  <c r="G343" i="13"/>
  <c r="B343" i="13"/>
  <c r="H342" i="13"/>
  <c r="G342" i="13"/>
  <c r="I342" i="13" s="1"/>
  <c r="B342" i="13"/>
  <c r="H341" i="13"/>
  <c r="G341" i="13"/>
  <c r="I341" i="13" s="1"/>
  <c r="B341" i="13"/>
  <c r="Q340" i="13"/>
  <c r="R340" i="13" s="1"/>
  <c r="O340" i="13"/>
  <c r="P340" i="13" s="1"/>
  <c r="H340" i="13"/>
  <c r="G340" i="13"/>
  <c r="I340" i="13" s="1"/>
  <c r="B340" i="13"/>
  <c r="Q339" i="13"/>
  <c r="R339" i="13" s="1"/>
  <c r="O339" i="13"/>
  <c r="P339" i="13" s="1"/>
  <c r="R338" i="13"/>
  <c r="Q338" i="13"/>
  <c r="P338" i="13"/>
  <c r="O338" i="13"/>
  <c r="Q337" i="13"/>
  <c r="R337" i="13" s="1"/>
  <c r="F342" i="13" s="1"/>
  <c r="O337" i="13"/>
  <c r="P337" i="13" s="1"/>
  <c r="F340" i="13" s="1"/>
  <c r="R336" i="13"/>
  <c r="F343" i="13" s="1"/>
  <c r="Q336" i="13"/>
  <c r="P336" i="13"/>
  <c r="O336" i="13"/>
  <c r="G336" i="13"/>
  <c r="C336" i="13"/>
  <c r="B336" i="13"/>
  <c r="R335" i="13"/>
  <c r="F341" i="13" s="1"/>
  <c r="Q335" i="13"/>
  <c r="P335" i="13"/>
  <c r="O335" i="13"/>
  <c r="G335" i="13"/>
  <c r="C335" i="13"/>
  <c r="B335" i="13"/>
  <c r="G334" i="13"/>
  <c r="C334" i="13"/>
  <c r="B334" i="13"/>
  <c r="G333" i="13"/>
  <c r="C333" i="13"/>
  <c r="B333" i="13"/>
  <c r="T332" i="13"/>
  <c r="S332" i="13"/>
  <c r="R332" i="13"/>
  <c r="Q332" i="13"/>
  <c r="P332" i="13"/>
  <c r="O332" i="13"/>
  <c r="N332" i="13"/>
  <c r="M332" i="13"/>
  <c r="L332" i="13"/>
  <c r="G332" i="13"/>
  <c r="C332" i="13"/>
  <c r="B332" i="13"/>
  <c r="T331" i="13"/>
  <c r="S331" i="13"/>
  <c r="R331" i="13"/>
  <c r="Q331" i="13"/>
  <c r="P331" i="13"/>
  <c r="O331" i="13"/>
  <c r="N331" i="13"/>
  <c r="M331" i="13"/>
  <c r="L331" i="13"/>
  <c r="G331" i="13"/>
  <c r="C331" i="13"/>
  <c r="T330" i="13"/>
  <c r="S330" i="13"/>
  <c r="R330" i="13"/>
  <c r="Q330" i="13"/>
  <c r="P330" i="13"/>
  <c r="O330" i="13"/>
  <c r="N330" i="13"/>
  <c r="M330" i="13"/>
  <c r="L330" i="13"/>
  <c r="T329" i="13"/>
  <c r="S329" i="13"/>
  <c r="R329" i="13"/>
  <c r="Q329" i="13"/>
  <c r="P329" i="13"/>
  <c r="O329" i="13"/>
  <c r="N329" i="13"/>
  <c r="M329" i="13"/>
  <c r="L329" i="13"/>
  <c r="W327" i="13"/>
  <c r="V327" i="13"/>
  <c r="U327" i="13"/>
  <c r="T327" i="13"/>
  <c r="S327" i="13"/>
  <c r="R327" i="13"/>
  <c r="Q327" i="13"/>
  <c r="P327" i="13"/>
  <c r="O327" i="13"/>
  <c r="N327" i="13"/>
  <c r="M327" i="13"/>
  <c r="L327" i="13"/>
  <c r="W326" i="13"/>
  <c r="V326" i="13"/>
  <c r="U326" i="13"/>
  <c r="T326" i="13"/>
  <c r="S326" i="13"/>
  <c r="R326" i="13"/>
  <c r="Q326" i="13"/>
  <c r="P326" i="13"/>
  <c r="O326" i="13"/>
  <c r="N326" i="13"/>
  <c r="M326" i="13"/>
  <c r="L326" i="13"/>
  <c r="W325" i="13"/>
  <c r="E343" i="13" s="1"/>
  <c r="V325" i="13"/>
  <c r="D343" i="13" s="1"/>
  <c r="U325" i="13"/>
  <c r="C343" i="13" s="1"/>
  <c r="T325" i="13"/>
  <c r="E342" i="13" s="1"/>
  <c r="S325" i="13"/>
  <c r="D342" i="13" s="1"/>
  <c r="R325" i="13"/>
  <c r="C342" i="13" s="1"/>
  <c r="Q325" i="13"/>
  <c r="E341" i="13" s="1"/>
  <c r="P325" i="13"/>
  <c r="D341" i="13" s="1"/>
  <c r="O325" i="13"/>
  <c r="C341" i="13" s="1"/>
  <c r="N325" i="13"/>
  <c r="E340" i="13" s="1"/>
  <c r="M325" i="13"/>
  <c r="D340" i="13" s="1"/>
  <c r="L325" i="13"/>
  <c r="C340" i="13" s="1"/>
  <c r="T314" i="13"/>
  <c r="S314" i="13"/>
  <c r="R314" i="13"/>
  <c r="Q314" i="13"/>
  <c r="P314" i="13"/>
  <c r="O314" i="13"/>
  <c r="T313" i="13"/>
  <c r="S313" i="13"/>
  <c r="R313" i="13"/>
  <c r="Q313" i="13"/>
  <c r="P313" i="13"/>
  <c r="O313" i="13"/>
  <c r="T312" i="13"/>
  <c r="S312" i="13"/>
  <c r="R312" i="13"/>
  <c r="Q312" i="13"/>
  <c r="P312" i="13"/>
  <c r="O312" i="13"/>
  <c r="T311" i="13"/>
  <c r="S311" i="13"/>
  <c r="R311" i="13"/>
  <c r="Q311" i="13"/>
  <c r="P311" i="13"/>
  <c r="O311" i="13"/>
  <c r="H311" i="13"/>
  <c r="G311" i="13"/>
  <c r="B311" i="13"/>
  <c r="H310" i="13"/>
  <c r="G310" i="13"/>
  <c r="I310" i="13" s="1"/>
  <c r="B310" i="13"/>
  <c r="H309" i="13"/>
  <c r="G309" i="13"/>
  <c r="I309" i="13" s="1"/>
  <c r="B309" i="13"/>
  <c r="Q308" i="13"/>
  <c r="R308" i="13" s="1"/>
  <c r="P308" i="13"/>
  <c r="O308" i="13"/>
  <c r="H308" i="13"/>
  <c r="G308" i="13"/>
  <c r="I308" i="13" s="1"/>
  <c r="B308" i="13"/>
  <c r="Q307" i="13"/>
  <c r="R307" i="13" s="1"/>
  <c r="O307" i="13"/>
  <c r="P307" i="13" s="1"/>
  <c r="Q306" i="13"/>
  <c r="R306" i="13" s="1"/>
  <c r="O306" i="13"/>
  <c r="P306" i="13" s="1"/>
  <c r="R305" i="13"/>
  <c r="Q305" i="13"/>
  <c r="O305" i="13"/>
  <c r="P305" i="13" s="1"/>
  <c r="Q304" i="13"/>
  <c r="R304" i="13" s="1"/>
  <c r="F311" i="13" s="1"/>
  <c r="O304" i="13"/>
  <c r="P304" i="13" s="1"/>
  <c r="F310" i="13" s="1"/>
  <c r="G304" i="13"/>
  <c r="C304" i="13"/>
  <c r="B304" i="13"/>
  <c r="Q303" i="13"/>
  <c r="R303" i="13" s="1"/>
  <c r="O303" i="13"/>
  <c r="P303" i="13" s="1"/>
  <c r="F308" i="13" s="1"/>
  <c r="G303" i="13"/>
  <c r="C303" i="13"/>
  <c r="B303" i="13"/>
  <c r="G302" i="13"/>
  <c r="C302" i="13"/>
  <c r="B302" i="13"/>
  <c r="G301" i="13"/>
  <c r="C301" i="13"/>
  <c r="B301" i="13"/>
  <c r="T300" i="13"/>
  <c r="S300" i="13"/>
  <c r="R300" i="13"/>
  <c r="Q300" i="13"/>
  <c r="P300" i="13"/>
  <c r="O300" i="13"/>
  <c r="N300" i="13"/>
  <c r="M300" i="13"/>
  <c r="L300" i="13"/>
  <c r="G300" i="13"/>
  <c r="C300" i="13"/>
  <c r="B300" i="13"/>
  <c r="T299" i="13"/>
  <c r="S299" i="13"/>
  <c r="R299" i="13"/>
  <c r="Q299" i="13"/>
  <c r="P299" i="13"/>
  <c r="O299" i="13"/>
  <c r="N299" i="13"/>
  <c r="M299" i="13"/>
  <c r="L299" i="13"/>
  <c r="G299" i="13"/>
  <c r="C299" i="13"/>
  <c r="T298" i="13"/>
  <c r="S298" i="13"/>
  <c r="R298" i="13"/>
  <c r="Q298" i="13"/>
  <c r="P298" i="13"/>
  <c r="O298" i="13"/>
  <c r="N298" i="13"/>
  <c r="M298" i="13"/>
  <c r="L298" i="13"/>
  <c r="T297" i="13"/>
  <c r="S297" i="13"/>
  <c r="R297" i="13"/>
  <c r="Q297" i="13"/>
  <c r="P297" i="13"/>
  <c r="O297" i="13"/>
  <c r="N297" i="13"/>
  <c r="M297" i="13"/>
  <c r="L297" i="13"/>
  <c r="W295" i="13"/>
  <c r="V295" i="13"/>
  <c r="U295" i="13"/>
  <c r="T295" i="13"/>
  <c r="S295" i="13"/>
  <c r="R295" i="13"/>
  <c r="Q295" i="13"/>
  <c r="P295" i="13"/>
  <c r="O295" i="13"/>
  <c r="N295" i="13"/>
  <c r="M295" i="13"/>
  <c r="L295" i="13"/>
  <c r="W294" i="13"/>
  <c r="V294" i="13"/>
  <c r="U294" i="13"/>
  <c r="T294" i="13"/>
  <c r="S294" i="13"/>
  <c r="R294" i="13"/>
  <c r="Q294" i="13"/>
  <c r="P294" i="13"/>
  <c r="O294" i="13"/>
  <c r="N294" i="13"/>
  <c r="M294" i="13"/>
  <c r="L294" i="13"/>
  <c r="W293" i="13"/>
  <c r="E311" i="13" s="1"/>
  <c r="V293" i="13"/>
  <c r="D311" i="13" s="1"/>
  <c r="U293" i="13"/>
  <c r="C311" i="13" s="1"/>
  <c r="T293" i="13"/>
  <c r="E310" i="13" s="1"/>
  <c r="S293" i="13"/>
  <c r="D310" i="13" s="1"/>
  <c r="R293" i="13"/>
  <c r="C310" i="13" s="1"/>
  <c r="Q293" i="13"/>
  <c r="E309" i="13" s="1"/>
  <c r="P293" i="13"/>
  <c r="D309" i="13" s="1"/>
  <c r="O293" i="13"/>
  <c r="C309" i="13" s="1"/>
  <c r="N293" i="13"/>
  <c r="E308" i="13" s="1"/>
  <c r="M293" i="13"/>
  <c r="D308" i="13" s="1"/>
  <c r="L293" i="13"/>
  <c r="C308" i="13" s="1"/>
  <c r="S282" i="13"/>
  <c r="T282" i="13" s="1"/>
  <c r="Q282" i="13"/>
  <c r="R282" i="13" s="1"/>
  <c r="O282" i="13"/>
  <c r="P282" i="13" s="1"/>
  <c r="S281" i="13"/>
  <c r="T281" i="13" s="1"/>
  <c r="Q281" i="13"/>
  <c r="R281" i="13" s="1"/>
  <c r="O281" i="13"/>
  <c r="P281" i="13" s="1"/>
  <c r="S280" i="13"/>
  <c r="T280" i="13" s="1"/>
  <c r="Q280" i="13"/>
  <c r="R280" i="13" s="1"/>
  <c r="O280" i="13"/>
  <c r="P280" i="13" s="1"/>
  <c r="S279" i="13"/>
  <c r="T279" i="13" s="1"/>
  <c r="Q279" i="13"/>
  <c r="R279" i="13" s="1"/>
  <c r="O279" i="13"/>
  <c r="P279" i="13" s="1"/>
  <c r="H279" i="13"/>
  <c r="G279" i="13"/>
  <c r="B279" i="13"/>
  <c r="H278" i="13"/>
  <c r="G278" i="13"/>
  <c r="B278" i="13"/>
  <c r="H277" i="13"/>
  <c r="G277" i="13"/>
  <c r="B277" i="13"/>
  <c r="Q276" i="13"/>
  <c r="R276" i="13" s="1"/>
  <c r="O276" i="13"/>
  <c r="P276" i="13" s="1"/>
  <c r="H276" i="13"/>
  <c r="G276" i="13"/>
  <c r="B276" i="13"/>
  <c r="Q275" i="13"/>
  <c r="R275" i="13" s="1"/>
  <c r="O275" i="13"/>
  <c r="P275" i="13" s="1"/>
  <c r="Q274" i="13"/>
  <c r="R274" i="13" s="1"/>
  <c r="O274" i="13"/>
  <c r="P274" i="13" s="1"/>
  <c r="Q273" i="13"/>
  <c r="R273" i="13" s="1"/>
  <c r="O273" i="13"/>
  <c r="P273" i="13" s="1"/>
  <c r="Q272" i="13"/>
  <c r="R272" i="13" s="1"/>
  <c r="O272" i="13"/>
  <c r="P272" i="13" s="1"/>
  <c r="G272" i="13"/>
  <c r="C272" i="13"/>
  <c r="B272" i="13"/>
  <c r="Q271" i="13"/>
  <c r="R271" i="13" s="1"/>
  <c r="O271" i="13"/>
  <c r="P271" i="13" s="1"/>
  <c r="G271" i="13"/>
  <c r="C271" i="13"/>
  <c r="B271" i="13"/>
  <c r="G270" i="13"/>
  <c r="C270" i="13"/>
  <c r="B270" i="13"/>
  <c r="G269" i="13"/>
  <c r="C269" i="13"/>
  <c r="B269" i="13"/>
  <c r="T268" i="13"/>
  <c r="S268" i="13"/>
  <c r="R268" i="13"/>
  <c r="Q268" i="13"/>
  <c r="P268" i="13"/>
  <c r="O268" i="13"/>
  <c r="N268" i="13"/>
  <c r="M268" i="13"/>
  <c r="L268" i="13"/>
  <c r="G268" i="13"/>
  <c r="C268" i="13"/>
  <c r="B268" i="13"/>
  <c r="T267" i="13"/>
  <c r="S267" i="13"/>
  <c r="R267" i="13"/>
  <c r="Q267" i="13"/>
  <c r="P267" i="13"/>
  <c r="O267" i="13"/>
  <c r="N267" i="13"/>
  <c r="M267" i="13"/>
  <c r="L267" i="13"/>
  <c r="G267" i="13"/>
  <c r="C267" i="13"/>
  <c r="T266" i="13"/>
  <c r="S266" i="13"/>
  <c r="R266" i="13"/>
  <c r="Q266" i="13"/>
  <c r="P266" i="13"/>
  <c r="O266" i="13"/>
  <c r="N266" i="13"/>
  <c r="M266" i="13"/>
  <c r="L266" i="13"/>
  <c r="T265" i="13"/>
  <c r="S265" i="13"/>
  <c r="R265" i="13"/>
  <c r="Q265" i="13"/>
  <c r="P265" i="13"/>
  <c r="O265" i="13"/>
  <c r="N265" i="13"/>
  <c r="M265" i="13"/>
  <c r="L265" i="13"/>
  <c r="W263" i="13"/>
  <c r="V263" i="13"/>
  <c r="U263" i="13"/>
  <c r="T263" i="13"/>
  <c r="S263" i="13"/>
  <c r="R263" i="13"/>
  <c r="Q263" i="13"/>
  <c r="P263" i="13"/>
  <c r="O263" i="13"/>
  <c r="N263" i="13"/>
  <c r="M263" i="13"/>
  <c r="L263" i="13"/>
  <c r="W262" i="13"/>
  <c r="V262" i="13"/>
  <c r="U262" i="13"/>
  <c r="T262" i="13"/>
  <c r="S262" i="13"/>
  <c r="R262" i="13"/>
  <c r="Q262" i="13"/>
  <c r="P262" i="13"/>
  <c r="O262" i="13"/>
  <c r="N262" i="13"/>
  <c r="M262" i="13"/>
  <c r="L262" i="13"/>
  <c r="W261" i="13"/>
  <c r="E279" i="13" s="1"/>
  <c r="V261" i="13"/>
  <c r="D279" i="13" s="1"/>
  <c r="U261" i="13"/>
  <c r="C279" i="13" s="1"/>
  <c r="T261" i="13"/>
  <c r="E278" i="13" s="1"/>
  <c r="S261" i="13"/>
  <c r="D278" i="13" s="1"/>
  <c r="R261" i="13"/>
  <c r="C278" i="13" s="1"/>
  <c r="Q261" i="13"/>
  <c r="E277" i="13" s="1"/>
  <c r="P261" i="13"/>
  <c r="D277" i="13" s="1"/>
  <c r="O261" i="13"/>
  <c r="N261" i="13"/>
  <c r="E276" i="13" s="1"/>
  <c r="M261" i="13"/>
  <c r="D276" i="13" s="1"/>
  <c r="L261" i="13"/>
  <c r="S250" i="13"/>
  <c r="T250" i="13" s="1"/>
  <c r="Q250" i="13"/>
  <c r="R250" i="13" s="1"/>
  <c r="O250" i="13"/>
  <c r="P250" i="13" s="1"/>
  <c r="S249" i="13"/>
  <c r="T249" i="13" s="1"/>
  <c r="Q249" i="13"/>
  <c r="R249" i="13" s="1"/>
  <c r="O249" i="13"/>
  <c r="P249" i="13" s="1"/>
  <c r="S248" i="13"/>
  <c r="T248" i="13" s="1"/>
  <c r="Q248" i="13"/>
  <c r="R248" i="13" s="1"/>
  <c r="O248" i="13"/>
  <c r="P248" i="13" s="1"/>
  <c r="S247" i="13"/>
  <c r="T247" i="13" s="1"/>
  <c r="Q247" i="13"/>
  <c r="R247" i="13" s="1"/>
  <c r="O247" i="13"/>
  <c r="P247" i="13" s="1"/>
  <c r="H247" i="13"/>
  <c r="G247" i="13"/>
  <c r="B247" i="13"/>
  <c r="H246" i="13"/>
  <c r="G246" i="13"/>
  <c r="B246" i="13"/>
  <c r="H245" i="13"/>
  <c r="G245" i="13"/>
  <c r="B245" i="13"/>
  <c r="Q244" i="13"/>
  <c r="R244" i="13" s="1"/>
  <c r="O244" i="13"/>
  <c r="P244" i="13" s="1"/>
  <c r="H244" i="13"/>
  <c r="G244" i="13"/>
  <c r="B244" i="13"/>
  <c r="Q243" i="13"/>
  <c r="R243" i="13" s="1"/>
  <c r="O243" i="13"/>
  <c r="P243" i="13" s="1"/>
  <c r="Q242" i="13"/>
  <c r="R242" i="13" s="1"/>
  <c r="O242" i="13"/>
  <c r="P242" i="13" s="1"/>
  <c r="Q241" i="13"/>
  <c r="R241" i="13" s="1"/>
  <c r="P241" i="13"/>
  <c r="O241" i="13"/>
  <c r="Q240" i="13"/>
  <c r="R240" i="13" s="1"/>
  <c r="O240" i="13"/>
  <c r="P240" i="13" s="1"/>
  <c r="G240" i="13"/>
  <c r="C240" i="13"/>
  <c r="B240" i="13"/>
  <c r="Q239" i="13"/>
  <c r="R239" i="13" s="1"/>
  <c r="O239" i="13"/>
  <c r="P239" i="13" s="1"/>
  <c r="G239" i="13"/>
  <c r="C239" i="13"/>
  <c r="B239" i="13"/>
  <c r="G238" i="13"/>
  <c r="C238" i="13"/>
  <c r="B238" i="13"/>
  <c r="G237" i="13"/>
  <c r="C237" i="13"/>
  <c r="B237" i="13"/>
  <c r="T236" i="13"/>
  <c r="S236" i="13"/>
  <c r="R236" i="13"/>
  <c r="Q236" i="13"/>
  <c r="P236" i="13"/>
  <c r="O236" i="13"/>
  <c r="N236" i="13"/>
  <c r="M236" i="13"/>
  <c r="L236" i="13"/>
  <c r="G236" i="13"/>
  <c r="C236" i="13"/>
  <c r="B236" i="13"/>
  <c r="T235" i="13"/>
  <c r="S235" i="13"/>
  <c r="R235" i="13"/>
  <c r="Q235" i="13"/>
  <c r="P235" i="13"/>
  <c r="O235" i="13"/>
  <c r="N235" i="13"/>
  <c r="M235" i="13"/>
  <c r="L235" i="13"/>
  <c r="G235" i="13"/>
  <c r="C235" i="13"/>
  <c r="T234" i="13"/>
  <c r="S234" i="13"/>
  <c r="R234" i="13"/>
  <c r="Q234" i="13"/>
  <c r="P234" i="13"/>
  <c r="O234" i="13"/>
  <c r="N234" i="13"/>
  <c r="M234" i="13"/>
  <c r="L234" i="13"/>
  <c r="T233" i="13"/>
  <c r="S233" i="13"/>
  <c r="R233" i="13"/>
  <c r="Q233" i="13"/>
  <c r="P233" i="13"/>
  <c r="O233" i="13"/>
  <c r="N233" i="13"/>
  <c r="M233" i="13"/>
  <c r="L233" i="13"/>
  <c r="W231" i="13"/>
  <c r="V231" i="13"/>
  <c r="U231" i="13"/>
  <c r="T231" i="13"/>
  <c r="S231" i="13"/>
  <c r="R231" i="13"/>
  <c r="Q231" i="13"/>
  <c r="P231" i="13"/>
  <c r="O231" i="13"/>
  <c r="N231" i="13"/>
  <c r="M231" i="13"/>
  <c r="L231" i="13"/>
  <c r="W230" i="13"/>
  <c r="V230" i="13"/>
  <c r="U230" i="13"/>
  <c r="T230" i="13"/>
  <c r="S230" i="13"/>
  <c r="R230" i="13"/>
  <c r="Q230" i="13"/>
  <c r="P230" i="13"/>
  <c r="O230" i="13"/>
  <c r="N230" i="13"/>
  <c r="M230" i="13"/>
  <c r="L230" i="13"/>
  <c r="W229" i="13"/>
  <c r="E247" i="13" s="1"/>
  <c r="V229" i="13"/>
  <c r="D247" i="13" s="1"/>
  <c r="U229" i="13"/>
  <c r="C247" i="13" s="1"/>
  <c r="T229" i="13"/>
  <c r="E246" i="13" s="1"/>
  <c r="S229" i="13"/>
  <c r="D246" i="13" s="1"/>
  <c r="R229" i="13"/>
  <c r="Q229" i="13"/>
  <c r="E245" i="13" s="1"/>
  <c r="P229" i="13"/>
  <c r="D245" i="13" s="1"/>
  <c r="O229" i="13"/>
  <c r="N229" i="13"/>
  <c r="M229" i="13"/>
  <c r="D244" i="13" s="1"/>
  <c r="L229" i="13"/>
  <c r="C244" i="13" s="1"/>
  <c r="T218" i="13"/>
  <c r="S218" i="13"/>
  <c r="R218" i="13"/>
  <c r="Q218" i="13"/>
  <c r="P218" i="13"/>
  <c r="O218" i="13"/>
  <c r="T217" i="13"/>
  <c r="S217" i="13"/>
  <c r="R217" i="13"/>
  <c r="Q217" i="13"/>
  <c r="P217" i="13"/>
  <c r="O217" i="13"/>
  <c r="T216" i="13"/>
  <c r="S216" i="13"/>
  <c r="R216" i="13"/>
  <c r="Q216" i="13"/>
  <c r="P216" i="13"/>
  <c r="O216" i="13"/>
  <c r="T215" i="13"/>
  <c r="S215" i="13"/>
  <c r="R215" i="13"/>
  <c r="Q215" i="13"/>
  <c r="P215" i="13"/>
  <c r="O215" i="13"/>
  <c r="H215" i="13"/>
  <c r="G215" i="13"/>
  <c r="B215" i="13"/>
  <c r="H214" i="13"/>
  <c r="G214" i="13"/>
  <c r="I214" i="13" s="1"/>
  <c r="B214" i="13"/>
  <c r="H213" i="13"/>
  <c r="G213" i="13"/>
  <c r="I213" i="13" s="1"/>
  <c r="B213" i="13"/>
  <c r="Q212" i="13"/>
  <c r="R212" i="13" s="1"/>
  <c r="P212" i="13"/>
  <c r="O212" i="13"/>
  <c r="H212" i="13"/>
  <c r="G212" i="13"/>
  <c r="I212" i="13" s="1"/>
  <c r="B212" i="13"/>
  <c r="Q211" i="13"/>
  <c r="R211" i="13" s="1"/>
  <c r="P211" i="13"/>
  <c r="O211" i="13"/>
  <c r="Q210" i="13"/>
  <c r="R210" i="13" s="1"/>
  <c r="O210" i="13"/>
  <c r="P210" i="13" s="1"/>
  <c r="R209" i="13"/>
  <c r="Q209" i="13"/>
  <c r="P209" i="13"/>
  <c r="O209" i="13"/>
  <c r="Q208" i="13"/>
  <c r="R208" i="13" s="1"/>
  <c r="O208" i="13"/>
  <c r="P208" i="13" s="1"/>
  <c r="F214" i="13" s="1"/>
  <c r="G208" i="13"/>
  <c r="C208" i="13"/>
  <c r="B208" i="13"/>
  <c r="Q207" i="13"/>
  <c r="R207" i="13" s="1"/>
  <c r="O207" i="13"/>
  <c r="P207" i="13" s="1"/>
  <c r="F212" i="13" s="1"/>
  <c r="G207" i="13"/>
  <c r="C207" i="13"/>
  <c r="B207" i="13"/>
  <c r="G206" i="13"/>
  <c r="C206" i="13"/>
  <c r="B206" i="13"/>
  <c r="G205" i="13"/>
  <c r="C205" i="13"/>
  <c r="B205" i="13"/>
  <c r="T204" i="13"/>
  <c r="S204" i="13"/>
  <c r="R204" i="13"/>
  <c r="Q204" i="13"/>
  <c r="P204" i="13"/>
  <c r="O204" i="13"/>
  <c r="N204" i="13"/>
  <c r="M204" i="13"/>
  <c r="L204" i="13"/>
  <c r="G204" i="13"/>
  <c r="C204" i="13"/>
  <c r="B204" i="13"/>
  <c r="T203" i="13"/>
  <c r="S203" i="13"/>
  <c r="R203" i="13"/>
  <c r="Q203" i="13"/>
  <c r="P203" i="13"/>
  <c r="O203" i="13"/>
  <c r="N203" i="13"/>
  <c r="M203" i="13"/>
  <c r="L203" i="13"/>
  <c r="G203" i="13"/>
  <c r="C203" i="13"/>
  <c r="T202" i="13"/>
  <c r="S202" i="13"/>
  <c r="R202" i="13"/>
  <c r="Q202" i="13"/>
  <c r="P202" i="13"/>
  <c r="O202" i="13"/>
  <c r="N202" i="13"/>
  <c r="M202" i="13"/>
  <c r="L202" i="13"/>
  <c r="T201" i="13"/>
  <c r="S201" i="13"/>
  <c r="R201" i="13"/>
  <c r="Q201" i="13"/>
  <c r="P201" i="13"/>
  <c r="O201" i="13"/>
  <c r="N201" i="13"/>
  <c r="M201" i="13"/>
  <c r="L201" i="13"/>
  <c r="W199" i="13"/>
  <c r="V199" i="13"/>
  <c r="U199" i="13"/>
  <c r="T199" i="13"/>
  <c r="S199" i="13"/>
  <c r="R199" i="13"/>
  <c r="Q199" i="13"/>
  <c r="P199" i="13"/>
  <c r="O199" i="13"/>
  <c r="N199" i="13"/>
  <c r="M199" i="13"/>
  <c r="L199" i="13"/>
  <c r="W198" i="13"/>
  <c r="V198" i="13"/>
  <c r="U198" i="13"/>
  <c r="T198" i="13"/>
  <c r="S198" i="13"/>
  <c r="R198" i="13"/>
  <c r="Q198" i="13"/>
  <c r="P198" i="13"/>
  <c r="O198" i="13"/>
  <c r="N198" i="13"/>
  <c r="M198" i="13"/>
  <c r="L198" i="13"/>
  <c r="W197" i="13"/>
  <c r="E215" i="13" s="1"/>
  <c r="V197" i="13"/>
  <c r="D215" i="13" s="1"/>
  <c r="U197" i="13"/>
  <c r="C215" i="13" s="1"/>
  <c r="T197" i="13"/>
  <c r="E214" i="13" s="1"/>
  <c r="S197" i="13"/>
  <c r="D214" i="13" s="1"/>
  <c r="R197" i="13"/>
  <c r="C214" i="13" s="1"/>
  <c r="Q197" i="13"/>
  <c r="E213" i="13" s="1"/>
  <c r="P197" i="13"/>
  <c r="D213" i="13" s="1"/>
  <c r="O197" i="13"/>
  <c r="C213" i="13" s="1"/>
  <c r="N197" i="13"/>
  <c r="E212" i="13" s="1"/>
  <c r="M197" i="13"/>
  <c r="D212" i="13" s="1"/>
  <c r="L197" i="13"/>
  <c r="C212" i="13" s="1"/>
  <c r="S186" i="13"/>
  <c r="T186" i="13" s="1"/>
  <c r="Q186" i="13"/>
  <c r="R186" i="13" s="1"/>
  <c r="O186" i="13"/>
  <c r="P186" i="13" s="1"/>
  <c r="S185" i="13"/>
  <c r="T185" i="13" s="1"/>
  <c r="Q185" i="13"/>
  <c r="R185" i="13" s="1"/>
  <c r="O185" i="13"/>
  <c r="P185" i="13" s="1"/>
  <c r="S184" i="13"/>
  <c r="T184" i="13" s="1"/>
  <c r="Q184" i="13"/>
  <c r="R184" i="13" s="1"/>
  <c r="O184" i="13"/>
  <c r="P184" i="13" s="1"/>
  <c r="S183" i="13"/>
  <c r="T183" i="13" s="1"/>
  <c r="Q183" i="13"/>
  <c r="R183" i="13" s="1"/>
  <c r="O183" i="13"/>
  <c r="P183" i="13" s="1"/>
  <c r="H183" i="13"/>
  <c r="G183" i="13"/>
  <c r="I183" i="13" s="1"/>
  <c r="B183" i="13"/>
  <c r="H182" i="13"/>
  <c r="G182" i="13"/>
  <c r="I182" i="13" s="1"/>
  <c r="B182" i="13"/>
  <c r="H181" i="13"/>
  <c r="G181" i="13"/>
  <c r="I181" i="13" s="1"/>
  <c r="B181" i="13"/>
  <c r="Q180" i="13"/>
  <c r="R180" i="13" s="1"/>
  <c r="O180" i="13"/>
  <c r="P180" i="13" s="1"/>
  <c r="H180" i="13"/>
  <c r="G180" i="13"/>
  <c r="I180" i="13" s="1"/>
  <c r="B180" i="13"/>
  <c r="Q179" i="13"/>
  <c r="R179" i="13" s="1"/>
  <c r="O179" i="13"/>
  <c r="P179" i="13" s="1"/>
  <c r="R178" i="13"/>
  <c r="Q178" i="13"/>
  <c r="P178" i="13"/>
  <c r="O178" i="13"/>
  <c r="Q177" i="13"/>
  <c r="R177" i="13" s="1"/>
  <c r="F182" i="13" s="1"/>
  <c r="O177" i="13"/>
  <c r="P177" i="13" s="1"/>
  <c r="F180" i="13" s="1"/>
  <c r="R176" i="13"/>
  <c r="F183" i="13" s="1"/>
  <c r="Q176" i="13"/>
  <c r="P176" i="13"/>
  <c r="O176" i="13"/>
  <c r="G176" i="13"/>
  <c r="C176" i="13"/>
  <c r="B176" i="13"/>
  <c r="R175" i="13"/>
  <c r="Q175" i="13"/>
  <c r="P175" i="13"/>
  <c r="O175" i="13"/>
  <c r="G175" i="13"/>
  <c r="C175" i="13"/>
  <c r="B175" i="13"/>
  <c r="G174" i="13"/>
  <c r="C174" i="13"/>
  <c r="B174" i="13"/>
  <c r="G173" i="13"/>
  <c r="C173" i="13"/>
  <c r="B173" i="13"/>
  <c r="T172" i="13"/>
  <c r="S172" i="13"/>
  <c r="R172" i="13"/>
  <c r="Q172" i="13"/>
  <c r="P172" i="13"/>
  <c r="O172" i="13"/>
  <c r="N172" i="13"/>
  <c r="M172" i="13"/>
  <c r="L172" i="13"/>
  <c r="G172" i="13"/>
  <c r="C172" i="13"/>
  <c r="B172" i="13"/>
  <c r="T171" i="13"/>
  <c r="S171" i="13"/>
  <c r="R171" i="13"/>
  <c r="Q171" i="13"/>
  <c r="P171" i="13"/>
  <c r="O171" i="13"/>
  <c r="N171" i="13"/>
  <c r="M171" i="13"/>
  <c r="L171" i="13"/>
  <c r="G171" i="13"/>
  <c r="C171" i="13"/>
  <c r="T170" i="13"/>
  <c r="S170" i="13"/>
  <c r="R170" i="13"/>
  <c r="Q170" i="13"/>
  <c r="P170" i="13"/>
  <c r="O170" i="13"/>
  <c r="N170" i="13"/>
  <c r="M170" i="13"/>
  <c r="L170" i="13"/>
  <c r="T169" i="13"/>
  <c r="S169" i="13"/>
  <c r="R169" i="13"/>
  <c r="Q169" i="13"/>
  <c r="P169" i="13"/>
  <c r="O169" i="13"/>
  <c r="N169" i="13"/>
  <c r="M169" i="13"/>
  <c r="L169" i="13"/>
  <c r="W167" i="13"/>
  <c r="V167" i="13"/>
  <c r="U167" i="13"/>
  <c r="T167" i="13"/>
  <c r="S167" i="13"/>
  <c r="R167" i="13"/>
  <c r="Q167" i="13"/>
  <c r="P167" i="13"/>
  <c r="O167" i="13"/>
  <c r="N167" i="13"/>
  <c r="M167" i="13"/>
  <c r="L167" i="13"/>
  <c r="W166" i="13"/>
  <c r="V166" i="13"/>
  <c r="U166" i="13"/>
  <c r="T166" i="13"/>
  <c r="S166" i="13"/>
  <c r="R166" i="13"/>
  <c r="Q166" i="13"/>
  <c r="P166" i="13"/>
  <c r="O166" i="13"/>
  <c r="N166" i="13"/>
  <c r="M166" i="13"/>
  <c r="L166" i="13"/>
  <c r="W165" i="13"/>
  <c r="E183" i="13" s="1"/>
  <c r="V165" i="13"/>
  <c r="D183" i="13" s="1"/>
  <c r="U165" i="13"/>
  <c r="C183" i="13" s="1"/>
  <c r="T165" i="13"/>
  <c r="E182" i="13" s="1"/>
  <c r="S165" i="13"/>
  <c r="D182" i="13" s="1"/>
  <c r="R165" i="13"/>
  <c r="C182" i="13" s="1"/>
  <c r="Q165" i="13"/>
  <c r="E181" i="13" s="1"/>
  <c r="P165" i="13"/>
  <c r="D181" i="13" s="1"/>
  <c r="O165" i="13"/>
  <c r="C181" i="13" s="1"/>
  <c r="N165" i="13"/>
  <c r="E180" i="13" s="1"/>
  <c r="M165" i="13"/>
  <c r="D180" i="13" s="1"/>
  <c r="L165" i="13"/>
  <c r="C180" i="13" s="1"/>
  <c r="T154" i="13"/>
  <c r="S154" i="13"/>
  <c r="R154" i="13"/>
  <c r="Q154" i="13"/>
  <c r="P154" i="13"/>
  <c r="O154" i="13"/>
  <c r="T153" i="13"/>
  <c r="S153" i="13"/>
  <c r="R153" i="13"/>
  <c r="Q153" i="13"/>
  <c r="P153" i="13"/>
  <c r="O153" i="13"/>
  <c r="T152" i="13"/>
  <c r="S152" i="13"/>
  <c r="R152" i="13"/>
  <c r="Q152" i="13"/>
  <c r="P152" i="13"/>
  <c r="O152" i="13"/>
  <c r="T151" i="13"/>
  <c r="S151" i="13"/>
  <c r="R151" i="13"/>
  <c r="Q151" i="13"/>
  <c r="P151" i="13"/>
  <c r="O151" i="13"/>
  <c r="H151" i="13"/>
  <c r="G151" i="13"/>
  <c r="B151" i="13"/>
  <c r="H150" i="13"/>
  <c r="G150" i="13"/>
  <c r="I150" i="13" s="1"/>
  <c r="B150" i="13"/>
  <c r="H149" i="13"/>
  <c r="G149" i="13"/>
  <c r="I149" i="13" s="1"/>
  <c r="B149" i="13"/>
  <c r="R148" i="13"/>
  <c r="Q148" i="13"/>
  <c r="P148" i="13"/>
  <c r="O148" i="13"/>
  <c r="H148" i="13"/>
  <c r="G148" i="13"/>
  <c r="I148" i="13" s="1"/>
  <c r="B148" i="13"/>
  <c r="R147" i="13"/>
  <c r="Q147" i="13"/>
  <c r="P147" i="13"/>
  <c r="O147" i="13"/>
  <c r="Q146" i="13"/>
  <c r="R146" i="13" s="1"/>
  <c r="O146" i="13"/>
  <c r="P146" i="13" s="1"/>
  <c r="R145" i="13"/>
  <c r="Q145" i="13"/>
  <c r="P145" i="13"/>
  <c r="O145" i="13"/>
  <c r="Q144" i="13"/>
  <c r="R144" i="13" s="1"/>
  <c r="F151" i="13" s="1"/>
  <c r="O144" i="13"/>
  <c r="P144" i="13" s="1"/>
  <c r="F150" i="13" s="1"/>
  <c r="G144" i="13"/>
  <c r="C144" i="13"/>
  <c r="B144" i="13"/>
  <c r="Q143" i="13"/>
  <c r="R143" i="13" s="1"/>
  <c r="F149" i="13" s="1"/>
  <c r="O143" i="13"/>
  <c r="P143" i="13" s="1"/>
  <c r="F148" i="13" s="1"/>
  <c r="G143" i="13"/>
  <c r="C143" i="13"/>
  <c r="B143" i="13"/>
  <c r="G142" i="13"/>
  <c r="C142" i="13"/>
  <c r="B142" i="13"/>
  <c r="G141" i="13"/>
  <c r="C141" i="13"/>
  <c r="B141" i="13"/>
  <c r="T140" i="13"/>
  <c r="S140" i="13"/>
  <c r="R140" i="13"/>
  <c r="Q140" i="13"/>
  <c r="P140" i="13"/>
  <c r="O140" i="13"/>
  <c r="N140" i="13"/>
  <c r="M140" i="13"/>
  <c r="L140" i="13"/>
  <c r="G140" i="13"/>
  <c r="C140" i="13"/>
  <c r="B140" i="13"/>
  <c r="T139" i="13"/>
  <c r="S139" i="13"/>
  <c r="R139" i="13"/>
  <c r="Q139" i="13"/>
  <c r="P139" i="13"/>
  <c r="O139" i="13"/>
  <c r="N139" i="13"/>
  <c r="M139" i="13"/>
  <c r="L139" i="13"/>
  <c r="G139" i="13"/>
  <c r="C139" i="13"/>
  <c r="T138" i="13"/>
  <c r="S138" i="13"/>
  <c r="R138" i="13"/>
  <c r="Q138" i="13"/>
  <c r="P138" i="13"/>
  <c r="O138" i="13"/>
  <c r="N138" i="13"/>
  <c r="M138" i="13"/>
  <c r="L138" i="13"/>
  <c r="T137" i="13"/>
  <c r="S137" i="13"/>
  <c r="R137" i="13"/>
  <c r="Q137" i="13"/>
  <c r="P137" i="13"/>
  <c r="O137" i="13"/>
  <c r="N137" i="13"/>
  <c r="M137" i="13"/>
  <c r="L137" i="13"/>
  <c r="W135" i="13"/>
  <c r="V135" i="13"/>
  <c r="U135" i="13"/>
  <c r="T135" i="13"/>
  <c r="S135" i="13"/>
  <c r="R135" i="13"/>
  <c r="Q135" i="13"/>
  <c r="P135" i="13"/>
  <c r="O135" i="13"/>
  <c r="N135" i="13"/>
  <c r="M135" i="13"/>
  <c r="L135" i="13"/>
  <c r="W134" i="13"/>
  <c r="V134" i="13"/>
  <c r="U134" i="13"/>
  <c r="T134" i="13"/>
  <c r="S134" i="13"/>
  <c r="R134" i="13"/>
  <c r="Q134" i="13"/>
  <c r="P134" i="13"/>
  <c r="O134" i="13"/>
  <c r="N134" i="13"/>
  <c r="M134" i="13"/>
  <c r="L134" i="13"/>
  <c r="W133" i="13"/>
  <c r="E151" i="13" s="1"/>
  <c r="V133" i="13"/>
  <c r="D151" i="13" s="1"/>
  <c r="U133" i="13"/>
  <c r="C151" i="13" s="1"/>
  <c r="T133" i="13"/>
  <c r="E150" i="13" s="1"/>
  <c r="S133" i="13"/>
  <c r="D150" i="13" s="1"/>
  <c r="R133" i="13"/>
  <c r="C150" i="13" s="1"/>
  <c r="Q133" i="13"/>
  <c r="E149" i="13" s="1"/>
  <c r="P133" i="13"/>
  <c r="D149" i="13" s="1"/>
  <c r="O133" i="13"/>
  <c r="C149" i="13" s="1"/>
  <c r="N133" i="13"/>
  <c r="E148" i="13" s="1"/>
  <c r="M133" i="13"/>
  <c r="D148" i="13" s="1"/>
  <c r="L133" i="13"/>
  <c r="C148" i="13" s="1"/>
  <c r="T122" i="13"/>
  <c r="S122" i="13"/>
  <c r="R122" i="13"/>
  <c r="Q122" i="13"/>
  <c r="P122" i="13"/>
  <c r="O122" i="13"/>
  <c r="T121" i="13"/>
  <c r="S121" i="13"/>
  <c r="R121" i="13"/>
  <c r="Q121" i="13"/>
  <c r="P121" i="13"/>
  <c r="O121" i="13"/>
  <c r="T120" i="13"/>
  <c r="S120" i="13"/>
  <c r="R120" i="13"/>
  <c r="Q120" i="13"/>
  <c r="P120" i="13"/>
  <c r="O120" i="13"/>
  <c r="T119" i="13"/>
  <c r="S119" i="13"/>
  <c r="R119" i="13"/>
  <c r="Q119" i="13"/>
  <c r="P119" i="13"/>
  <c r="O119" i="13"/>
  <c r="H119" i="13"/>
  <c r="G119" i="13"/>
  <c r="B119" i="13"/>
  <c r="H118" i="13"/>
  <c r="G118" i="13"/>
  <c r="I118" i="13" s="1"/>
  <c r="B118" i="13"/>
  <c r="H117" i="13"/>
  <c r="G117" i="13"/>
  <c r="I117" i="13" s="1"/>
  <c r="B117" i="13"/>
  <c r="Q116" i="13"/>
  <c r="R116" i="13" s="1"/>
  <c r="P116" i="13"/>
  <c r="O116" i="13"/>
  <c r="H116" i="13"/>
  <c r="G116" i="13"/>
  <c r="I116" i="13" s="1"/>
  <c r="B116" i="13"/>
  <c r="Q115" i="13"/>
  <c r="R115" i="13" s="1"/>
  <c r="O115" i="13"/>
  <c r="P115" i="13" s="1"/>
  <c r="Q114" i="13"/>
  <c r="R114" i="13" s="1"/>
  <c r="O114" i="13"/>
  <c r="P114" i="13" s="1"/>
  <c r="R113" i="13"/>
  <c r="Q113" i="13"/>
  <c r="P113" i="13"/>
  <c r="O113" i="13"/>
  <c r="Q112" i="13"/>
  <c r="R112" i="13" s="1"/>
  <c r="O112" i="13"/>
  <c r="P112" i="13" s="1"/>
  <c r="G112" i="13"/>
  <c r="C112" i="13"/>
  <c r="B112" i="13"/>
  <c r="Q111" i="13"/>
  <c r="R111" i="13" s="1"/>
  <c r="F117" i="13" s="1"/>
  <c r="O111" i="13"/>
  <c r="P111" i="13" s="1"/>
  <c r="F116" i="13" s="1"/>
  <c r="G111" i="13"/>
  <c r="C111" i="13"/>
  <c r="B111" i="13"/>
  <c r="G110" i="13"/>
  <c r="C110" i="13"/>
  <c r="B110" i="13"/>
  <c r="G109" i="13"/>
  <c r="C109" i="13"/>
  <c r="B109" i="13"/>
  <c r="T108" i="13"/>
  <c r="S108" i="13"/>
  <c r="R108" i="13"/>
  <c r="Q108" i="13"/>
  <c r="P108" i="13"/>
  <c r="O108" i="13"/>
  <c r="N108" i="13"/>
  <c r="M108" i="13"/>
  <c r="L108" i="13"/>
  <c r="G108" i="13"/>
  <c r="C108" i="13"/>
  <c r="B108" i="13"/>
  <c r="T107" i="13"/>
  <c r="S107" i="13"/>
  <c r="R107" i="13"/>
  <c r="Q107" i="13"/>
  <c r="P107" i="13"/>
  <c r="O107" i="13"/>
  <c r="N107" i="13"/>
  <c r="M107" i="13"/>
  <c r="L107" i="13"/>
  <c r="G107" i="13"/>
  <c r="C107" i="13"/>
  <c r="T106" i="13"/>
  <c r="S106" i="13"/>
  <c r="R106" i="13"/>
  <c r="Q106" i="13"/>
  <c r="P106" i="13"/>
  <c r="O106" i="13"/>
  <c r="N106" i="13"/>
  <c r="M106" i="13"/>
  <c r="L106" i="13"/>
  <c r="T105" i="13"/>
  <c r="S105" i="13"/>
  <c r="R105" i="13"/>
  <c r="Q105" i="13"/>
  <c r="P105" i="13"/>
  <c r="O105" i="13"/>
  <c r="N105" i="13"/>
  <c r="M105" i="13"/>
  <c r="L105" i="13"/>
  <c r="W103" i="13"/>
  <c r="V103" i="13"/>
  <c r="U103" i="13"/>
  <c r="T103" i="13"/>
  <c r="S103" i="13"/>
  <c r="R103" i="13"/>
  <c r="Q103" i="13"/>
  <c r="P103" i="13"/>
  <c r="O103" i="13"/>
  <c r="N103" i="13"/>
  <c r="M103" i="13"/>
  <c r="L103" i="13"/>
  <c r="W102" i="13"/>
  <c r="V102" i="13"/>
  <c r="U102" i="13"/>
  <c r="T102" i="13"/>
  <c r="S102" i="13"/>
  <c r="R102" i="13"/>
  <c r="Q102" i="13"/>
  <c r="P102" i="13"/>
  <c r="O102" i="13"/>
  <c r="N102" i="13"/>
  <c r="M102" i="13"/>
  <c r="L102" i="13"/>
  <c r="W101" i="13"/>
  <c r="E119" i="13" s="1"/>
  <c r="V101" i="13"/>
  <c r="D119" i="13" s="1"/>
  <c r="U101" i="13"/>
  <c r="C119" i="13" s="1"/>
  <c r="T101" i="13"/>
  <c r="E118" i="13" s="1"/>
  <c r="S101" i="13"/>
  <c r="D118" i="13" s="1"/>
  <c r="R101" i="13"/>
  <c r="C118" i="13" s="1"/>
  <c r="Q101" i="13"/>
  <c r="E117" i="13" s="1"/>
  <c r="P101" i="13"/>
  <c r="D117" i="13" s="1"/>
  <c r="O101" i="13"/>
  <c r="C117" i="13" s="1"/>
  <c r="N101" i="13"/>
  <c r="E116" i="13" s="1"/>
  <c r="M101" i="13"/>
  <c r="D116" i="13" s="1"/>
  <c r="L101" i="13"/>
  <c r="C116" i="13" s="1"/>
  <c r="T90" i="13"/>
  <c r="S90" i="13"/>
  <c r="R90" i="13"/>
  <c r="Q90" i="13"/>
  <c r="P90" i="13"/>
  <c r="O90" i="13"/>
  <c r="T89" i="13"/>
  <c r="S89" i="13"/>
  <c r="R89" i="13"/>
  <c r="Q89" i="13"/>
  <c r="P89" i="13"/>
  <c r="O89" i="13"/>
  <c r="T88" i="13"/>
  <c r="S88" i="13"/>
  <c r="R88" i="13"/>
  <c r="Q88" i="13"/>
  <c r="P88" i="13"/>
  <c r="O88" i="13"/>
  <c r="T87" i="13"/>
  <c r="S87" i="13"/>
  <c r="Q87" i="13"/>
  <c r="R87" i="13" s="1"/>
  <c r="O87" i="13"/>
  <c r="P87" i="13" s="1"/>
  <c r="H87" i="13"/>
  <c r="G87" i="13"/>
  <c r="B87" i="13"/>
  <c r="H86" i="13"/>
  <c r="G86" i="13"/>
  <c r="I86" i="13" s="1"/>
  <c r="B86" i="13"/>
  <c r="H85" i="13"/>
  <c r="G85" i="13"/>
  <c r="I85" i="13" s="1"/>
  <c r="B85" i="13"/>
  <c r="Q84" i="13"/>
  <c r="R84" i="13" s="1"/>
  <c r="O84" i="13"/>
  <c r="P84" i="13" s="1"/>
  <c r="H84" i="13"/>
  <c r="G84" i="13"/>
  <c r="I84" i="13" s="1"/>
  <c r="B84" i="13"/>
  <c r="Q83" i="13"/>
  <c r="R83" i="13" s="1"/>
  <c r="O83" i="13"/>
  <c r="P83" i="13" s="1"/>
  <c r="Q82" i="13"/>
  <c r="R82" i="13" s="1"/>
  <c r="O82" i="13"/>
  <c r="P82" i="13" s="1"/>
  <c r="R81" i="13"/>
  <c r="Q81" i="13"/>
  <c r="O81" i="13"/>
  <c r="P81" i="13" s="1"/>
  <c r="Q80" i="13"/>
  <c r="R80" i="13" s="1"/>
  <c r="F87" i="13" s="1"/>
  <c r="O80" i="13"/>
  <c r="P80" i="13" s="1"/>
  <c r="G80" i="13"/>
  <c r="C80" i="13"/>
  <c r="B80" i="13"/>
  <c r="Q79" i="13"/>
  <c r="R79" i="13" s="1"/>
  <c r="O79" i="13"/>
  <c r="P79" i="13" s="1"/>
  <c r="G79" i="13"/>
  <c r="C79" i="13"/>
  <c r="B79" i="13"/>
  <c r="G78" i="13"/>
  <c r="C78" i="13"/>
  <c r="B78" i="13"/>
  <c r="G77" i="13"/>
  <c r="C77" i="13"/>
  <c r="B77" i="13"/>
  <c r="T76" i="13"/>
  <c r="S76" i="13"/>
  <c r="R76" i="13"/>
  <c r="Q76" i="13"/>
  <c r="P76" i="13"/>
  <c r="O76" i="13"/>
  <c r="N76" i="13"/>
  <c r="M76" i="13"/>
  <c r="L76" i="13"/>
  <c r="G76" i="13"/>
  <c r="C76" i="13"/>
  <c r="B76" i="13"/>
  <c r="T75" i="13"/>
  <c r="S75" i="13"/>
  <c r="R75" i="13"/>
  <c r="Q75" i="13"/>
  <c r="P75" i="13"/>
  <c r="O75" i="13"/>
  <c r="N75" i="13"/>
  <c r="M75" i="13"/>
  <c r="L75" i="13"/>
  <c r="G75" i="13"/>
  <c r="C75" i="13"/>
  <c r="T74" i="13"/>
  <c r="S74" i="13"/>
  <c r="R74" i="13"/>
  <c r="Q74" i="13"/>
  <c r="P74" i="13"/>
  <c r="O74" i="13"/>
  <c r="N74" i="13"/>
  <c r="M74" i="13"/>
  <c r="L74" i="13"/>
  <c r="T73" i="13"/>
  <c r="S73" i="13"/>
  <c r="R73" i="13"/>
  <c r="Q73" i="13"/>
  <c r="P73" i="13"/>
  <c r="O73" i="13"/>
  <c r="N73" i="13"/>
  <c r="M73" i="13"/>
  <c r="L73" i="13"/>
  <c r="W71" i="13"/>
  <c r="V71" i="13"/>
  <c r="U71" i="13"/>
  <c r="T71" i="13"/>
  <c r="S71" i="13"/>
  <c r="R71" i="13"/>
  <c r="Q71" i="13"/>
  <c r="P71" i="13"/>
  <c r="O71" i="13"/>
  <c r="N71" i="13"/>
  <c r="M71" i="13"/>
  <c r="L71" i="13"/>
  <c r="W70" i="13"/>
  <c r="V70" i="13"/>
  <c r="U70" i="13"/>
  <c r="T70" i="13"/>
  <c r="S70" i="13"/>
  <c r="R70" i="13"/>
  <c r="Q70" i="13"/>
  <c r="P70" i="13"/>
  <c r="O70" i="13"/>
  <c r="N70" i="13"/>
  <c r="M70" i="13"/>
  <c r="L70" i="13"/>
  <c r="W69" i="13"/>
  <c r="E87" i="13" s="1"/>
  <c r="V69" i="13"/>
  <c r="D87" i="13" s="1"/>
  <c r="U69" i="13"/>
  <c r="C87" i="13" s="1"/>
  <c r="T69" i="13"/>
  <c r="E86" i="13" s="1"/>
  <c r="S69" i="13"/>
  <c r="D86" i="13" s="1"/>
  <c r="R69" i="13"/>
  <c r="C86" i="13" s="1"/>
  <c r="Q69" i="13"/>
  <c r="E85" i="13" s="1"/>
  <c r="P69" i="13"/>
  <c r="D85" i="13" s="1"/>
  <c r="O69" i="13"/>
  <c r="C85" i="13" s="1"/>
  <c r="N69" i="13"/>
  <c r="E84" i="13" s="1"/>
  <c r="M69" i="13"/>
  <c r="D84" i="13" s="1"/>
  <c r="L69" i="13"/>
  <c r="C84" i="13" s="1"/>
  <c r="I375" i="13" l="1"/>
  <c r="I119" i="13"/>
  <c r="I374" i="14"/>
  <c r="I245" i="14"/>
  <c r="I148" i="14"/>
  <c r="I150" i="14"/>
  <c r="I278" i="14"/>
  <c r="I246" i="14"/>
  <c r="I213" i="14"/>
  <c r="I181" i="14"/>
  <c r="I149" i="14"/>
  <c r="I117" i="14"/>
  <c r="I85" i="14"/>
  <c r="I53" i="14"/>
  <c r="I21" i="14"/>
  <c r="I22" i="14"/>
  <c r="I277" i="13"/>
  <c r="F279" i="13"/>
  <c r="F278" i="13"/>
  <c r="F277" i="13"/>
  <c r="C277" i="13"/>
  <c r="C276" i="13"/>
  <c r="F276" i="13"/>
  <c r="I245" i="13"/>
  <c r="C246" i="13"/>
  <c r="F247" i="13"/>
  <c r="E244" i="13"/>
  <c r="I87" i="13"/>
  <c r="I310" i="14"/>
  <c r="I309" i="14"/>
  <c r="I340" i="14"/>
  <c r="I342" i="14"/>
  <c r="I341" i="14"/>
  <c r="I372" i="14"/>
  <c r="I373" i="14"/>
  <c r="I54" i="14"/>
  <c r="I86" i="14"/>
  <c r="I116" i="14"/>
  <c r="I118" i="14"/>
  <c r="I182" i="14"/>
  <c r="I212" i="14"/>
  <c r="I214" i="14"/>
  <c r="I343" i="13"/>
  <c r="I311" i="13"/>
  <c r="I279" i="13"/>
  <c r="I247" i="13"/>
  <c r="I215" i="13"/>
  <c r="I151" i="13"/>
  <c r="C245" i="13"/>
  <c r="F246" i="13"/>
  <c r="F244" i="13"/>
  <c r="I244" i="13"/>
  <c r="I246" i="13"/>
  <c r="I276" i="13"/>
  <c r="I278" i="13"/>
  <c r="F373" i="13"/>
  <c r="L371" i="13" s="1"/>
  <c r="E382" i="13" s="1"/>
  <c r="L339" i="13"/>
  <c r="E350" i="13" s="1"/>
  <c r="L336" i="13"/>
  <c r="E347" i="13" s="1"/>
  <c r="E311" i="14" s="1"/>
  <c r="L338" i="13"/>
  <c r="E349" i="13" s="1"/>
  <c r="L337" i="13"/>
  <c r="E348" i="13" s="1"/>
  <c r="D326" i="14" s="1"/>
  <c r="F309" i="13"/>
  <c r="L307" i="13" s="1"/>
  <c r="E318" i="13" s="1"/>
  <c r="F245" i="13"/>
  <c r="F213" i="13"/>
  <c r="F215" i="13"/>
  <c r="F181" i="13"/>
  <c r="L179" i="13" s="1"/>
  <c r="E190" i="13" s="1"/>
  <c r="L147" i="13"/>
  <c r="E158" i="13" s="1"/>
  <c r="L146" i="13"/>
  <c r="E157" i="13" s="1"/>
  <c r="L145" i="13"/>
  <c r="E156" i="13" s="1"/>
  <c r="D134" i="14" s="1"/>
  <c r="L144" i="13"/>
  <c r="E155" i="13" s="1"/>
  <c r="F119" i="13"/>
  <c r="F118" i="13"/>
  <c r="F84" i="13"/>
  <c r="F85" i="13"/>
  <c r="F86" i="13"/>
  <c r="S58" i="13"/>
  <c r="T58" i="13" s="1"/>
  <c r="Q58" i="13"/>
  <c r="R58" i="13" s="1"/>
  <c r="O58" i="13"/>
  <c r="P58" i="13" s="1"/>
  <c r="S57" i="13"/>
  <c r="T57" i="13" s="1"/>
  <c r="Q57" i="13"/>
  <c r="R57" i="13" s="1"/>
  <c r="O57" i="13"/>
  <c r="P57" i="13" s="1"/>
  <c r="S56" i="13"/>
  <c r="T56" i="13" s="1"/>
  <c r="Q56" i="13"/>
  <c r="R56" i="13" s="1"/>
  <c r="O56" i="13"/>
  <c r="P56" i="13" s="1"/>
  <c r="S55" i="13"/>
  <c r="T55" i="13" s="1"/>
  <c r="Q55" i="13"/>
  <c r="R55" i="13" s="1"/>
  <c r="O55" i="13"/>
  <c r="P55" i="13" s="1"/>
  <c r="H55" i="13"/>
  <c r="G55" i="13"/>
  <c r="B55" i="13"/>
  <c r="H54" i="13"/>
  <c r="G54" i="13"/>
  <c r="B54" i="13"/>
  <c r="H53" i="13"/>
  <c r="G53" i="13"/>
  <c r="B53" i="13"/>
  <c r="Q52" i="13"/>
  <c r="R52" i="13" s="1"/>
  <c r="O52" i="13"/>
  <c r="P52" i="13" s="1"/>
  <c r="H52" i="13"/>
  <c r="G52" i="13"/>
  <c r="B52" i="13"/>
  <c r="Q51" i="13"/>
  <c r="R51" i="13" s="1"/>
  <c r="O51" i="13"/>
  <c r="P51" i="13" s="1"/>
  <c r="R50" i="13"/>
  <c r="Q50" i="13"/>
  <c r="O50" i="13"/>
  <c r="P50" i="13" s="1"/>
  <c r="Q49" i="13"/>
  <c r="R49" i="13" s="1"/>
  <c r="O49" i="13"/>
  <c r="P49" i="13" s="1"/>
  <c r="R48" i="13"/>
  <c r="Q48" i="13"/>
  <c r="O48" i="13"/>
  <c r="P48" i="13" s="1"/>
  <c r="G48" i="13"/>
  <c r="C48" i="13"/>
  <c r="B48" i="13"/>
  <c r="Q47" i="13"/>
  <c r="R47" i="13" s="1"/>
  <c r="O47" i="13"/>
  <c r="P47" i="13" s="1"/>
  <c r="G47" i="13"/>
  <c r="C47" i="13"/>
  <c r="B47" i="13"/>
  <c r="G46" i="13"/>
  <c r="C46" i="13"/>
  <c r="B46" i="13"/>
  <c r="G45" i="13"/>
  <c r="C45" i="13"/>
  <c r="B45" i="13"/>
  <c r="T44" i="13"/>
  <c r="S44" i="13"/>
  <c r="R44" i="13"/>
  <c r="Q44" i="13"/>
  <c r="P44" i="13"/>
  <c r="O44" i="13"/>
  <c r="N44" i="13"/>
  <c r="M44" i="13"/>
  <c r="L44" i="13"/>
  <c r="G44" i="13"/>
  <c r="C44" i="13"/>
  <c r="B44" i="13"/>
  <c r="T43" i="13"/>
  <c r="S43" i="13"/>
  <c r="R43" i="13"/>
  <c r="Q43" i="13"/>
  <c r="P43" i="13"/>
  <c r="O43" i="13"/>
  <c r="N43" i="13"/>
  <c r="M43" i="13"/>
  <c r="L43" i="13"/>
  <c r="G43" i="13"/>
  <c r="C43" i="13"/>
  <c r="T42" i="13"/>
  <c r="S42" i="13"/>
  <c r="R42" i="13"/>
  <c r="Q42" i="13"/>
  <c r="P42" i="13"/>
  <c r="O42" i="13"/>
  <c r="N42" i="13"/>
  <c r="M42" i="13"/>
  <c r="L42" i="13"/>
  <c r="T41" i="13"/>
  <c r="S41" i="13"/>
  <c r="R41" i="13"/>
  <c r="Q41" i="13"/>
  <c r="P41" i="13"/>
  <c r="O41" i="13"/>
  <c r="N41" i="13"/>
  <c r="M41" i="13"/>
  <c r="L41" i="13"/>
  <c r="W39" i="13"/>
  <c r="V39" i="13"/>
  <c r="U39" i="13"/>
  <c r="T39" i="13"/>
  <c r="S39" i="13"/>
  <c r="R39" i="13"/>
  <c r="Q39" i="13"/>
  <c r="P39" i="13"/>
  <c r="O39" i="13"/>
  <c r="N39" i="13"/>
  <c r="M39" i="13"/>
  <c r="L39" i="13"/>
  <c r="W38" i="13"/>
  <c r="V38" i="13"/>
  <c r="U38" i="13"/>
  <c r="T38" i="13"/>
  <c r="S38" i="13"/>
  <c r="R38" i="13"/>
  <c r="Q38" i="13"/>
  <c r="P38" i="13"/>
  <c r="O38" i="13"/>
  <c r="N38" i="13"/>
  <c r="M38" i="13"/>
  <c r="L38" i="13"/>
  <c r="W37" i="13"/>
  <c r="E55" i="13" s="1"/>
  <c r="V37" i="13"/>
  <c r="D55" i="13" s="1"/>
  <c r="U37" i="13"/>
  <c r="C55" i="13" s="1"/>
  <c r="T37" i="13"/>
  <c r="E54" i="13" s="1"/>
  <c r="S37" i="13"/>
  <c r="D54" i="13" s="1"/>
  <c r="R37" i="13"/>
  <c r="C54" i="13" s="1"/>
  <c r="Q37" i="13"/>
  <c r="E53" i="13" s="1"/>
  <c r="P37" i="13"/>
  <c r="O37" i="13"/>
  <c r="C53" i="13" s="1"/>
  <c r="N37" i="13"/>
  <c r="E52" i="13" s="1"/>
  <c r="M37" i="13"/>
  <c r="D52" i="13" s="1"/>
  <c r="L37" i="13"/>
  <c r="C52" i="13" s="1"/>
  <c r="H23" i="13"/>
  <c r="I23" i="13" s="1"/>
  <c r="G23" i="13"/>
  <c r="T26" i="13"/>
  <c r="T25" i="13"/>
  <c r="T24" i="13"/>
  <c r="T23" i="13"/>
  <c r="S26" i="13"/>
  <c r="S25" i="13"/>
  <c r="S24" i="13"/>
  <c r="S23" i="13"/>
  <c r="R26" i="13"/>
  <c r="R25" i="13"/>
  <c r="R24" i="13"/>
  <c r="R23" i="13"/>
  <c r="Q26" i="13"/>
  <c r="Q25" i="13"/>
  <c r="Q24" i="13"/>
  <c r="Q23" i="13"/>
  <c r="P26" i="13"/>
  <c r="P25" i="13"/>
  <c r="P24" i="13"/>
  <c r="P23" i="13"/>
  <c r="O26" i="13"/>
  <c r="O25" i="13"/>
  <c r="O24" i="13"/>
  <c r="O23" i="13"/>
  <c r="O15" i="13"/>
  <c r="P15" i="13" s="1"/>
  <c r="F20" i="13" s="1"/>
  <c r="E23" i="13"/>
  <c r="D23" i="13"/>
  <c r="C23" i="13"/>
  <c r="E22" i="13"/>
  <c r="D22" i="13"/>
  <c r="C22" i="13"/>
  <c r="E21" i="13"/>
  <c r="D21" i="13"/>
  <c r="C21" i="13"/>
  <c r="E20" i="13"/>
  <c r="D20" i="13"/>
  <c r="C20" i="13"/>
  <c r="T7" i="13"/>
  <c r="S7" i="13"/>
  <c r="T6" i="13"/>
  <c r="S6" i="13"/>
  <c r="T5" i="13"/>
  <c r="S5" i="13"/>
  <c r="R7" i="13"/>
  <c r="R6" i="13"/>
  <c r="R5" i="13"/>
  <c r="Q7" i="13"/>
  <c r="P7" i="13"/>
  <c r="Q6" i="13"/>
  <c r="P6" i="13"/>
  <c r="Q5" i="13"/>
  <c r="P5" i="13"/>
  <c r="O7" i="13"/>
  <c r="O6" i="13"/>
  <c r="O5" i="13"/>
  <c r="T12" i="13"/>
  <c r="T11" i="13"/>
  <c r="T10" i="13"/>
  <c r="T9" i="13"/>
  <c r="S12" i="13"/>
  <c r="S11" i="13"/>
  <c r="S10" i="13"/>
  <c r="S9" i="13"/>
  <c r="R12" i="13"/>
  <c r="R11" i="13"/>
  <c r="R10" i="13"/>
  <c r="R9" i="13"/>
  <c r="Q12" i="13"/>
  <c r="Q11" i="13"/>
  <c r="Q10" i="13"/>
  <c r="Q9" i="13"/>
  <c r="P12" i="13"/>
  <c r="P11" i="13"/>
  <c r="P10" i="13"/>
  <c r="P9" i="13"/>
  <c r="O12" i="13"/>
  <c r="O11" i="13"/>
  <c r="O10" i="13"/>
  <c r="O9" i="13"/>
  <c r="N12" i="13"/>
  <c r="N11" i="13"/>
  <c r="N10" i="13"/>
  <c r="N9" i="13"/>
  <c r="M12" i="13"/>
  <c r="M11" i="13"/>
  <c r="M10" i="13"/>
  <c r="M9" i="13"/>
  <c r="L12" i="13"/>
  <c r="L11" i="13"/>
  <c r="L10" i="13"/>
  <c r="L9" i="13"/>
  <c r="L5" i="13"/>
  <c r="B23" i="13"/>
  <c r="H22" i="13"/>
  <c r="G22" i="13"/>
  <c r="B22" i="13"/>
  <c r="Q20" i="13"/>
  <c r="R20" i="13" s="1"/>
  <c r="O20" i="13"/>
  <c r="P20" i="13" s="1"/>
  <c r="H21" i="13"/>
  <c r="G21" i="13"/>
  <c r="B21" i="13"/>
  <c r="Q19" i="13"/>
  <c r="R19" i="13" s="1"/>
  <c r="O19" i="13"/>
  <c r="P19" i="13" s="1"/>
  <c r="H20" i="13"/>
  <c r="G20" i="13"/>
  <c r="B20" i="13"/>
  <c r="Q18" i="13"/>
  <c r="R18" i="13" s="1"/>
  <c r="O18" i="13"/>
  <c r="P18" i="13" s="1"/>
  <c r="Q17" i="13"/>
  <c r="R17" i="13" s="1"/>
  <c r="O17" i="13"/>
  <c r="P17" i="13" s="1"/>
  <c r="Q16" i="13"/>
  <c r="R16" i="13" s="1"/>
  <c r="F23" i="13" s="1"/>
  <c r="O16" i="13"/>
  <c r="P16" i="13" s="1"/>
  <c r="F22" i="13" s="1"/>
  <c r="Q15" i="13"/>
  <c r="R15" i="13" s="1"/>
  <c r="F21" i="13" s="1"/>
  <c r="G16" i="13"/>
  <c r="C16" i="13"/>
  <c r="B16" i="13"/>
  <c r="G15" i="13"/>
  <c r="C15" i="13"/>
  <c r="B15" i="13"/>
  <c r="G14" i="13"/>
  <c r="C14" i="13"/>
  <c r="B14" i="13"/>
  <c r="W7" i="13"/>
  <c r="V7" i="13"/>
  <c r="U7" i="13"/>
  <c r="N7" i="13"/>
  <c r="M7" i="13"/>
  <c r="L7" i="13"/>
  <c r="G13" i="13"/>
  <c r="C13" i="13"/>
  <c r="B13" i="13"/>
  <c r="W6" i="13"/>
  <c r="V6" i="13"/>
  <c r="U6" i="13"/>
  <c r="N6" i="13"/>
  <c r="M6" i="13"/>
  <c r="L6" i="13"/>
  <c r="G12" i="13"/>
  <c r="C12" i="13"/>
  <c r="B12" i="13"/>
  <c r="W5" i="13"/>
  <c r="V5" i="13"/>
  <c r="U5" i="13"/>
  <c r="N5" i="13"/>
  <c r="M5" i="13"/>
  <c r="G11" i="13"/>
  <c r="C11" i="13"/>
  <c r="D356" i="14" l="1"/>
  <c r="B372" i="14" s="1"/>
  <c r="D164" i="14"/>
  <c r="B180" i="14" s="1"/>
  <c r="L113" i="13"/>
  <c r="E124" i="13" s="1"/>
  <c r="D102" i="14" s="1"/>
  <c r="B117" i="14" s="1"/>
  <c r="L369" i="13"/>
  <c r="E380" i="13" s="1"/>
  <c r="D358" i="14" s="1"/>
  <c r="B373" i="14" s="1"/>
  <c r="L370" i="13"/>
  <c r="E381" i="13" s="1"/>
  <c r="L368" i="13"/>
  <c r="E379" i="13" s="1"/>
  <c r="H324" i="14" s="1"/>
  <c r="B342" i="14" s="1"/>
  <c r="H102" i="14"/>
  <c r="E117" i="14" s="1"/>
  <c r="C363" i="14"/>
  <c r="F309" i="14"/>
  <c r="E309" i="14"/>
  <c r="C310" i="14"/>
  <c r="D309" i="14"/>
  <c r="G331" i="14"/>
  <c r="B341" i="14"/>
  <c r="F311" i="14"/>
  <c r="C309" i="14"/>
  <c r="D308" i="14"/>
  <c r="E308" i="14"/>
  <c r="C308" i="14"/>
  <c r="C311" i="14"/>
  <c r="G303" i="14"/>
  <c r="B301" i="14"/>
  <c r="H311" i="14"/>
  <c r="B304" i="14"/>
  <c r="B303" i="14"/>
  <c r="G311" i="14"/>
  <c r="G302" i="14"/>
  <c r="G300" i="14"/>
  <c r="B311" i="14"/>
  <c r="B302" i="14"/>
  <c r="B300" i="14"/>
  <c r="F310" i="14"/>
  <c r="F308" i="14"/>
  <c r="D311" i="14"/>
  <c r="E310" i="14"/>
  <c r="D310" i="14"/>
  <c r="B149" i="14"/>
  <c r="G139" i="14"/>
  <c r="C119" i="14"/>
  <c r="C171" i="14"/>
  <c r="F118" i="14"/>
  <c r="G110" i="14"/>
  <c r="H119" i="14"/>
  <c r="B112" i="14"/>
  <c r="D116" i="14"/>
  <c r="L112" i="13"/>
  <c r="E123" i="13" s="1"/>
  <c r="H70" i="14" s="1"/>
  <c r="L272" i="13"/>
  <c r="E283" i="13" s="1"/>
  <c r="H230" i="14" s="1"/>
  <c r="L274" i="13"/>
  <c r="E285" i="13" s="1"/>
  <c r="L273" i="13"/>
  <c r="E284" i="13" s="1"/>
  <c r="D262" i="14" s="1"/>
  <c r="L275" i="13"/>
  <c r="E286" i="13" s="1"/>
  <c r="D292" i="14" s="1"/>
  <c r="L240" i="13"/>
  <c r="E251" i="13" s="1"/>
  <c r="L243" i="13"/>
  <c r="E254" i="13" s="1"/>
  <c r="L176" i="13"/>
  <c r="E187" i="13" s="1"/>
  <c r="H134" i="14" s="1"/>
  <c r="L304" i="13"/>
  <c r="E315" i="13" s="1"/>
  <c r="H262" i="14" s="1"/>
  <c r="L211" i="13"/>
  <c r="E222" i="13" s="1"/>
  <c r="L305" i="13"/>
  <c r="E316" i="13" s="1"/>
  <c r="D294" i="14" s="1"/>
  <c r="L306" i="13"/>
  <c r="E317" i="13" s="1"/>
  <c r="H292" i="14" s="1"/>
  <c r="L241" i="13"/>
  <c r="E252" i="13" s="1"/>
  <c r="D230" i="14" s="1"/>
  <c r="L242" i="13"/>
  <c r="E253" i="13" s="1"/>
  <c r="L208" i="13"/>
  <c r="E219" i="13" s="1"/>
  <c r="H166" i="14" s="1"/>
  <c r="L209" i="13"/>
  <c r="E220" i="13" s="1"/>
  <c r="D198" i="14" s="1"/>
  <c r="L210" i="13"/>
  <c r="E221" i="13" s="1"/>
  <c r="H196" i="14" s="1"/>
  <c r="L177" i="13"/>
  <c r="E188" i="13" s="1"/>
  <c r="D166" i="14" s="1"/>
  <c r="L178" i="13"/>
  <c r="E189" i="13" s="1"/>
  <c r="L114" i="13"/>
  <c r="E125" i="13" s="1"/>
  <c r="H100" i="14" s="1"/>
  <c r="L115" i="13"/>
  <c r="E126" i="13" s="1"/>
  <c r="L83" i="13"/>
  <c r="E94" i="13" s="1"/>
  <c r="L82" i="13"/>
  <c r="E93" i="13" s="1"/>
  <c r="L81" i="13"/>
  <c r="E92" i="13" s="1"/>
  <c r="D70" i="14" s="1"/>
  <c r="L80" i="13"/>
  <c r="E91" i="13" s="1"/>
  <c r="H38" i="14" s="1"/>
  <c r="I52" i="13"/>
  <c r="F55" i="13"/>
  <c r="I54" i="13"/>
  <c r="D53" i="13"/>
  <c r="I53" i="13"/>
  <c r="F53" i="13"/>
  <c r="F52" i="13"/>
  <c r="I55" i="13"/>
  <c r="F54" i="13"/>
  <c r="I21" i="13"/>
  <c r="I20" i="13"/>
  <c r="I22" i="13"/>
  <c r="I311" i="14" l="1"/>
  <c r="L304" i="14"/>
  <c r="H260" i="14"/>
  <c r="D324" i="14"/>
  <c r="H228" i="14"/>
  <c r="D260" i="14"/>
  <c r="C267" i="14" s="1"/>
  <c r="H164" i="14"/>
  <c r="D228" i="14"/>
  <c r="G141" i="14"/>
  <c r="H132" i="14"/>
  <c r="B150" i="14" s="1"/>
  <c r="D196" i="14"/>
  <c r="G107" i="14"/>
  <c r="H68" i="14"/>
  <c r="C112" i="14"/>
  <c r="C118" i="14"/>
  <c r="G119" i="14"/>
  <c r="I119" i="14" s="1"/>
  <c r="B108" i="14"/>
  <c r="B119" i="14"/>
  <c r="F117" i="14"/>
  <c r="E119" i="14"/>
  <c r="E116" i="14"/>
  <c r="D117" i="14"/>
  <c r="B109" i="14"/>
  <c r="B110" i="14"/>
  <c r="D119" i="14"/>
  <c r="F119" i="14"/>
  <c r="D118" i="14"/>
  <c r="D132" i="14"/>
  <c r="C110" i="14"/>
  <c r="B111" i="14"/>
  <c r="G111" i="14"/>
  <c r="G108" i="14"/>
  <c r="E118" i="14"/>
  <c r="C117" i="14"/>
  <c r="D100" i="14"/>
  <c r="H326" i="14"/>
  <c r="G363" i="14"/>
  <c r="B374" i="14"/>
  <c r="H356" i="14"/>
  <c r="H358" i="14"/>
  <c r="L306" i="14"/>
  <c r="L307" i="14"/>
  <c r="H198" i="14"/>
  <c r="C207" i="14" s="1"/>
  <c r="F116" i="14"/>
  <c r="L112" i="14" s="1"/>
  <c r="C116" i="14"/>
  <c r="L305" i="14"/>
  <c r="E316" i="14" s="1"/>
  <c r="G301" i="14"/>
  <c r="C300" i="14"/>
  <c r="B310" i="14"/>
  <c r="E318" i="14" s="1"/>
  <c r="G304" i="14"/>
  <c r="C304" i="14"/>
  <c r="G299" i="14"/>
  <c r="B309" i="14"/>
  <c r="E317" i="14" s="1"/>
  <c r="C302" i="14"/>
  <c r="G279" i="14"/>
  <c r="I279" i="14" s="1"/>
  <c r="B269" i="14"/>
  <c r="B279" i="14"/>
  <c r="G271" i="14"/>
  <c r="B272" i="14"/>
  <c r="B271" i="14"/>
  <c r="G268" i="14"/>
  <c r="H279" i="14"/>
  <c r="B270" i="14"/>
  <c r="B268" i="14"/>
  <c r="C277" i="14"/>
  <c r="D277" i="14"/>
  <c r="E277" i="14"/>
  <c r="D279" i="14"/>
  <c r="F277" i="14"/>
  <c r="D278" i="14"/>
  <c r="E278" i="14"/>
  <c r="C279" i="14"/>
  <c r="F278" i="14"/>
  <c r="G270" i="14"/>
  <c r="E279" i="14"/>
  <c r="F279" i="14"/>
  <c r="E276" i="14"/>
  <c r="F276" i="14"/>
  <c r="C276" i="14"/>
  <c r="D276" i="14"/>
  <c r="C278" i="14"/>
  <c r="B238" i="14"/>
  <c r="B236" i="14"/>
  <c r="H247" i="14"/>
  <c r="G239" i="14"/>
  <c r="B237" i="14"/>
  <c r="G247" i="14"/>
  <c r="B240" i="14"/>
  <c r="B239" i="14"/>
  <c r="B247" i="14"/>
  <c r="G238" i="14"/>
  <c r="G236" i="14"/>
  <c r="C244" i="14"/>
  <c r="E245" i="14"/>
  <c r="D247" i="14"/>
  <c r="D245" i="14"/>
  <c r="C247" i="14"/>
  <c r="C245" i="14"/>
  <c r="F246" i="14"/>
  <c r="F247" i="14"/>
  <c r="E246" i="14"/>
  <c r="E244" i="14"/>
  <c r="D246" i="14"/>
  <c r="F244" i="14"/>
  <c r="F245" i="14"/>
  <c r="D244" i="14"/>
  <c r="C246" i="14"/>
  <c r="E247" i="14"/>
  <c r="C301" i="14"/>
  <c r="C299" i="14"/>
  <c r="C303" i="14"/>
  <c r="B308" i="14"/>
  <c r="E315" i="14" s="1"/>
  <c r="B277" i="14"/>
  <c r="C272" i="14"/>
  <c r="C270" i="14"/>
  <c r="G267" i="14"/>
  <c r="B278" i="14"/>
  <c r="G269" i="14"/>
  <c r="C268" i="14"/>
  <c r="G272" i="14"/>
  <c r="B245" i="14"/>
  <c r="C240" i="14"/>
  <c r="G235" i="14"/>
  <c r="C238" i="14"/>
  <c r="C271" i="14"/>
  <c r="B276" i="14"/>
  <c r="B246" i="14"/>
  <c r="G237" i="14"/>
  <c r="C236" i="14"/>
  <c r="G240" i="14"/>
  <c r="B206" i="14"/>
  <c r="B215" i="14"/>
  <c r="B205" i="14"/>
  <c r="B207" i="14"/>
  <c r="G206" i="14"/>
  <c r="C212" i="14"/>
  <c r="D214" i="14"/>
  <c r="D213" i="14"/>
  <c r="E215" i="14"/>
  <c r="F212" i="14"/>
  <c r="D215" i="14"/>
  <c r="C214" i="14"/>
  <c r="C213" i="14"/>
  <c r="C205" i="14"/>
  <c r="H183" i="14"/>
  <c r="G174" i="14"/>
  <c r="G172" i="14"/>
  <c r="G183" i="14"/>
  <c r="B174" i="14"/>
  <c r="B172" i="14"/>
  <c r="B183" i="14"/>
  <c r="G175" i="14"/>
  <c r="B173" i="14"/>
  <c r="B176" i="14"/>
  <c r="B175" i="14"/>
  <c r="C183" i="14"/>
  <c r="C181" i="14"/>
  <c r="C180" i="14"/>
  <c r="E181" i="14"/>
  <c r="E180" i="14"/>
  <c r="D182" i="14"/>
  <c r="D181" i="14"/>
  <c r="F182" i="14"/>
  <c r="C182" i="14"/>
  <c r="E183" i="14"/>
  <c r="E182" i="14"/>
  <c r="D183" i="14"/>
  <c r="F180" i="14"/>
  <c r="F183" i="14"/>
  <c r="D180" i="14"/>
  <c r="F181" i="14"/>
  <c r="C175" i="14"/>
  <c r="B214" i="14"/>
  <c r="G208" i="14"/>
  <c r="C204" i="14"/>
  <c r="C237" i="14"/>
  <c r="C235" i="14"/>
  <c r="B244" i="14"/>
  <c r="C239" i="14"/>
  <c r="C206" i="14"/>
  <c r="C208" i="14"/>
  <c r="G203" i="14"/>
  <c r="B213" i="14"/>
  <c r="C173" i="14"/>
  <c r="B144" i="14"/>
  <c r="B143" i="14"/>
  <c r="H151" i="14"/>
  <c r="G142" i="14"/>
  <c r="G140" i="14"/>
  <c r="G151" i="14"/>
  <c r="B142" i="14"/>
  <c r="B140" i="14"/>
  <c r="B151" i="14"/>
  <c r="G143" i="14"/>
  <c r="B141" i="14"/>
  <c r="E148" i="14"/>
  <c r="D150" i="14"/>
  <c r="E149" i="14"/>
  <c r="F149" i="14"/>
  <c r="C150" i="14"/>
  <c r="E151" i="14"/>
  <c r="C151" i="14"/>
  <c r="C148" i="14"/>
  <c r="D151" i="14"/>
  <c r="F151" i="14"/>
  <c r="F148" i="14"/>
  <c r="D149" i="14"/>
  <c r="C149" i="14"/>
  <c r="D148" i="14"/>
  <c r="F150" i="14"/>
  <c r="E150" i="14"/>
  <c r="G144" i="14"/>
  <c r="C144" i="14"/>
  <c r="B182" i="14"/>
  <c r="G176" i="14"/>
  <c r="G173" i="14"/>
  <c r="C172" i="14"/>
  <c r="C142" i="14"/>
  <c r="B181" i="14"/>
  <c r="C174" i="14"/>
  <c r="C176" i="14"/>
  <c r="G171" i="14"/>
  <c r="C140" i="14"/>
  <c r="L114" i="14"/>
  <c r="E125" i="14" s="1"/>
  <c r="B77" i="14"/>
  <c r="H87" i="14"/>
  <c r="G79" i="14"/>
  <c r="G87" i="14"/>
  <c r="I87" i="14" s="1"/>
  <c r="B80" i="14"/>
  <c r="B79" i="14"/>
  <c r="G76" i="14"/>
  <c r="B87" i="14"/>
  <c r="B78" i="14"/>
  <c r="B76" i="14"/>
  <c r="E87" i="14"/>
  <c r="C87" i="14"/>
  <c r="G78" i="14"/>
  <c r="F84" i="14"/>
  <c r="C84" i="14"/>
  <c r="E84" i="14"/>
  <c r="D84" i="14"/>
  <c r="D86" i="14"/>
  <c r="D85" i="14"/>
  <c r="C86" i="14"/>
  <c r="F87" i="14"/>
  <c r="C85" i="14"/>
  <c r="E85" i="14"/>
  <c r="F85" i="14"/>
  <c r="E86" i="14"/>
  <c r="D87" i="14"/>
  <c r="F86" i="14"/>
  <c r="C143" i="14"/>
  <c r="B148" i="14"/>
  <c r="C141" i="14"/>
  <c r="C139" i="14"/>
  <c r="C109" i="14"/>
  <c r="C107" i="14"/>
  <c r="B116" i="14"/>
  <c r="C111" i="14"/>
  <c r="G75" i="14"/>
  <c r="B85" i="14"/>
  <c r="C78" i="14"/>
  <c r="C80" i="14"/>
  <c r="G55" i="14"/>
  <c r="B46" i="14"/>
  <c r="B44" i="14"/>
  <c r="B55" i="14"/>
  <c r="G47" i="14"/>
  <c r="B45" i="14"/>
  <c r="B48" i="14"/>
  <c r="B47" i="14"/>
  <c r="H55" i="14"/>
  <c r="G46" i="14"/>
  <c r="G44" i="14"/>
  <c r="C52" i="14"/>
  <c r="E52" i="14"/>
  <c r="F52" i="14"/>
  <c r="D54" i="14"/>
  <c r="E54" i="14"/>
  <c r="C54" i="14"/>
  <c r="D52" i="14"/>
  <c r="F55" i="14"/>
  <c r="D53" i="14"/>
  <c r="D55" i="14"/>
  <c r="E53" i="14"/>
  <c r="F54" i="14"/>
  <c r="F53" i="14"/>
  <c r="C55" i="14"/>
  <c r="E55" i="14"/>
  <c r="C53" i="14"/>
  <c r="L51" i="13"/>
  <c r="E62" i="13" s="1"/>
  <c r="L48" i="13"/>
  <c r="E59" i="13" s="1"/>
  <c r="L49" i="13"/>
  <c r="E60" i="13" s="1"/>
  <c r="D38" i="14" s="1"/>
  <c r="L50" i="13"/>
  <c r="E61" i="13" s="1"/>
  <c r="L16" i="13"/>
  <c r="E27" i="13" s="1"/>
  <c r="D4" i="14" s="1"/>
  <c r="L17" i="13"/>
  <c r="E28" i="13" s="1"/>
  <c r="D6" i="14" s="1"/>
  <c r="L18" i="13"/>
  <c r="E29" i="13" s="1"/>
  <c r="L19" i="13"/>
  <c r="E30" i="13" s="1"/>
  <c r="C331" i="14" l="1"/>
  <c r="B340" i="14"/>
  <c r="C269" i="14"/>
  <c r="D212" i="14"/>
  <c r="E214" i="14"/>
  <c r="C215" i="14"/>
  <c r="E213" i="14"/>
  <c r="H215" i="14"/>
  <c r="G207" i="14"/>
  <c r="G215" i="14"/>
  <c r="G205" i="14"/>
  <c r="F213" i="14"/>
  <c r="F215" i="14"/>
  <c r="E212" i="14"/>
  <c r="F214" i="14"/>
  <c r="L209" i="14" s="1"/>
  <c r="E220" i="14" s="1"/>
  <c r="G204" i="14"/>
  <c r="B208" i="14"/>
  <c r="B204" i="14"/>
  <c r="B212" i="14"/>
  <c r="C203" i="14"/>
  <c r="E123" i="14"/>
  <c r="D36" i="14"/>
  <c r="B52" i="14" s="1"/>
  <c r="C372" i="14"/>
  <c r="E373" i="14"/>
  <c r="F375" i="14"/>
  <c r="E372" i="14"/>
  <c r="E375" i="14"/>
  <c r="F374" i="14"/>
  <c r="B368" i="14"/>
  <c r="G375" i="14"/>
  <c r="B375" i="14"/>
  <c r="G367" i="14"/>
  <c r="D374" i="14"/>
  <c r="F373" i="14"/>
  <c r="D373" i="14"/>
  <c r="B367" i="14"/>
  <c r="G366" i="14"/>
  <c r="G368" i="14"/>
  <c r="B366" i="14"/>
  <c r="D375" i="14"/>
  <c r="D372" i="14"/>
  <c r="H375" i="14"/>
  <c r="C364" i="14"/>
  <c r="B364" i="14"/>
  <c r="F372" i="14"/>
  <c r="C374" i="14"/>
  <c r="C368" i="14"/>
  <c r="G365" i="14"/>
  <c r="B365" i="14"/>
  <c r="C366" i="14"/>
  <c r="G364" i="14"/>
  <c r="E374" i="14"/>
  <c r="C375" i="14"/>
  <c r="C373" i="14"/>
  <c r="C367" i="14"/>
  <c r="C365" i="14"/>
  <c r="D340" i="14"/>
  <c r="C332" i="14"/>
  <c r="G335" i="14"/>
  <c r="B335" i="14"/>
  <c r="B332" i="14"/>
  <c r="E340" i="14"/>
  <c r="C334" i="14"/>
  <c r="G336" i="14"/>
  <c r="C333" i="14"/>
  <c r="G332" i="14"/>
  <c r="E342" i="14"/>
  <c r="F342" i="14"/>
  <c r="F340" i="14"/>
  <c r="H343" i="14"/>
  <c r="G343" i="14"/>
  <c r="C341" i="14"/>
  <c r="C340" i="14"/>
  <c r="C336" i="14"/>
  <c r="E343" i="14"/>
  <c r="D343" i="14"/>
  <c r="F341" i="14"/>
  <c r="D341" i="14"/>
  <c r="B333" i="14"/>
  <c r="G334" i="14"/>
  <c r="C343" i="14"/>
  <c r="G333" i="14"/>
  <c r="F343" i="14"/>
  <c r="D342" i="14"/>
  <c r="E341" i="14"/>
  <c r="B343" i="14"/>
  <c r="B336" i="14"/>
  <c r="B334" i="14"/>
  <c r="C335" i="14"/>
  <c r="C342" i="14"/>
  <c r="I247" i="14"/>
  <c r="I183" i="14"/>
  <c r="L113" i="14"/>
  <c r="E124" i="14" s="1"/>
  <c r="L115" i="14"/>
  <c r="I151" i="14"/>
  <c r="H36" i="14"/>
  <c r="B54" i="14" s="1"/>
  <c r="D68" i="14"/>
  <c r="C77" i="14" s="1"/>
  <c r="L274" i="14"/>
  <c r="E285" i="14" s="1"/>
  <c r="L273" i="14"/>
  <c r="E284" i="14" s="1"/>
  <c r="L272" i="14"/>
  <c r="E283" i="14" s="1"/>
  <c r="L275" i="14"/>
  <c r="E286" i="14" s="1"/>
  <c r="L241" i="14"/>
  <c r="E252" i="14" s="1"/>
  <c r="L243" i="14"/>
  <c r="E254" i="14" s="1"/>
  <c r="L240" i="14"/>
  <c r="E251" i="14" s="1"/>
  <c r="L242" i="14"/>
  <c r="E253" i="14" s="1"/>
  <c r="I215" i="14"/>
  <c r="L210" i="14"/>
  <c r="E221" i="14" s="1"/>
  <c r="L208" i="14"/>
  <c r="E219" i="14" s="1"/>
  <c r="L179" i="14"/>
  <c r="E190" i="14" s="1"/>
  <c r="L177" i="14"/>
  <c r="E188" i="14" s="1"/>
  <c r="L176" i="14"/>
  <c r="E187" i="14" s="1"/>
  <c r="L178" i="14"/>
  <c r="E189" i="14" s="1"/>
  <c r="L147" i="14"/>
  <c r="E158" i="14" s="1"/>
  <c r="L144" i="14"/>
  <c r="E155" i="14" s="1"/>
  <c r="L145" i="14"/>
  <c r="E156" i="14" s="1"/>
  <c r="L146" i="14"/>
  <c r="E157" i="14" s="1"/>
  <c r="L83" i="14"/>
  <c r="L81" i="14"/>
  <c r="E92" i="14" s="1"/>
  <c r="L80" i="14"/>
  <c r="L82" i="14"/>
  <c r="E93" i="14" s="1"/>
  <c r="H4" i="14"/>
  <c r="G13" i="14" s="1"/>
  <c r="I55" i="14"/>
  <c r="L51" i="14"/>
  <c r="L50" i="14"/>
  <c r="L49" i="14"/>
  <c r="L48" i="14"/>
  <c r="C44" i="14"/>
  <c r="G48" i="14"/>
  <c r="C48" i="14"/>
  <c r="G43" i="14"/>
  <c r="B53" i="14"/>
  <c r="C46" i="14"/>
  <c r="H23" i="14"/>
  <c r="B16" i="14"/>
  <c r="B15" i="14"/>
  <c r="G23" i="14"/>
  <c r="G14" i="14"/>
  <c r="G12" i="14"/>
  <c r="B23" i="14"/>
  <c r="B14" i="14"/>
  <c r="E21" i="14"/>
  <c r="G15" i="14"/>
  <c r="B13" i="14"/>
  <c r="C22" i="14"/>
  <c r="F20" i="14"/>
  <c r="E22" i="14"/>
  <c r="D22" i="14"/>
  <c r="D23" i="14"/>
  <c r="F23" i="14"/>
  <c r="C23" i="14"/>
  <c r="F21" i="14"/>
  <c r="E20" i="14"/>
  <c r="C20" i="14"/>
  <c r="F22" i="14"/>
  <c r="E23" i="14"/>
  <c r="D21" i="14"/>
  <c r="D20" i="14"/>
  <c r="C21" i="14"/>
  <c r="B20" i="14"/>
  <c r="C15" i="14"/>
  <c r="C13" i="14"/>
  <c r="C11" i="14"/>
  <c r="C45" i="14"/>
  <c r="C47" i="14"/>
  <c r="B22" i="14"/>
  <c r="C16" i="14"/>
  <c r="C14" i="14"/>
  <c r="B21" i="14"/>
  <c r="G11" i="14"/>
  <c r="I343" i="14" l="1"/>
  <c r="L211" i="14"/>
  <c r="E222" i="14" s="1"/>
  <c r="G45" i="14"/>
  <c r="C75" i="14"/>
  <c r="C43" i="14"/>
  <c r="L337" i="14"/>
  <c r="E348" i="14" s="1"/>
  <c r="L338" i="14"/>
  <c r="E349" i="14" s="1"/>
  <c r="L336" i="14"/>
  <c r="E347" i="14" s="1"/>
  <c r="L339" i="14"/>
  <c r="E350" i="14" s="1"/>
  <c r="L369" i="14"/>
  <c r="E380" i="14" s="1"/>
  <c r="L370" i="14"/>
  <c r="E381" i="14" s="1"/>
  <c r="L371" i="14"/>
  <c r="E382" i="14" s="1"/>
  <c r="L368" i="14"/>
  <c r="E379" i="14" s="1"/>
  <c r="I375" i="14"/>
  <c r="B84" i="14"/>
  <c r="E91" i="14" s="1"/>
  <c r="C79" i="14"/>
  <c r="G112" i="14"/>
  <c r="C108" i="14"/>
  <c r="B118" i="14"/>
  <c r="E126" i="14" s="1"/>
  <c r="G109" i="14"/>
  <c r="C12" i="14"/>
  <c r="G16" i="14"/>
  <c r="L16" i="14"/>
  <c r="E27" i="14" s="1"/>
  <c r="I23" i="14"/>
  <c r="L19" i="14"/>
  <c r="E30" i="14" s="1"/>
  <c r="L17" i="14"/>
  <c r="E28" i="14" s="1"/>
  <c r="L18" i="14"/>
  <c r="E29" i="14" s="1"/>
  <c r="E60" i="14"/>
  <c r="E61" i="14"/>
  <c r="E59" i="14"/>
  <c r="E62" i="14"/>
  <c r="B86" i="14" l="1"/>
  <c r="E94" i="14" s="1"/>
  <c r="G80" i="14"/>
  <c r="G77" i="14"/>
  <c r="C76" i="14"/>
</calcChain>
</file>

<file path=xl/sharedStrings.xml><?xml version="1.0" encoding="utf-8"?>
<sst xmlns="http://schemas.openxmlformats.org/spreadsheetml/2006/main" count="1503" uniqueCount="85">
  <si>
    <t>Joueur A</t>
  </si>
  <si>
    <t>Joueur B</t>
  </si>
  <si>
    <t>Joueur C</t>
  </si>
  <si>
    <t>Joueur D</t>
  </si>
  <si>
    <t>Résultat</t>
  </si>
  <si>
    <t>V</t>
  </si>
  <si>
    <t>D</t>
  </si>
  <si>
    <t>E</t>
  </si>
  <si>
    <t>Score</t>
  </si>
  <si>
    <t>Match 1</t>
  </si>
  <si>
    <t>Match 2</t>
  </si>
  <si>
    <t>Match 3</t>
  </si>
  <si>
    <t>Match 4</t>
  </si>
  <si>
    <t>Match 5</t>
  </si>
  <si>
    <t>Match 6</t>
  </si>
  <si>
    <t>Points</t>
  </si>
  <si>
    <t>Pp</t>
  </si>
  <si>
    <t>Pc</t>
  </si>
  <si>
    <t>Diff</t>
  </si>
  <si>
    <t>Classement</t>
  </si>
  <si>
    <t>A/B</t>
  </si>
  <si>
    <t>Victoires</t>
  </si>
  <si>
    <t>Défaites</t>
  </si>
  <si>
    <t>Egalités</t>
  </si>
  <si>
    <t>Tableau des résultats</t>
  </si>
  <si>
    <t>Poule A</t>
  </si>
  <si>
    <t>Poule B</t>
  </si>
  <si>
    <t>Poule C</t>
  </si>
  <si>
    <t>Poule D</t>
  </si>
  <si>
    <t>Poule E</t>
  </si>
  <si>
    <t>Poule F</t>
  </si>
  <si>
    <t>Poule G</t>
  </si>
  <si>
    <t>Poule H</t>
  </si>
  <si>
    <t>Sylvain</t>
  </si>
  <si>
    <t>Cathy</t>
  </si>
  <si>
    <t>Paul</t>
  </si>
  <si>
    <t>Martin</t>
  </si>
  <si>
    <t>Louis</t>
  </si>
  <si>
    <t>Poule I</t>
  </si>
  <si>
    <t>Poule J</t>
  </si>
  <si>
    <t>Poule K</t>
  </si>
  <si>
    <t>Poule L</t>
  </si>
  <si>
    <t>v</t>
  </si>
  <si>
    <t>d</t>
  </si>
  <si>
    <t>JA</t>
  </si>
  <si>
    <t>H6 Existe</t>
  </si>
  <si>
    <t>H6 =0</t>
  </si>
  <si>
    <t>Victoire</t>
  </si>
  <si>
    <t>Egalité</t>
  </si>
  <si>
    <t>Défaite</t>
  </si>
  <si>
    <t>H6 existe</t>
  </si>
  <si>
    <t>H6=0</t>
  </si>
  <si>
    <t>JB</t>
  </si>
  <si>
    <t>JC</t>
  </si>
  <si>
    <t>Pierre</t>
  </si>
  <si>
    <t>Martine</t>
  </si>
  <si>
    <t>Perrine</t>
  </si>
  <si>
    <t>Louise</t>
  </si>
  <si>
    <t>Pedro</t>
  </si>
  <si>
    <t>Marco</t>
  </si>
  <si>
    <t>Louison</t>
  </si>
  <si>
    <t>Isabelle</t>
  </si>
  <si>
    <t>Léone</t>
  </si>
  <si>
    <t>Annick</t>
  </si>
  <si>
    <t>Carine</t>
  </si>
  <si>
    <t>Marie</t>
  </si>
  <si>
    <t>David</t>
  </si>
  <si>
    <t>Patricia</t>
  </si>
  <si>
    <t>Véronique</t>
  </si>
  <si>
    <t>Stéphane</t>
  </si>
  <si>
    <t>Maude</t>
  </si>
  <si>
    <t>Erwan</t>
  </si>
  <si>
    <t>Justine</t>
  </si>
  <si>
    <t>Malicia</t>
  </si>
  <si>
    <t>Heloïse</t>
  </si>
  <si>
    <t>Manon</t>
  </si>
  <si>
    <t>Chandler</t>
  </si>
  <si>
    <t>Monica</t>
  </si>
  <si>
    <t>Ross</t>
  </si>
  <si>
    <t>Arthur</t>
  </si>
  <si>
    <t>Alexis</t>
  </si>
  <si>
    <t>Emma</t>
  </si>
  <si>
    <t>Louisette</t>
  </si>
  <si>
    <t>JP</t>
  </si>
  <si>
    <t>Nono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</si>
</sst>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horizontal="center" vertical="center"/>
      <protection hidden="1"/>
    </xf>
    <xf numFmtId="0" fontId="0" fillId="3" borderId="1" xfId="0" applyFill="1" applyBorder="1" applyAlignment="1" applyProtection="1">
      <alignment horizontal="center" vertical="center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0" fillId="7" borderId="1" xfId="0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0" fillId="3" borderId="13" xfId="0" applyFill="1" applyBorder="1" applyAlignment="1" applyProtection="1">
      <alignment horizontal="center" vertical="center"/>
      <protection hidden="1"/>
    </xf>
    <xf numFmtId="0" fontId="0" fillId="7" borderId="13" xfId="0" applyFill="1" applyBorder="1" applyAlignment="1" applyProtection="1">
      <alignment horizontal="center" vertical="center"/>
      <protection hidden="1"/>
    </xf>
    <xf numFmtId="0" fontId="0" fillId="4" borderId="13" xfId="0" applyFill="1" applyBorder="1" applyAlignment="1" applyProtection="1">
      <alignment horizontal="center" vertical="center"/>
      <protection hidden="1"/>
    </xf>
    <xf numFmtId="0" fontId="0" fillId="6" borderId="6" xfId="0" applyFill="1" applyBorder="1" applyAlignment="1" applyProtection="1">
      <alignment horizontal="center" vertical="center"/>
      <protection hidden="1"/>
    </xf>
    <xf numFmtId="0" fontId="0" fillId="6" borderId="0" xfId="0" applyFill="1" applyBorder="1" applyAlignment="1" applyProtection="1">
      <alignment horizontal="center" vertical="center"/>
      <protection hidden="1"/>
    </xf>
    <xf numFmtId="0" fontId="0" fillId="10" borderId="6" xfId="0" applyFill="1" applyBorder="1" applyAlignment="1" applyProtection="1">
      <alignment horizontal="center" vertical="center"/>
      <protection hidden="1"/>
    </xf>
    <xf numFmtId="0" fontId="0" fillId="10" borderId="0" xfId="0" applyFill="1" applyBorder="1" applyAlignment="1" applyProtection="1">
      <alignment horizontal="center" vertical="center"/>
      <protection hidden="1"/>
    </xf>
    <xf numFmtId="0" fontId="0" fillId="12" borderId="6" xfId="0" applyFill="1" applyBorder="1" applyAlignment="1" applyProtection="1">
      <alignment horizontal="center" vertical="center"/>
      <protection hidden="1"/>
    </xf>
    <xf numFmtId="0" fontId="0" fillId="12" borderId="0" xfId="0" applyFill="1" applyBorder="1" applyAlignment="1" applyProtection="1">
      <alignment horizontal="center" vertical="center"/>
      <protection hidden="1"/>
    </xf>
    <xf numFmtId="0" fontId="0" fillId="12" borderId="7" xfId="0" applyFill="1" applyBorder="1" applyAlignment="1" applyProtection="1">
      <alignment horizontal="center" vertical="center"/>
      <protection hidden="1"/>
    </xf>
    <xf numFmtId="0" fontId="0" fillId="12" borderId="8" xfId="0" applyFill="1" applyBorder="1" applyAlignment="1" applyProtection="1">
      <alignment horizontal="center" vertical="center"/>
      <protection hidden="1"/>
    </xf>
    <xf numFmtId="0" fontId="0" fillId="2" borderId="13" xfId="0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/>
    </xf>
    <xf numFmtId="0" fontId="0" fillId="13" borderId="13" xfId="0" applyFill="1" applyBorder="1" applyAlignment="1" applyProtection="1">
      <alignment horizontal="center" vertical="center"/>
      <protection hidden="1"/>
    </xf>
    <xf numFmtId="0" fontId="0" fillId="9" borderId="13" xfId="0" applyFill="1" applyBorder="1" applyAlignment="1" applyProtection="1">
      <alignment horizontal="center" vertical="center"/>
    </xf>
    <xf numFmtId="0" fontId="0" fillId="11" borderId="13" xfId="0" applyFill="1" applyBorder="1" applyAlignment="1" applyProtection="1">
      <alignment horizontal="center" vertical="center"/>
    </xf>
    <xf numFmtId="0" fontId="0" fillId="8" borderId="13" xfId="0" applyFill="1" applyBorder="1" applyAlignment="1" applyProtection="1">
      <alignment horizontal="center" vertical="center"/>
    </xf>
    <xf numFmtId="0" fontId="0" fillId="5" borderId="13" xfId="0" applyFill="1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  <protection hidden="1"/>
    </xf>
    <xf numFmtId="0" fontId="1" fillId="0" borderId="18" xfId="0" applyFont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20" xfId="0" applyBorder="1" applyAlignment="1" applyProtection="1">
      <alignment horizontal="center" vertical="center"/>
      <protection hidden="1"/>
    </xf>
    <xf numFmtId="0" fontId="0" fillId="0" borderId="19" xfId="0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hidden="1"/>
    </xf>
    <xf numFmtId="0" fontId="0" fillId="0" borderId="12" xfId="0" applyFill="1" applyBorder="1" applyAlignment="1" applyProtection="1">
      <alignment horizontal="center" vertical="center"/>
      <protection hidden="1"/>
    </xf>
    <xf numFmtId="0" fontId="0" fillId="0" borderId="15" xfId="0" applyFill="1" applyBorder="1" applyAlignment="1" applyProtection="1">
      <alignment horizontal="center" vertical="center"/>
      <protection hidden="1"/>
    </xf>
    <xf numFmtId="0" fontId="0" fillId="0" borderId="13" xfId="0" applyFill="1" applyBorder="1" applyAlignment="1" applyProtection="1">
      <alignment horizontal="center" vertical="center"/>
      <protection hidden="1"/>
    </xf>
    <xf numFmtId="0" fontId="0" fillId="0" borderId="16" xfId="0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8" borderId="3" xfId="0" applyFont="1" applyFill="1" applyBorder="1" applyAlignment="1" applyProtection="1">
      <alignment horizontal="center" vertical="center"/>
      <protection hidden="1"/>
    </xf>
    <xf numFmtId="0" fontId="3" fillId="8" borderId="4" xfId="0" applyFont="1" applyFill="1" applyBorder="1" applyAlignment="1" applyProtection="1">
      <alignment horizontal="center" vertical="center"/>
      <protection hidden="1"/>
    </xf>
    <xf numFmtId="0" fontId="3" fillId="8" borderId="5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4" fillId="13" borderId="0" xfId="0" applyFont="1" applyFill="1" applyAlignment="1" applyProtection="1">
      <alignment horizontal="center" vertical="center"/>
      <protection hidden="1"/>
    </xf>
  </cellXfs>
  <cellStyles count="1">
    <cellStyle name="Normal" xfId="0" builtinId="0"/>
  </cellStyles>
  <dxfs count="160"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8"/>
  <sheetViews>
    <sheetView workbookViewId="0">
      <selection activeCell="B12" sqref="B12"/>
    </sheetView>
  </sheetViews>
  <sheetFormatPr baseColWidth="10" defaultRowHeight="15" x14ac:dyDescent="0.25"/>
  <cols>
    <col min="1" max="1" width="11.42578125" style="2" customWidth="1"/>
    <col min="2" max="5" width="11.42578125" style="2"/>
    <col min="6" max="6" width="5.85546875" style="2" customWidth="1"/>
    <col min="7" max="10" width="11.42578125" style="2"/>
    <col min="11" max="23" width="11.42578125" style="2" hidden="1" customWidth="1"/>
    <col min="24" max="16384" width="11.42578125" style="2"/>
  </cols>
  <sheetData>
    <row r="1" spans="1:23" x14ac:dyDescent="0.25">
      <c r="A1" s="53" t="s">
        <v>25</v>
      </c>
      <c r="B1" s="53"/>
      <c r="C1" s="53"/>
      <c r="D1" s="53"/>
      <c r="E1" s="53"/>
      <c r="F1" s="53"/>
      <c r="G1" s="53"/>
      <c r="H1" s="53"/>
      <c r="I1" s="53"/>
    </row>
    <row r="2" spans="1:23" x14ac:dyDescent="0.25">
      <c r="A2" s="53"/>
      <c r="B2" s="53"/>
      <c r="C2" s="53"/>
      <c r="D2" s="53"/>
      <c r="E2" s="53"/>
      <c r="F2" s="53"/>
      <c r="G2" s="53"/>
      <c r="H2" s="53"/>
      <c r="I2" s="53"/>
      <c r="L2" s="2" t="s">
        <v>0</v>
      </c>
      <c r="O2" s="2" t="s">
        <v>1</v>
      </c>
      <c r="R2" s="2" t="s">
        <v>2</v>
      </c>
      <c r="U2" s="2" t="s">
        <v>3</v>
      </c>
    </row>
    <row r="3" spans="1:23" ht="15.75" thickBot="1" x14ac:dyDescent="0.3">
      <c r="L3" s="2" t="s">
        <v>47</v>
      </c>
      <c r="M3" s="2" t="s">
        <v>48</v>
      </c>
      <c r="N3" s="2" t="s">
        <v>49</v>
      </c>
      <c r="O3" s="2" t="s">
        <v>47</v>
      </c>
      <c r="P3" s="2" t="s">
        <v>48</v>
      </c>
      <c r="Q3" s="2" t="s">
        <v>49</v>
      </c>
      <c r="R3" s="2" t="s">
        <v>47</v>
      </c>
      <c r="S3" s="2" t="s">
        <v>48</v>
      </c>
      <c r="T3" s="2" t="s">
        <v>49</v>
      </c>
      <c r="U3" s="2" t="s">
        <v>47</v>
      </c>
      <c r="V3" s="2" t="s">
        <v>48</v>
      </c>
      <c r="W3" s="2" t="s">
        <v>49</v>
      </c>
    </row>
    <row r="4" spans="1:23" ht="15.75" thickBot="1" x14ac:dyDescent="0.3">
      <c r="C4" s="4" t="s">
        <v>0</v>
      </c>
      <c r="D4" s="37" t="s">
        <v>33</v>
      </c>
      <c r="G4" s="6" t="s">
        <v>2</v>
      </c>
      <c r="H4" s="38" t="s">
        <v>34</v>
      </c>
    </row>
    <row r="5" spans="1:23" ht="15.75" thickBot="1" x14ac:dyDescent="0.3">
      <c r="K5" s="2" t="s">
        <v>45</v>
      </c>
      <c r="L5" s="2">
        <f>COUNTIF(D11,"V")</f>
        <v>1</v>
      </c>
      <c r="M5" s="2">
        <f>COUNTIF(D11,"E")</f>
        <v>0</v>
      </c>
      <c r="N5" s="2">
        <f>COUNTIF(D11,"D")</f>
        <v>0</v>
      </c>
      <c r="O5" s="2">
        <f>COUNTIF(H11,"V")</f>
        <v>0</v>
      </c>
      <c r="P5" s="2">
        <f>COUNTIF(H11,"E")</f>
        <v>0</v>
      </c>
      <c r="Q5" s="2">
        <f>COUNTIF(H11,"D")</f>
        <v>1</v>
      </c>
      <c r="R5" s="2">
        <f>COUNTIF(D12,"V")</f>
        <v>0</v>
      </c>
      <c r="S5" s="2">
        <f>COUNTIF(D12,"E")</f>
        <v>0</v>
      </c>
      <c r="T5" s="2">
        <f>COUNTIF(D12,"D")</f>
        <v>1</v>
      </c>
      <c r="U5" s="2">
        <f>COUNTIF(H12,"V")</f>
        <v>1</v>
      </c>
      <c r="V5" s="2">
        <f>COUNTIF(H12,"E")</f>
        <v>0</v>
      </c>
      <c r="W5" s="2">
        <f>COUNTIF(H12,"D")</f>
        <v>0</v>
      </c>
    </row>
    <row r="6" spans="1:23" ht="15.75" thickBot="1" x14ac:dyDescent="0.3">
      <c r="C6" s="5" t="s">
        <v>1</v>
      </c>
      <c r="D6" s="38" t="s">
        <v>35</v>
      </c>
      <c r="G6" s="7" t="s">
        <v>3</v>
      </c>
      <c r="H6" s="38"/>
      <c r="L6" s="2">
        <f>COUNTIF(D13,"V")</f>
        <v>1</v>
      </c>
      <c r="M6" s="2">
        <f>COUNTIF(D13,"E")</f>
        <v>0</v>
      </c>
      <c r="N6" s="2">
        <f>COUNTIF(D13,"D")</f>
        <v>0</v>
      </c>
      <c r="O6" s="2">
        <f>COUNTIF(D14,"V")</f>
        <v>0</v>
      </c>
      <c r="P6" s="2">
        <f>COUNTIF(D14,"E")</f>
        <v>1</v>
      </c>
      <c r="Q6" s="2">
        <f>COUNTIF(D14,"D")</f>
        <v>0</v>
      </c>
      <c r="R6" s="2">
        <f>COUNTIF(H13,"V")</f>
        <v>0</v>
      </c>
      <c r="S6" s="2">
        <f>COUNTIF(H13,"E")</f>
        <v>0</v>
      </c>
      <c r="T6" s="2">
        <f>COUNTIF(H13,"D")</f>
        <v>1</v>
      </c>
      <c r="U6" s="2">
        <f>COUNTIF(H14,"V")</f>
        <v>0</v>
      </c>
      <c r="V6" s="2">
        <f>COUNTIF(H14,"E")</f>
        <v>1</v>
      </c>
      <c r="W6" s="2">
        <f>COUNTIF(H14,"D")</f>
        <v>0</v>
      </c>
    </row>
    <row r="7" spans="1:23" x14ac:dyDescent="0.25">
      <c r="C7" s="34"/>
      <c r="D7" s="9"/>
      <c r="G7" s="34"/>
      <c r="H7" s="9"/>
      <c r="L7" s="2">
        <f>COUNTIF(D15,"V")</f>
        <v>1</v>
      </c>
      <c r="M7" s="2">
        <f>COUNTIF(D15,"E")</f>
        <v>0</v>
      </c>
      <c r="N7" s="2">
        <f>COUNTIF(D15,"D")</f>
        <v>0</v>
      </c>
      <c r="O7" s="2">
        <f>COUNTIF(D16,"V")</f>
        <v>1</v>
      </c>
      <c r="P7" s="2">
        <f>COUNTIF(D16,"E")</f>
        <v>0</v>
      </c>
      <c r="Q7" s="2">
        <f>COUNTIF(D16,"D")</f>
        <v>0</v>
      </c>
      <c r="R7" s="2">
        <f>COUNTIF(H16,"V")</f>
        <v>0</v>
      </c>
      <c r="S7" s="2">
        <f>COUNTIF(H16,"E")</f>
        <v>0</v>
      </c>
      <c r="T7" s="2">
        <f>COUNTIF(H16,"D")</f>
        <v>1</v>
      </c>
      <c r="U7" s="2">
        <f>COUNTIF(H15,"V")</f>
        <v>0</v>
      </c>
      <c r="V7" s="2">
        <f>COUNTIF(H15,"E")</f>
        <v>0</v>
      </c>
      <c r="W7" s="2">
        <f>COUNTIF(H15,"D")</f>
        <v>1</v>
      </c>
    </row>
    <row r="8" spans="1:23" ht="15.75" thickBot="1" x14ac:dyDescent="0.3"/>
    <row r="9" spans="1:23" ht="18.75" x14ac:dyDescent="0.25">
      <c r="A9" s="49" t="s">
        <v>24</v>
      </c>
      <c r="B9" s="50"/>
      <c r="C9" s="50"/>
      <c r="D9" s="50"/>
      <c r="E9" s="50"/>
      <c r="F9" s="50"/>
      <c r="G9" s="50"/>
      <c r="H9" s="50"/>
      <c r="I9" s="51"/>
      <c r="K9" s="2" t="s">
        <v>46</v>
      </c>
      <c r="L9" s="2">
        <f>COUNTIF(D11,"V")</f>
        <v>1</v>
      </c>
      <c r="M9" s="2">
        <f>COUNTIF(D11,"E")</f>
        <v>0</v>
      </c>
      <c r="N9" s="2">
        <f>COUNTIF(D11,"D")</f>
        <v>0</v>
      </c>
      <c r="O9" s="2">
        <f>COUNTIF(H11,"V")</f>
        <v>0</v>
      </c>
      <c r="P9" s="2">
        <f>COUNTIF(H11,"E")</f>
        <v>0</v>
      </c>
      <c r="Q9" s="2">
        <f>COUNTIF(H11,"D")</f>
        <v>1</v>
      </c>
      <c r="R9" s="2">
        <f>COUNTIF(H12,"V")</f>
        <v>1</v>
      </c>
      <c r="S9" s="2">
        <f>COUNTIF(H12,"E")</f>
        <v>0</v>
      </c>
      <c r="T9" s="2">
        <f>COUNTIF(H12,"D")</f>
        <v>0</v>
      </c>
    </row>
    <row r="10" spans="1:23" x14ac:dyDescent="0.25">
      <c r="A10" s="8"/>
      <c r="B10" s="9"/>
      <c r="C10" s="10"/>
      <c r="D10" s="11" t="s">
        <v>4</v>
      </c>
      <c r="E10" s="11" t="s">
        <v>8</v>
      </c>
      <c r="F10" s="11"/>
      <c r="G10" s="11"/>
      <c r="H10" s="11" t="s">
        <v>4</v>
      </c>
      <c r="I10" s="12" t="s">
        <v>8</v>
      </c>
      <c r="L10" s="2">
        <f>COUNTIF(D12,"V")</f>
        <v>0</v>
      </c>
      <c r="M10" s="2">
        <f>COUNTIF(D12,"E")</f>
        <v>0</v>
      </c>
      <c r="N10" s="2">
        <f>COUNTIF(D12,"D")</f>
        <v>1</v>
      </c>
      <c r="O10" s="2">
        <f>COUNTIF(D13,"V")</f>
        <v>1</v>
      </c>
      <c r="P10" s="2">
        <f>COUNTIF(D13,"E")</f>
        <v>0</v>
      </c>
      <c r="Q10" s="2">
        <f>COUNTIF(D13,"D")</f>
        <v>0</v>
      </c>
      <c r="R10" s="2">
        <f>COUNTIF(H13,"V")</f>
        <v>0</v>
      </c>
      <c r="S10" s="2">
        <f>COUNTIF(H13,"E")</f>
        <v>0</v>
      </c>
      <c r="T10" s="2">
        <f>COUNTIF(H13,"D")</f>
        <v>1</v>
      </c>
    </row>
    <row r="11" spans="1:23" x14ac:dyDescent="0.25">
      <c r="A11" s="17" t="s">
        <v>9</v>
      </c>
      <c r="B11" s="18" t="s">
        <v>20</v>
      </c>
      <c r="C11" s="44" t="str">
        <f>D4</f>
        <v>Sylvain</v>
      </c>
      <c r="D11" s="39" t="s">
        <v>5</v>
      </c>
      <c r="E11" s="39">
        <v>21</v>
      </c>
      <c r="F11" s="35"/>
      <c r="G11" s="46" t="str">
        <f>D6</f>
        <v>Paul</v>
      </c>
      <c r="H11" s="39" t="s">
        <v>43</v>
      </c>
      <c r="I11" s="41">
        <v>1</v>
      </c>
      <c r="L11" s="2">
        <f>COUNTIF(D14,"V")</f>
        <v>0</v>
      </c>
      <c r="M11" s="2">
        <f>COUNTIF(D14,"E")</f>
        <v>1</v>
      </c>
      <c r="N11" s="2">
        <f>COUNTIF(D14,"D")</f>
        <v>0</v>
      </c>
      <c r="O11" s="2">
        <f>COUNTIF(H14,"V")</f>
        <v>0</v>
      </c>
      <c r="P11" s="2">
        <f>COUNTIF(H14,"E")</f>
        <v>1</v>
      </c>
      <c r="Q11" s="2">
        <f>COUNTIF(H14,"D")</f>
        <v>0</v>
      </c>
      <c r="R11" s="2">
        <f>COUNTIF(H15,"V")</f>
        <v>0</v>
      </c>
      <c r="S11" s="2">
        <f>COUNTIF(H15,"E")</f>
        <v>0</v>
      </c>
      <c r="T11" s="2">
        <f>COUNTIF(H15,"D")</f>
        <v>1</v>
      </c>
    </row>
    <row r="12" spans="1:23" x14ac:dyDescent="0.25">
      <c r="A12" s="19" t="s">
        <v>10</v>
      </c>
      <c r="B12" s="20" t="str">
        <f>IF(H6&lt;&gt;0,"C/D",IF(H6=0,"A/C"))</f>
        <v>A/C</v>
      </c>
      <c r="C12" s="44" t="str">
        <f>IF(H6=0,D4,IF(H6&lt;&gt;0,H4))</f>
        <v>Sylvain</v>
      </c>
      <c r="D12" s="39" t="s">
        <v>6</v>
      </c>
      <c r="E12" s="39">
        <v>1</v>
      </c>
      <c r="F12" s="35"/>
      <c r="G12" s="46" t="str">
        <f>IF(H6=0,H4,IF(H6&lt;&gt;0,H6))</f>
        <v>Cathy</v>
      </c>
      <c r="H12" s="39" t="s">
        <v>5</v>
      </c>
      <c r="I12" s="41">
        <v>15</v>
      </c>
      <c r="L12" s="2">
        <f>COUNTIF(D15,"V")</f>
        <v>1</v>
      </c>
      <c r="M12" s="2">
        <f>COUNTIF(D15,"E")</f>
        <v>0</v>
      </c>
      <c r="N12" s="2">
        <f>COUNTIF(D15,"D")</f>
        <v>0</v>
      </c>
      <c r="O12" s="2">
        <f>COUNTIF(D16,"V")</f>
        <v>1</v>
      </c>
      <c r="P12" s="2">
        <f>COUNTIF(D16,"E")</f>
        <v>0</v>
      </c>
      <c r="Q12" s="2">
        <f>COUNTIF(D16,"D")</f>
        <v>0</v>
      </c>
      <c r="R12" s="2">
        <f>COUNTIF(H16,"V")</f>
        <v>0</v>
      </c>
      <c r="S12" s="2">
        <f>COUNTIF(H16,"E")</f>
        <v>0</v>
      </c>
      <c r="T12" s="2">
        <f>COUNTIF(H16,"D")</f>
        <v>1</v>
      </c>
    </row>
    <row r="13" spans="1:23" x14ac:dyDescent="0.25">
      <c r="A13" s="21" t="s">
        <v>11</v>
      </c>
      <c r="B13" s="22" t="str">
        <f>IF(H6&lt;&gt;0,"A/C",IF(H6=0,"B/C"))</f>
        <v>B/C</v>
      </c>
      <c r="C13" s="44" t="str">
        <f>IF(H6=0,D6,IF(H6&lt;&gt;0,D4))</f>
        <v>Paul</v>
      </c>
      <c r="D13" s="39" t="s">
        <v>42</v>
      </c>
      <c r="E13" s="39">
        <v>12</v>
      </c>
      <c r="F13" s="35"/>
      <c r="G13" s="46" t="str">
        <f>IF(H6=0,H4,IF(H6&lt;&gt;0,H4))</f>
        <v>Cathy</v>
      </c>
      <c r="H13" s="39" t="s">
        <v>43</v>
      </c>
      <c r="I13" s="41">
        <v>5</v>
      </c>
    </row>
    <row r="14" spans="1:23" x14ac:dyDescent="0.25">
      <c r="A14" s="17" t="s">
        <v>12</v>
      </c>
      <c r="B14" s="18" t="str">
        <f>IF(H6&lt;&gt;0,"B/D",IF(H6=0,"A/B"))</f>
        <v>A/B</v>
      </c>
      <c r="C14" s="44" t="str">
        <f>IF(H6=0,D4,IF(H6&lt;&gt;0,D6))</f>
        <v>Sylvain</v>
      </c>
      <c r="D14" s="39" t="s">
        <v>7</v>
      </c>
      <c r="E14" s="39">
        <v>4</v>
      </c>
      <c r="F14" s="35"/>
      <c r="G14" s="46" t="str">
        <f>IF(H6=0,D6,IF(H6&lt;&gt;0,H6))</f>
        <v>Paul</v>
      </c>
      <c r="H14" s="39" t="s">
        <v>7</v>
      </c>
      <c r="I14" s="41">
        <v>4</v>
      </c>
    </row>
    <row r="15" spans="1:23" x14ac:dyDescent="0.25">
      <c r="A15" s="19" t="s">
        <v>13</v>
      </c>
      <c r="B15" s="20" t="str">
        <f>IF(H6&lt;&gt;0,"A/D",IF(H6=0,"A/C"))</f>
        <v>A/C</v>
      </c>
      <c r="C15" s="44" t="str">
        <f>IF(H6=0,D4,IF(H6&lt;&gt;0,D4))</f>
        <v>Sylvain</v>
      </c>
      <c r="D15" s="39" t="s">
        <v>42</v>
      </c>
      <c r="E15" s="39">
        <v>14</v>
      </c>
      <c r="F15" s="35"/>
      <c r="G15" s="46" t="str">
        <f>IF(H6=0,H4,IF(H6&lt;&gt;0,H6))</f>
        <v>Cathy</v>
      </c>
      <c r="H15" s="39" t="s">
        <v>43</v>
      </c>
      <c r="I15" s="41">
        <v>4</v>
      </c>
      <c r="L15" s="43" t="s">
        <v>15</v>
      </c>
      <c r="N15" s="2" t="s">
        <v>50</v>
      </c>
      <c r="O15" s="2">
        <f t="shared" ref="O15:O20" si="0">IF(D11="V",50,IF(D11="E",25,IF(D11="D",0)))</f>
        <v>50</v>
      </c>
      <c r="P15" s="2">
        <f t="shared" ref="P15:P20" si="1">O15+E11-I11</f>
        <v>70</v>
      </c>
      <c r="Q15" s="2">
        <f t="shared" ref="Q15:Q20" si="2">IF(H11="V",50,IF(H11="E",25,IF(H11="D",0)))</f>
        <v>0</v>
      </c>
      <c r="R15" s="3">
        <f t="shared" ref="R15:R20" si="3">Q15+I11-E11</f>
        <v>-20</v>
      </c>
    </row>
    <row r="16" spans="1:23" ht="15.75" thickBot="1" x14ac:dyDescent="0.3">
      <c r="A16" s="23" t="s">
        <v>14</v>
      </c>
      <c r="B16" s="24" t="str">
        <f>IF(H6&lt;&gt;0,"B/C",IF(H6=0,"B/C"))</f>
        <v>B/C</v>
      </c>
      <c r="C16" s="45" t="str">
        <f>IF(H6=0,D6,IF(H6&lt;&gt;0,D6))</f>
        <v>Paul</v>
      </c>
      <c r="D16" s="40" t="s">
        <v>42</v>
      </c>
      <c r="E16" s="40">
        <v>15</v>
      </c>
      <c r="F16" s="36"/>
      <c r="G16" s="47" t="str">
        <f>IF(H6=0,H4,IF(H6&lt;&gt;0,H4))</f>
        <v>Cathy</v>
      </c>
      <c r="H16" s="40" t="s">
        <v>43</v>
      </c>
      <c r="I16" s="42">
        <v>8</v>
      </c>
      <c r="L16" s="43">
        <f>LARGE(F20:F23,1)</f>
        <v>141</v>
      </c>
      <c r="O16" s="2">
        <f t="shared" si="0"/>
        <v>0</v>
      </c>
      <c r="P16" s="2">
        <f t="shared" si="1"/>
        <v>-14</v>
      </c>
      <c r="Q16" s="2">
        <f t="shared" si="2"/>
        <v>50</v>
      </c>
      <c r="R16" s="3">
        <f t="shared" si="3"/>
        <v>64</v>
      </c>
    </row>
    <row r="17" spans="1:20" x14ac:dyDescent="0.25">
      <c r="L17" s="43">
        <f>LARGE(F20:F23,2)</f>
        <v>119</v>
      </c>
      <c r="O17" s="2">
        <f t="shared" si="0"/>
        <v>50</v>
      </c>
      <c r="P17" s="2">
        <f t="shared" si="1"/>
        <v>57</v>
      </c>
      <c r="Q17" s="2">
        <f t="shared" si="2"/>
        <v>0</v>
      </c>
      <c r="R17" s="3">
        <f t="shared" si="3"/>
        <v>-7</v>
      </c>
    </row>
    <row r="18" spans="1:20" x14ac:dyDescent="0.25">
      <c r="L18" s="43">
        <f>LARGE(F20:F23,3)</f>
        <v>40</v>
      </c>
      <c r="O18" s="2">
        <f t="shared" si="0"/>
        <v>25</v>
      </c>
      <c r="P18" s="2">
        <f t="shared" si="1"/>
        <v>25</v>
      </c>
      <c r="Q18" s="2">
        <f t="shared" si="2"/>
        <v>25</v>
      </c>
      <c r="R18" s="3">
        <f t="shared" si="3"/>
        <v>25</v>
      </c>
    </row>
    <row r="19" spans="1:20" x14ac:dyDescent="0.25">
      <c r="C19" s="27" t="s">
        <v>21</v>
      </c>
      <c r="D19" s="27" t="s">
        <v>23</v>
      </c>
      <c r="E19" s="27" t="s">
        <v>22</v>
      </c>
      <c r="F19" s="27" t="s">
        <v>15</v>
      </c>
      <c r="G19" s="27" t="s">
        <v>16</v>
      </c>
      <c r="H19" s="27" t="s">
        <v>17</v>
      </c>
      <c r="I19" s="27" t="s">
        <v>18</v>
      </c>
      <c r="L19" s="43" t="e">
        <f>LARGE(F20:F23,4)</f>
        <v>#NUM!</v>
      </c>
      <c r="O19" s="2">
        <f t="shared" si="0"/>
        <v>50</v>
      </c>
      <c r="P19" s="2">
        <f t="shared" si="1"/>
        <v>60</v>
      </c>
      <c r="Q19" s="2">
        <f t="shared" si="2"/>
        <v>0</v>
      </c>
      <c r="R19" s="3">
        <f t="shared" si="3"/>
        <v>-10</v>
      </c>
    </row>
    <row r="20" spans="1:20" x14ac:dyDescent="0.25">
      <c r="B20" s="25" t="str">
        <f>D4</f>
        <v>Sylvain</v>
      </c>
      <c r="C20" s="25">
        <f>IF(H6&lt;&gt;0,SUM(L5:L7),IF(H6=0,SUM(L9:L12)))</f>
        <v>2</v>
      </c>
      <c r="D20" s="25">
        <f>IF(H6&lt;&gt;0,SUM(M5:M7),IF(H6=0,SUM(M9:M12)))</f>
        <v>1</v>
      </c>
      <c r="E20" s="25">
        <f>IF(H6&lt;&gt;0,SUM(N5:N7),IF(H6=0,SUM(N9:N12)))</f>
        <v>1</v>
      </c>
      <c r="F20" s="25">
        <f>IF(H6&lt;&gt;0,SUM(P15,P17,P19),IF(H6=0,SUM(P23:P26)))</f>
        <v>141</v>
      </c>
      <c r="G20" s="25">
        <f>SUM(E11,E13,E15)</f>
        <v>47</v>
      </c>
      <c r="H20" s="25">
        <f>SUM(I11,I13,I15)</f>
        <v>10</v>
      </c>
      <c r="I20" s="25">
        <f>G20-H20</f>
        <v>37</v>
      </c>
      <c r="O20" s="2">
        <f t="shared" si="0"/>
        <v>50</v>
      </c>
      <c r="P20" s="2">
        <f t="shared" si="1"/>
        <v>57</v>
      </c>
      <c r="Q20" s="2">
        <f t="shared" si="2"/>
        <v>0</v>
      </c>
      <c r="R20" s="3">
        <f t="shared" si="3"/>
        <v>-7</v>
      </c>
    </row>
    <row r="21" spans="1:20" x14ac:dyDescent="0.25">
      <c r="B21" s="14" t="str">
        <f>D6</f>
        <v>Paul</v>
      </c>
      <c r="C21" s="14">
        <f>IF(H6&lt;&gt;0,SUM(O5:O7),IF(H6=0,SUM(O9:O12)))</f>
        <v>2</v>
      </c>
      <c r="D21" s="14">
        <f>IF(H6&lt;&gt;0,SUM(P5:P7),IF(H6=0,SUM(P9:P12)))</f>
        <v>1</v>
      </c>
      <c r="E21" s="14">
        <f>IF(H6&lt;&gt;0,SUM(Q5:Q7),IF(H6=0,SUM(Q9:Q12)))</f>
        <v>1</v>
      </c>
      <c r="F21" s="14">
        <f>IF(H6&lt;&gt;0,SUM(R15,P18,P20),IF(H6=0,SUM(R23:R26)))</f>
        <v>119</v>
      </c>
      <c r="G21" s="14">
        <f>SUM(E14,E16,I11)</f>
        <v>20</v>
      </c>
      <c r="H21" s="14">
        <f>SUM(I14,I16,E11)</f>
        <v>33</v>
      </c>
      <c r="I21" s="14">
        <f t="shared" ref="I21:I22" si="4">G21-H21</f>
        <v>-13</v>
      </c>
    </row>
    <row r="22" spans="1:20" x14ac:dyDescent="0.25">
      <c r="B22" s="16" t="str">
        <f>H4</f>
        <v>Cathy</v>
      </c>
      <c r="C22" s="16">
        <f>IF(H6&lt;&gt;0,SUM(R5:R7),IF(H6=0,SUM(R9:R12)))</f>
        <v>1</v>
      </c>
      <c r="D22" s="16">
        <f>IF(H6&lt;&gt;0,SUM(S5:S7),IF(H6=0,SUM(S9:S12)))</f>
        <v>0</v>
      </c>
      <c r="E22" s="16">
        <f>IF(H6&lt;&gt;0,SUM(T5:T7),IF(H6=0,SUM(T9:T12)))</f>
        <v>3</v>
      </c>
      <c r="F22" s="16">
        <f>IF(H6&lt;&gt;0,SUM(P16,R17,R20),IF(H6=0,SUM(T23:T26)))</f>
        <v>40</v>
      </c>
      <c r="G22" s="16">
        <f>SUM(E12,I13,I16)</f>
        <v>14</v>
      </c>
      <c r="H22" s="16">
        <f>SUM(I12,E13,E16)</f>
        <v>42</v>
      </c>
      <c r="I22" s="16">
        <f t="shared" si="4"/>
        <v>-28</v>
      </c>
      <c r="N22" s="2" t="s">
        <v>51</v>
      </c>
      <c r="O22" s="52" t="s">
        <v>44</v>
      </c>
      <c r="P22" s="52"/>
      <c r="Q22" s="52" t="s">
        <v>52</v>
      </c>
      <c r="R22" s="52"/>
      <c r="S22" s="52" t="s">
        <v>53</v>
      </c>
      <c r="T22" s="52"/>
    </row>
    <row r="23" spans="1:20" x14ac:dyDescent="0.25">
      <c r="B23" s="15">
        <f>H6</f>
        <v>0</v>
      </c>
      <c r="C23" s="15" t="str">
        <f>IF(H6&lt;&gt;0,SUM(U5:U7),IF(H6=0," "))</f>
        <v xml:space="preserve"> </v>
      </c>
      <c r="D23" s="15" t="str">
        <f>IF(H6&lt;&gt;0,SUM(V5:V7),IF(H6=0," "))</f>
        <v xml:space="preserve"> </v>
      </c>
      <c r="E23" s="15" t="str">
        <f>IF(H6&lt;&gt;0,SUM(W5:W7),IF(H6=0," "))</f>
        <v xml:space="preserve"> </v>
      </c>
      <c r="F23" s="15" t="str">
        <f>IF(H6&lt;&gt;0,SUM(R16,R18,R19),IF(H6=0," " ))</f>
        <v xml:space="preserve"> </v>
      </c>
      <c r="G23" s="15" t="str">
        <f>IF(H6&lt;&gt;0,SUM(I15,I14,I12),IF(H6=0," "))</f>
        <v xml:space="preserve"> </v>
      </c>
      <c r="H23" s="15" t="str">
        <f>IF(H6&lt;&gt;0,SUM(E15,E14,E12),IF(H6=0," "))</f>
        <v xml:space="preserve"> </v>
      </c>
      <c r="I23" s="15" t="str">
        <f>IF(H6&lt;&gt;0,G23-H23,IF(H6=0," "))</f>
        <v xml:space="preserve"> </v>
      </c>
      <c r="O23" s="2">
        <f>IF(D11="V",50,IF(D11="E",25,IF(D11="D",0)))</f>
        <v>50</v>
      </c>
      <c r="P23" s="2">
        <f>O23+E11-I11</f>
        <v>70</v>
      </c>
      <c r="Q23" s="2">
        <f>IF(H11="V",50,IF(H11="E",25,IF(H11="D",0)))</f>
        <v>0</v>
      </c>
      <c r="R23" s="2">
        <f>Q23+I11-E11</f>
        <v>-20</v>
      </c>
      <c r="S23" s="2">
        <f>IF(H12="V",50,IF(H12="E",25,IF(H12="D",0)))</f>
        <v>50</v>
      </c>
      <c r="T23" s="2">
        <f>S23+I12-E12</f>
        <v>64</v>
      </c>
    </row>
    <row r="24" spans="1:20" x14ac:dyDescent="0.25">
      <c r="O24" s="2">
        <f>IF(D12="V",50,IF(D12="E",25,IF(D12="D",0)))</f>
        <v>0</v>
      </c>
      <c r="P24" s="2">
        <f>O24+E12-I12</f>
        <v>-14</v>
      </c>
      <c r="Q24" s="2">
        <f>IF(D13="V",50,IF(D13="E",25,IF(D13="D",0)))</f>
        <v>50</v>
      </c>
      <c r="R24" s="2">
        <f>Q24+E13-I13</f>
        <v>57</v>
      </c>
      <c r="S24" s="2">
        <f>IF(H13="V",50,IF(H13="E",25,IF(H13="D",0)))</f>
        <v>0</v>
      </c>
      <c r="T24" s="2">
        <f>S24+I13-E13</f>
        <v>-7</v>
      </c>
    </row>
    <row r="25" spans="1:20" x14ac:dyDescent="0.25">
      <c r="O25" s="2">
        <f>IF(D14="V",50,IF(D14="E",25,IF(D14="D",0)))</f>
        <v>25</v>
      </c>
      <c r="P25" s="2">
        <f>O25+E14-I14</f>
        <v>25</v>
      </c>
      <c r="Q25" s="2">
        <f>IF(H14="V",50,IF(H14="E",25,IF(H14="D",0)))</f>
        <v>25</v>
      </c>
      <c r="R25" s="2">
        <f>Q25+I14-E14</f>
        <v>25</v>
      </c>
      <c r="S25" s="2">
        <f>IF(H15="V",50,IF(H15="E",25,IF(H15="D",0)))</f>
        <v>0</v>
      </c>
      <c r="T25" s="2">
        <f>S25+I15-E15</f>
        <v>-10</v>
      </c>
    </row>
    <row r="26" spans="1:20" x14ac:dyDescent="0.25">
      <c r="D26" s="32"/>
      <c r="E26" s="13" t="s">
        <v>19</v>
      </c>
      <c r="O26" s="2">
        <f>IF(D15="V",50,IF(D15="E",25,IF(D15="D",0)))</f>
        <v>50</v>
      </c>
      <c r="P26" s="2">
        <f>O26+E15-I15</f>
        <v>60</v>
      </c>
      <c r="Q26" s="2">
        <f>IF(D16="V",50,IF(D16="E",25,IF(D16="D",0)))</f>
        <v>50</v>
      </c>
      <c r="R26" s="2">
        <f>Q26+E16-I16</f>
        <v>57</v>
      </c>
      <c r="S26" s="2">
        <f>IF(H16="V",50,IF(H16="E",25,IF(H16="D",0)))</f>
        <v>0</v>
      </c>
      <c r="T26" s="2">
        <f>S26+I16-E16</f>
        <v>-7</v>
      </c>
    </row>
    <row r="27" spans="1:20" x14ac:dyDescent="0.25">
      <c r="D27" s="33">
        <v>1</v>
      </c>
      <c r="E27" s="28" t="str">
        <f>INDEX(B20:B23,MATCH(L16,F20:F23,))</f>
        <v>Sylvain</v>
      </c>
    </row>
    <row r="28" spans="1:20" x14ac:dyDescent="0.25">
      <c r="D28" s="33">
        <v>2</v>
      </c>
      <c r="E28" s="29" t="str">
        <f>INDEX(B20:B23,MATCH(L17,F20:F23,))</f>
        <v>Paul</v>
      </c>
      <c r="G28" s="26"/>
    </row>
    <row r="29" spans="1:20" x14ac:dyDescent="0.25">
      <c r="D29" s="33">
        <v>3</v>
      </c>
      <c r="E29" s="30" t="str">
        <f>INDEX(B20:B23,MATCH(L18,F20:F23,))</f>
        <v>Cathy</v>
      </c>
    </row>
    <row r="30" spans="1:20" x14ac:dyDescent="0.25">
      <c r="D30" s="33">
        <v>4</v>
      </c>
      <c r="E30" s="31" t="e">
        <f>INDEX(B20:B23,MATCH(L19,F20:F23,))</f>
        <v>#NUM!</v>
      </c>
    </row>
    <row r="32" spans="1:20" x14ac:dyDescent="0.25">
      <c r="A32" s="34"/>
      <c r="B32" s="34"/>
      <c r="C32" s="34"/>
      <c r="D32" s="34"/>
      <c r="E32" s="34"/>
      <c r="F32" s="34"/>
      <c r="G32" s="34"/>
      <c r="H32" s="34"/>
      <c r="I32" s="34"/>
    </row>
    <row r="33" spans="1:23" ht="15" customHeight="1" x14ac:dyDescent="0.25">
      <c r="A33" s="53" t="s">
        <v>26</v>
      </c>
      <c r="B33" s="53"/>
      <c r="C33" s="53"/>
      <c r="D33" s="53"/>
      <c r="E33" s="53"/>
      <c r="F33" s="53"/>
      <c r="G33" s="53"/>
      <c r="H33" s="53"/>
      <c r="I33" s="53"/>
    </row>
    <row r="34" spans="1:23" ht="15" customHeight="1" x14ac:dyDescent="0.25">
      <c r="A34" s="53"/>
      <c r="B34" s="53"/>
      <c r="C34" s="53"/>
      <c r="D34" s="53"/>
      <c r="E34" s="53"/>
      <c r="F34" s="53"/>
      <c r="G34" s="53"/>
      <c r="H34" s="53"/>
      <c r="I34" s="53"/>
      <c r="L34" s="2" t="s">
        <v>0</v>
      </c>
      <c r="O34" s="2" t="s">
        <v>1</v>
      </c>
      <c r="R34" s="2" t="s">
        <v>2</v>
      </c>
      <c r="U34" s="2" t="s">
        <v>3</v>
      </c>
    </row>
    <row r="35" spans="1:23" ht="15.75" thickBot="1" x14ac:dyDescent="0.3">
      <c r="L35" s="2" t="s">
        <v>47</v>
      </c>
      <c r="M35" s="2" t="s">
        <v>48</v>
      </c>
      <c r="N35" s="2" t="s">
        <v>49</v>
      </c>
      <c r="O35" s="2" t="s">
        <v>47</v>
      </c>
      <c r="P35" s="2" t="s">
        <v>48</v>
      </c>
      <c r="Q35" s="2" t="s">
        <v>49</v>
      </c>
      <c r="R35" s="2" t="s">
        <v>47</v>
      </c>
      <c r="S35" s="2" t="s">
        <v>48</v>
      </c>
      <c r="T35" s="2" t="s">
        <v>49</v>
      </c>
      <c r="U35" s="2" t="s">
        <v>47</v>
      </c>
      <c r="V35" s="2" t="s">
        <v>48</v>
      </c>
      <c r="W35" s="2" t="s">
        <v>49</v>
      </c>
    </row>
    <row r="36" spans="1:23" ht="15.75" thickBot="1" x14ac:dyDescent="0.3">
      <c r="C36" s="4" t="s">
        <v>0</v>
      </c>
      <c r="D36" s="37" t="s">
        <v>36</v>
      </c>
      <c r="G36" s="6" t="s">
        <v>2</v>
      </c>
      <c r="H36" s="38" t="s">
        <v>54</v>
      </c>
    </row>
    <row r="37" spans="1:23" ht="15.75" thickBot="1" x14ac:dyDescent="0.3">
      <c r="K37" s="2" t="s">
        <v>45</v>
      </c>
      <c r="L37" s="2">
        <f>COUNTIF(D43,"V")</f>
        <v>1</v>
      </c>
      <c r="M37" s="2">
        <f>COUNTIF(D43,"E")</f>
        <v>0</v>
      </c>
      <c r="N37" s="2">
        <f>COUNTIF(D43,"D")</f>
        <v>0</v>
      </c>
      <c r="O37" s="2">
        <f>COUNTIF(H43,"V")</f>
        <v>0</v>
      </c>
      <c r="P37" s="2">
        <f>COUNTIF(H43,"E")</f>
        <v>0</v>
      </c>
      <c r="Q37" s="2">
        <f>COUNTIF(H43,"D")</f>
        <v>1</v>
      </c>
      <c r="R37" s="2">
        <f>COUNTIF(D44,"V")</f>
        <v>0</v>
      </c>
      <c r="S37" s="2">
        <f>COUNTIF(D44,"E")</f>
        <v>0</v>
      </c>
      <c r="T37" s="2">
        <f>COUNTIF(D44,"D")</f>
        <v>1</v>
      </c>
      <c r="U37" s="2">
        <f>COUNTIF(H44,"V")</f>
        <v>1</v>
      </c>
      <c r="V37" s="2">
        <f>COUNTIF(H44,"E")</f>
        <v>0</v>
      </c>
      <c r="W37" s="2">
        <f>COUNTIF(H44,"D")</f>
        <v>0</v>
      </c>
    </row>
    <row r="38" spans="1:23" ht="15.75" thickBot="1" x14ac:dyDescent="0.3">
      <c r="C38" s="5" t="s">
        <v>1</v>
      </c>
      <c r="D38" s="38" t="s">
        <v>37</v>
      </c>
      <c r="G38" s="7" t="s">
        <v>3</v>
      </c>
      <c r="H38" s="38"/>
      <c r="L38" s="2">
        <f>COUNTIF(D45,"V")</f>
        <v>0</v>
      </c>
      <c r="M38" s="2">
        <f>COUNTIF(D45,"E")</f>
        <v>0</v>
      </c>
      <c r="N38" s="2">
        <f>COUNTIF(D45,"D")</f>
        <v>1</v>
      </c>
      <c r="O38" s="2">
        <f>COUNTIF(D46,"V")</f>
        <v>1</v>
      </c>
      <c r="P38" s="2">
        <f>COUNTIF(D46,"E")</f>
        <v>0</v>
      </c>
      <c r="Q38" s="2">
        <f>COUNTIF(D46,"D")</f>
        <v>0</v>
      </c>
      <c r="R38" s="2">
        <f>COUNTIF(H45,"V")</f>
        <v>1</v>
      </c>
      <c r="S38" s="2">
        <f>COUNTIF(H45,"E")</f>
        <v>0</v>
      </c>
      <c r="T38" s="2">
        <f>COUNTIF(H45,"D")</f>
        <v>0</v>
      </c>
      <c r="U38" s="2">
        <f>COUNTIF(H46,"V")</f>
        <v>0</v>
      </c>
      <c r="V38" s="2">
        <f>COUNTIF(H46,"E")</f>
        <v>0</v>
      </c>
      <c r="W38" s="2">
        <f>COUNTIF(H46,"D")</f>
        <v>1</v>
      </c>
    </row>
    <row r="39" spans="1:23" x14ac:dyDescent="0.25">
      <c r="C39" s="34"/>
      <c r="D39" s="9"/>
      <c r="G39" s="34"/>
      <c r="H39" s="9"/>
      <c r="L39" s="2">
        <f>COUNTIF(D47,"V")</f>
        <v>1</v>
      </c>
      <c r="M39" s="2">
        <f>COUNTIF(D47,"E")</f>
        <v>0</v>
      </c>
      <c r="N39" s="2">
        <f>COUNTIF(D47,"D")</f>
        <v>0</v>
      </c>
      <c r="O39" s="2">
        <f>COUNTIF(D48,"V")</f>
        <v>1</v>
      </c>
      <c r="P39" s="2">
        <f>COUNTIF(D48,"E")</f>
        <v>0</v>
      </c>
      <c r="Q39" s="2">
        <f>COUNTIF(D48,"D")</f>
        <v>0</v>
      </c>
      <c r="R39" s="2">
        <f>COUNTIF(H48,"V")</f>
        <v>0</v>
      </c>
      <c r="S39" s="2">
        <f>COUNTIF(H48,"E")</f>
        <v>0</v>
      </c>
      <c r="T39" s="2">
        <f>COUNTIF(H48,"D")</f>
        <v>1</v>
      </c>
      <c r="U39" s="2">
        <f>COUNTIF(H47,"V")</f>
        <v>0</v>
      </c>
      <c r="V39" s="2">
        <f>COUNTIF(H47,"E")</f>
        <v>0</v>
      </c>
      <c r="W39" s="2">
        <f>COUNTIF(H47,"D")</f>
        <v>1</v>
      </c>
    </row>
    <row r="40" spans="1:23" ht="15.75" thickBot="1" x14ac:dyDescent="0.3"/>
    <row r="41" spans="1:23" ht="18.75" x14ac:dyDescent="0.25">
      <c r="A41" s="49" t="s">
        <v>24</v>
      </c>
      <c r="B41" s="50"/>
      <c r="C41" s="50"/>
      <c r="D41" s="50"/>
      <c r="E41" s="50"/>
      <c r="F41" s="50"/>
      <c r="G41" s="50"/>
      <c r="H41" s="50"/>
      <c r="I41" s="51"/>
      <c r="K41" s="2" t="s">
        <v>46</v>
      </c>
      <c r="L41" s="2">
        <f>COUNTIF(D43,"V")</f>
        <v>1</v>
      </c>
      <c r="M41" s="2">
        <f>COUNTIF(D43,"E")</f>
        <v>0</v>
      </c>
      <c r="N41" s="2">
        <f>COUNTIF(D43,"D")</f>
        <v>0</v>
      </c>
      <c r="O41" s="2">
        <f>COUNTIF(H43,"V")</f>
        <v>0</v>
      </c>
      <c r="P41" s="2">
        <f>COUNTIF(H43,"E")</f>
        <v>0</v>
      </c>
      <c r="Q41" s="2">
        <f>COUNTIF(H43,"D")</f>
        <v>1</v>
      </c>
      <c r="R41" s="2">
        <f>COUNTIF(H44,"V")</f>
        <v>1</v>
      </c>
      <c r="S41" s="2">
        <f>COUNTIF(H44,"E")</f>
        <v>0</v>
      </c>
      <c r="T41" s="2">
        <f>COUNTIF(H44,"D")</f>
        <v>0</v>
      </c>
    </row>
    <row r="42" spans="1:23" x14ac:dyDescent="0.25">
      <c r="A42" s="8"/>
      <c r="B42" s="9"/>
      <c r="C42" s="10"/>
      <c r="D42" s="11" t="s">
        <v>4</v>
      </c>
      <c r="E42" s="11" t="s">
        <v>8</v>
      </c>
      <c r="F42" s="11"/>
      <c r="G42" s="11"/>
      <c r="H42" s="11" t="s">
        <v>4</v>
      </c>
      <c r="I42" s="12" t="s">
        <v>8</v>
      </c>
      <c r="L42" s="2">
        <f>COUNTIF(D44,"V")</f>
        <v>0</v>
      </c>
      <c r="M42" s="2">
        <f>COUNTIF(D44,"E")</f>
        <v>0</v>
      </c>
      <c r="N42" s="2">
        <f>COUNTIF(D44,"D")</f>
        <v>1</v>
      </c>
      <c r="O42" s="2">
        <f>COUNTIF(D45,"V")</f>
        <v>0</v>
      </c>
      <c r="P42" s="2">
        <f>COUNTIF(D45,"E")</f>
        <v>0</v>
      </c>
      <c r="Q42" s="2">
        <f>COUNTIF(D45,"D")</f>
        <v>1</v>
      </c>
      <c r="R42" s="2">
        <f>COUNTIF(H45,"V")</f>
        <v>1</v>
      </c>
      <c r="S42" s="2">
        <f>COUNTIF(H45,"E")</f>
        <v>0</v>
      </c>
      <c r="T42" s="2">
        <f>COUNTIF(H45,"D")</f>
        <v>0</v>
      </c>
    </row>
    <row r="43" spans="1:23" x14ac:dyDescent="0.25">
      <c r="A43" s="17" t="s">
        <v>9</v>
      </c>
      <c r="B43" s="18" t="s">
        <v>20</v>
      </c>
      <c r="C43" s="44" t="str">
        <f>D36</f>
        <v>Martin</v>
      </c>
      <c r="D43" s="39" t="s">
        <v>42</v>
      </c>
      <c r="E43" s="39">
        <v>12</v>
      </c>
      <c r="F43" s="35"/>
      <c r="G43" s="46" t="str">
        <f>D38</f>
        <v>Louis</v>
      </c>
      <c r="H43" s="39" t="s">
        <v>43</v>
      </c>
      <c r="I43" s="41">
        <v>0</v>
      </c>
      <c r="L43" s="2">
        <f>COUNTIF(D46,"V")</f>
        <v>1</v>
      </c>
      <c r="M43" s="2">
        <f>COUNTIF(D46,"E")</f>
        <v>0</v>
      </c>
      <c r="N43" s="2">
        <f>COUNTIF(D46,"D")</f>
        <v>0</v>
      </c>
      <c r="O43" s="2">
        <f>COUNTIF(H46,"V")</f>
        <v>0</v>
      </c>
      <c r="P43" s="2">
        <f>COUNTIF(H46,"E")</f>
        <v>0</v>
      </c>
      <c r="Q43" s="2">
        <f>COUNTIF(H46,"D")</f>
        <v>1</v>
      </c>
      <c r="R43" s="2">
        <f>COUNTIF(H47,"V")</f>
        <v>0</v>
      </c>
      <c r="S43" s="2">
        <f>COUNTIF(H47,"E")</f>
        <v>0</v>
      </c>
      <c r="T43" s="2">
        <f>COUNTIF(H47,"D")</f>
        <v>1</v>
      </c>
    </row>
    <row r="44" spans="1:23" x14ac:dyDescent="0.25">
      <c r="A44" s="19" t="s">
        <v>10</v>
      </c>
      <c r="B44" s="20" t="str">
        <f>IF(H38&lt;&gt;0,"C/D",IF(H38=0,"A/C"))</f>
        <v>A/C</v>
      </c>
      <c r="C44" s="44" t="str">
        <f>IF(H38=0,D36,IF(H38&lt;&gt;0,H36))</f>
        <v>Martin</v>
      </c>
      <c r="D44" s="39" t="s">
        <v>43</v>
      </c>
      <c r="E44" s="39">
        <v>2</v>
      </c>
      <c r="F44" s="35"/>
      <c r="G44" s="46" t="str">
        <f>IF(H38=0,H36,IF(H38&lt;&gt;0,H38))</f>
        <v>Pierre</v>
      </c>
      <c r="H44" s="39" t="s">
        <v>42</v>
      </c>
      <c r="I44" s="41">
        <v>14</v>
      </c>
      <c r="L44" s="2">
        <f>COUNTIF(D47,"V")</f>
        <v>1</v>
      </c>
      <c r="M44" s="2">
        <f>COUNTIF(D47,"E")</f>
        <v>0</v>
      </c>
      <c r="N44" s="2">
        <f>COUNTIF(D47,"D")</f>
        <v>0</v>
      </c>
      <c r="O44" s="2">
        <f>COUNTIF(D48,"V")</f>
        <v>1</v>
      </c>
      <c r="P44" s="2">
        <f>COUNTIF(D48,"E")</f>
        <v>0</v>
      </c>
      <c r="Q44" s="2">
        <f>COUNTIF(D48,"D")</f>
        <v>0</v>
      </c>
      <c r="R44" s="2">
        <f>COUNTIF(H48,"V")</f>
        <v>0</v>
      </c>
      <c r="S44" s="2">
        <f>COUNTIF(H48,"E")</f>
        <v>0</v>
      </c>
      <c r="T44" s="2">
        <f>COUNTIF(H48,"D")</f>
        <v>1</v>
      </c>
    </row>
    <row r="45" spans="1:23" x14ac:dyDescent="0.25">
      <c r="A45" s="21" t="s">
        <v>11</v>
      </c>
      <c r="B45" s="22" t="str">
        <f>IF(H38&lt;&gt;0,"A/C",IF(H38=0,"B/C"))</f>
        <v>B/C</v>
      </c>
      <c r="C45" s="44" t="str">
        <f>IF(H38=0,D38,IF(H38&lt;&gt;0,D36))</f>
        <v>Louis</v>
      </c>
      <c r="D45" s="39" t="s">
        <v>43</v>
      </c>
      <c r="E45" s="39">
        <v>4</v>
      </c>
      <c r="F45" s="35"/>
      <c r="G45" s="46" t="str">
        <f>IF(H38=0,H36,IF(H38&lt;&gt;0,H36))</f>
        <v>Pierre</v>
      </c>
      <c r="H45" s="39" t="s">
        <v>42</v>
      </c>
      <c r="I45" s="41">
        <v>5</v>
      </c>
    </row>
    <row r="46" spans="1:23" x14ac:dyDescent="0.25">
      <c r="A46" s="17" t="s">
        <v>12</v>
      </c>
      <c r="B46" s="18" t="str">
        <f>IF(H38&lt;&gt;0,"B/D",IF(H38=0,"A/B"))</f>
        <v>A/B</v>
      </c>
      <c r="C46" s="44" t="str">
        <f>IF(H38=0,D36,IF(H38&lt;&gt;0,D38))</f>
        <v>Martin</v>
      </c>
      <c r="D46" s="39" t="s">
        <v>42</v>
      </c>
      <c r="E46" s="39">
        <v>15</v>
      </c>
      <c r="F46" s="35"/>
      <c r="G46" s="46" t="str">
        <f>IF(H38=0,D38,IF(H38&lt;&gt;0,H38))</f>
        <v>Louis</v>
      </c>
      <c r="H46" s="39" t="s">
        <v>43</v>
      </c>
      <c r="I46" s="41">
        <v>8</v>
      </c>
    </row>
    <row r="47" spans="1:23" x14ac:dyDescent="0.25">
      <c r="A47" s="19" t="s">
        <v>13</v>
      </c>
      <c r="B47" s="20" t="str">
        <f>IF(H38&lt;&gt;0,"A/D",IF(H38=0,"A/C"))</f>
        <v>A/C</v>
      </c>
      <c r="C47" s="44" t="str">
        <f>IF(H38=0,D36,IF(H38&lt;&gt;0,D36))</f>
        <v>Martin</v>
      </c>
      <c r="D47" s="39" t="s">
        <v>42</v>
      </c>
      <c r="E47" s="39">
        <v>16</v>
      </c>
      <c r="F47" s="35"/>
      <c r="G47" s="46" t="str">
        <f>IF(H38=0,H36,IF(H38&lt;&gt;0,H38))</f>
        <v>Pierre</v>
      </c>
      <c r="H47" s="39" t="s">
        <v>43</v>
      </c>
      <c r="I47" s="41">
        <v>15</v>
      </c>
      <c r="L47" s="43" t="s">
        <v>15</v>
      </c>
      <c r="N47" s="2" t="s">
        <v>50</v>
      </c>
      <c r="O47" s="2">
        <f t="shared" ref="O47:O52" si="5">IF(D43="V",50,IF(D43="E",25,IF(D43="D",0)))</f>
        <v>50</v>
      </c>
      <c r="P47" s="2">
        <f t="shared" ref="P47:P52" si="6">O47+E43-I43</f>
        <v>62</v>
      </c>
      <c r="Q47" s="2">
        <f t="shared" ref="Q47:Q52" si="7">IF(H43="V",50,IF(H43="E",25,IF(H43="D",0)))</f>
        <v>0</v>
      </c>
      <c r="R47" s="3">
        <f t="shared" ref="R47:R52" si="8">Q47+I43-E43</f>
        <v>-12</v>
      </c>
    </row>
    <row r="48" spans="1:23" ht="15.75" thickBot="1" x14ac:dyDescent="0.3">
      <c r="A48" s="23" t="s">
        <v>14</v>
      </c>
      <c r="B48" s="24" t="str">
        <f>IF(H38&lt;&gt;0,"B/C",IF(H38=0,"B/C"))</f>
        <v>B/C</v>
      </c>
      <c r="C48" s="45" t="str">
        <f>IF(H38=0,D38,IF(H38&lt;&gt;0,D38))</f>
        <v>Louis</v>
      </c>
      <c r="D48" s="40" t="s">
        <v>42</v>
      </c>
      <c r="E48" s="40">
        <v>17</v>
      </c>
      <c r="F48" s="36"/>
      <c r="G48" s="47" t="str">
        <f>IF(H38=0,H36,IF(H38&lt;&gt;0,H36))</f>
        <v>Pierre</v>
      </c>
      <c r="H48" s="40" t="s">
        <v>43</v>
      </c>
      <c r="I48" s="42">
        <v>3</v>
      </c>
      <c r="L48" s="43">
        <f>LARGE(F52:F55,1)</f>
        <v>158</v>
      </c>
      <c r="O48" s="2">
        <f t="shared" si="5"/>
        <v>0</v>
      </c>
      <c r="P48" s="2">
        <f t="shared" si="6"/>
        <v>-12</v>
      </c>
      <c r="Q48" s="2">
        <f t="shared" si="7"/>
        <v>50</v>
      </c>
      <c r="R48" s="3">
        <f t="shared" si="8"/>
        <v>62</v>
      </c>
    </row>
    <row r="49" spans="1:23" x14ac:dyDescent="0.25">
      <c r="L49" s="43">
        <f>LARGE(F52:F55,2)</f>
        <v>98</v>
      </c>
      <c r="O49" s="2">
        <f t="shared" si="5"/>
        <v>0</v>
      </c>
      <c r="P49" s="2">
        <f t="shared" si="6"/>
        <v>-1</v>
      </c>
      <c r="Q49" s="2">
        <f t="shared" si="7"/>
        <v>50</v>
      </c>
      <c r="R49" s="3">
        <f t="shared" si="8"/>
        <v>51</v>
      </c>
    </row>
    <row r="50" spans="1:23" x14ac:dyDescent="0.25">
      <c r="L50" s="43">
        <f>LARGE(F52:F55,3)</f>
        <v>44</v>
      </c>
      <c r="O50" s="2">
        <f t="shared" si="5"/>
        <v>50</v>
      </c>
      <c r="P50" s="2">
        <f t="shared" si="6"/>
        <v>57</v>
      </c>
      <c r="Q50" s="2">
        <f t="shared" si="7"/>
        <v>0</v>
      </c>
      <c r="R50" s="3">
        <f t="shared" si="8"/>
        <v>-7</v>
      </c>
    </row>
    <row r="51" spans="1:23" x14ac:dyDescent="0.25">
      <c r="C51" s="27" t="s">
        <v>21</v>
      </c>
      <c r="D51" s="27" t="s">
        <v>23</v>
      </c>
      <c r="E51" s="27" t="s">
        <v>22</v>
      </c>
      <c r="F51" s="27" t="s">
        <v>15</v>
      </c>
      <c r="G51" s="27" t="s">
        <v>16</v>
      </c>
      <c r="H51" s="27" t="s">
        <v>17</v>
      </c>
      <c r="I51" s="27" t="s">
        <v>18</v>
      </c>
      <c r="L51" s="43" t="e">
        <f>LARGE(F52:F55,4)</f>
        <v>#NUM!</v>
      </c>
      <c r="O51" s="2">
        <f t="shared" si="5"/>
        <v>50</v>
      </c>
      <c r="P51" s="2">
        <f t="shared" si="6"/>
        <v>51</v>
      </c>
      <c r="Q51" s="2">
        <f t="shared" si="7"/>
        <v>0</v>
      </c>
      <c r="R51" s="3">
        <f t="shared" si="8"/>
        <v>-1</v>
      </c>
    </row>
    <row r="52" spans="1:23" x14ac:dyDescent="0.25">
      <c r="B52" s="25" t="str">
        <f>D36</f>
        <v>Martin</v>
      </c>
      <c r="C52" s="25">
        <f>IF(H38&lt;&gt;0,SUM(L37:L39),IF(H38=0,SUM(L41:L44)))</f>
        <v>3</v>
      </c>
      <c r="D52" s="25">
        <f>IF(H38&lt;&gt;0,SUM(M37:M39),IF(H38=0,SUM(M41:M44)))</f>
        <v>0</v>
      </c>
      <c r="E52" s="25">
        <f>IF(H38&lt;&gt;0,SUM(N37:N39),IF(H38=0,SUM(N41:N44)))</f>
        <v>1</v>
      </c>
      <c r="F52" s="25">
        <f>IF(H38&lt;&gt;0,SUM(P47,P49,P51),IF(H38=0,SUM(P55:P58)))</f>
        <v>158</v>
      </c>
      <c r="G52" s="25">
        <f>SUM(E43,E45,E47)</f>
        <v>32</v>
      </c>
      <c r="H52" s="25">
        <f>SUM(I43,I45,I47)</f>
        <v>20</v>
      </c>
      <c r="I52" s="25">
        <f>G52-H52</f>
        <v>12</v>
      </c>
      <c r="O52" s="2">
        <f t="shared" si="5"/>
        <v>50</v>
      </c>
      <c r="P52" s="2">
        <f t="shared" si="6"/>
        <v>64</v>
      </c>
      <c r="Q52" s="2">
        <f t="shared" si="7"/>
        <v>0</v>
      </c>
      <c r="R52" s="3">
        <f t="shared" si="8"/>
        <v>-14</v>
      </c>
    </row>
    <row r="53" spans="1:23" x14ac:dyDescent="0.25">
      <c r="B53" s="14" t="str">
        <f>D38</f>
        <v>Louis</v>
      </c>
      <c r="C53" s="14">
        <f>IF(H38&lt;&gt;0,SUM(O37:O39),IF(H38=0,SUM(O41:O44)))</f>
        <v>1</v>
      </c>
      <c r="D53" s="14">
        <f>IF(H38&lt;&gt;0,SUM(P37:P39),IF(H38=0,SUM(P41:P44)))</f>
        <v>0</v>
      </c>
      <c r="E53" s="14">
        <f>IF(H38&lt;&gt;0,SUM(Q37:Q39),IF(H38=0,SUM(Q41:Q44)))</f>
        <v>3</v>
      </c>
      <c r="F53" s="14">
        <f>IF(H38&lt;&gt;0,SUM(R47,P50,P52),IF(H38=0,SUM(R55:R58)))</f>
        <v>44</v>
      </c>
      <c r="G53" s="14">
        <f>SUM(E46,E48,I43)</f>
        <v>32</v>
      </c>
      <c r="H53" s="14">
        <f>SUM(I46,I48,E43)</f>
        <v>23</v>
      </c>
      <c r="I53" s="14">
        <f t="shared" ref="I53:I54" si="9">G53-H53</f>
        <v>9</v>
      </c>
    </row>
    <row r="54" spans="1:23" x14ac:dyDescent="0.25">
      <c r="B54" s="16" t="str">
        <f>H36</f>
        <v>Pierre</v>
      </c>
      <c r="C54" s="16">
        <f>IF(H38&lt;&gt;0,SUM(R37:R39),IF(H38=0,SUM(R41:R44)))</f>
        <v>2</v>
      </c>
      <c r="D54" s="16">
        <f>IF(H38&lt;&gt;0,SUM(S37:S39),IF(H38=0,SUM(S41:S44)))</f>
        <v>0</v>
      </c>
      <c r="E54" s="16">
        <f>IF(H38&lt;&gt;0,SUM(T37:T39),IF(H38=0,SUM(T41:T44)))</f>
        <v>2</v>
      </c>
      <c r="F54" s="16">
        <f>IF(H38&lt;&gt;0,SUM(P48,R49,R52),IF(H38=0,SUM(T55:T58)))</f>
        <v>98</v>
      </c>
      <c r="G54" s="16">
        <f>SUM(E44,I45,I48)</f>
        <v>10</v>
      </c>
      <c r="H54" s="16">
        <f>SUM(I44,E45,E48)</f>
        <v>35</v>
      </c>
      <c r="I54" s="16">
        <f t="shared" si="9"/>
        <v>-25</v>
      </c>
      <c r="N54" s="2" t="s">
        <v>51</v>
      </c>
      <c r="O54" s="52" t="s">
        <v>44</v>
      </c>
      <c r="P54" s="52"/>
      <c r="Q54" s="52" t="s">
        <v>52</v>
      </c>
      <c r="R54" s="52"/>
      <c r="S54" s="52" t="s">
        <v>53</v>
      </c>
      <c r="T54" s="52"/>
    </row>
    <row r="55" spans="1:23" x14ac:dyDescent="0.25">
      <c r="B55" s="15">
        <f>H38</f>
        <v>0</v>
      </c>
      <c r="C55" s="15" t="str">
        <f>IF(H38&lt;&gt;0,SUM(U37:U39),IF(H38=0," "))</f>
        <v xml:space="preserve"> </v>
      </c>
      <c r="D55" s="15" t="str">
        <f>IF(H38&lt;&gt;0,SUM(V37:V39),IF(H38=0," "))</f>
        <v xml:space="preserve"> </v>
      </c>
      <c r="E55" s="15" t="str">
        <f>IF(H38&lt;&gt;0,SUM(W37:W39),IF(H38=0," "))</f>
        <v xml:space="preserve"> </v>
      </c>
      <c r="F55" s="15" t="str">
        <f>IF(H38&lt;&gt;0,SUM(R48,R50,R51),IF(H38=0," " ))</f>
        <v xml:space="preserve"> </v>
      </c>
      <c r="G55" s="15" t="str">
        <f>IF(H38&lt;&gt;0,SUM(I47,I46,I44),IF(H38=0," "))</f>
        <v xml:space="preserve"> </v>
      </c>
      <c r="H55" s="15" t="str">
        <f>IF(H38&lt;&gt;0,SUM(E47,E46,E44),IF(H38=0," "))</f>
        <v xml:space="preserve"> </v>
      </c>
      <c r="I55" s="15" t="str">
        <f>IF(H38&lt;&gt;0,G55-H55,IF(H38=0," "))</f>
        <v xml:space="preserve"> </v>
      </c>
      <c r="O55" s="2">
        <f>IF(D43="V",50,IF(D43="E",25,IF(D43="D",0)))</f>
        <v>50</v>
      </c>
      <c r="P55" s="2">
        <f>O55+E43-I43</f>
        <v>62</v>
      </c>
      <c r="Q55" s="2">
        <f>IF(H43="V",50,IF(H43="E",25,IF(H43="D",0)))</f>
        <v>0</v>
      </c>
      <c r="R55" s="2">
        <f>Q55+I43-E43</f>
        <v>-12</v>
      </c>
      <c r="S55" s="2">
        <f>IF(H44="V",50,IF(H44="E",25,IF(H44="D",0)))</f>
        <v>50</v>
      </c>
      <c r="T55" s="2">
        <f>S55+I44-E44</f>
        <v>62</v>
      </c>
    </row>
    <row r="56" spans="1:23" x14ac:dyDescent="0.25">
      <c r="O56" s="2">
        <f>IF(D44="V",50,IF(D44="E",25,IF(D44="D",0)))</f>
        <v>0</v>
      </c>
      <c r="P56" s="2">
        <f>O56+E44-I44</f>
        <v>-12</v>
      </c>
      <c r="Q56" s="2">
        <f>IF(D45="V",50,IF(D45="E",25,IF(D45="D",0)))</f>
        <v>0</v>
      </c>
      <c r="R56" s="2">
        <f>Q56+E45-I45</f>
        <v>-1</v>
      </c>
      <c r="S56" s="2">
        <f>IF(H45="V",50,IF(H45="E",25,IF(H45="D",0)))</f>
        <v>50</v>
      </c>
      <c r="T56" s="2">
        <f>S56+I45-E45</f>
        <v>51</v>
      </c>
    </row>
    <row r="57" spans="1:23" x14ac:dyDescent="0.25">
      <c r="O57" s="2">
        <f>IF(D46="V",50,IF(D46="E",25,IF(D46="D",0)))</f>
        <v>50</v>
      </c>
      <c r="P57" s="2">
        <f>O57+E46-I46</f>
        <v>57</v>
      </c>
      <c r="Q57" s="2">
        <f>IF(H46="V",50,IF(H46="E",25,IF(H46="D",0)))</f>
        <v>0</v>
      </c>
      <c r="R57" s="2">
        <f>Q57+I46-E46</f>
        <v>-7</v>
      </c>
      <c r="S57" s="2">
        <f>IF(H47="V",50,IF(H47="E",25,IF(H47="D",0)))</f>
        <v>0</v>
      </c>
      <c r="T57" s="2">
        <f>S57+I47-E47</f>
        <v>-1</v>
      </c>
    </row>
    <row r="58" spans="1:23" x14ac:dyDescent="0.25">
      <c r="D58" s="32"/>
      <c r="E58" s="13" t="s">
        <v>19</v>
      </c>
      <c r="O58" s="2">
        <f>IF(D47="V",50,IF(D47="E",25,IF(D47="D",0)))</f>
        <v>50</v>
      </c>
      <c r="P58" s="2">
        <f>O58+E47-I47</f>
        <v>51</v>
      </c>
      <c r="Q58" s="2">
        <f>IF(D48="V",50,IF(D48="E",25,IF(D48="D",0)))</f>
        <v>50</v>
      </c>
      <c r="R58" s="2">
        <f>Q58+E48-I48</f>
        <v>64</v>
      </c>
      <c r="S58" s="2">
        <f>IF(H48="V",50,IF(H48="E",25,IF(H48="D",0)))</f>
        <v>0</v>
      </c>
      <c r="T58" s="2">
        <f>S58+I48-E48</f>
        <v>-14</v>
      </c>
    </row>
    <row r="59" spans="1:23" x14ac:dyDescent="0.25">
      <c r="D59" s="33">
        <v>1</v>
      </c>
      <c r="E59" s="28" t="str">
        <f>INDEX(B52:B55,MATCH(L48,F52:F55,))</f>
        <v>Martin</v>
      </c>
    </row>
    <row r="60" spans="1:23" x14ac:dyDescent="0.25">
      <c r="D60" s="33">
        <v>2</v>
      </c>
      <c r="E60" s="29" t="str">
        <f>INDEX(B52:B55,MATCH(L49,F52:F55,))</f>
        <v>Pierre</v>
      </c>
      <c r="G60" s="26"/>
    </row>
    <row r="61" spans="1:23" x14ac:dyDescent="0.25">
      <c r="D61" s="33">
        <v>3</v>
      </c>
      <c r="E61" s="30" t="str">
        <f>INDEX(B52:B55,MATCH(L50,F52:F55,))</f>
        <v>Louis</v>
      </c>
    </row>
    <row r="62" spans="1:23" x14ac:dyDescent="0.25">
      <c r="D62" s="33">
        <v>4</v>
      </c>
      <c r="E62" s="31" t="e">
        <f>INDEX(B52:B55,MATCH(L51,F52:F55,))</f>
        <v>#NUM!</v>
      </c>
    </row>
    <row r="63" spans="1:23" x14ac:dyDescent="0.25">
      <c r="A63" s="34"/>
      <c r="B63" s="34"/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</row>
    <row r="64" spans="1:23" x14ac:dyDescent="0.25">
      <c r="A64" s="34"/>
      <c r="B64" s="34"/>
      <c r="C64" s="34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</row>
    <row r="65" spans="1:23" ht="15" customHeight="1" x14ac:dyDescent="0.25">
      <c r="A65" s="53" t="s">
        <v>27</v>
      </c>
      <c r="B65" s="53"/>
      <c r="C65" s="53"/>
      <c r="D65" s="53"/>
      <c r="E65" s="53"/>
      <c r="F65" s="53"/>
      <c r="G65" s="53"/>
      <c r="H65" s="53"/>
      <c r="I65" s="53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  <c r="W65" s="48"/>
    </row>
    <row r="66" spans="1:23" ht="15" customHeight="1" x14ac:dyDescent="0.25">
      <c r="A66" s="53"/>
      <c r="B66" s="53"/>
      <c r="C66" s="53"/>
      <c r="D66" s="53"/>
      <c r="E66" s="53"/>
      <c r="F66" s="53"/>
      <c r="G66" s="53"/>
      <c r="H66" s="53"/>
      <c r="I66" s="53"/>
      <c r="J66" s="48"/>
      <c r="K66" s="48"/>
      <c r="L66" s="48" t="s">
        <v>0</v>
      </c>
      <c r="M66" s="48"/>
      <c r="N66" s="48"/>
      <c r="O66" s="48" t="s">
        <v>1</v>
      </c>
      <c r="P66" s="48"/>
      <c r="Q66" s="48"/>
      <c r="R66" s="48" t="s">
        <v>2</v>
      </c>
      <c r="S66" s="48"/>
      <c r="T66" s="48"/>
      <c r="U66" s="48" t="s">
        <v>3</v>
      </c>
      <c r="V66" s="48"/>
      <c r="W66" s="48"/>
    </row>
    <row r="67" spans="1:23" ht="15.75" thickBot="1" x14ac:dyDescent="0.3">
      <c r="A67" s="48"/>
      <c r="B67" s="48"/>
      <c r="C67" s="48"/>
      <c r="D67" s="48"/>
      <c r="E67" s="48"/>
      <c r="F67" s="48"/>
      <c r="G67" s="48"/>
      <c r="H67" s="48"/>
      <c r="I67" s="48"/>
      <c r="J67" s="48"/>
      <c r="K67" s="48"/>
      <c r="L67" s="48" t="s">
        <v>47</v>
      </c>
      <c r="M67" s="48" t="s">
        <v>48</v>
      </c>
      <c r="N67" s="48" t="s">
        <v>49</v>
      </c>
      <c r="O67" s="48" t="s">
        <v>47</v>
      </c>
      <c r="P67" s="48" t="s">
        <v>48</v>
      </c>
      <c r="Q67" s="48" t="s">
        <v>49</v>
      </c>
      <c r="R67" s="48" t="s">
        <v>47</v>
      </c>
      <c r="S67" s="48" t="s">
        <v>48</v>
      </c>
      <c r="T67" s="48" t="s">
        <v>49</v>
      </c>
      <c r="U67" s="48" t="s">
        <v>47</v>
      </c>
      <c r="V67" s="48" t="s">
        <v>48</v>
      </c>
      <c r="W67" s="48" t="s">
        <v>49</v>
      </c>
    </row>
    <row r="68" spans="1:23" ht="15.75" thickBot="1" x14ac:dyDescent="0.3">
      <c r="A68" s="48"/>
      <c r="B68" s="48"/>
      <c r="C68" s="4" t="s">
        <v>0</v>
      </c>
      <c r="D68" s="37" t="s">
        <v>55</v>
      </c>
      <c r="E68" s="48"/>
      <c r="F68" s="48"/>
      <c r="G68" s="6" t="s">
        <v>2</v>
      </c>
      <c r="H68" s="38" t="s">
        <v>57</v>
      </c>
      <c r="I68" s="48"/>
      <c r="J68" s="48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  <c r="W68" s="48"/>
    </row>
    <row r="69" spans="1:23" ht="15.75" thickBot="1" x14ac:dyDescent="0.3">
      <c r="A69" s="48"/>
      <c r="B69" s="48"/>
      <c r="C69" s="48"/>
      <c r="D69" s="48"/>
      <c r="E69" s="48"/>
      <c r="F69" s="48"/>
      <c r="G69" s="48"/>
      <c r="H69" s="48"/>
      <c r="I69" s="48"/>
      <c r="J69" s="48"/>
      <c r="K69" s="48" t="s">
        <v>45</v>
      </c>
      <c r="L69" s="48">
        <f>COUNTIF(D75,"V")</f>
        <v>1</v>
      </c>
      <c r="M69" s="48">
        <f>COUNTIF(D75,"E")</f>
        <v>0</v>
      </c>
      <c r="N69" s="48">
        <f>COUNTIF(D75,"D")</f>
        <v>0</v>
      </c>
      <c r="O69" s="48">
        <f>COUNTIF(H75,"V")</f>
        <v>0</v>
      </c>
      <c r="P69" s="48">
        <f>COUNTIF(H75,"E")</f>
        <v>0</v>
      </c>
      <c r="Q69" s="48">
        <f>COUNTIF(H75,"D")</f>
        <v>1</v>
      </c>
      <c r="R69" s="48">
        <f>COUNTIF(D76,"V")</f>
        <v>0</v>
      </c>
      <c r="S69" s="48">
        <f>COUNTIF(D76,"E")</f>
        <v>0</v>
      </c>
      <c r="T69" s="48">
        <f>COUNTIF(D76,"D")</f>
        <v>1</v>
      </c>
      <c r="U69" s="48">
        <f>COUNTIF(H76,"V")</f>
        <v>1</v>
      </c>
      <c r="V69" s="48">
        <f>COUNTIF(H76,"E")</f>
        <v>0</v>
      </c>
      <c r="W69" s="48">
        <f>COUNTIF(H76,"D")</f>
        <v>0</v>
      </c>
    </row>
    <row r="70" spans="1:23" ht="15.75" thickBot="1" x14ac:dyDescent="0.3">
      <c r="A70" s="48"/>
      <c r="B70" s="48"/>
      <c r="C70" s="5" t="s">
        <v>1</v>
      </c>
      <c r="D70" s="38" t="s">
        <v>56</v>
      </c>
      <c r="E70" s="48"/>
      <c r="F70" s="48"/>
      <c r="G70" s="7" t="s">
        <v>3</v>
      </c>
      <c r="H70" s="38"/>
      <c r="I70" s="48"/>
      <c r="J70" s="48"/>
      <c r="K70" s="48"/>
      <c r="L70" s="48">
        <f>COUNTIF(D77,"V")</f>
        <v>0</v>
      </c>
      <c r="M70" s="48">
        <f>COUNTIF(D77,"E")</f>
        <v>0</v>
      </c>
      <c r="N70" s="48">
        <f>COUNTIF(D77,"D")</f>
        <v>1</v>
      </c>
      <c r="O70" s="48">
        <f>COUNTIF(D78,"V")</f>
        <v>1</v>
      </c>
      <c r="P70" s="48">
        <f>COUNTIF(D78,"E")</f>
        <v>0</v>
      </c>
      <c r="Q70" s="48">
        <f>COUNTIF(D78,"D")</f>
        <v>0</v>
      </c>
      <c r="R70" s="48">
        <f>COUNTIF(H77,"V")</f>
        <v>1</v>
      </c>
      <c r="S70" s="48">
        <f>COUNTIF(H77,"E")</f>
        <v>0</v>
      </c>
      <c r="T70" s="48">
        <f>COUNTIF(H77,"D")</f>
        <v>0</v>
      </c>
      <c r="U70" s="48">
        <f>COUNTIF(H78,"V")</f>
        <v>0</v>
      </c>
      <c r="V70" s="48">
        <f>COUNTIF(H78,"E")</f>
        <v>0</v>
      </c>
      <c r="W70" s="48">
        <f>COUNTIF(H78,"D")</f>
        <v>1</v>
      </c>
    </row>
    <row r="71" spans="1:23" x14ac:dyDescent="0.25">
      <c r="A71" s="48"/>
      <c r="B71" s="48"/>
      <c r="C71" s="34"/>
      <c r="D71" s="9"/>
      <c r="E71" s="48"/>
      <c r="F71" s="48"/>
      <c r="G71" s="34"/>
      <c r="H71" s="9"/>
      <c r="I71" s="48"/>
      <c r="J71" s="48"/>
      <c r="K71" s="48"/>
      <c r="L71" s="48">
        <f>COUNTIF(D79,"V")</f>
        <v>1</v>
      </c>
      <c r="M71" s="48">
        <f>COUNTIF(D79,"E")</f>
        <v>0</v>
      </c>
      <c r="N71" s="48">
        <f>COUNTIF(D79,"D")</f>
        <v>0</v>
      </c>
      <c r="O71" s="48">
        <f>COUNTIF(D80,"V")</f>
        <v>1</v>
      </c>
      <c r="P71" s="48">
        <f>COUNTIF(D80,"E")</f>
        <v>0</v>
      </c>
      <c r="Q71" s="48">
        <f>COUNTIF(D80,"D")</f>
        <v>0</v>
      </c>
      <c r="R71" s="48">
        <f>COUNTIF(H80,"V")</f>
        <v>0</v>
      </c>
      <c r="S71" s="48">
        <f>COUNTIF(H80,"E")</f>
        <v>0</v>
      </c>
      <c r="T71" s="48">
        <f>COUNTIF(H80,"D")</f>
        <v>1</v>
      </c>
      <c r="U71" s="48">
        <f>COUNTIF(H79,"V")</f>
        <v>0</v>
      </c>
      <c r="V71" s="48">
        <f>COUNTIF(H79,"E")</f>
        <v>0</v>
      </c>
      <c r="W71" s="48">
        <f>COUNTIF(H79,"D")</f>
        <v>1</v>
      </c>
    </row>
    <row r="72" spans="1:23" ht="15.75" thickBot="1" x14ac:dyDescent="0.3">
      <c r="A72" s="48"/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</row>
    <row r="73" spans="1:23" ht="18.75" x14ac:dyDescent="0.25">
      <c r="A73" s="49" t="s">
        <v>24</v>
      </c>
      <c r="B73" s="50"/>
      <c r="C73" s="50"/>
      <c r="D73" s="50"/>
      <c r="E73" s="50"/>
      <c r="F73" s="50"/>
      <c r="G73" s="50"/>
      <c r="H73" s="50"/>
      <c r="I73" s="51"/>
      <c r="J73" s="48"/>
      <c r="K73" s="48" t="s">
        <v>46</v>
      </c>
      <c r="L73" s="48">
        <f>COUNTIF(D75,"V")</f>
        <v>1</v>
      </c>
      <c r="M73" s="48">
        <f>COUNTIF(D75,"E")</f>
        <v>0</v>
      </c>
      <c r="N73" s="48">
        <f>COUNTIF(D75,"D")</f>
        <v>0</v>
      </c>
      <c r="O73" s="48">
        <f>COUNTIF(H75,"V")</f>
        <v>0</v>
      </c>
      <c r="P73" s="48">
        <f>COUNTIF(H75,"E")</f>
        <v>0</v>
      </c>
      <c r="Q73" s="48">
        <f>COUNTIF(H75,"D")</f>
        <v>1</v>
      </c>
      <c r="R73" s="48">
        <f>COUNTIF(H76,"V")</f>
        <v>1</v>
      </c>
      <c r="S73" s="48">
        <f>COUNTIF(H76,"E")</f>
        <v>0</v>
      </c>
      <c r="T73" s="48">
        <f>COUNTIF(H76,"D")</f>
        <v>0</v>
      </c>
      <c r="U73" s="48"/>
      <c r="V73" s="48"/>
      <c r="W73" s="48"/>
    </row>
    <row r="74" spans="1:23" x14ac:dyDescent="0.25">
      <c r="A74" s="8"/>
      <c r="B74" s="9"/>
      <c r="C74" s="10"/>
      <c r="D74" s="11" t="s">
        <v>4</v>
      </c>
      <c r="E74" s="11" t="s">
        <v>8</v>
      </c>
      <c r="F74" s="11"/>
      <c r="G74" s="11"/>
      <c r="H74" s="11" t="s">
        <v>4</v>
      </c>
      <c r="I74" s="12" t="s">
        <v>8</v>
      </c>
      <c r="J74" s="48"/>
      <c r="K74" s="48"/>
      <c r="L74" s="48">
        <f>COUNTIF(D76,"V")</f>
        <v>0</v>
      </c>
      <c r="M74" s="48">
        <f>COUNTIF(D76,"E")</f>
        <v>0</v>
      </c>
      <c r="N74" s="48">
        <f>COUNTIF(D76,"D")</f>
        <v>1</v>
      </c>
      <c r="O74" s="48">
        <f>COUNTIF(D77,"V")</f>
        <v>0</v>
      </c>
      <c r="P74" s="48">
        <f>COUNTIF(D77,"E")</f>
        <v>0</v>
      </c>
      <c r="Q74" s="48">
        <f>COUNTIF(D77,"D")</f>
        <v>1</v>
      </c>
      <c r="R74" s="48">
        <f>COUNTIF(H77,"V")</f>
        <v>1</v>
      </c>
      <c r="S74" s="48">
        <f>COUNTIF(H77,"E")</f>
        <v>0</v>
      </c>
      <c r="T74" s="48">
        <f>COUNTIF(H77,"D")</f>
        <v>0</v>
      </c>
      <c r="U74" s="48"/>
      <c r="V74" s="48"/>
      <c r="W74" s="48"/>
    </row>
    <row r="75" spans="1:23" x14ac:dyDescent="0.25">
      <c r="A75" s="17" t="s">
        <v>9</v>
      </c>
      <c r="B75" s="18" t="s">
        <v>20</v>
      </c>
      <c r="C75" s="44" t="str">
        <f>D68</f>
        <v>Martine</v>
      </c>
      <c r="D75" s="39" t="s">
        <v>42</v>
      </c>
      <c r="E75" s="39">
        <v>12</v>
      </c>
      <c r="F75" s="35"/>
      <c r="G75" s="46" t="str">
        <f>D70</f>
        <v>Perrine</v>
      </c>
      <c r="H75" s="39" t="s">
        <v>43</v>
      </c>
      <c r="I75" s="41">
        <v>0</v>
      </c>
      <c r="J75" s="48"/>
      <c r="K75" s="48"/>
      <c r="L75" s="48">
        <f>COUNTIF(D78,"V")</f>
        <v>1</v>
      </c>
      <c r="M75" s="48">
        <f>COUNTIF(D78,"E")</f>
        <v>0</v>
      </c>
      <c r="N75" s="48">
        <f>COUNTIF(D78,"D")</f>
        <v>0</v>
      </c>
      <c r="O75" s="48">
        <f>COUNTIF(H78,"V")</f>
        <v>0</v>
      </c>
      <c r="P75" s="48">
        <f>COUNTIF(H78,"E")</f>
        <v>0</v>
      </c>
      <c r="Q75" s="48">
        <f>COUNTIF(H78,"D")</f>
        <v>1</v>
      </c>
      <c r="R75" s="48">
        <f>COUNTIF(H79,"V")</f>
        <v>0</v>
      </c>
      <c r="S75" s="48">
        <f>COUNTIF(H79,"E")</f>
        <v>0</v>
      </c>
      <c r="T75" s="48">
        <f>COUNTIF(H79,"D")</f>
        <v>1</v>
      </c>
      <c r="U75" s="48"/>
      <c r="V75" s="48"/>
      <c r="W75" s="48"/>
    </row>
    <row r="76" spans="1:23" x14ac:dyDescent="0.25">
      <c r="A76" s="19" t="s">
        <v>10</v>
      </c>
      <c r="B76" s="20" t="str">
        <f>IF(H70&lt;&gt;0,"C/D",IF(H70=0,"A/C"))</f>
        <v>A/C</v>
      </c>
      <c r="C76" s="44" t="str">
        <f>IF(H70=0,D68,IF(H70&lt;&gt;0,H68))</f>
        <v>Martine</v>
      </c>
      <c r="D76" s="39" t="s">
        <v>43</v>
      </c>
      <c r="E76" s="39">
        <v>2</v>
      </c>
      <c r="F76" s="35"/>
      <c r="G76" s="46" t="str">
        <f>IF(H70=0,H68,IF(H70&lt;&gt;0,H70))</f>
        <v>Louise</v>
      </c>
      <c r="H76" s="39" t="s">
        <v>42</v>
      </c>
      <c r="I76" s="41">
        <v>14</v>
      </c>
      <c r="J76" s="48"/>
      <c r="K76" s="48"/>
      <c r="L76" s="48">
        <f>COUNTIF(D79,"V")</f>
        <v>1</v>
      </c>
      <c r="M76" s="48">
        <f>COUNTIF(D79,"E")</f>
        <v>0</v>
      </c>
      <c r="N76" s="48">
        <f>COUNTIF(D79,"D")</f>
        <v>0</v>
      </c>
      <c r="O76" s="48">
        <f>COUNTIF(D80,"V")</f>
        <v>1</v>
      </c>
      <c r="P76" s="48">
        <f>COUNTIF(D80,"E")</f>
        <v>0</v>
      </c>
      <c r="Q76" s="48">
        <f>COUNTIF(D80,"D")</f>
        <v>0</v>
      </c>
      <c r="R76" s="48">
        <f>COUNTIF(H80,"V")</f>
        <v>0</v>
      </c>
      <c r="S76" s="48">
        <f>COUNTIF(H80,"E")</f>
        <v>0</v>
      </c>
      <c r="T76" s="48">
        <f>COUNTIF(H80,"D")</f>
        <v>1</v>
      </c>
      <c r="U76" s="48"/>
      <c r="V76" s="48"/>
      <c r="W76" s="48"/>
    </row>
    <row r="77" spans="1:23" x14ac:dyDescent="0.25">
      <c r="A77" s="21" t="s">
        <v>11</v>
      </c>
      <c r="B77" s="22" t="str">
        <f>IF(H70&lt;&gt;0,"A/C",IF(H70=0,"B/C"))</f>
        <v>B/C</v>
      </c>
      <c r="C77" s="44" t="str">
        <f>IF(H70=0,D70,IF(H70&lt;&gt;0,D68))</f>
        <v>Perrine</v>
      </c>
      <c r="D77" s="39" t="s">
        <v>43</v>
      </c>
      <c r="E77" s="39">
        <v>4</v>
      </c>
      <c r="F77" s="35"/>
      <c r="G77" s="46" t="str">
        <f>IF(H70=0,H68,IF(H70&lt;&gt;0,H68))</f>
        <v>Louise</v>
      </c>
      <c r="H77" s="39" t="s">
        <v>42</v>
      </c>
      <c r="I77" s="41">
        <v>5</v>
      </c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</row>
    <row r="78" spans="1:23" x14ac:dyDescent="0.25">
      <c r="A78" s="17" t="s">
        <v>12</v>
      </c>
      <c r="B78" s="18" t="str">
        <f>IF(H70&lt;&gt;0,"B/D",IF(H70=0,"A/B"))</f>
        <v>A/B</v>
      </c>
      <c r="C78" s="44" t="str">
        <f>IF(H70=0,D68,IF(H70&lt;&gt;0,D70))</f>
        <v>Martine</v>
      </c>
      <c r="D78" s="39" t="s">
        <v>42</v>
      </c>
      <c r="E78" s="39">
        <v>15</v>
      </c>
      <c r="F78" s="35"/>
      <c r="G78" s="46" t="str">
        <f>IF(H70=0,D70,IF(H70&lt;&gt;0,H70))</f>
        <v>Perrine</v>
      </c>
      <c r="H78" s="39" t="s">
        <v>43</v>
      </c>
      <c r="I78" s="41">
        <v>8</v>
      </c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</row>
    <row r="79" spans="1:23" x14ac:dyDescent="0.25">
      <c r="A79" s="19" t="s">
        <v>13</v>
      </c>
      <c r="B79" s="20" t="str">
        <f>IF(H70&lt;&gt;0,"A/D",IF(H70=0,"A/C"))</f>
        <v>A/C</v>
      </c>
      <c r="C79" s="44" t="str">
        <f>IF(H70=0,D68,IF(H70&lt;&gt;0,D68))</f>
        <v>Martine</v>
      </c>
      <c r="D79" s="39" t="s">
        <v>42</v>
      </c>
      <c r="E79" s="39">
        <v>16</v>
      </c>
      <c r="F79" s="35"/>
      <c r="G79" s="46" t="str">
        <f>IF(H70=0,H68,IF(H70&lt;&gt;0,H70))</f>
        <v>Louise</v>
      </c>
      <c r="H79" s="39" t="s">
        <v>43</v>
      </c>
      <c r="I79" s="41">
        <v>15</v>
      </c>
      <c r="J79" s="48"/>
      <c r="K79" s="48"/>
      <c r="L79" s="43" t="s">
        <v>15</v>
      </c>
      <c r="M79" s="48"/>
      <c r="N79" s="48" t="s">
        <v>50</v>
      </c>
      <c r="O79" s="48">
        <f t="shared" ref="O79:O84" si="10">IF(D75="V",50,IF(D75="E",25,IF(D75="D",0)))</f>
        <v>50</v>
      </c>
      <c r="P79" s="48">
        <f t="shared" ref="P79:P84" si="11">O79+E75-I75</f>
        <v>62</v>
      </c>
      <c r="Q79" s="48">
        <f t="shared" ref="Q79:Q84" si="12">IF(H75="V",50,IF(H75="E",25,IF(H75="D",0)))</f>
        <v>0</v>
      </c>
      <c r="R79" s="3">
        <f t="shared" ref="R79:R84" si="13">Q79+I75-E75</f>
        <v>-12</v>
      </c>
      <c r="S79" s="48"/>
      <c r="T79" s="48"/>
      <c r="U79" s="48"/>
      <c r="V79" s="48"/>
      <c r="W79" s="48"/>
    </row>
    <row r="80" spans="1:23" ht="15.75" thickBot="1" x14ac:dyDescent="0.3">
      <c r="A80" s="23" t="s">
        <v>14</v>
      </c>
      <c r="B80" s="24" t="str">
        <f>IF(H70&lt;&gt;0,"B/C",IF(H70=0,"B/C"))</f>
        <v>B/C</v>
      </c>
      <c r="C80" s="45" t="str">
        <f>IF(H70=0,D70,IF(H70&lt;&gt;0,D70))</f>
        <v>Perrine</v>
      </c>
      <c r="D80" s="40" t="s">
        <v>42</v>
      </c>
      <c r="E80" s="40">
        <v>17</v>
      </c>
      <c r="F80" s="36"/>
      <c r="G80" s="47" t="str">
        <f>IF(H70=0,H68,IF(H70&lt;&gt;0,H68))</f>
        <v>Louise</v>
      </c>
      <c r="H80" s="40" t="s">
        <v>43</v>
      </c>
      <c r="I80" s="42">
        <v>3</v>
      </c>
      <c r="J80" s="48"/>
      <c r="K80" s="48"/>
      <c r="L80" s="43">
        <f>LARGE(F84:F87,1)</f>
        <v>158</v>
      </c>
      <c r="M80" s="48"/>
      <c r="N80" s="48"/>
      <c r="O80" s="48">
        <f t="shared" si="10"/>
        <v>0</v>
      </c>
      <c r="P80" s="48">
        <f t="shared" si="11"/>
        <v>-12</v>
      </c>
      <c r="Q80" s="48">
        <f t="shared" si="12"/>
        <v>50</v>
      </c>
      <c r="R80" s="3">
        <f t="shared" si="13"/>
        <v>62</v>
      </c>
      <c r="S80" s="48"/>
      <c r="T80" s="48"/>
      <c r="U80" s="48"/>
      <c r="V80" s="48"/>
      <c r="W80" s="48"/>
    </row>
    <row r="81" spans="1:23" x14ac:dyDescent="0.25">
      <c r="A81" s="48"/>
      <c r="B81" s="48"/>
      <c r="C81" s="48"/>
      <c r="D81" s="48"/>
      <c r="E81" s="48"/>
      <c r="F81" s="48"/>
      <c r="G81" s="48"/>
      <c r="H81" s="48"/>
      <c r="I81" s="48"/>
      <c r="J81" s="48"/>
      <c r="K81" s="48"/>
      <c r="L81" s="43">
        <f>LARGE(F84:F87,2)</f>
        <v>98</v>
      </c>
      <c r="M81" s="48"/>
      <c r="N81" s="48"/>
      <c r="O81" s="48">
        <f t="shared" si="10"/>
        <v>0</v>
      </c>
      <c r="P81" s="48">
        <f t="shared" si="11"/>
        <v>-1</v>
      </c>
      <c r="Q81" s="48">
        <f t="shared" si="12"/>
        <v>50</v>
      </c>
      <c r="R81" s="3">
        <f t="shared" si="13"/>
        <v>51</v>
      </c>
      <c r="S81" s="48"/>
      <c r="T81" s="48"/>
      <c r="U81" s="48"/>
      <c r="V81" s="48"/>
      <c r="W81" s="48"/>
    </row>
    <row r="82" spans="1:23" x14ac:dyDescent="0.25">
      <c r="A82" s="48"/>
      <c r="B82" s="48"/>
      <c r="C82" s="48"/>
      <c r="D82" s="48"/>
      <c r="E82" s="48"/>
      <c r="F82" s="48"/>
      <c r="G82" s="48"/>
      <c r="H82" s="48"/>
      <c r="I82" s="48"/>
      <c r="J82" s="48"/>
      <c r="K82" s="48"/>
      <c r="L82" s="43">
        <f>LARGE(F84:F87,3)</f>
        <v>44</v>
      </c>
      <c r="M82" s="48"/>
      <c r="N82" s="48"/>
      <c r="O82" s="48">
        <f t="shared" si="10"/>
        <v>50</v>
      </c>
      <c r="P82" s="48">
        <f t="shared" si="11"/>
        <v>57</v>
      </c>
      <c r="Q82" s="48">
        <f t="shared" si="12"/>
        <v>0</v>
      </c>
      <c r="R82" s="3">
        <f t="shared" si="13"/>
        <v>-7</v>
      </c>
      <c r="S82" s="48"/>
      <c r="T82" s="48"/>
      <c r="U82" s="48"/>
      <c r="V82" s="48"/>
      <c r="W82" s="48"/>
    </row>
    <row r="83" spans="1:23" x14ac:dyDescent="0.25">
      <c r="A83" s="48"/>
      <c r="B83" s="48"/>
      <c r="C83" s="27" t="s">
        <v>21</v>
      </c>
      <c r="D83" s="27" t="s">
        <v>23</v>
      </c>
      <c r="E83" s="27" t="s">
        <v>22</v>
      </c>
      <c r="F83" s="27" t="s">
        <v>15</v>
      </c>
      <c r="G83" s="27" t="s">
        <v>16</v>
      </c>
      <c r="H83" s="27" t="s">
        <v>17</v>
      </c>
      <c r="I83" s="27" t="s">
        <v>18</v>
      </c>
      <c r="J83" s="48"/>
      <c r="K83" s="48"/>
      <c r="L83" s="43" t="e">
        <f>LARGE(F84:F87,4)</f>
        <v>#NUM!</v>
      </c>
      <c r="M83" s="48"/>
      <c r="N83" s="48"/>
      <c r="O83" s="48">
        <f t="shared" si="10"/>
        <v>50</v>
      </c>
      <c r="P83" s="48">
        <f t="shared" si="11"/>
        <v>51</v>
      </c>
      <c r="Q83" s="48">
        <f t="shared" si="12"/>
        <v>0</v>
      </c>
      <c r="R83" s="3">
        <f t="shared" si="13"/>
        <v>-1</v>
      </c>
      <c r="S83" s="48"/>
      <c r="T83" s="48"/>
      <c r="U83" s="48"/>
      <c r="V83" s="48"/>
      <c r="W83" s="48"/>
    </row>
    <row r="84" spans="1:23" x14ac:dyDescent="0.25">
      <c r="A84" s="48"/>
      <c r="B84" s="25" t="str">
        <f>D68</f>
        <v>Martine</v>
      </c>
      <c r="C84" s="25">
        <f>IF(H70&lt;&gt;0,SUM(L69:L71),IF(H70=0,SUM(L73:L76)))</f>
        <v>3</v>
      </c>
      <c r="D84" s="25">
        <f>IF(H70&lt;&gt;0,SUM(M69:M71),IF(H70=0,SUM(M73:M76)))</f>
        <v>0</v>
      </c>
      <c r="E84" s="25">
        <f>IF(H70&lt;&gt;0,SUM(N69:N71),IF(H70=0,SUM(N73:N76)))</f>
        <v>1</v>
      </c>
      <c r="F84" s="25">
        <f>IF(H70&lt;&gt;0,SUM(P79,P81,P83),IF(H70=0,SUM(P87:P90)))</f>
        <v>158</v>
      </c>
      <c r="G84" s="25">
        <f>SUM(E75,E77,E79)</f>
        <v>32</v>
      </c>
      <c r="H84" s="25">
        <f>SUM(I75,I77,I79)</f>
        <v>20</v>
      </c>
      <c r="I84" s="25">
        <f>G84-H84</f>
        <v>12</v>
      </c>
      <c r="J84" s="48"/>
      <c r="K84" s="48"/>
      <c r="L84" s="48"/>
      <c r="M84" s="48"/>
      <c r="N84" s="48"/>
      <c r="O84" s="48">
        <f t="shared" si="10"/>
        <v>50</v>
      </c>
      <c r="P84" s="48">
        <f t="shared" si="11"/>
        <v>64</v>
      </c>
      <c r="Q84" s="48">
        <f t="shared" si="12"/>
        <v>0</v>
      </c>
      <c r="R84" s="3">
        <f t="shared" si="13"/>
        <v>-14</v>
      </c>
      <c r="S84" s="48"/>
      <c r="T84" s="48"/>
      <c r="U84" s="48"/>
      <c r="V84" s="48"/>
      <c r="W84" s="48"/>
    </row>
    <row r="85" spans="1:23" x14ac:dyDescent="0.25">
      <c r="A85" s="48"/>
      <c r="B85" s="14" t="str">
        <f>D70</f>
        <v>Perrine</v>
      </c>
      <c r="C85" s="14">
        <f>IF(H70&lt;&gt;0,SUM(O69:O71),IF(H70=0,SUM(O73:O76)))</f>
        <v>1</v>
      </c>
      <c r="D85" s="14">
        <f>IF(H70&lt;&gt;0,SUM(P69:P71),IF(H70=0,SUM(P73:P76)))</f>
        <v>0</v>
      </c>
      <c r="E85" s="14">
        <f>IF(H70&lt;&gt;0,SUM(Q69:Q71),IF(H70=0,SUM(Q73:Q76)))</f>
        <v>3</v>
      </c>
      <c r="F85" s="14">
        <f>IF(H70&lt;&gt;0,SUM(R79,P82,P84),IF(H70=0,SUM(R87:R90)))</f>
        <v>44</v>
      </c>
      <c r="G85" s="14">
        <f>SUM(E78,E80,I75)</f>
        <v>32</v>
      </c>
      <c r="H85" s="14">
        <f>SUM(I78,I80,E75)</f>
        <v>23</v>
      </c>
      <c r="I85" s="14">
        <f t="shared" ref="I85:I86" si="14">G85-H85</f>
        <v>9</v>
      </c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</row>
    <row r="86" spans="1:23" x14ac:dyDescent="0.25">
      <c r="A86" s="48"/>
      <c r="B86" s="16" t="str">
        <f>H68</f>
        <v>Louise</v>
      </c>
      <c r="C86" s="16">
        <f>IF(H70&lt;&gt;0,SUM(R69:R71),IF(H70=0,SUM(R73:R76)))</f>
        <v>2</v>
      </c>
      <c r="D86" s="16">
        <f>IF(H70&lt;&gt;0,SUM(S69:S71),IF(H70=0,SUM(S73:S76)))</f>
        <v>0</v>
      </c>
      <c r="E86" s="16">
        <f>IF(H70&lt;&gt;0,SUM(T69:T71),IF(H70=0,SUM(T73:T76)))</f>
        <v>2</v>
      </c>
      <c r="F86" s="16">
        <f>IF(H70&lt;&gt;0,SUM(P80,R81,R84),IF(H70=0,SUM(T87:T90)))</f>
        <v>98</v>
      </c>
      <c r="G86" s="16">
        <f>SUM(E76,I77,I80)</f>
        <v>10</v>
      </c>
      <c r="H86" s="16">
        <f>SUM(I76,E77,E80)</f>
        <v>35</v>
      </c>
      <c r="I86" s="16">
        <f t="shared" si="14"/>
        <v>-25</v>
      </c>
      <c r="J86" s="48"/>
      <c r="K86" s="48"/>
      <c r="L86" s="48"/>
      <c r="M86" s="48"/>
      <c r="N86" s="48" t="s">
        <v>51</v>
      </c>
      <c r="O86" s="52" t="s">
        <v>44</v>
      </c>
      <c r="P86" s="52"/>
      <c r="Q86" s="52" t="s">
        <v>52</v>
      </c>
      <c r="R86" s="52"/>
      <c r="S86" s="52" t="s">
        <v>53</v>
      </c>
      <c r="T86" s="52"/>
      <c r="U86" s="48"/>
      <c r="V86" s="48"/>
      <c r="W86" s="48"/>
    </row>
    <row r="87" spans="1:23" x14ac:dyDescent="0.25">
      <c r="A87" s="48"/>
      <c r="B87" s="15">
        <f>H70</f>
        <v>0</v>
      </c>
      <c r="C87" s="15" t="str">
        <f>IF(H70&lt;&gt;0,SUM(U69:U71),IF(H70=0," "))</f>
        <v xml:space="preserve"> </v>
      </c>
      <c r="D87" s="15" t="str">
        <f>IF(H70&lt;&gt;0,SUM(V69:V71),IF(H70=0," "))</f>
        <v xml:space="preserve"> </v>
      </c>
      <c r="E87" s="15" t="str">
        <f>IF(H70&lt;&gt;0,SUM(W69:W71),IF(H70=0," "))</f>
        <v xml:space="preserve"> </v>
      </c>
      <c r="F87" s="15" t="str">
        <f>IF(H70&lt;&gt;0,SUM(R80,R82,R83),IF(H70=0," " ))</f>
        <v xml:space="preserve"> </v>
      </c>
      <c r="G87" s="15" t="str">
        <f>IF(H70&lt;&gt;0,SUM(I79,I78,I76),IF(H70=0," "))</f>
        <v xml:space="preserve"> </v>
      </c>
      <c r="H87" s="15" t="str">
        <f>IF(H70&lt;&gt;0,SUM(E79,E78,E76),IF(H70=0," "))</f>
        <v xml:space="preserve"> </v>
      </c>
      <c r="I87" s="15" t="str">
        <f>IF(H70&lt;&gt;0,G87-H87,IF(H70=0," "))</f>
        <v xml:space="preserve"> </v>
      </c>
      <c r="J87" s="48"/>
      <c r="K87" s="48"/>
      <c r="L87" s="48"/>
      <c r="M87" s="48"/>
      <c r="N87" s="48"/>
      <c r="O87" s="48">
        <f>IF(D75="V",50,IF(D75="E",25,IF(D75="D",0)))</f>
        <v>50</v>
      </c>
      <c r="P87" s="48">
        <f>O87+E75-I75</f>
        <v>62</v>
      </c>
      <c r="Q87" s="48">
        <f>IF(H75="V",50,IF(H75="E",25,IF(H75="D",0)))</f>
        <v>0</v>
      </c>
      <c r="R87" s="48">
        <f>Q87+I75-E75</f>
        <v>-12</v>
      </c>
      <c r="S87" s="48">
        <f>IF(H76="V",50,IF(H76="E",25,IF(H76="D",0)))</f>
        <v>50</v>
      </c>
      <c r="T87" s="48">
        <f>S87+I76-E76</f>
        <v>62</v>
      </c>
      <c r="U87" s="48"/>
      <c r="V87" s="48"/>
      <c r="W87" s="48"/>
    </row>
    <row r="88" spans="1:23" x14ac:dyDescent="0.25">
      <c r="A88" s="48"/>
      <c r="B88" s="48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  <c r="O88" s="48">
        <f>IF(D76="V",50,IF(D76="E",25,IF(D76="D",0)))</f>
        <v>0</v>
      </c>
      <c r="P88" s="48">
        <f>O88+E76-I76</f>
        <v>-12</v>
      </c>
      <c r="Q88" s="48">
        <f>IF(D77="V",50,IF(D77="E",25,IF(D77="D",0)))</f>
        <v>0</v>
      </c>
      <c r="R88" s="48">
        <f>Q88+E77-I77</f>
        <v>-1</v>
      </c>
      <c r="S88" s="48">
        <f>IF(H77="V",50,IF(H77="E",25,IF(H77="D",0)))</f>
        <v>50</v>
      </c>
      <c r="T88" s="48">
        <f>S88+I77-E77</f>
        <v>51</v>
      </c>
      <c r="U88" s="48"/>
      <c r="V88" s="48"/>
      <c r="W88" s="48"/>
    </row>
    <row r="89" spans="1:23" x14ac:dyDescent="0.25">
      <c r="A89" s="48"/>
      <c r="B89" s="48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  <c r="O89" s="48">
        <f>IF(D78="V",50,IF(D78="E",25,IF(D78="D",0)))</f>
        <v>50</v>
      </c>
      <c r="P89" s="48">
        <f>O89+E78-I78</f>
        <v>57</v>
      </c>
      <c r="Q89" s="48">
        <f>IF(H78="V",50,IF(H78="E",25,IF(H78="D",0)))</f>
        <v>0</v>
      </c>
      <c r="R89" s="48">
        <f>Q89+I78-E78</f>
        <v>-7</v>
      </c>
      <c r="S89" s="48">
        <f>IF(H79="V",50,IF(H79="E",25,IF(H79="D",0)))</f>
        <v>0</v>
      </c>
      <c r="T89" s="48">
        <f>S89+I79-E79</f>
        <v>-1</v>
      </c>
      <c r="U89" s="48"/>
      <c r="V89" s="48"/>
      <c r="W89" s="48"/>
    </row>
    <row r="90" spans="1:23" x14ac:dyDescent="0.25">
      <c r="A90" s="48"/>
      <c r="B90" s="48"/>
      <c r="C90" s="48"/>
      <c r="D90" s="32"/>
      <c r="E90" s="13" t="s">
        <v>19</v>
      </c>
      <c r="F90" s="48"/>
      <c r="G90" s="48"/>
      <c r="H90" s="48"/>
      <c r="I90" s="48"/>
      <c r="J90" s="48"/>
      <c r="K90" s="48"/>
      <c r="L90" s="48"/>
      <c r="M90" s="48"/>
      <c r="N90" s="48"/>
      <c r="O90" s="48">
        <f>IF(D79="V",50,IF(D79="E",25,IF(D79="D",0)))</f>
        <v>50</v>
      </c>
      <c r="P90" s="48">
        <f>O90+E79-I79</f>
        <v>51</v>
      </c>
      <c r="Q90" s="48">
        <f>IF(D80="V",50,IF(D80="E",25,IF(D80="D",0)))</f>
        <v>50</v>
      </c>
      <c r="R90" s="48">
        <f>Q90+E80-I80</f>
        <v>64</v>
      </c>
      <c r="S90" s="48">
        <f>IF(H80="V",50,IF(H80="E",25,IF(H80="D",0)))</f>
        <v>0</v>
      </c>
      <c r="T90" s="48">
        <f>S90+I80-E80</f>
        <v>-14</v>
      </c>
      <c r="U90" s="48"/>
      <c r="V90" s="48"/>
      <c r="W90" s="48"/>
    </row>
    <row r="91" spans="1:23" x14ac:dyDescent="0.25">
      <c r="A91" s="48"/>
      <c r="B91" s="48"/>
      <c r="C91" s="48"/>
      <c r="D91" s="33">
        <v>1</v>
      </c>
      <c r="E91" s="28" t="str">
        <f>INDEX(B84:B87,MATCH(L80,F84:F87,))</f>
        <v>Martine</v>
      </c>
      <c r="F91" s="48"/>
      <c r="G91" s="48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</row>
    <row r="92" spans="1:23" x14ac:dyDescent="0.25">
      <c r="A92" s="48"/>
      <c r="B92" s="48"/>
      <c r="C92" s="48"/>
      <c r="D92" s="33">
        <v>2</v>
      </c>
      <c r="E92" s="29" t="str">
        <f>INDEX(B84:B87,MATCH(L81,F84:F87,))</f>
        <v>Louise</v>
      </c>
      <c r="F92" s="48"/>
      <c r="G92" s="26"/>
      <c r="H92" s="48"/>
      <c r="I92" s="48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</row>
    <row r="93" spans="1:23" x14ac:dyDescent="0.25">
      <c r="A93" s="48"/>
      <c r="B93" s="48"/>
      <c r="C93" s="48"/>
      <c r="D93" s="33">
        <v>3</v>
      </c>
      <c r="E93" s="30" t="str">
        <f>INDEX(B84:B87,MATCH(L82,F84:F87,))</f>
        <v>Perrine</v>
      </c>
      <c r="F93" s="48"/>
      <c r="G93" s="48"/>
      <c r="H93" s="48"/>
      <c r="I93" s="48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</row>
    <row r="94" spans="1:23" x14ac:dyDescent="0.25">
      <c r="A94" s="48"/>
      <c r="B94" s="48"/>
      <c r="C94" s="48"/>
      <c r="D94" s="33">
        <v>4</v>
      </c>
      <c r="E94" s="31" t="e">
        <f>INDEX(B84:B87,MATCH(L83,F84:F87,))</f>
        <v>#NUM!</v>
      </c>
      <c r="F94" s="48"/>
      <c r="G94" s="48"/>
      <c r="H94" s="48"/>
      <c r="I94" s="48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</row>
    <row r="95" spans="1:23" x14ac:dyDescent="0.25">
      <c r="A95" s="34"/>
      <c r="B95" s="34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</row>
    <row r="96" spans="1:23" x14ac:dyDescent="0.25">
      <c r="A96" s="34"/>
      <c r="B96" s="34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</row>
    <row r="97" spans="1:23" ht="15" customHeight="1" x14ac:dyDescent="0.25">
      <c r="A97" s="53" t="s">
        <v>28</v>
      </c>
      <c r="B97" s="53"/>
      <c r="C97" s="53"/>
      <c r="D97" s="53"/>
      <c r="E97" s="53"/>
      <c r="F97" s="53"/>
      <c r="G97" s="53"/>
      <c r="H97" s="53"/>
      <c r="I97" s="53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</row>
    <row r="98" spans="1:23" ht="15" customHeight="1" x14ac:dyDescent="0.25">
      <c r="A98" s="53"/>
      <c r="B98" s="53"/>
      <c r="C98" s="53"/>
      <c r="D98" s="53"/>
      <c r="E98" s="53"/>
      <c r="F98" s="53"/>
      <c r="G98" s="53"/>
      <c r="H98" s="53"/>
      <c r="I98" s="53"/>
      <c r="J98" s="48"/>
      <c r="K98" s="48"/>
      <c r="L98" s="48" t="s">
        <v>0</v>
      </c>
      <c r="M98" s="48"/>
      <c r="N98" s="48"/>
      <c r="O98" s="48" t="s">
        <v>1</v>
      </c>
      <c r="P98" s="48"/>
      <c r="Q98" s="48"/>
      <c r="R98" s="48" t="s">
        <v>2</v>
      </c>
      <c r="S98" s="48"/>
      <c r="T98" s="48"/>
      <c r="U98" s="48" t="s">
        <v>3</v>
      </c>
      <c r="V98" s="48"/>
      <c r="W98" s="48"/>
    </row>
    <row r="99" spans="1:23" ht="15.75" thickBot="1" x14ac:dyDescent="0.3">
      <c r="A99" s="48"/>
      <c r="B99" s="48"/>
      <c r="C99" s="48"/>
      <c r="D99" s="48"/>
      <c r="E99" s="48"/>
      <c r="F99" s="48"/>
      <c r="G99" s="48"/>
      <c r="H99" s="48"/>
      <c r="I99" s="48"/>
      <c r="J99" s="48"/>
      <c r="K99" s="48"/>
      <c r="L99" s="48" t="s">
        <v>47</v>
      </c>
      <c r="M99" s="48" t="s">
        <v>48</v>
      </c>
      <c r="N99" s="48" t="s">
        <v>49</v>
      </c>
      <c r="O99" s="48" t="s">
        <v>47</v>
      </c>
      <c r="P99" s="48" t="s">
        <v>48</v>
      </c>
      <c r="Q99" s="48" t="s">
        <v>49</v>
      </c>
      <c r="R99" s="48" t="s">
        <v>47</v>
      </c>
      <c r="S99" s="48" t="s">
        <v>48</v>
      </c>
      <c r="T99" s="48" t="s">
        <v>49</v>
      </c>
      <c r="U99" s="48" t="s">
        <v>47</v>
      </c>
      <c r="V99" s="48" t="s">
        <v>48</v>
      </c>
      <c r="W99" s="48" t="s">
        <v>49</v>
      </c>
    </row>
    <row r="100" spans="1:23" ht="15.75" thickBot="1" x14ac:dyDescent="0.3">
      <c r="A100" s="48"/>
      <c r="B100" s="48"/>
      <c r="C100" s="4" t="s">
        <v>0</v>
      </c>
      <c r="D100" s="37" t="s">
        <v>58</v>
      </c>
      <c r="E100" s="48"/>
      <c r="F100" s="48"/>
      <c r="G100" s="6" t="s">
        <v>2</v>
      </c>
      <c r="H100" s="38" t="s">
        <v>60</v>
      </c>
      <c r="I100" s="48"/>
      <c r="J100" s="48"/>
      <c r="K100" s="48"/>
      <c r="L100" s="48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</row>
    <row r="101" spans="1:23" ht="15.75" thickBot="1" x14ac:dyDescent="0.3">
      <c r="A101" s="48"/>
      <c r="B101" s="48"/>
      <c r="C101" s="48"/>
      <c r="D101" s="48"/>
      <c r="E101" s="48"/>
      <c r="F101" s="48"/>
      <c r="G101" s="48"/>
      <c r="H101" s="48"/>
      <c r="I101" s="48"/>
      <c r="J101" s="48"/>
      <c r="K101" s="48" t="s">
        <v>45</v>
      </c>
      <c r="L101" s="48">
        <f>COUNTIF(D107,"V")</f>
        <v>1</v>
      </c>
      <c r="M101" s="48">
        <f>COUNTIF(D107,"E")</f>
        <v>0</v>
      </c>
      <c r="N101" s="48">
        <f>COUNTIF(D107,"D")</f>
        <v>0</v>
      </c>
      <c r="O101" s="48">
        <f>COUNTIF(H107,"V")</f>
        <v>0</v>
      </c>
      <c r="P101" s="48">
        <f>COUNTIF(H107,"E")</f>
        <v>0</v>
      </c>
      <c r="Q101" s="48">
        <f>COUNTIF(H107,"D")</f>
        <v>1</v>
      </c>
      <c r="R101" s="48">
        <f>COUNTIF(D108,"V")</f>
        <v>0</v>
      </c>
      <c r="S101" s="48">
        <f>COUNTIF(D108,"E")</f>
        <v>0</v>
      </c>
      <c r="T101" s="48">
        <f>COUNTIF(D108,"D")</f>
        <v>1</v>
      </c>
      <c r="U101" s="48">
        <f>COUNTIF(H108,"V")</f>
        <v>1</v>
      </c>
      <c r="V101" s="48">
        <f>COUNTIF(H108,"E")</f>
        <v>0</v>
      </c>
      <c r="W101" s="48">
        <f>COUNTIF(H108,"D")</f>
        <v>0</v>
      </c>
    </row>
    <row r="102" spans="1:23" ht="15.75" thickBot="1" x14ac:dyDescent="0.3">
      <c r="A102" s="48"/>
      <c r="B102" s="48"/>
      <c r="C102" s="5" t="s">
        <v>1</v>
      </c>
      <c r="D102" s="38" t="s">
        <v>59</v>
      </c>
      <c r="E102" s="48"/>
      <c r="F102" s="48"/>
      <c r="G102" s="7" t="s">
        <v>3</v>
      </c>
      <c r="H102" s="38"/>
      <c r="I102" s="48"/>
      <c r="J102" s="48"/>
      <c r="K102" s="48"/>
      <c r="L102" s="48">
        <f>COUNTIF(D109,"V")</f>
        <v>0</v>
      </c>
      <c r="M102" s="48">
        <f>COUNTIF(D109,"E")</f>
        <v>0</v>
      </c>
      <c r="N102" s="48">
        <f>COUNTIF(D109,"D")</f>
        <v>1</v>
      </c>
      <c r="O102" s="48">
        <f>COUNTIF(D110,"V")</f>
        <v>1</v>
      </c>
      <c r="P102" s="48">
        <f>COUNTIF(D110,"E")</f>
        <v>0</v>
      </c>
      <c r="Q102" s="48">
        <f>COUNTIF(D110,"D")</f>
        <v>0</v>
      </c>
      <c r="R102" s="48">
        <f>COUNTIF(H109,"V")</f>
        <v>1</v>
      </c>
      <c r="S102" s="48">
        <f>COUNTIF(H109,"E")</f>
        <v>0</v>
      </c>
      <c r="T102" s="48">
        <f>COUNTIF(H109,"D")</f>
        <v>0</v>
      </c>
      <c r="U102" s="48">
        <f>COUNTIF(H110,"V")</f>
        <v>0</v>
      </c>
      <c r="V102" s="48">
        <f>COUNTIF(H110,"E")</f>
        <v>0</v>
      </c>
      <c r="W102" s="48">
        <f>COUNTIF(H110,"D")</f>
        <v>1</v>
      </c>
    </row>
    <row r="103" spans="1:23" x14ac:dyDescent="0.25">
      <c r="A103" s="48"/>
      <c r="B103" s="48"/>
      <c r="C103" s="34"/>
      <c r="D103" s="9"/>
      <c r="E103" s="48"/>
      <c r="F103" s="48"/>
      <c r="G103" s="34"/>
      <c r="H103" s="9"/>
      <c r="I103" s="48"/>
      <c r="J103" s="48"/>
      <c r="K103" s="48"/>
      <c r="L103" s="48">
        <f>COUNTIF(D111,"V")</f>
        <v>1</v>
      </c>
      <c r="M103" s="48">
        <f>COUNTIF(D111,"E")</f>
        <v>0</v>
      </c>
      <c r="N103" s="48">
        <f>COUNTIF(D111,"D")</f>
        <v>0</v>
      </c>
      <c r="O103" s="48">
        <f>COUNTIF(D112,"V")</f>
        <v>1</v>
      </c>
      <c r="P103" s="48">
        <f>COUNTIF(D112,"E")</f>
        <v>0</v>
      </c>
      <c r="Q103" s="48">
        <f>COUNTIF(D112,"D")</f>
        <v>0</v>
      </c>
      <c r="R103" s="48">
        <f>COUNTIF(H112,"V")</f>
        <v>0</v>
      </c>
      <c r="S103" s="48">
        <f>COUNTIF(H112,"E")</f>
        <v>0</v>
      </c>
      <c r="T103" s="48">
        <f>COUNTIF(H112,"D")</f>
        <v>1</v>
      </c>
      <c r="U103" s="48">
        <f>COUNTIF(H111,"V")</f>
        <v>0</v>
      </c>
      <c r="V103" s="48">
        <f>COUNTIF(H111,"E")</f>
        <v>0</v>
      </c>
      <c r="W103" s="48">
        <f>COUNTIF(H111,"D")</f>
        <v>1</v>
      </c>
    </row>
    <row r="104" spans="1:23" ht="15.75" thickBot="1" x14ac:dyDescent="0.3">
      <c r="A104" s="48"/>
      <c r="B104" s="48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  <c r="O104" s="48"/>
      <c r="P104" s="48"/>
      <c r="Q104" s="48"/>
      <c r="R104" s="48"/>
      <c r="S104" s="48"/>
      <c r="T104" s="48"/>
      <c r="U104" s="48"/>
      <c r="V104" s="48"/>
      <c r="W104" s="48"/>
    </row>
    <row r="105" spans="1:23" ht="18.75" x14ac:dyDescent="0.25">
      <c r="A105" s="49" t="s">
        <v>24</v>
      </c>
      <c r="B105" s="50"/>
      <c r="C105" s="50"/>
      <c r="D105" s="50"/>
      <c r="E105" s="50"/>
      <c r="F105" s="50"/>
      <c r="G105" s="50"/>
      <c r="H105" s="50"/>
      <c r="I105" s="51"/>
      <c r="J105" s="48"/>
      <c r="K105" s="48" t="s">
        <v>46</v>
      </c>
      <c r="L105" s="48">
        <f>COUNTIF(D107,"V")</f>
        <v>1</v>
      </c>
      <c r="M105" s="48">
        <f>COUNTIF(D107,"E")</f>
        <v>0</v>
      </c>
      <c r="N105" s="48">
        <f>COUNTIF(D107,"D")</f>
        <v>0</v>
      </c>
      <c r="O105" s="48">
        <f>COUNTIF(H107,"V")</f>
        <v>0</v>
      </c>
      <c r="P105" s="48">
        <f>COUNTIF(H107,"E")</f>
        <v>0</v>
      </c>
      <c r="Q105" s="48">
        <f>COUNTIF(H107,"D")</f>
        <v>1</v>
      </c>
      <c r="R105" s="48">
        <f>COUNTIF(H108,"V")</f>
        <v>1</v>
      </c>
      <c r="S105" s="48">
        <f>COUNTIF(H108,"E")</f>
        <v>0</v>
      </c>
      <c r="T105" s="48">
        <f>COUNTIF(H108,"D")</f>
        <v>0</v>
      </c>
      <c r="U105" s="48"/>
      <c r="V105" s="48"/>
      <c r="W105" s="48"/>
    </row>
    <row r="106" spans="1:23" x14ac:dyDescent="0.25">
      <c r="A106" s="8"/>
      <c r="B106" s="9"/>
      <c r="C106" s="10"/>
      <c r="D106" s="11" t="s">
        <v>4</v>
      </c>
      <c r="E106" s="11" t="s">
        <v>8</v>
      </c>
      <c r="F106" s="11"/>
      <c r="G106" s="11"/>
      <c r="H106" s="11" t="s">
        <v>4</v>
      </c>
      <c r="I106" s="12" t="s">
        <v>8</v>
      </c>
      <c r="J106" s="48"/>
      <c r="K106" s="48"/>
      <c r="L106" s="48">
        <f>COUNTIF(D108,"V")</f>
        <v>0</v>
      </c>
      <c r="M106" s="48">
        <f>COUNTIF(D108,"E")</f>
        <v>0</v>
      </c>
      <c r="N106" s="48">
        <f>COUNTIF(D108,"D")</f>
        <v>1</v>
      </c>
      <c r="O106" s="48">
        <f>COUNTIF(D109,"V")</f>
        <v>0</v>
      </c>
      <c r="P106" s="48">
        <f>COUNTIF(D109,"E")</f>
        <v>0</v>
      </c>
      <c r="Q106" s="48">
        <f>COUNTIF(D109,"D")</f>
        <v>1</v>
      </c>
      <c r="R106" s="48">
        <f>COUNTIF(H109,"V")</f>
        <v>1</v>
      </c>
      <c r="S106" s="48">
        <f>COUNTIF(H109,"E")</f>
        <v>0</v>
      </c>
      <c r="T106" s="48">
        <f>COUNTIF(H109,"D")</f>
        <v>0</v>
      </c>
      <c r="U106" s="48"/>
      <c r="V106" s="48"/>
      <c r="W106" s="48"/>
    </row>
    <row r="107" spans="1:23" x14ac:dyDescent="0.25">
      <c r="A107" s="17" t="s">
        <v>9</v>
      </c>
      <c r="B107" s="18" t="s">
        <v>20</v>
      </c>
      <c r="C107" s="44" t="str">
        <f>D100</f>
        <v>Pedro</v>
      </c>
      <c r="D107" s="39" t="s">
        <v>42</v>
      </c>
      <c r="E107" s="39">
        <v>12</v>
      </c>
      <c r="F107" s="35"/>
      <c r="G107" s="46" t="str">
        <f>D102</f>
        <v>Marco</v>
      </c>
      <c r="H107" s="39" t="s">
        <v>43</v>
      </c>
      <c r="I107" s="41">
        <v>0</v>
      </c>
      <c r="J107" s="48"/>
      <c r="K107" s="48"/>
      <c r="L107" s="48">
        <f>COUNTIF(D110,"V")</f>
        <v>1</v>
      </c>
      <c r="M107" s="48">
        <f>COUNTIF(D110,"E")</f>
        <v>0</v>
      </c>
      <c r="N107" s="48">
        <f>COUNTIF(D110,"D")</f>
        <v>0</v>
      </c>
      <c r="O107" s="48">
        <f>COUNTIF(H110,"V")</f>
        <v>0</v>
      </c>
      <c r="P107" s="48">
        <f>COUNTIF(H110,"E")</f>
        <v>0</v>
      </c>
      <c r="Q107" s="48">
        <f>COUNTIF(H110,"D")</f>
        <v>1</v>
      </c>
      <c r="R107" s="48">
        <f>COUNTIF(H111,"V")</f>
        <v>0</v>
      </c>
      <c r="S107" s="48">
        <f>COUNTIF(H111,"E")</f>
        <v>0</v>
      </c>
      <c r="T107" s="48">
        <f>COUNTIF(H111,"D")</f>
        <v>1</v>
      </c>
      <c r="U107" s="48"/>
      <c r="V107" s="48"/>
      <c r="W107" s="48"/>
    </row>
    <row r="108" spans="1:23" x14ac:dyDescent="0.25">
      <c r="A108" s="19" t="s">
        <v>10</v>
      </c>
      <c r="B108" s="20" t="str">
        <f>IF(H102&lt;&gt;0,"C/D",IF(H102=0,"A/C"))</f>
        <v>A/C</v>
      </c>
      <c r="C108" s="44" t="str">
        <f>IF(H102=0,D100,IF(H102&lt;&gt;0,H100))</f>
        <v>Pedro</v>
      </c>
      <c r="D108" s="39" t="s">
        <v>43</v>
      </c>
      <c r="E108" s="39">
        <v>2</v>
      </c>
      <c r="F108" s="35"/>
      <c r="G108" s="46" t="str">
        <f>IF(H102=0,H100,IF(H102&lt;&gt;0,H102))</f>
        <v>Louison</v>
      </c>
      <c r="H108" s="39" t="s">
        <v>42</v>
      </c>
      <c r="I108" s="41">
        <v>14</v>
      </c>
      <c r="J108" s="48"/>
      <c r="K108" s="48"/>
      <c r="L108" s="48">
        <f>COUNTIF(D111,"V")</f>
        <v>1</v>
      </c>
      <c r="M108" s="48">
        <f>COUNTIF(D111,"E")</f>
        <v>0</v>
      </c>
      <c r="N108" s="48">
        <f>COUNTIF(D111,"D")</f>
        <v>0</v>
      </c>
      <c r="O108" s="48">
        <f>COUNTIF(D112,"V")</f>
        <v>1</v>
      </c>
      <c r="P108" s="48">
        <f>COUNTIF(D112,"E")</f>
        <v>0</v>
      </c>
      <c r="Q108" s="48">
        <f>COUNTIF(D112,"D")</f>
        <v>0</v>
      </c>
      <c r="R108" s="48">
        <f>COUNTIF(H112,"V")</f>
        <v>0</v>
      </c>
      <c r="S108" s="48">
        <f>COUNTIF(H112,"E")</f>
        <v>0</v>
      </c>
      <c r="T108" s="48">
        <f>COUNTIF(H112,"D")</f>
        <v>1</v>
      </c>
      <c r="U108" s="48"/>
      <c r="V108" s="48"/>
      <c r="W108" s="48"/>
    </row>
    <row r="109" spans="1:23" x14ac:dyDescent="0.25">
      <c r="A109" s="21" t="s">
        <v>11</v>
      </c>
      <c r="B109" s="22" t="str">
        <f>IF(H102&lt;&gt;0,"A/C",IF(H102=0,"B/C"))</f>
        <v>B/C</v>
      </c>
      <c r="C109" s="44" t="str">
        <f>IF(H102=0,D102,IF(H102&lt;&gt;0,D100))</f>
        <v>Marco</v>
      </c>
      <c r="D109" s="39" t="s">
        <v>43</v>
      </c>
      <c r="E109" s="39">
        <v>4</v>
      </c>
      <c r="F109" s="35"/>
      <c r="G109" s="46" t="str">
        <f>IF(H102=0,H100,IF(H102&lt;&gt;0,H100))</f>
        <v>Louison</v>
      </c>
      <c r="H109" s="39" t="s">
        <v>42</v>
      </c>
      <c r="I109" s="41">
        <v>5</v>
      </c>
      <c r="J109" s="48"/>
      <c r="K109" s="48"/>
      <c r="L109" s="48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</row>
    <row r="110" spans="1:23" x14ac:dyDescent="0.25">
      <c r="A110" s="17" t="s">
        <v>12</v>
      </c>
      <c r="B110" s="18" t="str">
        <f>IF(H102&lt;&gt;0,"B/D",IF(H102=0,"A/B"))</f>
        <v>A/B</v>
      </c>
      <c r="C110" s="44" t="str">
        <f>IF(H102=0,D100,IF(H102&lt;&gt;0,D102))</f>
        <v>Pedro</v>
      </c>
      <c r="D110" s="39" t="s">
        <v>42</v>
      </c>
      <c r="E110" s="39">
        <v>15</v>
      </c>
      <c r="F110" s="35"/>
      <c r="G110" s="46" t="str">
        <f>IF(H102=0,D102,IF(H102&lt;&gt;0,H102))</f>
        <v>Marco</v>
      </c>
      <c r="H110" s="39" t="s">
        <v>43</v>
      </c>
      <c r="I110" s="41">
        <v>8</v>
      </c>
      <c r="J110" s="48"/>
      <c r="K110" s="48"/>
      <c r="L110" s="48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</row>
    <row r="111" spans="1:23" x14ac:dyDescent="0.25">
      <c r="A111" s="19" t="s">
        <v>13</v>
      </c>
      <c r="B111" s="20" t="str">
        <f>IF(H102&lt;&gt;0,"A/D",IF(H102=0,"A/C"))</f>
        <v>A/C</v>
      </c>
      <c r="C111" s="44" t="str">
        <f>IF(H102=0,D100,IF(H102&lt;&gt;0,D100))</f>
        <v>Pedro</v>
      </c>
      <c r="D111" s="39" t="s">
        <v>42</v>
      </c>
      <c r="E111" s="39">
        <v>16</v>
      </c>
      <c r="F111" s="35"/>
      <c r="G111" s="46" t="str">
        <f>IF(H102=0,H100,IF(H102&lt;&gt;0,H102))</f>
        <v>Louison</v>
      </c>
      <c r="H111" s="39" t="s">
        <v>43</v>
      </c>
      <c r="I111" s="41">
        <v>15</v>
      </c>
      <c r="J111" s="48"/>
      <c r="K111" s="48"/>
      <c r="L111" s="43" t="s">
        <v>15</v>
      </c>
      <c r="M111" s="48"/>
      <c r="N111" s="48" t="s">
        <v>50</v>
      </c>
      <c r="O111" s="48">
        <f t="shared" ref="O111:O116" si="15">IF(D107="V",50,IF(D107="E",25,IF(D107="D",0)))</f>
        <v>50</v>
      </c>
      <c r="P111" s="48">
        <f t="shared" ref="P111:P116" si="16">O111+E107-I107</f>
        <v>62</v>
      </c>
      <c r="Q111" s="48">
        <f t="shared" ref="Q111:Q116" si="17">IF(H107="V",50,IF(H107="E",25,IF(H107="D",0)))</f>
        <v>0</v>
      </c>
      <c r="R111" s="3">
        <f t="shared" ref="R111:R116" si="18">Q111+I107-E107</f>
        <v>-12</v>
      </c>
      <c r="S111" s="48"/>
      <c r="T111" s="48"/>
      <c r="U111" s="48"/>
      <c r="V111" s="48"/>
      <c r="W111" s="48"/>
    </row>
    <row r="112" spans="1:23" ht="15.75" thickBot="1" x14ac:dyDescent="0.3">
      <c r="A112" s="23" t="s">
        <v>14</v>
      </c>
      <c r="B112" s="24" t="str">
        <f>IF(H102&lt;&gt;0,"B/C",IF(H102=0,"B/C"))</f>
        <v>B/C</v>
      </c>
      <c r="C112" s="45" t="str">
        <f>IF(H102=0,D102,IF(H102&lt;&gt;0,D102))</f>
        <v>Marco</v>
      </c>
      <c r="D112" s="40" t="s">
        <v>42</v>
      </c>
      <c r="E112" s="40">
        <v>17</v>
      </c>
      <c r="F112" s="36"/>
      <c r="G112" s="47" t="str">
        <f>IF(H102=0,H100,IF(H102&lt;&gt;0,H100))</f>
        <v>Louison</v>
      </c>
      <c r="H112" s="40" t="s">
        <v>43</v>
      </c>
      <c r="I112" s="42">
        <v>3</v>
      </c>
      <c r="J112" s="48"/>
      <c r="K112" s="48"/>
      <c r="L112" s="43">
        <f>LARGE(F116:F119,1)</f>
        <v>158</v>
      </c>
      <c r="M112" s="48"/>
      <c r="N112" s="48"/>
      <c r="O112" s="48">
        <f t="shared" si="15"/>
        <v>0</v>
      </c>
      <c r="P112" s="48">
        <f t="shared" si="16"/>
        <v>-12</v>
      </c>
      <c r="Q112" s="48">
        <f t="shared" si="17"/>
        <v>50</v>
      </c>
      <c r="R112" s="3">
        <f t="shared" si="18"/>
        <v>62</v>
      </c>
      <c r="S112" s="48"/>
      <c r="T112" s="48"/>
      <c r="U112" s="48"/>
      <c r="V112" s="48"/>
      <c r="W112" s="48"/>
    </row>
    <row r="113" spans="1:23" x14ac:dyDescent="0.25">
      <c r="A113" s="48"/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3">
        <f>LARGE(F116:F119,2)</f>
        <v>98</v>
      </c>
      <c r="M113" s="48"/>
      <c r="N113" s="48"/>
      <c r="O113" s="48">
        <f t="shared" si="15"/>
        <v>0</v>
      </c>
      <c r="P113" s="48">
        <f t="shared" si="16"/>
        <v>-1</v>
      </c>
      <c r="Q113" s="48">
        <f t="shared" si="17"/>
        <v>50</v>
      </c>
      <c r="R113" s="3">
        <f t="shared" si="18"/>
        <v>51</v>
      </c>
      <c r="S113" s="48"/>
      <c r="T113" s="48"/>
      <c r="U113" s="48"/>
      <c r="V113" s="48"/>
      <c r="W113" s="48"/>
    </row>
    <row r="114" spans="1:23" x14ac:dyDescent="0.25">
      <c r="A114" s="48"/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3">
        <f>LARGE(F116:F119,3)</f>
        <v>44</v>
      </c>
      <c r="M114" s="48"/>
      <c r="N114" s="48"/>
      <c r="O114" s="48">
        <f t="shared" si="15"/>
        <v>50</v>
      </c>
      <c r="P114" s="48">
        <f t="shared" si="16"/>
        <v>57</v>
      </c>
      <c r="Q114" s="48">
        <f t="shared" si="17"/>
        <v>0</v>
      </c>
      <c r="R114" s="3">
        <f t="shared" si="18"/>
        <v>-7</v>
      </c>
      <c r="S114" s="48"/>
      <c r="T114" s="48"/>
      <c r="U114" s="48"/>
      <c r="V114" s="48"/>
      <c r="W114" s="48"/>
    </row>
    <row r="115" spans="1:23" x14ac:dyDescent="0.25">
      <c r="A115" s="48"/>
      <c r="B115" s="48"/>
      <c r="C115" s="27" t="s">
        <v>21</v>
      </c>
      <c r="D115" s="27" t="s">
        <v>23</v>
      </c>
      <c r="E115" s="27" t="s">
        <v>22</v>
      </c>
      <c r="F115" s="27" t="s">
        <v>15</v>
      </c>
      <c r="G115" s="27" t="s">
        <v>16</v>
      </c>
      <c r="H115" s="27" t="s">
        <v>17</v>
      </c>
      <c r="I115" s="27" t="s">
        <v>18</v>
      </c>
      <c r="J115" s="48"/>
      <c r="K115" s="48"/>
      <c r="L115" s="43" t="e">
        <f>LARGE(F116:F119,4)</f>
        <v>#NUM!</v>
      </c>
      <c r="M115" s="48"/>
      <c r="N115" s="48"/>
      <c r="O115" s="48">
        <f t="shared" si="15"/>
        <v>50</v>
      </c>
      <c r="P115" s="48">
        <f t="shared" si="16"/>
        <v>51</v>
      </c>
      <c r="Q115" s="48">
        <f t="shared" si="17"/>
        <v>0</v>
      </c>
      <c r="R115" s="3">
        <f t="shared" si="18"/>
        <v>-1</v>
      </c>
      <c r="S115" s="48"/>
      <c r="T115" s="48"/>
      <c r="U115" s="48"/>
      <c r="V115" s="48"/>
      <c r="W115" s="48"/>
    </row>
    <row r="116" spans="1:23" x14ac:dyDescent="0.25">
      <c r="A116" s="48"/>
      <c r="B116" s="25" t="str">
        <f>D100</f>
        <v>Pedro</v>
      </c>
      <c r="C116" s="25">
        <f>IF(H102&lt;&gt;0,SUM(L101:L103),IF(H102=0,SUM(L105:L108)))</f>
        <v>3</v>
      </c>
      <c r="D116" s="25">
        <f>IF(H102&lt;&gt;0,SUM(M101:M103),IF(H102=0,SUM(M105:M108)))</f>
        <v>0</v>
      </c>
      <c r="E116" s="25">
        <f>IF(H102&lt;&gt;0,SUM(N101:N103),IF(H102=0,SUM(N105:N108)))</f>
        <v>1</v>
      </c>
      <c r="F116" s="25">
        <f>IF(H102&lt;&gt;0,SUM(P111,P113,P115),IF(H102=0,SUM(P119:P122)))</f>
        <v>158</v>
      </c>
      <c r="G116" s="25">
        <f>SUM(E107,E109,E111)</f>
        <v>32</v>
      </c>
      <c r="H116" s="25">
        <f>SUM(I107,I109,I111)</f>
        <v>20</v>
      </c>
      <c r="I116" s="25">
        <f>G116-H116</f>
        <v>12</v>
      </c>
      <c r="J116" s="48"/>
      <c r="K116" s="48"/>
      <c r="L116" s="48"/>
      <c r="M116" s="48"/>
      <c r="N116" s="48"/>
      <c r="O116" s="48">
        <f t="shared" si="15"/>
        <v>50</v>
      </c>
      <c r="P116" s="48">
        <f t="shared" si="16"/>
        <v>64</v>
      </c>
      <c r="Q116" s="48">
        <f t="shared" si="17"/>
        <v>0</v>
      </c>
      <c r="R116" s="3">
        <f t="shared" si="18"/>
        <v>-14</v>
      </c>
      <c r="S116" s="48"/>
      <c r="T116" s="48"/>
      <c r="U116" s="48"/>
      <c r="V116" s="48"/>
      <c r="W116" s="48"/>
    </row>
    <row r="117" spans="1:23" x14ac:dyDescent="0.25">
      <c r="A117" s="48"/>
      <c r="B117" s="14" t="str">
        <f>D102</f>
        <v>Marco</v>
      </c>
      <c r="C117" s="14">
        <f>IF(H102&lt;&gt;0,SUM(O101:O103),IF(H102=0,SUM(O105:O108)))</f>
        <v>1</v>
      </c>
      <c r="D117" s="14">
        <f>IF(H102&lt;&gt;0,SUM(P101:P103),IF(H102=0,SUM(P105:P108)))</f>
        <v>0</v>
      </c>
      <c r="E117" s="14">
        <f>IF(H102&lt;&gt;0,SUM(Q101:Q103),IF(H102=0,SUM(Q105:Q108)))</f>
        <v>3</v>
      </c>
      <c r="F117" s="14">
        <f>IF(H102&lt;&gt;0,SUM(R111,P114,P116),IF(H102=0,SUM(R119:R122)))</f>
        <v>44</v>
      </c>
      <c r="G117" s="14">
        <f>SUM(E110,E112,I107)</f>
        <v>32</v>
      </c>
      <c r="H117" s="14">
        <f>SUM(I110,I112,E107)</f>
        <v>23</v>
      </c>
      <c r="I117" s="14">
        <f t="shared" ref="I117:I118" si="19">G117-H117</f>
        <v>9</v>
      </c>
      <c r="J117" s="48"/>
      <c r="K117" s="48"/>
      <c r="L117" s="48"/>
      <c r="M117" s="48"/>
      <c r="N117" s="48"/>
      <c r="O117" s="48"/>
      <c r="P117" s="48"/>
      <c r="Q117" s="48"/>
      <c r="R117" s="48"/>
      <c r="S117" s="48"/>
      <c r="T117" s="48"/>
      <c r="U117" s="48"/>
      <c r="V117" s="48"/>
      <c r="W117" s="48"/>
    </row>
    <row r="118" spans="1:23" x14ac:dyDescent="0.25">
      <c r="A118" s="48"/>
      <c r="B118" s="16" t="str">
        <f>H100</f>
        <v>Louison</v>
      </c>
      <c r="C118" s="16">
        <f>IF(H102&lt;&gt;0,SUM(R101:R103),IF(H102=0,SUM(R105:R108)))</f>
        <v>2</v>
      </c>
      <c r="D118" s="16">
        <f>IF(H102&lt;&gt;0,SUM(S101:S103),IF(H102=0,SUM(S105:S108)))</f>
        <v>0</v>
      </c>
      <c r="E118" s="16">
        <f>IF(H102&lt;&gt;0,SUM(T101:T103),IF(H102=0,SUM(T105:T108)))</f>
        <v>2</v>
      </c>
      <c r="F118" s="16">
        <f>IF(H102&lt;&gt;0,SUM(P112,R113,R116),IF(H102=0,SUM(T119:T122)))</f>
        <v>98</v>
      </c>
      <c r="G118" s="16">
        <f>SUM(E108,I109,I112)</f>
        <v>10</v>
      </c>
      <c r="H118" s="16">
        <f>SUM(I108,E109,E112)</f>
        <v>35</v>
      </c>
      <c r="I118" s="16">
        <f t="shared" si="19"/>
        <v>-25</v>
      </c>
      <c r="J118" s="48"/>
      <c r="K118" s="48"/>
      <c r="L118" s="48"/>
      <c r="M118" s="48"/>
      <c r="N118" s="48" t="s">
        <v>51</v>
      </c>
      <c r="O118" s="52" t="s">
        <v>44</v>
      </c>
      <c r="P118" s="52"/>
      <c r="Q118" s="52" t="s">
        <v>52</v>
      </c>
      <c r="R118" s="52"/>
      <c r="S118" s="52" t="s">
        <v>53</v>
      </c>
      <c r="T118" s="52"/>
      <c r="U118" s="48"/>
      <c r="V118" s="48"/>
      <c r="W118" s="48"/>
    </row>
    <row r="119" spans="1:23" x14ac:dyDescent="0.25">
      <c r="A119" s="48"/>
      <c r="B119" s="15">
        <f>H102</f>
        <v>0</v>
      </c>
      <c r="C119" s="15" t="str">
        <f>IF(H102&lt;&gt;0,SUM(U101:U103),IF(H102=0," "))</f>
        <v xml:space="preserve"> </v>
      </c>
      <c r="D119" s="15" t="str">
        <f>IF(H102&lt;&gt;0,SUM(V101:V103),IF(H102=0," "))</f>
        <v xml:space="preserve"> </v>
      </c>
      <c r="E119" s="15" t="str">
        <f>IF(H102&lt;&gt;0,SUM(W101:W103),IF(H102=0," "))</f>
        <v xml:space="preserve"> </v>
      </c>
      <c r="F119" s="15" t="str">
        <f>IF(H102&lt;&gt;0,SUM(R112,R114,R115),IF(H102=0," " ))</f>
        <v xml:space="preserve"> </v>
      </c>
      <c r="G119" s="15" t="str">
        <f>IF(H102&lt;&gt;0,SUM(I111,I110,I108),IF(H102=0," "))</f>
        <v xml:space="preserve"> </v>
      </c>
      <c r="H119" s="15" t="str">
        <f>IF(H102&lt;&gt;0,SUM(E111,E110,E108),IF(H102=0," "))</f>
        <v xml:space="preserve"> </v>
      </c>
      <c r="I119" s="15" t="str">
        <f>IF(H102&lt;&gt;0,G119-H119,IF(H102=0," "))</f>
        <v xml:space="preserve"> </v>
      </c>
      <c r="J119" s="48"/>
      <c r="K119" s="48"/>
      <c r="L119" s="48"/>
      <c r="M119" s="48"/>
      <c r="N119" s="48"/>
      <c r="O119" s="48">
        <f>IF(D107="V",50,IF(D107="E",25,IF(D107="D",0)))</f>
        <v>50</v>
      </c>
      <c r="P119" s="48">
        <f>O119+E107-I107</f>
        <v>62</v>
      </c>
      <c r="Q119" s="48">
        <f>IF(H107="V",50,IF(H107="E",25,IF(H107="D",0)))</f>
        <v>0</v>
      </c>
      <c r="R119" s="48">
        <f>Q119+I107-E107</f>
        <v>-12</v>
      </c>
      <c r="S119" s="48">
        <f>IF(H108="V",50,IF(H108="E",25,IF(H108="D",0)))</f>
        <v>50</v>
      </c>
      <c r="T119" s="48">
        <f>S119+I108-E108</f>
        <v>62</v>
      </c>
      <c r="U119" s="48"/>
      <c r="V119" s="48"/>
      <c r="W119" s="48"/>
    </row>
    <row r="120" spans="1:23" x14ac:dyDescent="0.25">
      <c r="A120" s="48"/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8">
        <f>IF(D108="V",50,IF(D108="E",25,IF(D108="D",0)))</f>
        <v>0</v>
      </c>
      <c r="P120" s="48">
        <f>O120+E108-I108</f>
        <v>-12</v>
      </c>
      <c r="Q120" s="48">
        <f>IF(D109="V",50,IF(D109="E",25,IF(D109="D",0)))</f>
        <v>0</v>
      </c>
      <c r="R120" s="48">
        <f>Q120+E109-I109</f>
        <v>-1</v>
      </c>
      <c r="S120" s="48">
        <f>IF(H109="V",50,IF(H109="E",25,IF(H109="D",0)))</f>
        <v>50</v>
      </c>
      <c r="T120" s="48">
        <f>S120+I109-E109</f>
        <v>51</v>
      </c>
      <c r="U120" s="48"/>
      <c r="V120" s="48"/>
      <c r="W120" s="48"/>
    </row>
    <row r="121" spans="1:23" x14ac:dyDescent="0.25">
      <c r="A121" s="48"/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8">
        <f>IF(D110="V",50,IF(D110="E",25,IF(D110="D",0)))</f>
        <v>50</v>
      </c>
      <c r="P121" s="48">
        <f>O121+E110-I110</f>
        <v>57</v>
      </c>
      <c r="Q121" s="48">
        <f>IF(H110="V",50,IF(H110="E",25,IF(H110="D",0)))</f>
        <v>0</v>
      </c>
      <c r="R121" s="48">
        <f>Q121+I110-E110</f>
        <v>-7</v>
      </c>
      <c r="S121" s="48">
        <f>IF(H111="V",50,IF(H111="E",25,IF(H111="D",0)))</f>
        <v>0</v>
      </c>
      <c r="T121" s="48">
        <f>S121+I111-E111</f>
        <v>-1</v>
      </c>
      <c r="U121" s="48"/>
      <c r="V121" s="48"/>
      <c r="W121" s="48"/>
    </row>
    <row r="122" spans="1:23" x14ac:dyDescent="0.25">
      <c r="A122" s="48"/>
      <c r="B122" s="48"/>
      <c r="C122" s="48"/>
      <c r="D122" s="32"/>
      <c r="E122" s="13" t="s">
        <v>19</v>
      </c>
      <c r="F122" s="48"/>
      <c r="G122" s="48"/>
      <c r="H122" s="48"/>
      <c r="I122" s="48"/>
      <c r="J122" s="48"/>
      <c r="K122" s="48"/>
      <c r="L122" s="48"/>
      <c r="M122" s="48"/>
      <c r="N122" s="48"/>
      <c r="O122" s="48">
        <f>IF(D111="V",50,IF(D111="E",25,IF(D111="D",0)))</f>
        <v>50</v>
      </c>
      <c r="P122" s="48">
        <f>O122+E111-I111</f>
        <v>51</v>
      </c>
      <c r="Q122" s="48">
        <f>IF(D112="V",50,IF(D112="E",25,IF(D112="D",0)))</f>
        <v>50</v>
      </c>
      <c r="R122" s="48">
        <f>Q122+E112-I112</f>
        <v>64</v>
      </c>
      <c r="S122" s="48">
        <f>IF(H112="V",50,IF(H112="E",25,IF(H112="D",0)))</f>
        <v>0</v>
      </c>
      <c r="T122" s="48">
        <f>S122+I112-E112</f>
        <v>-14</v>
      </c>
      <c r="U122" s="48"/>
      <c r="V122" s="48"/>
      <c r="W122" s="48"/>
    </row>
    <row r="123" spans="1:23" x14ac:dyDescent="0.25">
      <c r="A123" s="48"/>
      <c r="B123" s="48"/>
      <c r="C123" s="48"/>
      <c r="D123" s="33">
        <v>1</v>
      </c>
      <c r="E123" s="28" t="str">
        <f>INDEX(B116:B119,MATCH(L112,F116:F119,))</f>
        <v>Pedro</v>
      </c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8"/>
      <c r="S123" s="48"/>
      <c r="T123" s="48"/>
      <c r="U123" s="48"/>
      <c r="V123" s="48"/>
      <c r="W123" s="48"/>
    </row>
    <row r="124" spans="1:23" x14ac:dyDescent="0.25">
      <c r="A124" s="48"/>
      <c r="B124" s="48"/>
      <c r="C124" s="48"/>
      <c r="D124" s="33">
        <v>2</v>
      </c>
      <c r="E124" s="29" t="str">
        <f>INDEX(B116:B119,MATCH(L113,F116:F119,))</f>
        <v>Louison</v>
      </c>
      <c r="F124" s="48"/>
      <c r="G124" s="26"/>
      <c r="H124" s="48"/>
      <c r="I124" s="48"/>
      <c r="J124" s="48"/>
      <c r="K124" s="48"/>
      <c r="L124" s="48"/>
      <c r="M124" s="48"/>
      <c r="N124" s="48"/>
      <c r="O124" s="48"/>
      <c r="P124" s="48"/>
      <c r="Q124" s="48"/>
      <c r="R124" s="48"/>
      <c r="S124" s="48"/>
      <c r="T124" s="48"/>
      <c r="U124" s="48"/>
      <c r="V124" s="48"/>
      <c r="W124" s="48"/>
    </row>
    <row r="125" spans="1:23" x14ac:dyDescent="0.25">
      <c r="A125" s="48"/>
      <c r="B125" s="48"/>
      <c r="C125" s="48"/>
      <c r="D125" s="33">
        <v>3</v>
      </c>
      <c r="E125" s="30" t="str">
        <f>INDEX(B116:B119,MATCH(L114,F116:F119,))</f>
        <v>Marco</v>
      </c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</row>
    <row r="126" spans="1:23" x14ac:dyDescent="0.25">
      <c r="A126" s="48"/>
      <c r="B126" s="48"/>
      <c r="C126" s="48"/>
      <c r="D126" s="33">
        <v>4</v>
      </c>
      <c r="E126" s="31" t="e">
        <f>INDEX(B116:B119,MATCH(L115,F116:F119,))</f>
        <v>#NUM!</v>
      </c>
      <c r="F126" s="48"/>
      <c r="G126" s="48"/>
      <c r="H126" s="48"/>
      <c r="I126" s="48"/>
      <c r="J126" s="48"/>
      <c r="K126" s="48"/>
      <c r="L126" s="48"/>
      <c r="M126" s="48"/>
      <c r="N126" s="48"/>
      <c r="O126" s="48"/>
      <c r="P126" s="48"/>
      <c r="Q126" s="48"/>
      <c r="R126" s="48"/>
      <c r="S126" s="48"/>
      <c r="T126" s="48"/>
      <c r="U126" s="48"/>
      <c r="V126" s="48"/>
      <c r="W126" s="48"/>
    </row>
    <row r="127" spans="1:23" x14ac:dyDescent="0.25">
      <c r="A127" s="34"/>
      <c r="B127" s="34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</row>
    <row r="128" spans="1:23" x14ac:dyDescent="0.25">
      <c r="A128" s="34"/>
      <c r="B128" s="34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</row>
    <row r="129" spans="1:23" ht="15" customHeight="1" x14ac:dyDescent="0.25">
      <c r="A129" s="53" t="s">
        <v>29</v>
      </c>
      <c r="B129" s="53"/>
      <c r="C129" s="53"/>
      <c r="D129" s="53"/>
      <c r="E129" s="53"/>
      <c r="F129" s="53"/>
      <c r="G129" s="53"/>
      <c r="H129" s="53"/>
      <c r="I129" s="53"/>
      <c r="J129" s="48"/>
      <c r="K129" s="48"/>
      <c r="L129" s="48"/>
      <c r="M129" s="48"/>
      <c r="N129" s="48"/>
      <c r="O129" s="48"/>
      <c r="P129" s="48"/>
      <c r="Q129" s="48"/>
      <c r="R129" s="48"/>
      <c r="S129" s="48"/>
      <c r="T129" s="48"/>
      <c r="U129" s="48"/>
      <c r="V129" s="48"/>
      <c r="W129" s="48"/>
    </row>
    <row r="130" spans="1:23" ht="15" customHeight="1" x14ac:dyDescent="0.25">
      <c r="A130" s="53"/>
      <c r="B130" s="53"/>
      <c r="C130" s="53"/>
      <c r="D130" s="53"/>
      <c r="E130" s="53"/>
      <c r="F130" s="53"/>
      <c r="G130" s="53"/>
      <c r="H130" s="53"/>
      <c r="I130" s="53"/>
      <c r="J130" s="48"/>
      <c r="K130" s="48"/>
      <c r="L130" s="48" t="s">
        <v>0</v>
      </c>
      <c r="M130" s="48"/>
      <c r="N130" s="48"/>
      <c r="O130" s="48" t="s">
        <v>1</v>
      </c>
      <c r="P130" s="48"/>
      <c r="Q130" s="48"/>
      <c r="R130" s="48" t="s">
        <v>2</v>
      </c>
      <c r="S130" s="48"/>
      <c r="T130" s="48"/>
      <c r="U130" s="48" t="s">
        <v>3</v>
      </c>
      <c r="V130" s="48"/>
      <c r="W130" s="48"/>
    </row>
    <row r="131" spans="1:23" ht="15.75" thickBot="1" x14ac:dyDescent="0.3">
      <c r="A131" s="48"/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 t="s">
        <v>47</v>
      </c>
      <c r="M131" s="48" t="s">
        <v>48</v>
      </c>
      <c r="N131" s="48" t="s">
        <v>49</v>
      </c>
      <c r="O131" s="48" t="s">
        <v>47</v>
      </c>
      <c r="P131" s="48" t="s">
        <v>48</v>
      </c>
      <c r="Q131" s="48" t="s">
        <v>49</v>
      </c>
      <c r="R131" s="48" t="s">
        <v>47</v>
      </c>
      <c r="S131" s="48" t="s">
        <v>48</v>
      </c>
      <c r="T131" s="48" t="s">
        <v>49</v>
      </c>
      <c r="U131" s="48" t="s">
        <v>47</v>
      </c>
      <c r="V131" s="48" t="s">
        <v>48</v>
      </c>
      <c r="W131" s="48" t="s">
        <v>49</v>
      </c>
    </row>
    <row r="132" spans="1:23" ht="15.75" thickBot="1" x14ac:dyDescent="0.3">
      <c r="A132" s="48"/>
      <c r="B132" s="48"/>
      <c r="C132" s="4" t="s">
        <v>0</v>
      </c>
      <c r="D132" s="37" t="s">
        <v>61</v>
      </c>
      <c r="E132" s="48"/>
      <c r="F132" s="48"/>
      <c r="G132" s="6" t="s">
        <v>2</v>
      </c>
      <c r="H132" s="38" t="s">
        <v>63</v>
      </c>
      <c r="I132" s="48"/>
      <c r="J132" s="48"/>
      <c r="K132" s="48"/>
      <c r="L132" s="48"/>
      <c r="M132" s="48"/>
      <c r="N132" s="48"/>
      <c r="O132" s="48"/>
      <c r="P132" s="48"/>
      <c r="Q132" s="48"/>
      <c r="R132" s="48"/>
      <c r="S132" s="48"/>
      <c r="T132" s="48"/>
      <c r="U132" s="48"/>
      <c r="V132" s="48"/>
      <c r="W132" s="48"/>
    </row>
    <row r="133" spans="1:23" ht="15.75" thickBot="1" x14ac:dyDescent="0.3">
      <c r="A133" s="48"/>
      <c r="B133" s="48"/>
      <c r="C133" s="48"/>
      <c r="D133" s="48"/>
      <c r="E133" s="48"/>
      <c r="F133" s="48"/>
      <c r="G133" s="48"/>
      <c r="H133" s="48"/>
      <c r="I133" s="48"/>
      <c r="J133" s="48"/>
      <c r="K133" s="48" t="s">
        <v>45</v>
      </c>
      <c r="L133" s="48">
        <f>COUNTIF(D139,"V")</f>
        <v>1</v>
      </c>
      <c r="M133" s="48">
        <f>COUNTIF(D139,"E")</f>
        <v>0</v>
      </c>
      <c r="N133" s="48">
        <f>COUNTIF(D139,"D")</f>
        <v>0</v>
      </c>
      <c r="O133" s="48">
        <f>COUNTIF(H139,"V")</f>
        <v>0</v>
      </c>
      <c r="P133" s="48">
        <f>COUNTIF(H139,"E")</f>
        <v>0</v>
      </c>
      <c r="Q133" s="48">
        <f>COUNTIF(H139,"D")</f>
        <v>1</v>
      </c>
      <c r="R133" s="48">
        <f>COUNTIF(D140,"V")</f>
        <v>0</v>
      </c>
      <c r="S133" s="48">
        <f>COUNTIF(D140,"E")</f>
        <v>0</v>
      </c>
      <c r="T133" s="48">
        <f>COUNTIF(D140,"D")</f>
        <v>1</v>
      </c>
      <c r="U133" s="48">
        <f>COUNTIF(H140,"V")</f>
        <v>1</v>
      </c>
      <c r="V133" s="48">
        <f>COUNTIF(H140,"E")</f>
        <v>0</v>
      </c>
      <c r="W133" s="48">
        <f>COUNTIF(H140,"D")</f>
        <v>0</v>
      </c>
    </row>
    <row r="134" spans="1:23" ht="15.75" thickBot="1" x14ac:dyDescent="0.3">
      <c r="A134" s="48"/>
      <c r="B134" s="48"/>
      <c r="C134" s="5" t="s">
        <v>1</v>
      </c>
      <c r="D134" s="38" t="s">
        <v>62</v>
      </c>
      <c r="E134" s="48"/>
      <c r="F134" s="48"/>
      <c r="G134" s="7" t="s">
        <v>3</v>
      </c>
      <c r="H134" s="38"/>
      <c r="I134" s="48"/>
      <c r="J134" s="48"/>
      <c r="K134" s="48"/>
      <c r="L134" s="48">
        <f>COUNTIF(D141,"V")</f>
        <v>0</v>
      </c>
      <c r="M134" s="48">
        <f>COUNTIF(D141,"E")</f>
        <v>0</v>
      </c>
      <c r="N134" s="48">
        <f>COUNTIF(D141,"D")</f>
        <v>1</v>
      </c>
      <c r="O134" s="48">
        <f>COUNTIF(D142,"V")</f>
        <v>1</v>
      </c>
      <c r="P134" s="48">
        <f>COUNTIF(D142,"E")</f>
        <v>0</v>
      </c>
      <c r="Q134" s="48">
        <f>COUNTIF(D142,"D")</f>
        <v>0</v>
      </c>
      <c r="R134" s="48">
        <f>COUNTIF(H141,"V")</f>
        <v>1</v>
      </c>
      <c r="S134" s="48">
        <f>COUNTIF(H141,"E")</f>
        <v>0</v>
      </c>
      <c r="T134" s="48">
        <f>COUNTIF(H141,"D")</f>
        <v>0</v>
      </c>
      <c r="U134" s="48">
        <f>COUNTIF(H142,"V")</f>
        <v>0</v>
      </c>
      <c r="V134" s="48">
        <f>COUNTIF(H142,"E")</f>
        <v>0</v>
      </c>
      <c r="W134" s="48">
        <f>COUNTIF(H142,"D")</f>
        <v>1</v>
      </c>
    </row>
    <row r="135" spans="1:23" x14ac:dyDescent="0.25">
      <c r="A135" s="48"/>
      <c r="B135" s="48"/>
      <c r="C135" s="34"/>
      <c r="D135" s="9"/>
      <c r="E135" s="48"/>
      <c r="F135" s="48"/>
      <c r="G135" s="34"/>
      <c r="H135" s="9"/>
      <c r="I135" s="48"/>
      <c r="J135" s="48"/>
      <c r="K135" s="48"/>
      <c r="L135" s="48">
        <f>COUNTIF(D143,"V")</f>
        <v>1</v>
      </c>
      <c r="M135" s="48">
        <f>COUNTIF(D143,"E")</f>
        <v>0</v>
      </c>
      <c r="N135" s="48">
        <f>COUNTIF(D143,"D")</f>
        <v>0</v>
      </c>
      <c r="O135" s="48">
        <f>COUNTIF(D144,"V")</f>
        <v>1</v>
      </c>
      <c r="P135" s="48">
        <f>COUNTIF(D144,"E")</f>
        <v>0</v>
      </c>
      <c r="Q135" s="48">
        <f>COUNTIF(D144,"D")</f>
        <v>0</v>
      </c>
      <c r="R135" s="48">
        <f>COUNTIF(H144,"V")</f>
        <v>0</v>
      </c>
      <c r="S135" s="48">
        <f>COUNTIF(H144,"E")</f>
        <v>0</v>
      </c>
      <c r="T135" s="48">
        <f>COUNTIF(H144,"D")</f>
        <v>1</v>
      </c>
      <c r="U135" s="48">
        <f>COUNTIF(H143,"V")</f>
        <v>0</v>
      </c>
      <c r="V135" s="48">
        <f>COUNTIF(H143,"E")</f>
        <v>0</v>
      </c>
      <c r="W135" s="48">
        <f>COUNTIF(H143,"D")</f>
        <v>1</v>
      </c>
    </row>
    <row r="136" spans="1:23" ht="15.75" thickBot="1" x14ac:dyDescent="0.3">
      <c r="A136" s="48"/>
      <c r="B136" s="48"/>
      <c r="C136" s="48"/>
      <c r="D136" s="48"/>
      <c r="E136" s="48"/>
      <c r="F136" s="48"/>
      <c r="G136" s="48"/>
      <c r="H136" s="48"/>
      <c r="I136" s="48"/>
      <c r="J136" s="48"/>
      <c r="K136" s="48"/>
      <c r="L136" s="48"/>
      <c r="M136" s="48"/>
      <c r="N136" s="48"/>
      <c r="O136" s="48"/>
      <c r="P136" s="48"/>
      <c r="Q136" s="48"/>
      <c r="R136" s="48"/>
      <c r="S136" s="48"/>
      <c r="T136" s="48"/>
      <c r="U136" s="48"/>
      <c r="V136" s="48"/>
      <c r="W136" s="48"/>
    </row>
    <row r="137" spans="1:23" ht="18.75" x14ac:dyDescent="0.25">
      <c r="A137" s="49" t="s">
        <v>24</v>
      </c>
      <c r="B137" s="50"/>
      <c r="C137" s="50"/>
      <c r="D137" s="50"/>
      <c r="E137" s="50"/>
      <c r="F137" s="50"/>
      <c r="G137" s="50"/>
      <c r="H137" s="50"/>
      <c r="I137" s="51"/>
      <c r="J137" s="48"/>
      <c r="K137" s="48" t="s">
        <v>46</v>
      </c>
      <c r="L137" s="48">
        <f>COUNTIF(D139,"V")</f>
        <v>1</v>
      </c>
      <c r="M137" s="48">
        <f>COUNTIF(D139,"E")</f>
        <v>0</v>
      </c>
      <c r="N137" s="48">
        <f>COUNTIF(D139,"D")</f>
        <v>0</v>
      </c>
      <c r="O137" s="48">
        <f>COUNTIF(H139,"V")</f>
        <v>0</v>
      </c>
      <c r="P137" s="48">
        <f>COUNTIF(H139,"E")</f>
        <v>0</v>
      </c>
      <c r="Q137" s="48">
        <f>COUNTIF(H139,"D")</f>
        <v>1</v>
      </c>
      <c r="R137" s="48">
        <f>COUNTIF(H140,"V")</f>
        <v>1</v>
      </c>
      <c r="S137" s="48">
        <f>COUNTIF(H140,"E")</f>
        <v>0</v>
      </c>
      <c r="T137" s="48">
        <f>COUNTIF(H140,"D")</f>
        <v>0</v>
      </c>
      <c r="U137" s="48"/>
      <c r="V137" s="48"/>
      <c r="W137" s="48"/>
    </row>
    <row r="138" spans="1:23" x14ac:dyDescent="0.25">
      <c r="A138" s="8"/>
      <c r="B138" s="9"/>
      <c r="C138" s="10"/>
      <c r="D138" s="11" t="s">
        <v>4</v>
      </c>
      <c r="E138" s="11" t="s">
        <v>8</v>
      </c>
      <c r="F138" s="11"/>
      <c r="G138" s="11"/>
      <c r="H138" s="11" t="s">
        <v>4</v>
      </c>
      <c r="I138" s="12" t="s">
        <v>8</v>
      </c>
      <c r="J138" s="48"/>
      <c r="K138" s="48"/>
      <c r="L138" s="48">
        <f>COUNTIF(D140,"V")</f>
        <v>0</v>
      </c>
      <c r="M138" s="48">
        <f>COUNTIF(D140,"E")</f>
        <v>0</v>
      </c>
      <c r="N138" s="48">
        <f>COUNTIF(D140,"D")</f>
        <v>1</v>
      </c>
      <c r="O138" s="48">
        <f>COUNTIF(D141,"V")</f>
        <v>0</v>
      </c>
      <c r="P138" s="48">
        <f>COUNTIF(D141,"E")</f>
        <v>0</v>
      </c>
      <c r="Q138" s="48">
        <f>COUNTIF(D141,"D")</f>
        <v>1</v>
      </c>
      <c r="R138" s="48">
        <f>COUNTIF(H141,"V")</f>
        <v>1</v>
      </c>
      <c r="S138" s="48">
        <f>COUNTIF(H141,"E")</f>
        <v>0</v>
      </c>
      <c r="T138" s="48">
        <f>COUNTIF(H141,"D")</f>
        <v>0</v>
      </c>
      <c r="U138" s="48"/>
      <c r="V138" s="48"/>
      <c r="W138" s="48"/>
    </row>
    <row r="139" spans="1:23" x14ac:dyDescent="0.25">
      <c r="A139" s="17" t="s">
        <v>9</v>
      </c>
      <c r="B139" s="18" t="s">
        <v>20</v>
      </c>
      <c r="C139" s="44" t="str">
        <f>D132</f>
        <v>Isabelle</v>
      </c>
      <c r="D139" s="39" t="s">
        <v>42</v>
      </c>
      <c r="E139" s="39">
        <v>12</v>
      </c>
      <c r="F139" s="35"/>
      <c r="G139" s="46" t="str">
        <f>D134</f>
        <v>Léone</v>
      </c>
      <c r="H139" s="39" t="s">
        <v>43</v>
      </c>
      <c r="I139" s="41">
        <v>0</v>
      </c>
      <c r="J139" s="48"/>
      <c r="K139" s="48"/>
      <c r="L139" s="48">
        <f>COUNTIF(D142,"V")</f>
        <v>1</v>
      </c>
      <c r="M139" s="48">
        <f>COUNTIF(D142,"E")</f>
        <v>0</v>
      </c>
      <c r="N139" s="48">
        <f>COUNTIF(D142,"D")</f>
        <v>0</v>
      </c>
      <c r="O139" s="48">
        <f>COUNTIF(H142,"V")</f>
        <v>0</v>
      </c>
      <c r="P139" s="48">
        <f>COUNTIF(H142,"E")</f>
        <v>0</v>
      </c>
      <c r="Q139" s="48">
        <f>COUNTIF(H142,"D")</f>
        <v>1</v>
      </c>
      <c r="R139" s="48">
        <f>COUNTIF(H143,"V")</f>
        <v>0</v>
      </c>
      <c r="S139" s="48">
        <f>COUNTIF(H143,"E")</f>
        <v>0</v>
      </c>
      <c r="T139" s="48">
        <f>COUNTIF(H143,"D")</f>
        <v>1</v>
      </c>
      <c r="U139" s="48"/>
      <c r="V139" s="48"/>
      <c r="W139" s="48"/>
    </row>
    <row r="140" spans="1:23" x14ac:dyDescent="0.25">
      <c r="A140" s="19" t="s">
        <v>10</v>
      </c>
      <c r="B140" s="20" t="str">
        <f>IF(H134&lt;&gt;0,"C/D",IF(H134=0,"A/C"))</f>
        <v>A/C</v>
      </c>
      <c r="C140" s="44" t="str">
        <f>IF(H134=0,D132,IF(H134&lt;&gt;0,H132))</f>
        <v>Isabelle</v>
      </c>
      <c r="D140" s="39" t="s">
        <v>43</v>
      </c>
      <c r="E140" s="39">
        <v>2</v>
      </c>
      <c r="F140" s="35"/>
      <c r="G140" s="46" t="str">
        <f>IF(H134=0,H132,IF(H134&lt;&gt;0,H134))</f>
        <v>Annick</v>
      </c>
      <c r="H140" s="39" t="s">
        <v>42</v>
      </c>
      <c r="I140" s="41">
        <v>14</v>
      </c>
      <c r="J140" s="48"/>
      <c r="K140" s="48"/>
      <c r="L140" s="48">
        <f>COUNTIF(D143,"V")</f>
        <v>1</v>
      </c>
      <c r="M140" s="48">
        <f>COUNTIF(D143,"E")</f>
        <v>0</v>
      </c>
      <c r="N140" s="48">
        <f>COUNTIF(D143,"D")</f>
        <v>0</v>
      </c>
      <c r="O140" s="48">
        <f>COUNTIF(D144,"V")</f>
        <v>1</v>
      </c>
      <c r="P140" s="48">
        <f>COUNTIF(D144,"E")</f>
        <v>0</v>
      </c>
      <c r="Q140" s="48">
        <f>COUNTIF(D144,"D")</f>
        <v>0</v>
      </c>
      <c r="R140" s="48">
        <f>COUNTIF(H144,"V")</f>
        <v>0</v>
      </c>
      <c r="S140" s="48">
        <f>COUNTIF(H144,"E")</f>
        <v>0</v>
      </c>
      <c r="T140" s="48">
        <f>COUNTIF(H144,"D")</f>
        <v>1</v>
      </c>
      <c r="U140" s="48"/>
      <c r="V140" s="48"/>
      <c r="W140" s="48"/>
    </row>
    <row r="141" spans="1:23" x14ac:dyDescent="0.25">
      <c r="A141" s="21" t="s">
        <v>11</v>
      </c>
      <c r="B141" s="22" t="str">
        <f>IF(H134&lt;&gt;0,"A/C",IF(H134=0,"B/C"))</f>
        <v>B/C</v>
      </c>
      <c r="C141" s="44" t="str">
        <f>IF(H134=0,D134,IF(H134&lt;&gt;0,D132))</f>
        <v>Léone</v>
      </c>
      <c r="D141" s="39" t="s">
        <v>43</v>
      </c>
      <c r="E141" s="39">
        <v>4</v>
      </c>
      <c r="F141" s="35"/>
      <c r="G141" s="46" t="str">
        <f>IF(H134=0,H132,IF(H134&lt;&gt;0,H132))</f>
        <v>Annick</v>
      </c>
      <c r="H141" s="39" t="s">
        <v>42</v>
      </c>
      <c r="I141" s="41">
        <v>5</v>
      </c>
      <c r="J141" s="48"/>
      <c r="K141" s="48"/>
      <c r="L141" s="48"/>
      <c r="M141" s="48"/>
      <c r="N141" s="48"/>
      <c r="O141" s="48"/>
      <c r="P141" s="48"/>
      <c r="Q141" s="48"/>
      <c r="R141" s="48"/>
      <c r="S141" s="48"/>
      <c r="T141" s="48"/>
      <c r="U141" s="48"/>
      <c r="V141" s="48"/>
      <c r="W141" s="48"/>
    </row>
    <row r="142" spans="1:23" x14ac:dyDescent="0.25">
      <c r="A142" s="17" t="s">
        <v>12</v>
      </c>
      <c r="B142" s="18" t="str">
        <f>IF(H134&lt;&gt;0,"B/D",IF(H134=0,"A/B"))</f>
        <v>A/B</v>
      </c>
      <c r="C142" s="44" t="str">
        <f>IF(H134=0,D132,IF(H134&lt;&gt;0,D134))</f>
        <v>Isabelle</v>
      </c>
      <c r="D142" s="39" t="s">
        <v>42</v>
      </c>
      <c r="E142" s="39">
        <v>15</v>
      </c>
      <c r="F142" s="35"/>
      <c r="G142" s="46" t="str">
        <f>IF(H134=0,D134,IF(H134&lt;&gt;0,H134))</f>
        <v>Léone</v>
      </c>
      <c r="H142" s="39" t="s">
        <v>43</v>
      </c>
      <c r="I142" s="41">
        <v>8</v>
      </c>
      <c r="J142" s="48"/>
      <c r="K142" s="48"/>
      <c r="L142" s="48"/>
      <c r="M142" s="48"/>
      <c r="N142" s="48"/>
      <c r="O142" s="48"/>
      <c r="P142" s="48"/>
      <c r="Q142" s="48"/>
      <c r="R142" s="48"/>
      <c r="S142" s="48"/>
      <c r="T142" s="48"/>
      <c r="U142" s="48"/>
      <c r="V142" s="48"/>
      <c r="W142" s="48"/>
    </row>
    <row r="143" spans="1:23" x14ac:dyDescent="0.25">
      <c r="A143" s="19" t="s">
        <v>13</v>
      </c>
      <c r="B143" s="20" t="str">
        <f>IF(H134&lt;&gt;0,"A/D",IF(H134=0,"A/C"))</f>
        <v>A/C</v>
      </c>
      <c r="C143" s="44" t="str">
        <f>IF(H134=0,D132,IF(H134&lt;&gt;0,D132))</f>
        <v>Isabelle</v>
      </c>
      <c r="D143" s="39" t="s">
        <v>42</v>
      </c>
      <c r="E143" s="39">
        <v>16</v>
      </c>
      <c r="F143" s="35"/>
      <c r="G143" s="46" t="str">
        <f>IF(H134=0,H132,IF(H134&lt;&gt;0,H134))</f>
        <v>Annick</v>
      </c>
      <c r="H143" s="39" t="s">
        <v>43</v>
      </c>
      <c r="I143" s="41">
        <v>15</v>
      </c>
      <c r="J143" s="48"/>
      <c r="K143" s="48"/>
      <c r="L143" s="43" t="s">
        <v>15</v>
      </c>
      <c r="M143" s="48"/>
      <c r="N143" s="48" t="s">
        <v>50</v>
      </c>
      <c r="O143" s="48">
        <f t="shared" ref="O143:O148" si="20">IF(D139="V",50,IF(D139="E",25,IF(D139="D",0)))</f>
        <v>50</v>
      </c>
      <c r="P143" s="48">
        <f t="shared" ref="P143:P148" si="21">O143+E139-I139</f>
        <v>62</v>
      </c>
      <c r="Q143" s="48">
        <f t="shared" ref="Q143:Q148" si="22">IF(H139="V",50,IF(H139="E",25,IF(H139="D",0)))</f>
        <v>0</v>
      </c>
      <c r="R143" s="3">
        <f t="shared" ref="R143:R148" si="23">Q143+I139-E139</f>
        <v>-12</v>
      </c>
      <c r="S143" s="48"/>
      <c r="T143" s="48"/>
      <c r="U143" s="48"/>
      <c r="V143" s="48"/>
      <c r="W143" s="48"/>
    </row>
    <row r="144" spans="1:23" ht="15.75" thickBot="1" x14ac:dyDescent="0.3">
      <c r="A144" s="23" t="s">
        <v>14</v>
      </c>
      <c r="B144" s="24" t="str">
        <f>IF(H134&lt;&gt;0,"B/C",IF(H134=0,"B/C"))</f>
        <v>B/C</v>
      </c>
      <c r="C144" s="45" t="str">
        <f>IF(H134=0,D134,IF(H134&lt;&gt;0,D134))</f>
        <v>Léone</v>
      </c>
      <c r="D144" s="40" t="s">
        <v>42</v>
      </c>
      <c r="E144" s="40">
        <v>17</v>
      </c>
      <c r="F144" s="36"/>
      <c r="G144" s="47" t="str">
        <f>IF(H134=0,H132,IF(H134&lt;&gt;0,H132))</f>
        <v>Annick</v>
      </c>
      <c r="H144" s="40" t="s">
        <v>43</v>
      </c>
      <c r="I144" s="42">
        <v>3</v>
      </c>
      <c r="J144" s="48"/>
      <c r="K144" s="48"/>
      <c r="L144" s="43">
        <f>LARGE(F148:F151,1)</f>
        <v>158</v>
      </c>
      <c r="M144" s="48"/>
      <c r="N144" s="48"/>
      <c r="O144" s="48">
        <f t="shared" si="20"/>
        <v>0</v>
      </c>
      <c r="P144" s="48">
        <f t="shared" si="21"/>
        <v>-12</v>
      </c>
      <c r="Q144" s="48">
        <f t="shared" si="22"/>
        <v>50</v>
      </c>
      <c r="R144" s="3">
        <f t="shared" si="23"/>
        <v>62</v>
      </c>
      <c r="S144" s="48"/>
      <c r="T144" s="48"/>
      <c r="U144" s="48"/>
      <c r="V144" s="48"/>
      <c r="W144" s="48"/>
    </row>
    <row r="145" spans="1:23" x14ac:dyDescent="0.25">
      <c r="A145" s="48"/>
      <c r="B145" s="48"/>
      <c r="C145" s="48"/>
      <c r="D145" s="48"/>
      <c r="E145" s="48"/>
      <c r="F145" s="48"/>
      <c r="G145" s="48"/>
      <c r="H145" s="48"/>
      <c r="I145" s="48"/>
      <c r="J145" s="48"/>
      <c r="K145" s="48"/>
      <c r="L145" s="43">
        <f>LARGE(F148:F151,2)</f>
        <v>98</v>
      </c>
      <c r="M145" s="48"/>
      <c r="N145" s="48"/>
      <c r="O145" s="48">
        <f t="shared" si="20"/>
        <v>0</v>
      </c>
      <c r="P145" s="48">
        <f t="shared" si="21"/>
        <v>-1</v>
      </c>
      <c r="Q145" s="48">
        <f t="shared" si="22"/>
        <v>50</v>
      </c>
      <c r="R145" s="3">
        <f t="shared" si="23"/>
        <v>51</v>
      </c>
      <c r="S145" s="48"/>
      <c r="T145" s="48"/>
      <c r="U145" s="48"/>
      <c r="V145" s="48"/>
      <c r="W145" s="48"/>
    </row>
    <row r="146" spans="1:23" x14ac:dyDescent="0.25">
      <c r="A146" s="48"/>
      <c r="B146" s="48"/>
      <c r="C146" s="48"/>
      <c r="D146" s="48"/>
      <c r="E146" s="48"/>
      <c r="F146" s="48"/>
      <c r="G146" s="48"/>
      <c r="H146" s="48"/>
      <c r="I146" s="48"/>
      <c r="J146" s="48"/>
      <c r="K146" s="48"/>
      <c r="L146" s="43">
        <f>LARGE(F148:F151,3)</f>
        <v>44</v>
      </c>
      <c r="M146" s="48"/>
      <c r="N146" s="48"/>
      <c r="O146" s="48">
        <f t="shared" si="20"/>
        <v>50</v>
      </c>
      <c r="P146" s="48">
        <f t="shared" si="21"/>
        <v>57</v>
      </c>
      <c r="Q146" s="48">
        <f t="shared" si="22"/>
        <v>0</v>
      </c>
      <c r="R146" s="3">
        <f t="shared" si="23"/>
        <v>-7</v>
      </c>
      <c r="S146" s="48"/>
      <c r="T146" s="48"/>
      <c r="U146" s="48"/>
      <c r="V146" s="48"/>
      <c r="W146" s="48"/>
    </row>
    <row r="147" spans="1:23" x14ac:dyDescent="0.25">
      <c r="A147" s="48"/>
      <c r="B147" s="48"/>
      <c r="C147" s="27" t="s">
        <v>21</v>
      </c>
      <c r="D147" s="27" t="s">
        <v>23</v>
      </c>
      <c r="E147" s="27" t="s">
        <v>22</v>
      </c>
      <c r="F147" s="27" t="s">
        <v>15</v>
      </c>
      <c r="G147" s="27" t="s">
        <v>16</v>
      </c>
      <c r="H147" s="27" t="s">
        <v>17</v>
      </c>
      <c r="I147" s="27" t="s">
        <v>18</v>
      </c>
      <c r="J147" s="48"/>
      <c r="K147" s="48"/>
      <c r="L147" s="43" t="e">
        <f>LARGE(F148:F151,4)</f>
        <v>#NUM!</v>
      </c>
      <c r="M147" s="48"/>
      <c r="N147" s="48"/>
      <c r="O147" s="48">
        <f t="shared" si="20"/>
        <v>50</v>
      </c>
      <c r="P147" s="48">
        <f t="shared" si="21"/>
        <v>51</v>
      </c>
      <c r="Q147" s="48">
        <f t="shared" si="22"/>
        <v>0</v>
      </c>
      <c r="R147" s="3">
        <f t="shared" si="23"/>
        <v>-1</v>
      </c>
      <c r="S147" s="48"/>
      <c r="T147" s="48"/>
      <c r="U147" s="48"/>
      <c r="V147" s="48"/>
      <c r="W147" s="48"/>
    </row>
    <row r="148" spans="1:23" x14ac:dyDescent="0.25">
      <c r="A148" s="48"/>
      <c r="B148" s="25" t="str">
        <f>D132</f>
        <v>Isabelle</v>
      </c>
      <c r="C148" s="25">
        <f>IF(H134&lt;&gt;0,SUM(L133:L135),IF(H134=0,SUM(L137:L140)))</f>
        <v>3</v>
      </c>
      <c r="D148" s="25">
        <f>IF(H134&lt;&gt;0,SUM(M133:M135),IF(H134=0,SUM(M137:M140)))</f>
        <v>0</v>
      </c>
      <c r="E148" s="25">
        <f>IF(H134&lt;&gt;0,SUM(N133:N135),IF(H134=0,SUM(N137:N140)))</f>
        <v>1</v>
      </c>
      <c r="F148" s="25">
        <f>IF(H134&lt;&gt;0,SUM(P143,P145,P147),IF(H134=0,SUM(P151:P154)))</f>
        <v>158</v>
      </c>
      <c r="G148" s="25">
        <f>SUM(E139,E141,E143)</f>
        <v>32</v>
      </c>
      <c r="H148" s="25">
        <f>SUM(I139,I141,I143)</f>
        <v>20</v>
      </c>
      <c r="I148" s="25">
        <f>G148-H148</f>
        <v>12</v>
      </c>
      <c r="J148" s="48"/>
      <c r="K148" s="48"/>
      <c r="L148" s="48"/>
      <c r="M148" s="48"/>
      <c r="N148" s="48"/>
      <c r="O148" s="48">
        <f t="shared" si="20"/>
        <v>50</v>
      </c>
      <c r="P148" s="48">
        <f t="shared" si="21"/>
        <v>64</v>
      </c>
      <c r="Q148" s="48">
        <f t="shared" si="22"/>
        <v>0</v>
      </c>
      <c r="R148" s="3">
        <f t="shared" si="23"/>
        <v>-14</v>
      </c>
      <c r="S148" s="48"/>
      <c r="T148" s="48"/>
      <c r="U148" s="48"/>
      <c r="V148" s="48"/>
      <c r="W148" s="48"/>
    </row>
    <row r="149" spans="1:23" x14ac:dyDescent="0.25">
      <c r="A149" s="48"/>
      <c r="B149" s="14" t="str">
        <f>D134</f>
        <v>Léone</v>
      </c>
      <c r="C149" s="14">
        <f>IF(H134&lt;&gt;0,SUM(O133:O135),IF(H134=0,SUM(O137:O140)))</f>
        <v>1</v>
      </c>
      <c r="D149" s="14">
        <f>IF(H134&lt;&gt;0,SUM(P133:P135),IF(H134=0,SUM(P137:P140)))</f>
        <v>0</v>
      </c>
      <c r="E149" s="14">
        <f>IF(H134&lt;&gt;0,SUM(Q133:Q135),IF(H134=0,SUM(Q137:Q140)))</f>
        <v>3</v>
      </c>
      <c r="F149" s="14">
        <f>IF(H134&lt;&gt;0,SUM(R143,P146,P148),IF(H134=0,SUM(R151:R154)))</f>
        <v>44</v>
      </c>
      <c r="G149" s="14">
        <f>SUM(E142,E144,I139)</f>
        <v>32</v>
      </c>
      <c r="H149" s="14">
        <f>SUM(I142,I144,E139)</f>
        <v>23</v>
      </c>
      <c r="I149" s="14">
        <f t="shared" ref="I149:I150" si="24">G149-H149</f>
        <v>9</v>
      </c>
      <c r="J149" s="48"/>
      <c r="K149" s="48"/>
      <c r="L149" s="48"/>
      <c r="M149" s="48"/>
      <c r="N149" s="48"/>
      <c r="O149" s="48"/>
      <c r="P149" s="48"/>
      <c r="Q149" s="48"/>
      <c r="R149" s="48"/>
      <c r="S149" s="48"/>
      <c r="T149" s="48"/>
      <c r="U149" s="48"/>
      <c r="V149" s="48"/>
      <c r="W149" s="48"/>
    </row>
    <row r="150" spans="1:23" x14ac:dyDescent="0.25">
      <c r="A150" s="48"/>
      <c r="B150" s="16" t="str">
        <f>H132</f>
        <v>Annick</v>
      </c>
      <c r="C150" s="16">
        <f>IF(H134&lt;&gt;0,SUM(R133:R135),IF(H134=0,SUM(R137:R140)))</f>
        <v>2</v>
      </c>
      <c r="D150" s="16">
        <f>IF(H134&lt;&gt;0,SUM(S133:S135),IF(H134=0,SUM(S137:S140)))</f>
        <v>0</v>
      </c>
      <c r="E150" s="16">
        <f>IF(H134&lt;&gt;0,SUM(T133:T135),IF(H134=0,SUM(T137:T140)))</f>
        <v>2</v>
      </c>
      <c r="F150" s="16">
        <f>IF(H134&lt;&gt;0,SUM(P144,R145,R148),IF(H134=0,SUM(T151:T154)))</f>
        <v>98</v>
      </c>
      <c r="G150" s="16">
        <f>SUM(E140,I141,I144)</f>
        <v>10</v>
      </c>
      <c r="H150" s="16">
        <f>SUM(I140,E141,E144)</f>
        <v>35</v>
      </c>
      <c r="I150" s="16">
        <f t="shared" si="24"/>
        <v>-25</v>
      </c>
      <c r="J150" s="48"/>
      <c r="K150" s="48"/>
      <c r="L150" s="48"/>
      <c r="M150" s="48"/>
      <c r="N150" s="48" t="s">
        <v>51</v>
      </c>
      <c r="O150" s="52" t="s">
        <v>44</v>
      </c>
      <c r="P150" s="52"/>
      <c r="Q150" s="52" t="s">
        <v>52</v>
      </c>
      <c r="R150" s="52"/>
      <c r="S150" s="52" t="s">
        <v>53</v>
      </c>
      <c r="T150" s="52"/>
      <c r="U150" s="48"/>
      <c r="V150" s="48"/>
      <c r="W150" s="48"/>
    </row>
    <row r="151" spans="1:23" x14ac:dyDescent="0.25">
      <c r="A151" s="48"/>
      <c r="B151" s="15">
        <f>H134</f>
        <v>0</v>
      </c>
      <c r="C151" s="15" t="str">
        <f>IF(H134&lt;&gt;0,SUM(U133:U135),IF(H134=0," "))</f>
        <v xml:space="preserve"> </v>
      </c>
      <c r="D151" s="15" t="str">
        <f>IF(H134&lt;&gt;0,SUM(V133:V135),IF(H134=0," "))</f>
        <v xml:space="preserve"> </v>
      </c>
      <c r="E151" s="15" t="str">
        <f>IF(H134&lt;&gt;0,SUM(W133:W135),IF(H134=0," "))</f>
        <v xml:space="preserve"> </v>
      </c>
      <c r="F151" s="15" t="str">
        <f>IF(H134&lt;&gt;0,SUM(R144,R146,R147),IF(H134=0," " ))</f>
        <v xml:space="preserve"> </v>
      </c>
      <c r="G151" s="15" t="str">
        <f>IF(H134&lt;&gt;0,SUM(I143,I142,I140),IF(H134=0," "))</f>
        <v xml:space="preserve"> </v>
      </c>
      <c r="H151" s="15" t="str">
        <f>IF(H134&lt;&gt;0,SUM(E143,E142,E140),IF(H134=0," "))</f>
        <v xml:space="preserve"> </v>
      </c>
      <c r="I151" s="15" t="str">
        <f>IF(H134&lt;&gt;0,G151-H151,IF(H134=0," "))</f>
        <v xml:space="preserve"> </v>
      </c>
      <c r="J151" s="48"/>
      <c r="K151" s="48"/>
      <c r="L151" s="48"/>
      <c r="M151" s="48"/>
      <c r="N151" s="48"/>
      <c r="O151" s="48">
        <f>IF(D139="V",50,IF(D139="E",25,IF(D139="D",0)))</f>
        <v>50</v>
      </c>
      <c r="P151" s="48">
        <f>O151+E139-I139</f>
        <v>62</v>
      </c>
      <c r="Q151" s="48">
        <f>IF(H139="V",50,IF(H139="E",25,IF(H139="D",0)))</f>
        <v>0</v>
      </c>
      <c r="R151" s="48">
        <f>Q151+I139-E139</f>
        <v>-12</v>
      </c>
      <c r="S151" s="48">
        <f>IF(H140="V",50,IF(H140="E",25,IF(H140="D",0)))</f>
        <v>50</v>
      </c>
      <c r="T151" s="48">
        <f>S151+I140-E140</f>
        <v>62</v>
      </c>
      <c r="U151" s="48"/>
      <c r="V151" s="48"/>
      <c r="W151" s="48"/>
    </row>
    <row r="152" spans="1:23" x14ac:dyDescent="0.25">
      <c r="A152" s="48"/>
      <c r="B152" s="48"/>
      <c r="C152" s="48"/>
      <c r="D152" s="48"/>
      <c r="E152" s="48"/>
      <c r="F152" s="48"/>
      <c r="G152" s="48"/>
      <c r="H152" s="48"/>
      <c r="I152" s="48"/>
      <c r="J152" s="48"/>
      <c r="K152" s="48"/>
      <c r="L152" s="48"/>
      <c r="M152" s="48"/>
      <c r="N152" s="48"/>
      <c r="O152" s="48">
        <f>IF(D140="V",50,IF(D140="E",25,IF(D140="D",0)))</f>
        <v>0</v>
      </c>
      <c r="P152" s="48">
        <f>O152+E140-I140</f>
        <v>-12</v>
      </c>
      <c r="Q152" s="48">
        <f>IF(D141="V",50,IF(D141="E",25,IF(D141="D",0)))</f>
        <v>0</v>
      </c>
      <c r="R152" s="48">
        <f>Q152+E141-I141</f>
        <v>-1</v>
      </c>
      <c r="S152" s="48">
        <f>IF(H141="V",50,IF(H141="E",25,IF(H141="D",0)))</f>
        <v>50</v>
      </c>
      <c r="T152" s="48">
        <f>S152+I141-E141</f>
        <v>51</v>
      </c>
      <c r="U152" s="48"/>
      <c r="V152" s="48"/>
      <c r="W152" s="48"/>
    </row>
    <row r="153" spans="1:23" x14ac:dyDescent="0.25">
      <c r="A153" s="48"/>
      <c r="B153" s="48"/>
      <c r="C153" s="48"/>
      <c r="D153" s="48"/>
      <c r="E153" s="48"/>
      <c r="F153" s="48"/>
      <c r="G153" s="48"/>
      <c r="H153" s="48"/>
      <c r="I153" s="48"/>
      <c r="J153" s="48"/>
      <c r="K153" s="48"/>
      <c r="L153" s="48"/>
      <c r="M153" s="48"/>
      <c r="N153" s="48"/>
      <c r="O153" s="48">
        <f>IF(D142="V",50,IF(D142="E",25,IF(D142="D",0)))</f>
        <v>50</v>
      </c>
      <c r="P153" s="48">
        <f>O153+E142-I142</f>
        <v>57</v>
      </c>
      <c r="Q153" s="48">
        <f>IF(H142="V",50,IF(H142="E",25,IF(H142="D",0)))</f>
        <v>0</v>
      </c>
      <c r="R153" s="48">
        <f>Q153+I142-E142</f>
        <v>-7</v>
      </c>
      <c r="S153" s="48">
        <f>IF(H143="V",50,IF(H143="E",25,IF(H143="D",0)))</f>
        <v>0</v>
      </c>
      <c r="T153" s="48">
        <f>S153+I143-E143</f>
        <v>-1</v>
      </c>
      <c r="U153" s="48"/>
      <c r="V153" s="48"/>
      <c r="W153" s="48"/>
    </row>
    <row r="154" spans="1:23" x14ac:dyDescent="0.25">
      <c r="A154" s="48"/>
      <c r="B154" s="48"/>
      <c r="C154" s="48"/>
      <c r="D154" s="32"/>
      <c r="E154" s="13" t="s">
        <v>19</v>
      </c>
      <c r="F154" s="48"/>
      <c r="G154" s="48"/>
      <c r="H154" s="48"/>
      <c r="I154" s="48"/>
      <c r="J154" s="48"/>
      <c r="K154" s="48"/>
      <c r="L154" s="48"/>
      <c r="M154" s="48"/>
      <c r="N154" s="48"/>
      <c r="O154" s="48">
        <f>IF(D143="V",50,IF(D143="E",25,IF(D143="D",0)))</f>
        <v>50</v>
      </c>
      <c r="P154" s="48">
        <f>O154+E143-I143</f>
        <v>51</v>
      </c>
      <c r="Q154" s="48">
        <f>IF(D144="V",50,IF(D144="E",25,IF(D144="D",0)))</f>
        <v>50</v>
      </c>
      <c r="R154" s="48">
        <f>Q154+E144-I144</f>
        <v>64</v>
      </c>
      <c r="S154" s="48">
        <f>IF(H144="V",50,IF(H144="E",25,IF(H144="D",0)))</f>
        <v>0</v>
      </c>
      <c r="T154" s="48">
        <f>S154+I144-E144</f>
        <v>-14</v>
      </c>
      <c r="U154" s="48"/>
      <c r="V154" s="48"/>
      <c r="W154" s="48"/>
    </row>
    <row r="155" spans="1:23" x14ac:dyDescent="0.25">
      <c r="A155" s="48"/>
      <c r="B155" s="48"/>
      <c r="C155" s="48"/>
      <c r="D155" s="33">
        <v>1</v>
      </c>
      <c r="E155" s="28" t="str">
        <f>INDEX(B148:B151,MATCH(L144,F148:F151,))</f>
        <v>Isabelle</v>
      </c>
      <c r="F155" s="48"/>
      <c r="G155" s="48"/>
      <c r="H155" s="48"/>
      <c r="I155" s="48"/>
      <c r="J155" s="48"/>
      <c r="K155" s="48"/>
      <c r="L155" s="48"/>
      <c r="M155" s="48"/>
      <c r="N155" s="48"/>
      <c r="O155" s="48"/>
      <c r="P155" s="48"/>
      <c r="Q155" s="48"/>
      <c r="R155" s="48"/>
      <c r="S155" s="48"/>
      <c r="T155" s="48"/>
      <c r="U155" s="48"/>
      <c r="V155" s="48"/>
      <c r="W155" s="48"/>
    </row>
    <row r="156" spans="1:23" x14ac:dyDescent="0.25">
      <c r="A156" s="48"/>
      <c r="B156" s="48"/>
      <c r="C156" s="48"/>
      <c r="D156" s="33">
        <v>2</v>
      </c>
      <c r="E156" s="29" t="str">
        <f>INDEX(B148:B151,MATCH(L145,F148:F151,))</f>
        <v>Annick</v>
      </c>
      <c r="F156" s="48"/>
      <c r="G156" s="26"/>
      <c r="H156" s="48"/>
      <c r="I156" s="48"/>
      <c r="J156" s="48"/>
      <c r="K156" s="48"/>
      <c r="L156" s="48"/>
      <c r="M156" s="48"/>
      <c r="N156" s="48"/>
      <c r="O156" s="48"/>
      <c r="P156" s="48"/>
      <c r="Q156" s="48"/>
      <c r="R156" s="48"/>
      <c r="S156" s="48"/>
      <c r="T156" s="48"/>
      <c r="U156" s="48"/>
      <c r="V156" s="48"/>
      <c r="W156" s="48"/>
    </row>
    <row r="157" spans="1:23" x14ac:dyDescent="0.25">
      <c r="A157" s="48"/>
      <c r="B157" s="48"/>
      <c r="C157" s="48"/>
      <c r="D157" s="33">
        <v>3</v>
      </c>
      <c r="E157" s="30" t="str">
        <f>INDEX(B148:B151,MATCH(L146,F148:F151,))</f>
        <v>Léone</v>
      </c>
      <c r="F157" s="48"/>
      <c r="G157" s="48"/>
      <c r="H157" s="48"/>
      <c r="I157" s="48"/>
      <c r="J157" s="48"/>
      <c r="K157" s="48"/>
      <c r="L157" s="48"/>
      <c r="M157" s="48"/>
      <c r="N157" s="48"/>
      <c r="O157" s="48"/>
      <c r="P157" s="48"/>
      <c r="Q157" s="48"/>
      <c r="R157" s="48"/>
      <c r="S157" s="48"/>
      <c r="T157" s="48"/>
      <c r="U157" s="48"/>
      <c r="V157" s="48"/>
      <c r="W157" s="48"/>
    </row>
    <row r="158" spans="1:23" x14ac:dyDescent="0.25">
      <c r="A158" s="48"/>
      <c r="B158" s="48"/>
      <c r="C158" s="48"/>
      <c r="D158" s="33">
        <v>4</v>
      </c>
      <c r="E158" s="31" t="e">
        <f>INDEX(B148:B151,MATCH(L147,F148:F151,))</f>
        <v>#NUM!</v>
      </c>
      <c r="F158" s="48"/>
      <c r="G158" s="48"/>
      <c r="H158" s="48"/>
      <c r="I158" s="48"/>
      <c r="J158" s="48"/>
      <c r="K158" s="48"/>
      <c r="L158" s="48"/>
      <c r="M158" s="48"/>
      <c r="N158" s="48"/>
      <c r="O158" s="48"/>
      <c r="P158" s="48"/>
      <c r="Q158" s="48"/>
      <c r="R158" s="48"/>
      <c r="S158" s="48"/>
      <c r="T158" s="48"/>
      <c r="U158" s="48"/>
      <c r="V158" s="48"/>
      <c r="W158" s="48"/>
    </row>
    <row r="159" spans="1:23" x14ac:dyDescent="0.25">
      <c r="A159" s="34"/>
      <c r="B159" s="34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</row>
    <row r="160" spans="1:23" x14ac:dyDescent="0.25">
      <c r="A160" s="34"/>
      <c r="B160" s="3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</row>
    <row r="161" spans="1:23" ht="15" customHeight="1" x14ac:dyDescent="0.25">
      <c r="A161" s="53" t="s">
        <v>30</v>
      </c>
      <c r="B161" s="53"/>
      <c r="C161" s="53"/>
      <c r="D161" s="53"/>
      <c r="E161" s="53"/>
      <c r="F161" s="53"/>
      <c r="G161" s="53"/>
      <c r="H161" s="53"/>
      <c r="I161" s="53"/>
      <c r="J161" s="48"/>
      <c r="K161" s="48"/>
      <c r="L161" s="48"/>
      <c r="M161" s="48"/>
      <c r="N161" s="48"/>
      <c r="O161" s="48"/>
      <c r="P161" s="48"/>
      <c r="Q161" s="48"/>
      <c r="R161" s="48"/>
      <c r="S161" s="48"/>
      <c r="T161" s="48"/>
      <c r="U161" s="48"/>
      <c r="V161" s="48"/>
      <c r="W161" s="48"/>
    </row>
    <row r="162" spans="1:23" ht="15" customHeight="1" x14ac:dyDescent="0.25">
      <c r="A162" s="53"/>
      <c r="B162" s="53"/>
      <c r="C162" s="53"/>
      <c r="D162" s="53"/>
      <c r="E162" s="53"/>
      <c r="F162" s="53"/>
      <c r="G162" s="53"/>
      <c r="H162" s="53"/>
      <c r="I162" s="53"/>
      <c r="J162" s="48"/>
      <c r="K162" s="48"/>
      <c r="L162" s="48" t="s">
        <v>0</v>
      </c>
      <c r="M162" s="48"/>
      <c r="N162" s="48"/>
      <c r="O162" s="48" t="s">
        <v>1</v>
      </c>
      <c r="P162" s="48"/>
      <c r="Q162" s="48"/>
      <c r="R162" s="48" t="s">
        <v>2</v>
      </c>
      <c r="S162" s="48"/>
      <c r="T162" s="48"/>
      <c r="U162" s="48" t="s">
        <v>3</v>
      </c>
      <c r="V162" s="48"/>
      <c r="W162" s="48"/>
    </row>
    <row r="163" spans="1:23" ht="15.75" thickBot="1" x14ac:dyDescent="0.3">
      <c r="A163" s="48"/>
      <c r="B163" s="48"/>
      <c r="C163" s="48"/>
      <c r="D163" s="48"/>
      <c r="E163" s="48"/>
      <c r="F163" s="48"/>
      <c r="G163" s="48"/>
      <c r="H163" s="48"/>
      <c r="I163" s="48"/>
      <c r="J163" s="48"/>
      <c r="K163" s="48"/>
      <c r="L163" s="48" t="s">
        <v>47</v>
      </c>
      <c r="M163" s="48" t="s">
        <v>48</v>
      </c>
      <c r="N163" s="48" t="s">
        <v>49</v>
      </c>
      <c r="O163" s="48" t="s">
        <v>47</v>
      </c>
      <c r="P163" s="48" t="s">
        <v>48</v>
      </c>
      <c r="Q163" s="48" t="s">
        <v>49</v>
      </c>
      <c r="R163" s="48" t="s">
        <v>47</v>
      </c>
      <c r="S163" s="48" t="s">
        <v>48</v>
      </c>
      <c r="T163" s="48" t="s">
        <v>49</v>
      </c>
      <c r="U163" s="48" t="s">
        <v>47</v>
      </c>
      <c r="V163" s="48" t="s">
        <v>48</v>
      </c>
      <c r="W163" s="48" t="s">
        <v>49</v>
      </c>
    </row>
    <row r="164" spans="1:23" ht="15.75" thickBot="1" x14ac:dyDescent="0.3">
      <c r="A164" s="48"/>
      <c r="B164" s="48"/>
      <c r="C164" s="4" t="s">
        <v>0</v>
      </c>
      <c r="D164" s="37" t="s">
        <v>64</v>
      </c>
      <c r="E164" s="48"/>
      <c r="F164" s="48"/>
      <c r="G164" s="6" t="s">
        <v>2</v>
      </c>
      <c r="H164" s="38" t="s">
        <v>66</v>
      </c>
      <c r="I164" s="48"/>
      <c r="J164" s="48"/>
      <c r="K164" s="48"/>
      <c r="L164" s="48"/>
      <c r="M164" s="48"/>
      <c r="N164" s="48"/>
      <c r="O164" s="48"/>
      <c r="P164" s="48"/>
      <c r="Q164" s="48"/>
      <c r="R164" s="48"/>
      <c r="S164" s="48"/>
      <c r="T164" s="48"/>
      <c r="U164" s="48"/>
      <c r="V164" s="48"/>
      <c r="W164" s="48"/>
    </row>
    <row r="165" spans="1:23" ht="15.75" thickBot="1" x14ac:dyDescent="0.3">
      <c r="A165" s="48"/>
      <c r="B165" s="48"/>
      <c r="C165" s="48"/>
      <c r="D165" s="48"/>
      <c r="E165" s="48"/>
      <c r="F165" s="48"/>
      <c r="G165" s="48"/>
      <c r="H165" s="48"/>
      <c r="I165" s="48"/>
      <c r="J165" s="48"/>
      <c r="K165" s="48" t="s">
        <v>45</v>
      </c>
      <c r="L165" s="48">
        <f>COUNTIF(D171,"V")</f>
        <v>1</v>
      </c>
      <c r="M165" s="48">
        <f>COUNTIF(D171,"E")</f>
        <v>0</v>
      </c>
      <c r="N165" s="48">
        <f>COUNTIF(D171,"D")</f>
        <v>0</v>
      </c>
      <c r="O165" s="48">
        <f>COUNTIF(H171,"V")</f>
        <v>0</v>
      </c>
      <c r="P165" s="48">
        <f>COUNTIF(H171,"E")</f>
        <v>0</v>
      </c>
      <c r="Q165" s="48">
        <f>COUNTIF(H171,"D")</f>
        <v>1</v>
      </c>
      <c r="R165" s="48">
        <f>COUNTIF(D172,"V")</f>
        <v>0</v>
      </c>
      <c r="S165" s="48">
        <f>COUNTIF(D172,"E")</f>
        <v>0</v>
      </c>
      <c r="T165" s="48">
        <f>COUNTIF(D172,"D")</f>
        <v>1</v>
      </c>
      <c r="U165" s="48">
        <f>COUNTIF(H172,"V")</f>
        <v>1</v>
      </c>
      <c r="V165" s="48">
        <f>COUNTIF(H172,"E")</f>
        <v>0</v>
      </c>
      <c r="W165" s="48">
        <f>COUNTIF(H172,"D")</f>
        <v>0</v>
      </c>
    </row>
    <row r="166" spans="1:23" ht="15.75" thickBot="1" x14ac:dyDescent="0.3">
      <c r="A166" s="48"/>
      <c r="B166" s="48"/>
      <c r="C166" s="5" t="s">
        <v>1</v>
      </c>
      <c r="D166" s="38" t="s">
        <v>65</v>
      </c>
      <c r="E166" s="48"/>
      <c r="F166" s="48"/>
      <c r="G166" s="7" t="s">
        <v>3</v>
      </c>
      <c r="H166" s="38"/>
      <c r="I166" s="48"/>
      <c r="J166" s="48"/>
      <c r="K166" s="48"/>
      <c r="L166" s="48">
        <f>COUNTIF(D173,"V")</f>
        <v>0</v>
      </c>
      <c r="M166" s="48">
        <f>COUNTIF(D173,"E")</f>
        <v>0</v>
      </c>
      <c r="N166" s="48">
        <f>COUNTIF(D173,"D")</f>
        <v>1</v>
      </c>
      <c r="O166" s="48">
        <f>COUNTIF(D174,"V")</f>
        <v>1</v>
      </c>
      <c r="P166" s="48">
        <f>COUNTIF(D174,"E")</f>
        <v>0</v>
      </c>
      <c r="Q166" s="48">
        <f>COUNTIF(D174,"D")</f>
        <v>0</v>
      </c>
      <c r="R166" s="48">
        <f>COUNTIF(H173,"V")</f>
        <v>1</v>
      </c>
      <c r="S166" s="48">
        <f>COUNTIF(H173,"E")</f>
        <v>0</v>
      </c>
      <c r="T166" s="48">
        <f>COUNTIF(H173,"D")</f>
        <v>0</v>
      </c>
      <c r="U166" s="48">
        <f>COUNTIF(H174,"V")</f>
        <v>0</v>
      </c>
      <c r="V166" s="48">
        <f>COUNTIF(H174,"E")</f>
        <v>0</v>
      </c>
      <c r="W166" s="48">
        <f>COUNTIF(H174,"D")</f>
        <v>1</v>
      </c>
    </row>
    <row r="167" spans="1:23" x14ac:dyDescent="0.25">
      <c r="A167" s="48"/>
      <c r="B167" s="48"/>
      <c r="C167" s="34"/>
      <c r="D167" s="9"/>
      <c r="E167" s="48"/>
      <c r="F167" s="48"/>
      <c r="G167" s="34"/>
      <c r="H167" s="9"/>
      <c r="I167" s="48"/>
      <c r="J167" s="48"/>
      <c r="K167" s="48"/>
      <c r="L167" s="48">
        <f>COUNTIF(D175,"V")</f>
        <v>1</v>
      </c>
      <c r="M167" s="48">
        <f>COUNTIF(D175,"E")</f>
        <v>0</v>
      </c>
      <c r="N167" s="48">
        <f>COUNTIF(D175,"D")</f>
        <v>0</v>
      </c>
      <c r="O167" s="48">
        <f>COUNTIF(D176,"V")</f>
        <v>1</v>
      </c>
      <c r="P167" s="48">
        <f>COUNTIF(D176,"E")</f>
        <v>0</v>
      </c>
      <c r="Q167" s="48">
        <f>COUNTIF(D176,"D")</f>
        <v>0</v>
      </c>
      <c r="R167" s="48">
        <f>COUNTIF(H176,"V")</f>
        <v>0</v>
      </c>
      <c r="S167" s="48">
        <f>COUNTIF(H176,"E")</f>
        <v>0</v>
      </c>
      <c r="T167" s="48">
        <f>COUNTIF(H176,"D")</f>
        <v>1</v>
      </c>
      <c r="U167" s="48">
        <f>COUNTIF(H175,"V")</f>
        <v>0</v>
      </c>
      <c r="V167" s="48">
        <f>COUNTIF(H175,"E")</f>
        <v>0</v>
      </c>
      <c r="W167" s="48">
        <f>COUNTIF(H175,"D")</f>
        <v>1</v>
      </c>
    </row>
    <row r="168" spans="1:23" ht="15.75" thickBot="1" x14ac:dyDescent="0.3">
      <c r="A168" s="48"/>
      <c r="B168" s="48"/>
      <c r="C168" s="48"/>
      <c r="D168" s="48"/>
      <c r="E168" s="48"/>
      <c r="F168" s="48"/>
      <c r="G168" s="48"/>
      <c r="H168" s="48"/>
      <c r="I168" s="48"/>
      <c r="J168" s="48"/>
      <c r="K168" s="48"/>
      <c r="L168" s="48"/>
      <c r="M168" s="48"/>
      <c r="N168" s="48"/>
      <c r="O168" s="48"/>
      <c r="P168" s="48"/>
      <c r="Q168" s="48"/>
      <c r="R168" s="48"/>
      <c r="S168" s="48"/>
      <c r="T168" s="48"/>
      <c r="U168" s="48"/>
      <c r="V168" s="48"/>
      <c r="W168" s="48"/>
    </row>
    <row r="169" spans="1:23" ht="18.75" x14ac:dyDescent="0.25">
      <c r="A169" s="49" t="s">
        <v>24</v>
      </c>
      <c r="B169" s="50"/>
      <c r="C169" s="50"/>
      <c r="D169" s="50"/>
      <c r="E169" s="50"/>
      <c r="F169" s="50"/>
      <c r="G169" s="50"/>
      <c r="H169" s="50"/>
      <c r="I169" s="51"/>
      <c r="J169" s="48"/>
      <c r="K169" s="48" t="s">
        <v>46</v>
      </c>
      <c r="L169" s="48">
        <f>COUNTIF(D171,"V")</f>
        <v>1</v>
      </c>
      <c r="M169" s="48">
        <f>COUNTIF(D171,"E")</f>
        <v>0</v>
      </c>
      <c r="N169" s="48">
        <f>COUNTIF(D171,"D")</f>
        <v>0</v>
      </c>
      <c r="O169" s="48">
        <f>COUNTIF(H171,"V")</f>
        <v>0</v>
      </c>
      <c r="P169" s="48">
        <f>COUNTIF(H171,"E")</f>
        <v>0</v>
      </c>
      <c r="Q169" s="48">
        <f>COUNTIF(H171,"D")</f>
        <v>1</v>
      </c>
      <c r="R169" s="48">
        <f>COUNTIF(H172,"V")</f>
        <v>1</v>
      </c>
      <c r="S169" s="48">
        <f>COUNTIF(H172,"E")</f>
        <v>0</v>
      </c>
      <c r="T169" s="48">
        <f>COUNTIF(H172,"D")</f>
        <v>0</v>
      </c>
      <c r="U169" s="48"/>
      <c r="V169" s="48"/>
      <c r="W169" s="48"/>
    </row>
    <row r="170" spans="1:23" x14ac:dyDescent="0.25">
      <c r="A170" s="8"/>
      <c r="B170" s="9"/>
      <c r="C170" s="10"/>
      <c r="D170" s="11" t="s">
        <v>4</v>
      </c>
      <c r="E170" s="11" t="s">
        <v>8</v>
      </c>
      <c r="F170" s="11"/>
      <c r="G170" s="11"/>
      <c r="H170" s="11" t="s">
        <v>4</v>
      </c>
      <c r="I170" s="12" t="s">
        <v>8</v>
      </c>
      <c r="J170" s="48"/>
      <c r="K170" s="48"/>
      <c r="L170" s="48">
        <f>COUNTIF(D172,"V")</f>
        <v>0</v>
      </c>
      <c r="M170" s="48">
        <f>COUNTIF(D172,"E")</f>
        <v>0</v>
      </c>
      <c r="N170" s="48">
        <f>COUNTIF(D172,"D")</f>
        <v>1</v>
      </c>
      <c r="O170" s="48">
        <f>COUNTIF(D173,"V")</f>
        <v>0</v>
      </c>
      <c r="P170" s="48">
        <f>COUNTIF(D173,"E")</f>
        <v>0</v>
      </c>
      <c r="Q170" s="48">
        <f>COUNTIF(D173,"D")</f>
        <v>1</v>
      </c>
      <c r="R170" s="48">
        <f>COUNTIF(H173,"V")</f>
        <v>1</v>
      </c>
      <c r="S170" s="48">
        <f>COUNTIF(H173,"E")</f>
        <v>0</v>
      </c>
      <c r="T170" s="48">
        <f>COUNTIF(H173,"D")</f>
        <v>0</v>
      </c>
      <c r="U170" s="48"/>
      <c r="V170" s="48"/>
      <c r="W170" s="48"/>
    </row>
    <row r="171" spans="1:23" x14ac:dyDescent="0.25">
      <c r="A171" s="17" t="s">
        <v>9</v>
      </c>
      <c r="B171" s="18" t="s">
        <v>20</v>
      </c>
      <c r="C171" s="44" t="str">
        <f>D164</f>
        <v>Carine</v>
      </c>
      <c r="D171" s="39" t="s">
        <v>42</v>
      </c>
      <c r="E171" s="39">
        <v>12</v>
      </c>
      <c r="F171" s="35"/>
      <c r="G171" s="46" t="str">
        <f>D166</f>
        <v>Marie</v>
      </c>
      <c r="H171" s="39" t="s">
        <v>43</v>
      </c>
      <c r="I171" s="41">
        <v>0</v>
      </c>
      <c r="J171" s="48"/>
      <c r="K171" s="48"/>
      <c r="L171" s="48">
        <f>COUNTIF(D174,"V")</f>
        <v>1</v>
      </c>
      <c r="M171" s="48">
        <f>COUNTIF(D174,"E")</f>
        <v>0</v>
      </c>
      <c r="N171" s="48">
        <f>COUNTIF(D174,"D")</f>
        <v>0</v>
      </c>
      <c r="O171" s="48">
        <f>COUNTIF(H174,"V")</f>
        <v>0</v>
      </c>
      <c r="P171" s="48">
        <f>COUNTIF(H174,"E")</f>
        <v>0</v>
      </c>
      <c r="Q171" s="48">
        <f>COUNTIF(H174,"D")</f>
        <v>1</v>
      </c>
      <c r="R171" s="48">
        <f>COUNTIF(H175,"V")</f>
        <v>0</v>
      </c>
      <c r="S171" s="48">
        <f>COUNTIF(H175,"E")</f>
        <v>0</v>
      </c>
      <c r="T171" s="48">
        <f>COUNTIF(H175,"D")</f>
        <v>1</v>
      </c>
      <c r="U171" s="48"/>
      <c r="V171" s="48"/>
      <c r="W171" s="48"/>
    </row>
    <row r="172" spans="1:23" x14ac:dyDescent="0.25">
      <c r="A172" s="19" t="s">
        <v>10</v>
      </c>
      <c r="B172" s="20" t="str">
        <f>IF(H166&lt;&gt;0,"C/D",IF(H166=0,"A/C"))</f>
        <v>A/C</v>
      </c>
      <c r="C172" s="44" t="str">
        <f>IF(H166=0,D164,IF(H166&lt;&gt;0,H164))</f>
        <v>Carine</v>
      </c>
      <c r="D172" s="39" t="s">
        <v>43</v>
      </c>
      <c r="E172" s="39">
        <v>2</v>
      </c>
      <c r="F172" s="35"/>
      <c r="G172" s="46" t="str">
        <f>IF(H166=0,H164,IF(H166&lt;&gt;0,H166))</f>
        <v>David</v>
      </c>
      <c r="H172" s="39" t="s">
        <v>42</v>
      </c>
      <c r="I172" s="41">
        <v>14</v>
      </c>
      <c r="J172" s="48"/>
      <c r="K172" s="48"/>
      <c r="L172" s="48">
        <f>COUNTIF(D175,"V")</f>
        <v>1</v>
      </c>
      <c r="M172" s="48">
        <f>COUNTIF(D175,"E")</f>
        <v>0</v>
      </c>
      <c r="N172" s="48">
        <f>COUNTIF(D175,"D")</f>
        <v>0</v>
      </c>
      <c r="O172" s="48">
        <f>COUNTIF(D176,"V")</f>
        <v>1</v>
      </c>
      <c r="P172" s="48">
        <f>COUNTIF(D176,"E")</f>
        <v>0</v>
      </c>
      <c r="Q172" s="48">
        <f>COUNTIF(D176,"D")</f>
        <v>0</v>
      </c>
      <c r="R172" s="48">
        <f>COUNTIF(H176,"V")</f>
        <v>0</v>
      </c>
      <c r="S172" s="48">
        <f>COUNTIF(H176,"E")</f>
        <v>0</v>
      </c>
      <c r="T172" s="48">
        <f>COUNTIF(H176,"D")</f>
        <v>1</v>
      </c>
      <c r="U172" s="48"/>
      <c r="V172" s="48"/>
      <c r="W172" s="48"/>
    </row>
    <row r="173" spans="1:23" x14ac:dyDescent="0.25">
      <c r="A173" s="21" t="s">
        <v>11</v>
      </c>
      <c r="B173" s="22" t="str">
        <f>IF(H166&lt;&gt;0,"A/C",IF(H166=0,"B/C"))</f>
        <v>B/C</v>
      </c>
      <c r="C173" s="44" t="str">
        <f>IF(H166=0,D166,IF(H166&lt;&gt;0,D164))</f>
        <v>Marie</v>
      </c>
      <c r="D173" s="39" t="s">
        <v>43</v>
      </c>
      <c r="E173" s="39">
        <v>4</v>
      </c>
      <c r="F173" s="35"/>
      <c r="G173" s="46" t="str">
        <f>IF(H166=0,H164,IF(H166&lt;&gt;0,H164))</f>
        <v>David</v>
      </c>
      <c r="H173" s="39" t="s">
        <v>42</v>
      </c>
      <c r="I173" s="41">
        <v>5</v>
      </c>
      <c r="J173" s="48"/>
      <c r="K173" s="48"/>
      <c r="L173" s="48"/>
      <c r="M173" s="48"/>
      <c r="N173" s="48"/>
      <c r="O173" s="48"/>
      <c r="P173" s="48"/>
      <c r="Q173" s="48"/>
      <c r="R173" s="48"/>
      <c r="S173" s="48"/>
      <c r="T173" s="48"/>
      <c r="U173" s="48"/>
      <c r="V173" s="48"/>
      <c r="W173" s="48"/>
    </row>
    <row r="174" spans="1:23" x14ac:dyDescent="0.25">
      <c r="A174" s="17" t="s">
        <v>12</v>
      </c>
      <c r="B174" s="18" t="str">
        <f>IF(H166&lt;&gt;0,"B/D",IF(H166=0,"A/B"))</f>
        <v>A/B</v>
      </c>
      <c r="C174" s="44" t="str">
        <f>IF(H166=0,D164,IF(H166&lt;&gt;0,D166))</f>
        <v>Carine</v>
      </c>
      <c r="D174" s="39" t="s">
        <v>42</v>
      </c>
      <c r="E174" s="39">
        <v>15</v>
      </c>
      <c r="F174" s="35"/>
      <c r="G174" s="46" t="str">
        <f>IF(H166=0,D166,IF(H166&lt;&gt;0,H166))</f>
        <v>Marie</v>
      </c>
      <c r="H174" s="39" t="s">
        <v>43</v>
      </c>
      <c r="I174" s="41">
        <v>8</v>
      </c>
      <c r="J174" s="48"/>
      <c r="K174" s="48"/>
      <c r="L174" s="48"/>
      <c r="M174" s="48"/>
      <c r="N174" s="48"/>
      <c r="O174" s="48"/>
      <c r="P174" s="48"/>
      <c r="Q174" s="48"/>
      <c r="R174" s="48"/>
      <c r="S174" s="48"/>
      <c r="T174" s="48"/>
      <c r="U174" s="48"/>
      <c r="V174" s="48"/>
      <c r="W174" s="48"/>
    </row>
    <row r="175" spans="1:23" x14ac:dyDescent="0.25">
      <c r="A175" s="19" t="s">
        <v>13</v>
      </c>
      <c r="B175" s="20" t="str">
        <f>IF(H166&lt;&gt;0,"A/D",IF(H166=0,"A/C"))</f>
        <v>A/C</v>
      </c>
      <c r="C175" s="44" t="str">
        <f>IF(H166=0,D164,IF(H166&lt;&gt;0,D164))</f>
        <v>Carine</v>
      </c>
      <c r="D175" s="39" t="s">
        <v>42</v>
      </c>
      <c r="E175" s="39">
        <v>16</v>
      </c>
      <c r="F175" s="35"/>
      <c r="G175" s="46" t="str">
        <f>IF(H166=0,H164,IF(H166&lt;&gt;0,H166))</f>
        <v>David</v>
      </c>
      <c r="H175" s="39" t="s">
        <v>43</v>
      </c>
      <c r="I175" s="41">
        <v>15</v>
      </c>
      <c r="J175" s="48"/>
      <c r="K175" s="48"/>
      <c r="L175" s="43" t="s">
        <v>15</v>
      </c>
      <c r="M175" s="48"/>
      <c r="N175" s="48" t="s">
        <v>50</v>
      </c>
      <c r="O175" s="48">
        <f t="shared" ref="O175:O180" si="25">IF(D171="V",50,IF(D171="E",25,IF(D171="D",0)))</f>
        <v>50</v>
      </c>
      <c r="P175" s="48">
        <f t="shared" ref="P175:P180" si="26">O175+E171-I171</f>
        <v>62</v>
      </c>
      <c r="Q175" s="48">
        <f t="shared" ref="Q175:Q180" si="27">IF(H171="V",50,IF(H171="E",25,IF(H171="D",0)))</f>
        <v>0</v>
      </c>
      <c r="R175" s="3">
        <f t="shared" ref="R175:R180" si="28">Q175+I171-E171</f>
        <v>-12</v>
      </c>
      <c r="S175" s="48"/>
      <c r="T175" s="48"/>
      <c r="U175" s="48"/>
      <c r="V175" s="48"/>
      <c r="W175" s="48"/>
    </row>
    <row r="176" spans="1:23" ht="15.75" thickBot="1" x14ac:dyDescent="0.3">
      <c r="A176" s="23" t="s">
        <v>14</v>
      </c>
      <c r="B176" s="24" t="str">
        <f>IF(H166&lt;&gt;0,"B/C",IF(H166=0,"B/C"))</f>
        <v>B/C</v>
      </c>
      <c r="C176" s="45" t="str">
        <f>IF(H166=0,D166,IF(H166&lt;&gt;0,D166))</f>
        <v>Marie</v>
      </c>
      <c r="D176" s="40" t="s">
        <v>42</v>
      </c>
      <c r="E176" s="40">
        <v>17</v>
      </c>
      <c r="F176" s="36"/>
      <c r="G176" s="47" t="str">
        <f>IF(H166=0,H164,IF(H166&lt;&gt;0,H164))</f>
        <v>David</v>
      </c>
      <c r="H176" s="40" t="s">
        <v>43</v>
      </c>
      <c r="I176" s="42">
        <v>3</v>
      </c>
      <c r="J176" s="48"/>
      <c r="K176" s="48"/>
      <c r="L176" s="43">
        <f>LARGE(F180:F183,1)</f>
        <v>158</v>
      </c>
      <c r="M176" s="48"/>
      <c r="N176" s="48"/>
      <c r="O176" s="48">
        <f t="shared" si="25"/>
        <v>0</v>
      </c>
      <c r="P176" s="48">
        <f t="shared" si="26"/>
        <v>-12</v>
      </c>
      <c r="Q176" s="48">
        <f t="shared" si="27"/>
        <v>50</v>
      </c>
      <c r="R176" s="3">
        <f t="shared" si="28"/>
        <v>62</v>
      </c>
      <c r="S176" s="48"/>
      <c r="T176" s="48"/>
      <c r="U176" s="48"/>
      <c r="V176" s="48"/>
      <c r="W176" s="48"/>
    </row>
    <row r="177" spans="1:23" x14ac:dyDescent="0.25">
      <c r="A177" s="48"/>
      <c r="B177" s="48"/>
      <c r="C177" s="48"/>
      <c r="D177" s="48"/>
      <c r="E177" s="48"/>
      <c r="F177" s="48"/>
      <c r="G177" s="48"/>
      <c r="H177" s="48"/>
      <c r="I177" s="48"/>
      <c r="J177" s="48"/>
      <c r="K177" s="48"/>
      <c r="L177" s="43">
        <f>LARGE(F180:F183,2)</f>
        <v>98</v>
      </c>
      <c r="M177" s="48"/>
      <c r="N177" s="48"/>
      <c r="O177" s="48">
        <f t="shared" si="25"/>
        <v>0</v>
      </c>
      <c r="P177" s="48">
        <f t="shared" si="26"/>
        <v>-1</v>
      </c>
      <c r="Q177" s="48">
        <f t="shared" si="27"/>
        <v>50</v>
      </c>
      <c r="R177" s="3">
        <f t="shared" si="28"/>
        <v>51</v>
      </c>
      <c r="S177" s="48"/>
      <c r="T177" s="48"/>
      <c r="U177" s="48"/>
      <c r="V177" s="48"/>
      <c r="W177" s="48"/>
    </row>
    <row r="178" spans="1:23" x14ac:dyDescent="0.25">
      <c r="A178" s="48"/>
      <c r="B178" s="48"/>
      <c r="C178" s="48"/>
      <c r="D178" s="48"/>
      <c r="E178" s="48"/>
      <c r="F178" s="48"/>
      <c r="G178" s="48"/>
      <c r="H178" s="48"/>
      <c r="I178" s="48"/>
      <c r="J178" s="48"/>
      <c r="K178" s="48"/>
      <c r="L178" s="43">
        <f>LARGE(F180:F183,3)</f>
        <v>44</v>
      </c>
      <c r="M178" s="48"/>
      <c r="N178" s="48"/>
      <c r="O178" s="48">
        <f t="shared" si="25"/>
        <v>50</v>
      </c>
      <c r="P178" s="48">
        <f t="shared" si="26"/>
        <v>57</v>
      </c>
      <c r="Q178" s="48">
        <f t="shared" si="27"/>
        <v>0</v>
      </c>
      <c r="R178" s="3">
        <f t="shared" si="28"/>
        <v>-7</v>
      </c>
      <c r="S178" s="48"/>
      <c r="T178" s="48"/>
      <c r="U178" s="48"/>
      <c r="V178" s="48"/>
      <c r="W178" s="48"/>
    </row>
    <row r="179" spans="1:23" x14ac:dyDescent="0.25">
      <c r="A179" s="48"/>
      <c r="B179" s="48"/>
      <c r="C179" s="27" t="s">
        <v>21</v>
      </c>
      <c r="D179" s="27" t="s">
        <v>23</v>
      </c>
      <c r="E179" s="27" t="s">
        <v>22</v>
      </c>
      <c r="F179" s="27" t="s">
        <v>15</v>
      </c>
      <c r="G179" s="27" t="s">
        <v>16</v>
      </c>
      <c r="H179" s="27" t="s">
        <v>17</v>
      </c>
      <c r="I179" s="27" t="s">
        <v>18</v>
      </c>
      <c r="J179" s="48"/>
      <c r="K179" s="48"/>
      <c r="L179" s="43" t="e">
        <f>LARGE(F180:F183,4)</f>
        <v>#NUM!</v>
      </c>
      <c r="M179" s="48"/>
      <c r="N179" s="48"/>
      <c r="O179" s="48">
        <f t="shared" si="25"/>
        <v>50</v>
      </c>
      <c r="P179" s="48">
        <f t="shared" si="26"/>
        <v>51</v>
      </c>
      <c r="Q179" s="48">
        <f t="shared" si="27"/>
        <v>0</v>
      </c>
      <c r="R179" s="3">
        <f t="shared" si="28"/>
        <v>-1</v>
      </c>
      <c r="S179" s="48"/>
      <c r="T179" s="48"/>
      <c r="U179" s="48"/>
      <c r="V179" s="48"/>
      <c r="W179" s="48"/>
    </row>
    <row r="180" spans="1:23" x14ac:dyDescent="0.25">
      <c r="A180" s="48"/>
      <c r="B180" s="25" t="str">
        <f>D164</f>
        <v>Carine</v>
      </c>
      <c r="C180" s="25">
        <f>IF(H166&lt;&gt;0,SUM(L165:L167),IF(H166=0,SUM(L169:L172)))</f>
        <v>3</v>
      </c>
      <c r="D180" s="25">
        <f>IF(H166&lt;&gt;0,SUM(M165:M167),IF(H166=0,SUM(M169:M172)))</f>
        <v>0</v>
      </c>
      <c r="E180" s="25">
        <f>IF(H166&lt;&gt;0,SUM(N165:N167),IF(H166=0,SUM(N169:N172)))</f>
        <v>1</v>
      </c>
      <c r="F180" s="25">
        <f>IF(H166&lt;&gt;0,SUM(P175,P177,P179),IF(H166=0,SUM(P183:P186)))</f>
        <v>158</v>
      </c>
      <c r="G180" s="25">
        <f>SUM(E171,E173,E175)</f>
        <v>32</v>
      </c>
      <c r="H180" s="25">
        <f>SUM(I171,I173,I175)</f>
        <v>20</v>
      </c>
      <c r="I180" s="25">
        <f>G180-H180</f>
        <v>12</v>
      </c>
      <c r="J180" s="48"/>
      <c r="K180" s="48"/>
      <c r="L180" s="48"/>
      <c r="M180" s="48"/>
      <c r="N180" s="48"/>
      <c r="O180" s="48">
        <f t="shared" si="25"/>
        <v>50</v>
      </c>
      <c r="P180" s="48">
        <f t="shared" si="26"/>
        <v>64</v>
      </c>
      <c r="Q180" s="48">
        <f t="shared" si="27"/>
        <v>0</v>
      </c>
      <c r="R180" s="3">
        <f t="shared" si="28"/>
        <v>-14</v>
      </c>
      <c r="S180" s="48"/>
      <c r="T180" s="48"/>
      <c r="U180" s="48"/>
      <c r="V180" s="48"/>
      <c r="W180" s="48"/>
    </row>
    <row r="181" spans="1:23" x14ac:dyDescent="0.25">
      <c r="A181" s="48"/>
      <c r="B181" s="14" t="str">
        <f>D166</f>
        <v>Marie</v>
      </c>
      <c r="C181" s="14">
        <f>IF(H166&lt;&gt;0,SUM(O165:O167),IF(H166=0,SUM(O169:O172)))</f>
        <v>1</v>
      </c>
      <c r="D181" s="14">
        <f>IF(H166&lt;&gt;0,SUM(P165:P167),IF(H166=0,SUM(P169:P172)))</f>
        <v>0</v>
      </c>
      <c r="E181" s="14">
        <f>IF(H166&lt;&gt;0,SUM(Q165:Q167),IF(H166=0,SUM(Q169:Q172)))</f>
        <v>3</v>
      </c>
      <c r="F181" s="14">
        <f>IF(H166&lt;&gt;0,SUM(R175,P178,P180),IF(H166=0,SUM(R183:R186)))</f>
        <v>44</v>
      </c>
      <c r="G181" s="14">
        <f>SUM(E174,E176,I171)</f>
        <v>32</v>
      </c>
      <c r="H181" s="14">
        <f>SUM(I174,I176,E171)</f>
        <v>23</v>
      </c>
      <c r="I181" s="14">
        <f t="shared" ref="I181:I182" si="29">G181-H181</f>
        <v>9</v>
      </c>
      <c r="J181" s="48"/>
      <c r="K181" s="48"/>
      <c r="L181" s="48"/>
      <c r="M181" s="48"/>
      <c r="N181" s="48"/>
      <c r="O181" s="48"/>
      <c r="P181" s="48"/>
      <c r="Q181" s="48"/>
      <c r="R181" s="48"/>
      <c r="S181" s="48"/>
      <c r="T181" s="48"/>
      <c r="U181" s="48"/>
      <c r="V181" s="48"/>
      <c r="W181" s="48"/>
    </row>
    <row r="182" spans="1:23" x14ac:dyDescent="0.25">
      <c r="A182" s="48"/>
      <c r="B182" s="16" t="str">
        <f>H164</f>
        <v>David</v>
      </c>
      <c r="C182" s="16">
        <f>IF(H166&lt;&gt;0,SUM(R165:R167),IF(H166=0,SUM(R169:R172)))</f>
        <v>2</v>
      </c>
      <c r="D182" s="16">
        <f>IF(H166&lt;&gt;0,SUM(S165:S167),IF(H166=0,SUM(S169:S172)))</f>
        <v>0</v>
      </c>
      <c r="E182" s="16">
        <f>IF(H166&lt;&gt;0,SUM(T165:T167),IF(H166=0,SUM(T169:T172)))</f>
        <v>2</v>
      </c>
      <c r="F182" s="16">
        <f>IF(H166&lt;&gt;0,SUM(P176,R177,R180),IF(H166=0,SUM(T183:T186)))</f>
        <v>98</v>
      </c>
      <c r="G182" s="16">
        <f>SUM(E172,I173,I176)</f>
        <v>10</v>
      </c>
      <c r="H182" s="16">
        <f>SUM(I172,E173,E176)</f>
        <v>35</v>
      </c>
      <c r="I182" s="16">
        <f t="shared" si="29"/>
        <v>-25</v>
      </c>
      <c r="J182" s="48"/>
      <c r="K182" s="48"/>
      <c r="L182" s="48"/>
      <c r="M182" s="48"/>
      <c r="N182" s="48" t="s">
        <v>51</v>
      </c>
      <c r="O182" s="52" t="s">
        <v>44</v>
      </c>
      <c r="P182" s="52"/>
      <c r="Q182" s="52" t="s">
        <v>52</v>
      </c>
      <c r="R182" s="52"/>
      <c r="S182" s="52" t="s">
        <v>53</v>
      </c>
      <c r="T182" s="52"/>
      <c r="U182" s="48"/>
      <c r="V182" s="48"/>
      <c r="W182" s="48"/>
    </row>
    <row r="183" spans="1:23" x14ac:dyDescent="0.25">
      <c r="A183" s="48"/>
      <c r="B183" s="15">
        <f>H166</f>
        <v>0</v>
      </c>
      <c r="C183" s="15" t="str">
        <f>IF(H166&lt;&gt;0,SUM(U165:U167),IF(H166=0," "))</f>
        <v xml:space="preserve"> </v>
      </c>
      <c r="D183" s="15" t="str">
        <f>IF(H166&lt;&gt;0,SUM(V165:V167),IF(H166=0," "))</f>
        <v xml:space="preserve"> </v>
      </c>
      <c r="E183" s="15" t="str">
        <f>IF(H166&lt;&gt;0,SUM(W165:W167),IF(H166=0," "))</f>
        <v xml:space="preserve"> </v>
      </c>
      <c r="F183" s="15" t="str">
        <f>IF(H166&lt;&gt;0,SUM(R176,R178,R179),IF(H166=0," " ))</f>
        <v xml:space="preserve"> </v>
      </c>
      <c r="G183" s="15" t="str">
        <f>IF(H166&lt;&gt;0,SUM(I175,I174,I172),IF(H166=0," "))</f>
        <v xml:space="preserve"> </v>
      </c>
      <c r="H183" s="15" t="str">
        <f>IF(H166&lt;&gt;0,SUM(E175,E174,E172),IF(H166=0," "))</f>
        <v xml:space="preserve"> </v>
      </c>
      <c r="I183" s="15" t="str">
        <f>IF(H166&lt;&gt;0,G183-H183,IF(H166=0," "))</f>
        <v xml:space="preserve"> </v>
      </c>
      <c r="J183" s="48"/>
      <c r="K183" s="48"/>
      <c r="L183" s="48"/>
      <c r="M183" s="48"/>
      <c r="N183" s="48"/>
      <c r="O183" s="48">
        <f>IF(D171="V",50,IF(D171="E",25,IF(D171="D",0)))</f>
        <v>50</v>
      </c>
      <c r="P183" s="48">
        <f>O183+E171-I171</f>
        <v>62</v>
      </c>
      <c r="Q183" s="48">
        <f>IF(H171="V",50,IF(H171="E",25,IF(H171="D",0)))</f>
        <v>0</v>
      </c>
      <c r="R183" s="48">
        <f>Q183+I171-E171</f>
        <v>-12</v>
      </c>
      <c r="S183" s="48">
        <f>IF(H172="V",50,IF(H172="E",25,IF(H172="D",0)))</f>
        <v>50</v>
      </c>
      <c r="T183" s="48">
        <f>S183+I172-E172</f>
        <v>62</v>
      </c>
      <c r="U183" s="48"/>
      <c r="V183" s="48"/>
      <c r="W183" s="48"/>
    </row>
    <row r="184" spans="1:23" x14ac:dyDescent="0.25">
      <c r="A184" s="48"/>
      <c r="B184" s="48"/>
      <c r="C184" s="48"/>
      <c r="D184" s="48"/>
      <c r="E184" s="48"/>
      <c r="F184" s="48"/>
      <c r="G184" s="48"/>
      <c r="H184" s="48"/>
      <c r="I184" s="48"/>
      <c r="J184" s="48"/>
      <c r="K184" s="48"/>
      <c r="L184" s="48"/>
      <c r="M184" s="48"/>
      <c r="N184" s="48"/>
      <c r="O184" s="48">
        <f>IF(D172="V",50,IF(D172="E",25,IF(D172="D",0)))</f>
        <v>0</v>
      </c>
      <c r="P184" s="48">
        <f>O184+E172-I172</f>
        <v>-12</v>
      </c>
      <c r="Q184" s="48">
        <f>IF(D173="V",50,IF(D173="E",25,IF(D173="D",0)))</f>
        <v>0</v>
      </c>
      <c r="R184" s="48">
        <f>Q184+E173-I173</f>
        <v>-1</v>
      </c>
      <c r="S184" s="48">
        <f>IF(H173="V",50,IF(H173="E",25,IF(H173="D",0)))</f>
        <v>50</v>
      </c>
      <c r="T184" s="48">
        <f>S184+I173-E173</f>
        <v>51</v>
      </c>
      <c r="U184" s="48"/>
      <c r="V184" s="48"/>
      <c r="W184" s="48"/>
    </row>
    <row r="185" spans="1:23" x14ac:dyDescent="0.25">
      <c r="A185" s="48"/>
      <c r="B185" s="48"/>
      <c r="C185" s="48"/>
      <c r="D185" s="48"/>
      <c r="E185" s="48"/>
      <c r="F185" s="48"/>
      <c r="G185" s="48"/>
      <c r="H185" s="48"/>
      <c r="I185" s="48"/>
      <c r="J185" s="48"/>
      <c r="K185" s="48"/>
      <c r="L185" s="48"/>
      <c r="M185" s="48"/>
      <c r="N185" s="48"/>
      <c r="O185" s="48">
        <f>IF(D174="V",50,IF(D174="E",25,IF(D174="D",0)))</f>
        <v>50</v>
      </c>
      <c r="P185" s="48">
        <f>O185+E174-I174</f>
        <v>57</v>
      </c>
      <c r="Q185" s="48">
        <f>IF(H174="V",50,IF(H174="E",25,IF(H174="D",0)))</f>
        <v>0</v>
      </c>
      <c r="R185" s="48">
        <f>Q185+I174-E174</f>
        <v>-7</v>
      </c>
      <c r="S185" s="48">
        <f>IF(H175="V",50,IF(H175="E",25,IF(H175="D",0)))</f>
        <v>0</v>
      </c>
      <c r="T185" s="48">
        <f>S185+I175-E175</f>
        <v>-1</v>
      </c>
      <c r="U185" s="48"/>
      <c r="V185" s="48"/>
      <c r="W185" s="48"/>
    </row>
    <row r="186" spans="1:23" x14ac:dyDescent="0.25">
      <c r="A186" s="48"/>
      <c r="B186" s="48"/>
      <c r="C186" s="48"/>
      <c r="D186" s="32"/>
      <c r="E186" s="13" t="s">
        <v>19</v>
      </c>
      <c r="F186" s="48"/>
      <c r="G186" s="48"/>
      <c r="H186" s="48"/>
      <c r="I186" s="48"/>
      <c r="J186" s="48"/>
      <c r="K186" s="48"/>
      <c r="L186" s="48"/>
      <c r="M186" s="48"/>
      <c r="N186" s="48"/>
      <c r="O186" s="48">
        <f>IF(D175="V",50,IF(D175="E",25,IF(D175="D",0)))</f>
        <v>50</v>
      </c>
      <c r="P186" s="48">
        <f>O186+E175-I175</f>
        <v>51</v>
      </c>
      <c r="Q186" s="48">
        <f>IF(D176="V",50,IF(D176="E",25,IF(D176="D",0)))</f>
        <v>50</v>
      </c>
      <c r="R186" s="48">
        <f>Q186+E176-I176</f>
        <v>64</v>
      </c>
      <c r="S186" s="48">
        <f>IF(H176="V",50,IF(H176="E",25,IF(H176="D",0)))</f>
        <v>0</v>
      </c>
      <c r="T186" s="48">
        <f>S186+I176-E176</f>
        <v>-14</v>
      </c>
      <c r="U186" s="48"/>
      <c r="V186" s="48"/>
      <c r="W186" s="48"/>
    </row>
    <row r="187" spans="1:23" x14ac:dyDescent="0.25">
      <c r="A187" s="48"/>
      <c r="B187" s="48"/>
      <c r="C187" s="48"/>
      <c r="D187" s="33">
        <v>1</v>
      </c>
      <c r="E187" s="28" t="str">
        <f>INDEX(B180:B183,MATCH(L176,F180:F183,))</f>
        <v>Carine</v>
      </c>
      <c r="F187" s="48"/>
      <c r="G187" s="48"/>
      <c r="H187" s="48"/>
      <c r="I187" s="48"/>
      <c r="J187" s="48"/>
      <c r="K187" s="48"/>
      <c r="L187" s="48"/>
      <c r="M187" s="48"/>
      <c r="N187" s="48"/>
      <c r="O187" s="48"/>
      <c r="P187" s="48"/>
      <c r="Q187" s="48"/>
      <c r="R187" s="48"/>
      <c r="S187" s="48"/>
      <c r="T187" s="48"/>
      <c r="U187" s="48"/>
      <c r="V187" s="48"/>
      <c r="W187" s="48"/>
    </row>
    <row r="188" spans="1:23" x14ac:dyDescent="0.25">
      <c r="A188" s="48"/>
      <c r="B188" s="48"/>
      <c r="C188" s="48"/>
      <c r="D188" s="33">
        <v>2</v>
      </c>
      <c r="E188" s="29" t="str">
        <f>INDEX(B180:B183,MATCH(L177,F180:F183,))</f>
        <v>David</v>
      </c>
      <c r="F188" s="48"/>
      <c r="G188" s="26"/>
      <c r="H188" s="48"/>
      <c r="I188" s="48"/>
      <c r="J188" s="48"/>
      <c r="K188" s="48"/>
      <c r="L188" s="48"/>
      <c r="M188" s="48"/>
      <c r="N188" s="48"/>
      <c r="O188" s="48"/>
      <c r="P188" s="48"/>
      <c r="Q188" s="48"/>
      <c r="R188" s="48"/>
      <c r="S188" s="48"/>
      <c r="T188" s="48"/>
      <c r="U188" s="48"/>
      <c r="V188" s="48"/>
      <c r="W188" s="48"/>
    </row>
    <row r="189" spans="1:23" x14ac:dyDescent="0.25">
      <c r="A189" s="48"/>
      <c r="B189" s="48"/>
      <c r="C189" s="48"/>
      <c r="D189" s="33">
        <v>3</v>
      </c>
      <c r="E189" s="30" t="str">
        <f>INDEX(B180:B183,MATCH(L178,F180:F183,))</f>
        <v>Marie</v>
      </c>
      <c r="F189" s="48"/>
      <c r="G189" s="48"/>
      <c r="H189" s="48"/>
      <c r="I189" s="48"/>
      <c r="J189" s="48"/>
      <c r="K189" s="48"/>
      <c r="L189" s="48"/>
      <c r="M189" s="48"/>
      <c r="N189" s="48"/>
      <c r="O189" s="48"/>
      <c r="P189" s="48"/>
      <c r="Q189" s="48"/>
      <c r="R189" s="48"/>
      <c r="S189" s="48"/>
      <c r="T189" s="48"/>
      <c r="U189" s="48"/>
      <c r="V189" s="48"/>
      <c r="W189" s="48"/>
    </row>
    <row r="190" spans="1:23" x14ac:dyDescent="0.25">
      <c r="A190" s="48"/>
      <c r="B190" s="48"/>
      <c r="C190" s="48"/>
      <c r="D190" s="33">
        <v>4</v>
      </c>
      <c r="E190" s="31" t="e">
        <f>INDEX(B180:B183,MATCH(L179,F180:F183,))</f>
        <v>#NUM!</v>
      </c>
      <c r="F190" s="48"/>
      <c r="G190" s="48"/>
      <c r="H190" s="48"/>
      <c r="I190" s="48"/>
      <c r="J190" s="48"/>
      <c r="K190" s="48"/>
      <c r="L190" s="48"/>
      <c r="M190" s="48"/>
      <c r="N190" s="48"/>
      <c r="O190" s="48"/>
      <c r="P190" s="48"/>
      <c r="Q190" s="48"/>
      <c r="R190" s="48"/>
      <c r="S190" s="48"/>
      <c r="T190" s="48"/>
      <c r="U190" s="48"/>
      <c r="V190" s="48"/>
      <c r="W190" s="48"/>
    </row>
    <row r="191" spans="1:23" x14ac:dyDescent="0.25">
      <c r="A191" s="34"/>
      <c r="B191" s="34"/>
      <c r="C191" s="34"/>
      <c r="D191" s="34"/>
      <c r="E191" s="34"/>
      <c r="F191" s="34"/>
      <c r="G191" s="34"/>
      <c r="H191" s="34"/>
      <c r="I191" s="34"/>
      <c r="J191" s="34"/>
      <c r="K191" s="34"/>
      <c r="L191" s="34"/>
      <c r="M191" s="34"/>
      <c r="N191" s="34"/>
      <c r="O191" s="34"/>
      <c r="P191" s="34"/>
      <c r="Q191" s="34"/>
      <c r="R191" s="34"/>
      <c r="S191" s="34"/>
      <c r="T191" s="34"/>
      <c r="U191" s="34"/>
      <c r="V191" s="34"/>
      <c r="W191" s="34"/>
    </row>
    <row r="192" spans="1:23" x14ac:dyDescent="0.25">
      <c r="A192" s="34"/>
      <c r="B192" s="34"/>
      <c r="C192" s="34"/>
      <c r="D192" s="34"/>
      <c r="E192" s="34"/>
      <c r="F192" s="34"/>
      <c r="G192" s="34"/>
      <c r="H192" s="34"/>
      <c r="I192" s="34"/>
      <c r="J192" s="34"/>
      <c r="K192" s="34"/>
      <c r="L192" s="34"/>
      <c r="M192" s="34"/>
      <c r="N192" s="34"/>
      <c r="O192" s="34"/>
      <c r="P192" s="34"/>
      <c r="Q192" s="34"/>
      <c r="R192" s="34"/>
      <c r="S192" s="34"/>
      <c r="T192" s="34"/>
      <c r="U192" s="34"/>
      <c r="V192" s="34"/>
      <c r="W192" s="34"/>
    </row>
    <row r="193" spans="1:23" ht="15" customHeight="1" x14ac:dyDescent="0.25">
      <c r="A193" s="53" t="s">
        <v>31</v>
      </c>
      <c r="B193" s="53"/>
      <c r="C193" s="53"/>
      <c r="D193" s="53"/>
      <c r="E193" s="53"/>
      <c r="F193" s="53"/>
      <c r="G193" s="53"/>
      <c r="H193" s="53"/>
      <c r="I193" s="53"/>
      <c r="J193" s="48"/>
      <c r="K193" s="48"/>
      <c r="L193" s="48"/>
      <c r="M193" s="48"/>
      <c r="N193" s="48"/>
      <c r="O193" s="48"/>
      <c r="P193" s="48"/>
      <c r="Q193" s="48"/>
      <c r="R193" s="48"/>
      <c r="S193" s="48"/>
      <c r="T193" s="48"/>
      <c r="U193" s="48"/>
      <c r="V193" s="48"/>
      <c r="W193" s="48"/>
    </row>
    <row r="194" spans="1:23" ht="15" customHeight="1" x14ac:dyDescent="0.25">
      <c r="A194" s="53"/>
      <c r="B194" s="53"/>
      <c r="C194" s="53"/>
      <c r="D194" s="53"/>
      <c r="E194" s="53"/>
      <c r="F194" s="53"/>
      <c r="G194" s="53"/>
      <c r="H194" s="53"/>
      <c r="I194" s="53"/>
      <c r="J194" s="48"/>
      <c r="K194" s="48"/>
      <c r="L194" s="48" t="s">
        <v>0</v>
      </c>
      <c r="M194" s="48"/>
      <c r="N194" s="48"/>
      <c r="O194" s="48" t="s">
        <v>1</v>
      </c>
      <c r="P194" s="48"/>
      <c r="Q194" s="48"/>
      <c r="R194" s="48" t="s">
        <v>2</v>
      </c>
      <c r="S194" s="48"/>
      <c r="T194" s="48"/>
      <c r="U194" s="48" t="s">
        <v>3</v>
      </c>
      <c r="V194" s="48"/>
      <c r="W194" s="48"/>
    </row>
    <row r="195" spans="1:23" ht="15.75" thickBot="1" x14ac:dyDescent="0.3">
      <c r="A195" s="48"/>
      <c r="B195" s="48"/>
      <c r="C195" s="48"/>
      <c r="D195" s="48"/>
      <c r="E195" s="48"/>
      <c r="F195" s="48"/>
      <c r="G195" s="48"/>
      <c r="H195" s="48"/>
      <c r="I195" s="48"/>
      <c r="J195" s="48"/>
      <c r="K195" s="48"/>
      <c r="L195" s="48" t="s">
        <v>47</v>
      </c>
      <c r="M195" s="48" t="s">
        <v>48</v>
      </c>
      <c r="N195" s="48" t="s">
        <v>49</v>
      </c>
      <c r="O195" s="48" t="s">
        <v>47</v>
      </c>
      <c r="P195" s="48" t="s">
        <v>48</v>
      </c>
      <c r="Q195" s="48" t="s">
        <v>49</v>
      </c>
      <c r="R195" s="48" t="s">
        <v>47</v>
      </c>
      <c r="S195" s="48" t="s">
        <v>48</v>
      </c>
      <c r="T195" s="48" t="s">
        <v>49</v>
      </c>
      <c r="U195" s="48" t="s">
        <v>47</v>
      </c>
      <c r="V195" s="48" t="s">
        <v>48</v>
      </c>
      <c r="W195" s="48" t="s">
        <v>49</v>
      </c>
    </row>
    <row r="196" spans="1:23" ht="15.75" thickBot="1" x14ac:dyDescent="0.3">
      <c r="A196" s="48"/>
      <c r="B196" s="48"/>
      <c r="C196" s="4" t="s">
        <v>0</v>
      </c>
      <c r="D196" s="37" t="s">
        <v>67</v>
      </c>
      <c r="E196" s="48"/>
      <c r="F196" s="48"/>
      <c r="G196" s="6" t="s">
        <v>2</v>
      </c>
      <c r="H196" s="38" t="s">
        <v>69</v>
      </c>
      <c r="I196" s="48"/>
      <c r="J196" s="48"/>
      <c r="K196" s="48"/>
      <c r="L196" s="48"/>
      <c r="M196" s="48"/>
      <c r="N196" s="48"/>
      <c r="O196" s="48"/>
      <c r="P196" s="48"/>
      <c r="Q196" s="48"/>
      <c r="R196" s="48"/>
      <c r="S196" s="48"/>
      <c r="T196" s="48"/>
      <c r="U196" s="48"/>
      <c r="V196" s="48"/>
      <c r="W196" s="48"/>
    </row>
    <row r="197" spans="1:23" ht="15.75" thickBot="1" x14ac:dyDescent="0.3">
      <c r="A197" s="48"/>
      <c r="B197" s="48"/>
      <c r="C197" s="48"/>
      <c r="D197" s="48"/>
      <c r="E197" s="48"/>
      <c r="F197" s="48"/>
      <c r="G197" s="48"/>
      <c r="H197" s="48"/>
      <c r="I197" s="48"/>
      <c r="J197" s="48"/>
      <c r="K197" s="48" t="s">
        <v>45</v>
      </c>
      <c r="L197" s="48">
        <f>COUNTIF(D203,"V")</f>
        <v>1</v>
      </c>
      <c r="M197" s="48">
        <f>COUNTIF(D203,"E")</f>
        <v>0</v>
      </c>
      <c r="N197" s="48">
        <f>COUNTIF(D203,"D")</f>
        <v>0</v>
      </c>
      <c r="O197" s="48">
        <f>COUNTIF(H203,"V")</f>
        <v>0</v>
      </c>
      <c r="P197" s="48">
        <f>COUNTIF(H203,"E")</f>
        <v>0</v>
      </c>
      <c r="Q197" s="48">
        <f>COUNTIF(H203,"D")</f>
        <v>1</v>
      </c>
      <c r="R197" s="48">
        <f>COUNTIF(D204,"V")</f>
        <v>0</v>
      </c>
      <c r="S197" s="48">
        <f>COUNTIF(D204,"E")</f>
        <v>0</v>
      </c>
      <c r="T197" s="48">
        <f>COUNTIF(D204,"D")</f>
        <v>1</v>
      </c>
      <c r="U197" s="48">
        <f>COUNTIF(H204,"V")</f>
        <v>1</v>
      </c>
      <c r="V197" s="48">
        <f>COUNTIF(H204,"E")</f>
        <v>0</v>
      </c>
      <c r="W197" s="48">
        <f>COUNTIF(H204,"D")</f>
        <v>0</v>
      </c>
    </row>
    <row r="198" spans="1:23" ht="15.75" thickBot="1" x14ac:dyDescent="0.3">
      <c r="A198" s="48"/>
      <c r="B198" s="48"/>
      <c r="C198" s="5" t="s">
        <v>1</v>
      </c>
      <c r="D198" s="38" t="s">
        <v>68</v>
      </c>
      <c r="E198" s="48"/>
      <c r="F198" s="48"/>
      <c r="G198" s="7" t="s">
        <v>3</v>
      </c>
      <c r="H198" s="38"/>
      <c r="I198" s="48"/>
      <c r="J198" s="48"/>
      <c r="K198" s="48"/>
      <c r="L198" s="48">
        <f>COUNTIF(D205,"V")</f>
        <v>0</v>
      </c>
      <c r="M198" s="48">
        <f>COUNTIF(D205,"E")</f>
        <v>0</v>
      </c>
      <c r="N198" s="48">
        <f>COUNTIF(D205,"D")</f>
        <v>1</v>
      </c>
      <c r="O198" s="48">
        <f>COUNTIF(D206,"V")</f>
        <v>1</v>
      </c>
      <c r="P198" s="48">
        <f>COUNTIF(D206,"E")</f>
        <v>0</v>
      </c>
      <c r="Q198" s="48">
        <f>COUNTIF(D206,"D")</f>
        <v>0</v>
      </c>
      <c r="R198" s="48">
        <f>COUNTIF(H205,"V")</f>
        <v>1</v>
      </c>
      <c r="S198" s="48">
        <f>COUNTIF(H205,"E")</f>
        <v>0</v>
      </c>
      <c r="T198" s="48">
        <f>COUNTIF(H205,"D")</f>
        <v>0</v>
      </c>
      <c r="U198" s="48">
        <f>COUNTIF(H206,"V")</f>
        <v>0</v>
      </c>
      <c r="V198" s="48">
        <f>COUNTIF(H206,"E")</f>
        <v>0</v>
      </c>
      <c r="W198" s="48">
        <f>COUNTIF(H206,"D")</f>
        <v>1</v>
      </c>
    </row>
    <row r="199" spans="1:23" x14ac:dyDescent="0.25">
      <c r="A199" s="48"/>
      <c r="B199" s="48"/>
      <c r="C199" s="34"/>
      <c r="D199" s="9"/>
      <c r="E199" s="48"/>
      <c r="F199" s="48"/>
      <c r="G199" s="34"/>
      <c r="H199" s="9"/>
      <c r="I199" s="48"/>
      <c r="J199" s="48"/>
      <c r="K199" s="48"/>
      <c r="L199" s="48">
        <f>COUNTIF(D207,"V")</f>
        <v>1</v>
      </c>
      <c r="M199" s="48">
        <f>COUNTIF(D207,"E")</f>
        <v>0</v>
      </c>
      <c r="N199" s="48">
        <f>COUNTIF(D207,"D")</f>
        <v>0</v>
      </c>
      <c r="O199" s="48">
        <f>COUNTIF(D208,"V")</f>
        <v>1</v>
      </c>
      <c r="P199" s="48">
        <f>COUNTIF(D208,"E")</f>
        <v>0</v>
      </c>
      <c r="Q199" s="48">
        <f>COUNTIF(D208,"D")</f>
        <v>0</v>
      </c>
      <c r="R199" s="48">
        <f>COUNTIF(H208,"V")</f>
        <v>0</v>
      </c>
      <c r="S199" s="48">
        <f>COUNTIF(H208,"E")</f>
        <v>0</v>
      </c>
      <c r="T199" s="48">
        <f>COUNTIF(H208,"D")</f>
        <v>1</v>
      </c>
      <c r="U199" s="48">
        <f>COUNTIF(H207,"V")</f>
        <v>0</v>
      </c>
      <c r="V199" s="48">
        <f>COUNTIF(H207,"E")</f>
        <v>0</v>
      </c>
      <c r="W199" s="48">
        <f>COUNTIF(H207,"D")</f>
        <v>1</v>
      </c>
    </row>
    <row r="200" spans="1:23" ht="15.75" thickBot="1" x14ac:dyDescent="0.3">
      <c r="A200" s="48"/>
      <c r="B200" s="48"/>
      <c r="C200" s="48"/>
      <c r="D200" s="48"/>
      <c r="E200" s="48"/>
      <c r="F200" s="48"/>
      <c r="G200" s="48"/>
      <c r="H200" s="48"/>
      <c r="I200" s="48"/>
      <c r="J200" s="48"/>
      <c r="K200" s="48"/>
      <c r="L200" s="48"/>
      <c r="M200" s="48"/>
      <c r="N200" s="48"/>
      <c r="O200" s="48"/>
      <c r="P200" s="48"/>
      <c r="Q200" s="48"/>
      <c r="R200" s="48"/>
      <c r="S200" s="48"/>
      <c r="T200" s="48"/>
      <c r="U200" s="48"/>
      <c r="V200" s="48"/>
      <c r="W200" s="48"/>
    </row>
    <row r="201" spans="1:23" ht="18.75" x14ac:dyDescent="0.25">
      <c r="A201" s="49" t="s">
        <v>24</v>
      </c>
      <c r="B201" s="50"/>
      <c r="C201" s="50"/>
      <c r="D201" s="50"/>
      <c r="E201" s="50"/>
      <c r="F201" s="50"/>
      <c r="G201" s="50"/>
      <c r="H201" s="50"/>
      <c r="I201" s="51"/>
      <c r="J201" s="48"/>
      <c r="K201" s="48" t="s">
        <v>46</v>
      </c>
      <c r="L201" s="48">
        <f>COUNTIF(D203,"V")</f>
        <v>1</v>
      </c>
      <c r="M201" s="48">
        <f>COUNTIF(D203,"E")</f>
        <v>0</v>
      </c>
      <c r="N201" s="48">
        <f>COUNTIF(D203,"D")</f>
        <v>0</v>
      </c>
      <c r="O201" s="48">
        <f>COUNTIF(H203,"V")</f>
        <v>0</v>
      </c>
      <c r="P201" s="48">
        <f>COUNTIF(H203,"E")</f>
        <v>0</v>
      </c>
      <c r="Q201" s="48">
        <f>COUNTIF(H203,"D")</f>
        <v>1</v>
      </c>
      <c r="R201" s="48">
        <f>COUNTIF(H204,"V")</f>
        <v>1</v>
      </c>
      <c r="S201" s="48">
        <f>COUNTIF(H204,"E")</f>
        <v>0</v>
      </c>
      <c r="T201" s="48">
        <f>COUNTIF(H204,"D")</f>
        <v>0</v>
      </c>
      <c r="U201" s="48"/>
      <c r="V201" s="48"/>
      <c r="W201" s="48"/>
    </row>
    <row r="202" spans="1:23" x14ac:dyDescent="0.25">
      <c r="A202" s="8"/>
      <c r="B202" s="9"/>
      <c r="C202" s="10"/>
      <c r="D202" s="11" t="s">
        <v>4</v>
      </c>
      <c r="E202" s="11" t="s">
        <v>8</v>
      </c>
      <c r="F202" s="11"/>
      <c r="G202" s="11"/>
      <c r="H202" s="11" t="s">
        <v>4</v>
      </c>
      <c r="I202" s="12" t="s">
        <v>8</v>
      </c>
      <c r="J202" s="48"/>
      <c r="K202" s="48"/>
      <c r="L202" s="48">
        <f>COUNTIF(D204,"V")</f>
        <v>0</v>
      </c>
      <c r="M202" s="48">
        <f>COUNTIF(D204,"E")</f>
        <v>0</v>
      </c>
      <c r="N202" s="48">
        <f>COUNTIF(D204,"D")</f>
        <v>1</v>
      </c>
      <c r="O202" s="48">
        <f>COUNTIF(D205,"V")</f>
        <v>0</v>
      </c>
      <c r="P202" s="48">
        <f>COUNTIF(D205,"E")</f>
        <v>0</v>
      </c>
      <c r="Q202" s="48">
        <f>COUNTIF(D205,"D")</f>
        <v>1</v>
      </c>
      <c r="R202" s="48">
        <f>COUNTIF(H205,"V")</f>
        <v>1</v>
      </c>
      <c r="S202" s="48">
        <f>COUNTIF(H205,"E")</f>
        <v>0</v>
      </c>
      <c r="T202" s="48">
        <f>COUNTIF(H205,"D")</f>
        <v>0</v>
      </c>
      <c r="U202" s="48"/>
      <c r="V202" s="48"/>
      <c r="W202" s="48"/>
    </row>
    <row r="203" spans="1:23" x14ac:dyDescent="0.25">
      <c r="A203" s="17" t="s">
        <v>9</v>
      </c>
      <c r="B203" s="18" t="s">
        <v>20</v>
      </c>
      <c r="C203" s="44" t="str">
        <f>D196</f>
        <v>Patricia</v>
      </c>
      <c r="D203" s="39" t="s">
        <v>42</v>
      </c>
      <c r="E203" s="39">
        <v>12</v>
      </c>
      <c r="F203" s="35"/>
      <c r="G203" s="46" t="str">
        <f>D198</f>
        <v>Véronique</v>
      </c>
      <c r="H203" s="39" t="s">
        <v>43</v>
      </c>
      <c r="I203" s="41">
        <v>0</v>
      </c>
      <c r="J203" s="48"/>
      <c r="K203" s="48"/>
      <c r="L203" s="48">
        <f>COUNTIF(D206,"V")</f>
        <v>1</v>
      </c>
      <c r="M203" s="48">
        <f>COUNTIF(D206,"E")</f>
        <v>0</v>
      </c>
      <c r="N203" s="48">
        <f>COUNTIF(D206,"D")</f>
        <v>0</v>
      </c>
      <c r="O203" s="48">
        <f>COUNTIF(H206,"V")</f>
        <v>0</v>
      </c>
      <c r="P203" s="48">
        <f>COUNTIF(H206,"E")</f>
        <v>0</v>
      </c>
      <c r="Q203" s="48">
        <f>COUNTIF(H206,"D")</f>
        <v>1</v>
      </c>
      <c r="R203" s="48">
        <f>COUNTIF(H207,"V")</f>
        <v>0</v>
      </c>
      <c r="S203" s="48">
        <f>COUNTIF(H207,"E")</f>
        <v>0</v>
      </c>
      <c r="T203" s="48">
        <f>COUNTIF(H207,"D")</f>
        <v>1</v>
      </c>
      <c r="U203" s="48"/>
      <c r="V203" s="48"/>
      <c r="W203" s="48"/>
    </row>
    <row r="204" spans="1:23" x14ac:dyDescent="0.25">
      <c r="A204" s="19" t="s">
        <v>10</v>
      </c>
      <c r="B204" s="20" t="str">
        <f>IF(H198&lt;&gt;0,"C/D",IF(H198=0,"A/C"))</f>
        <v>A/C</v>
      </c>
      <c r="C204" s="44" t="str">
        <f>IF(H198=0,D196,IF(H198&lt;&gt;0,H196))</f>
        <v>Patricia</v>
      </c>
      <c r="D204" s="39" t="s">
        <v>43</v>
      </c>
      <c r="E204" s="39">
        <v>2</v>
      </c>
      <c r="F204" s="35"/>
      <c r="G204" s="46" t="str">
        <f>IF(H198=0,H196,IF(H198&lt;&gt;0,H198))</f>
        <v>Stéphane</v>
      </c>
      <c r="H204" s="39" t="s">
        <v>42</v>
      </c>
      <c r="I204" s="41">
        <v>14</v>
      </c>
      <c r="J204" s="48"/>
      <c r="K204" s="48"/>
      <c r="L204" s="48">
        <f>COUNTIF(D207,"V")</f>
        <v>1</v>
      </c>
      <c r="M204" s="48">
        <f>COUNTIF(D207,"E")</f>
        <v>0</v>
      </c>
      <c r="N204" s="48">
        <f>COUNTIF(D207,"D")</f>
        <v>0</v>
      </c>
      <c r="O204" s="48">
        <f>COUNTIF(D208,"V")</f>
        <v>1</v>
      </c>
      <c r="P204" s="48">
        <f>COUNTIF(D208,"E")</f>
        <v>0</v>
      </c>
      <c r="Q204" s="48">
        <f>COUNTIF(D208,"D")</f>
        <v>0</v>
      </c>
      <c r="R204" s="48">
        <f>COUNTIF(H208,"V")</f>
        <v>0</v>
      </c>
      <c r="S204" s="48">
        <f>COUNTIF(H208,"E")</f>
        <v>0</v>
      </c>
      <c r="T204" s="48">
        <f>COUNTIF(H208,"D")</f>
        <v>1</v>
      </c>
      <c r="U204" s="48"/>
      <c r="V204" s="48"/>
      <c r="W204" s="48"/>
    </row>
    <row r="205" spans="1:23" x14ac:dyDescent="0.25">
      <c r="A205" s="21" t="s">
        <v>11</v>
      </c>
      <c r="B205" s="22" t="str">
        <f>IF(H198&lt;&gt;0,"A/C",IF(H198=0,"B/C"))</f>
        <v>B/C</v>
      </c>
      <c r="C205" s="44" t="str">
        <f>IF(H198=0,D198,IF(H198&lt;&gt;0,D196))</f>
        <v>Véronique</v>
      </c>
      <c r="D205" s="39" t="s">
        <v>43</v>
      </c>
      <c r="E205" s="39">
        <v>4</v>
      </c>
      <c r="F205" s="35"/>
      <c r="G205" s="46" t="str">
        <f>IF(H198=0,H196,IF(H198&lt;&gt;0,H196))</f>
        <v>Stéphane</v>
      </c>
      <c r="H205" s="39" t="s">
        <v>42</v>
      </c>
      <c r="I205" s="41">
        <v>5</v>
      </c>
      <c r="J205" s="48"/>
      <c r="K205" s="48"/>
      <c r="L205" s="48"/>
      <c r="M205" s="48"/>
      <c r="N205" s="48"/>
      <c r="O205" s="48"/>
      <c r="P205" s="48"/>
      <c r="Q205" s="48"/>
      <c r="R205" s="48"/>
      <c r="S205" s="48"/>
      <c r="T205" s="48"/>
      <c r="U205" s="48"/>
      <c r="V205" s="48"/>
      <c r="W205" s="48"/>
    </row>
    <row r="206" spans="1:23" x14ac:dyDescent="0.25">
      <c r="A206" s="17" t="s">
        <v>12</v>
      </c>
      <c r="B206" s="18" t="str">
        <f>IF(H198&lt;&gt;0,"B/D",IF(H198=0,"A/B"))</f>
        <v>A/B</v>
      </c>
      <c r="C206" s="44" t="str">
        <f>IF(H198=0,D196,IF(H198&lt;&gt;0,D198))</f>
        <v>Patricia</v>
      </c>
      <c r="D206" s="39" t="s">
        <v>42</v>
      </c>
      <c r="E206" s="39">
        <v>15</v>
      </c>
      <c r="F206" s="35"/>
      <c r="G206" s="46" t="str">
        <f>IF(H198=0,D198,IF(H198&lt;&gt;0,H198))</f>
        <v>Véronique</v>
      </c>
      <c r="H206" s="39" t="s">
        <v>43</v>
      </c>
      <c r="I206" s="41">
        <v>8</v>
      </c>
      <c r="J206" s="48"/>
      <c r="K206" s="48"/>
      <c r="L206" s="48"/>
      <c r="M206" s="48"/>
      <c r="N206" s="48"/>
      <c r="O206" s="48"/>
      <c r="P206" s="48"/>
      <c r="Q206" s="48"/>
      <c r="R206" s="48"/>
      <c r="S206" s="48"/>
      <c r="T206" s="48"/>
      <c r="U206" s="48"/>
      <c r="V206" s="48"/>
      <c r="W206" s="48"/>
    </row>
    <row r="207" spans="1:23" x14ac:dyDescent="0.25">
      <c r="A207" s="19" t="s">
        <v>13</v>
      </c>
      <c r="B207" s="20" t="str">
        <f>IF(H198&lt;&gt;0,"A/D",IF(H198=0,"A/C"))</f>
        <v>A/C</v>
      </c>
      <c r="C207" s="44" t="str">
        <f>IF(H198=0,D196,IF(H198&lt;&gt;0,D196))</f>
        <v>Patricia</v>
      </c>
      <c r="D207" s="39" t="s">
        <v>42</v>
      </c>
      <c r="E207" s="39">
        <v>16</v>
      </c>
      <c r="F207" s="35"/>
      <c r="G207" s="46" t="str">
        <f>IF(H198=0,H196,IF(H198&lt;&gt;0,H198))</f>
        <v>Stéphane</v>
      </c>
      <c r="H207" s="39" t="s">
        <v>43</v>
      </c>
      <c r="I207" s="41">
        <v>15</v>
      </c>
      <c r="J207" s="48"/>
      <c r="K207" s="48"/>
      <c r="L207" s="43" t="s">
        <v>15</v>
      </c>
      <c r="M207" s="48"/>
      <c r="N207" s="48" t="s">
        <v>50</v>
      </c>
      <c r="O207" s="48">
        <f t="shared" ref="O207:O212" si="30">IF(D203="V",50,IF(D203="E",25,IF(D203="D",0)))</f>
        <v>50</v>
      </c>
      <c r="P207" s="48">
        <f t="shared" ref="P207:P212" si="31">O207+E203-I203</f>
        <v>62</v>
      </c>
      <c r="Q207" s="48">
        <f t="shared" ref="Q207:Q212" si="32">IF(H203="V",50,IF(H203="E",25,IF(H203="D",0)))</f>
        <v>0</v>
      </c>
      <c r="R207" s="3">
        <f t="shared" ref="R207:R212" si="33">Q207+I203-E203</f>
        <v>-12</v>
      </c>
      <c r="S207" s="48"/>
      <c r="T207" s="48"/>
      <c r="U207" s="48"/>
      <c r="V207" s="48"/>
      <c r="W207" s="48"/>
    </row>
    <row r="208" spans="1:23" ht="15.75" thickBot="1" x14ac:dyDescent="0.3">
      <c r="A208" s="23" t="s">
        <v>14</v>
      </c>
      <c r="B208" s="24" t="str">
        <f>IF(H198&lt;&gt;0,"B/C",IF(H198=0,"B/C"))</f>
        <v>B/C</v>
      </c>
      <c r="C208" s="45" t="str">
        <f>IF(H198=0,D198,IF(H198&lt;&gt;0,D198))</f>
        <v>Véronique</v>
      </c>
      <c r="D208" s="40" t="s">
        <v>42</v>
      </c>
      <c r="E208" s="40">
        <v>17</v>
      </c>
      <c r="F208" s="36"/>
      <c r="G208" s="47" t="str">
        <f>IF(H198=0,H196,IF(H198&lt;&gt;0,H196))</f>
        <v>Stéphane</v>
      </c>
      <c r="H208" s="40" t="s">
        <v>43</v>
      </c>
      <c r="I208" s="42">
        <v>3</v>
      </c>
      <c r="J208" s="48"/>
      <c r="K208" s="48"/>
      <c r="L208" s="43">
        <f>LARGE(F212:F215,1)</f>
        <v>158</v>
      </c>
      <c r="M208" s="48"/>
      <c r="N208" s="48"/>
      <c r="O208" s="48">
        <f t="shared" si="30"/>
        <v>0</v>
      </c>
      <c r="P208" s="48">
        <f t="shared" si="31"/>
        <v>-12</v>
      </c>
      <c r="Q208" s="48">
        <f t="shared" si="32"/>
        <v>50</v>
      </c>
      <c r="R208" s="3">
        <f t="shared" si="33"/>
        <v>62</v>
      </c>
      <c r="S208" s="48"/>
      <c r="T208" s="48"/>
      <c r="U208" s="48"/>
      <c r="V208" s="48"/>
      <c r="W208" s="48"/>
    </row>
    <row r="209" spans="1:23" x14ac:dyDescent="0.25">
      <c r="A209" s="48"/>
      <c r="B209" s="48"/>
      <c r="C209" s="48"/>
      <c r="D209" s="48"/>
      <c r="E209" s="48"/>
      <c r="F209" s="48"/>
      <c r="G209" s="48"/>
      <c r="H209" s="48"/>
      <c r="I209" s="48"/>
      <c r="J209" s="48"/>
      <c r="K209" s="48"/>
      <c r="L209" s="43">
        <f>LARGE(F212:F215,2)</f>
        <v>98</v>
      </c>
      <c r="M209" s="48"/>
      <c r="N209" s="48"/>
      <c r="O209" s="48">
        <f t="shared" si="30"/>
        <v>0</v>
      </c>
      <c r="P209" s="48">
        <f t="shared" si="31"/>
        <v>-1</v>
      </c>
      <c r="Q209" s="48">
        <f t="shared" si="32"/>
        <v>50</v>
      </c>
      <c r="R209" s="3">
        <f t="shared" si="33"/>
        <v>51</v>
      </c>
      <c r="S209" s="48"/>
      <c r="T209" s="48"/>
      <c r="U209" s="48"/>
      <c r="V209" s="48"/>
      <c r="W209" s="48"/>
    </row>
    <row r="210" spans="1:23" x14ac:dyDescent="0.25">
      <c r="A210" s="48"/>
      <c r="B210" s="48"/>
      <c r="C210" s="48"/>
      <c r="D210" s="48"/>
      <c r="E210" s="48"/>
      <c r="F210" s="48"/>
      <c r="G210" s="48"/>
      <c r="H210" s="48"/>
      <c r="I210" s="48"/>
      <c r="J210" s="48"/>
      <c r="K210" s="48"/>
      <c r="L210" s="43">
        <f>LARGE(F212:F215,3)</f>
        <v>44</v>
      </c>
      <c r="M210" s="48"/>
      <c r="N210" s="48"/>
      <c r="O210" s="48">
        <f t="shared" si="30"/>
        <v>50</v>
      </c>
      <c r="P210" s="48">
        <f t="shared" si="31"/>
        <v>57</v>
      </c>
      <c r="Q210" s="48">
        <f t="shared" si="32"/>
        <v>0</v>
      </c>
      <c r="R210" s="3">
        <f t="shared" si="33"/>
        <v>-7</v>
      </c>
      <c r="S210" s="48"/>
      <c r="T210" s="48"/>
      <c r="U210" s="48"/>
      <c r="V210" s="48"/>
      <c r="W210" s="48"/>
    </row>
    <row r="211" spans="1:23" x14ac:dyDescent="0.25">
      <c r="A211" s="48"/>
      <c r="B211" s="48"/>
      <c r="C211" s="27" t="s">
        <v>21</v>
      </c>
      <c r="D211" s="27" t="s">
        <v>23</v>
      </c>
      <c r="E211" s="27" t="s">
        <v>22</v>
      </c>
      <c r="F211" s="27" t="s">
        <v>15</v>
      </c>
      <c r="G211" s="27" t="s">
        <v>16</v>
      </c>
      <c r="H211" s="27" t="s">
        <v>17</v>
      </c>
      <c r="I211" s="27" t="s">
        <v>18</v>
      </c>
      <c r="J211" s="48"/>
      <c r="K211" s="48"/>
      <c r="L211" s="43" t="e">
        <f>LARGE(F212:F215,4)</f>
        <v>#NUM!</v>
      </c>
      <c r="M211" s="48"/>
      <c r="N211" s="48"/>
      <c r="O211" s="48">
        <f t="shared" si="30"/>
        <v>50</v>
      </c>
      <c r="P211" s="48">
        <f t="shared" si="31"/>
        <v>51</v>
      </c>
      <c r="Q211" s="48">
        <f t="shared" si="32"/>
        <v>0</v>
      </c>
      <c r="R211" s="3">
        <f t="shared" si="33"/>
        <v>-1</v>
      </c>
      <c r="S211" s="48"/>
      <c r="T211" s="48"/>
      <c r="U211" s="48"/>
      <c r="V211" s="48"/>
      <c r="W211" s="48"/>
    </row>
    <row r="212" spans="1:23" x14ac:dyDescent="0.25">
      <c r="A212" s="48"/>
      <c r="B212" s="25" t="str">
        <f>D196</f>
        <v>Patricia</v>
      </c>
      <c r="C212" s="25">
        <f>IF(H198&lt;&gt;0,SUM(L197:L199),IF(H198=0,SUM(L201:L204)))</f>
        <v>3</v>
      </c>
      <c r="D212" s="25">
        <f>IF(H198&lt;&gt;0,SUM(M197:M199),IF(H198=0,SUM(M201:M204)))</f>
        <v>0</v>
      </c>
      <c r="E212" s="25">
        <f>IF(H198&lt;&gt;0,SUM(N197:N199),IF(H198=0,SUM(N201:N204)))</f>
        <v>1</v>
      </c>
      <c r="F212" s="25">
        <f>IF(H198&lt;&gt;0,SUM(P207,P209,P211),IF(H198=0,SUM(P215:P218)))</f>
        <v>158</v>
      </c>
      <c r="G212" s="25">
        <f>SUM(E203,E205,E207)</f>
        <v>32</v>
      </c>
      <c r="H212" s="25">
        <f>SUM(I203,I205,I207)</f>
        <v>20</v>
      </c>
      <c r="I212" s="25">
        <f>G212-H212</f>
        <v>12</v>
      </c>
      <c r="J212" s="48"/>
      <c r="K212" s="48"/>
      <c r="L212" s="48"/>
      <c r="M212" s="48"/>
      <c r="N212" s="48"/>
      <c r="O212" s="48">
        <f t="shared" si="30"/>
        <v>50</v>
      </c>
      <c r="P212" s="48">
        <f t="shared" si="31"/>
        <v>64</v>
      </c>
      <c r="Q212" s="48">
        <f t="shared" si="32"/>
        <v>0</v>
      </c>
      <c r="R212" s="3">
        <f t="shared" si="33"/>
        <v>-14</v>
      </c>
      <c r="S212" s="48"/>
      <c r="T212" s="48"/>
      <c r="U212" s="48"/>
      <c r="V212" s="48"/>
      <c r="W212" s="48"/>
    </row>
    <row r="213" spans="1:23" x14ac:dyDescent="0.25">
      <c r="A213" s="48"/>
      <c r="B213" s="14" t="str">
        <f>D198</f>
        <v>Véronique</v>
      </c>
      <c r="C213" s="14">
        <f>IF(H198&lt;&gt;0,SUM(O197:O199),IF(H198=0,SUM(O201:O204)))</f>
        <v>1</v>
      </c>
      <c r="D213" s="14">
        <f>IF(H198&lt;&gt;0,SUM(P197:P199),IF(H198=0,SUM(P201:P204)))</f>
        <v>0</v>
      </c>
      <c r="E213" s="14">
        <f>IF(H198&lt;&gt;0,SUM(Q197:Q199),IF(H198=0,SUM(Q201:Q204)))</f>
        <v>3</v>
      </c>
      <c r="F213" s="14">
        <f>IF(H198&lt;&gt;0,SUM(R207,P210,P212),IF(H198=0,SUM(R215:R218)))</f>
        <v>44</v>
      </c>
      <c r="G213" s="14">
        <f>SUM(E206,E208,I203)</f>
        <v>32</v>
      </c>
      <c r="H213" s="14">
        <f>SUM(I206,I208,E203)</f>
        <v>23</v>
      </c>
      <c r="I213" s="14">
        <f t="shared" ref="I213:I214" si="34">G213-H213</f>
        <v>9</v>
      </c>
      <c r="J213" s="48"/>
      <c r="K213" s="48"/>
      <c r="L213" s="48"/>
      <c r="M213" s="48"/>
      <c r="N213" s="48"/>
      <c r="O213" s="48"/>
      <c r="P213" s="48"/>
      <c r="Q213" s="48"/>
      <c r="R213" s="48"/>
      <c r="S213" s="48"/>
      <c r="T213" s="48"/>
      <c r="U213" s="48"/>
      <c r="V213" s="48"/>
      <c r="W213" s="48"/>
    </row>
    <row r="214" spans="1:23" x14ac:dyDescent="0.25">
      <c r="A214" s="48"/>
      <c r="B214" s="16" t="str">
        <f>H196</f>
        <v>Stéphane</v>
      </c>
      <c r="C214" s="16">
        <f>IF(H198&lt;&gt;0,SUM(R197:R199),IF(H198=0,SUM(R201:R204)))</f>
        <v>2</v>
      </c>
      <c r="D214" s="16">
        <f>IF(H198&lt;&gt;0,SUM(S197:S199),IF(H198=0,SUM(S201:S204)))</f>
        <v>0</v>
      </c>
      <c r="E214" s="16">
        <f>IF(H198&lt;&gt;0,SUM(T197:T199),IF(H198=0,SUM(T201:T204)))</f>
        <v>2</v>
      </c>
      <c r="F214" s="16">
        <f>IF(H198&lt;&gt;0,SUM(P208,R209,R212),IF(H198=0,SUM(T215:T218)))</f>
        <v>98</v>
      </c>
      <c r="G214" s="16">
        <f>SUM(E204,I205,I208)</f>
        <v>10</v>
      </c>
      <c r="H214" s="16">
        <f>SUM(I204,E205,E208)</f>
        <v>35</v>
      </c>
      <c r="I214" s="16">
        <f t="shared" si="34"/>
        <v>-25</v>
      </c>
      <c r="J214" s="48"/>
      <c r="K214" s="48"/>
      <c r="L214" s="48"/>
      <c r="M214" s="48"/>
      <c r="N214" s="48" t="s">
        <v>51</v>
      </c>
      <c r="O214" s="52" t="s">
        <v>44</v>
      </c>
      <c r="P214" s="52"/>
      <c r="Q214" s="52" t="s">
        <v>52</v>
      </c>
      <c r="R214" s="52"/>
      <c r="S214" s="52" t="s">
        <v>53</v>
      </c>
      <c r="T214" s="52"/>
      <c r="U214" s="48"/>
      <c r="V214" s="48"/>
      <c r="W214" s="48"/>
    </row>
    <row r="215" spans="1:23" x14ac:dyDescent="0.25">
      <c r="A215" s="48"/>
      <c r="B215" s="15">
        <f>H198</f>
        <v>0</v>
      </c>
      <c r="C215" s="15" t="str">
        <f>IF(H198&lt;&gt;0,SUM(U197:U199),IF(H198=0," "))</f>
        <v xml:space="preserve"> </v>
      </c>
      <c r="D215" s="15" t="str">
        <f>IF(H198&lt;&gt;0,SUM(V197:V199),IF(H198=0," "))</f>
        <v xml:space="preserve"> </v>
      </c>
      <c r="E215" s="15" t="str">
        <f>IF(H198&lt;&gt;0,SUM(W197:W199),IF(H198=0," "))</f>
        <v xml:space="preserve"> </v>
      </c>
      <c r="F215" s="15" t="str">
        <f>IF(H198&lt;&gt;0,SUM(R208,R210,R211),IF(H198=0," " ))</f>
        <v xml:space="preserve"> </v>
      </c>
      <c r="G215" s="15" t="str">
        <f>IF(H198&lt;&gt;0,SUM(I207,I206,I204),IF(H198=0," "))</f>
        <v xml:space="preserve"> </v>
      </c>
      <c r="H215" s="15" t="str">
        <f>IF(H198&lt;&gt;0,SUM(E207,E206,E204),IF(H198=0," "))</f>
        <v xml:space="preserve"> </v>
      </c>
      <c r="I215" s="15" t="str">
        <f>IF(H198&lt;&gt;0,G215-H215,IF(H198=0," "))</f>
        <v xml:space="preserve"> </v>
      </c>
      <c r="J215" s="48"/>
      <c r="K215" s="48"/>
      <c r="L215" s="48"/>
      <c r="M215" s="48"/>
      <c r="N215" s="48"/>
      <c r="O215" s="48">
        <f>IF(D203="V",50,IF(D203="E",25,IF(D203="D",0)))</f>
        <v>50</v>
      </c>
      <c r="P215" s="48">
        <f>O215+E203-I203</f>
        <v>62</v>
      </c>
      <c r="Q215" s="48">
        <f>IF(H203="V",50,IF(H203="E",25,IF(H203="D",0)))</f>
        <v>0</v>
      </c>
      <c r="R215" s="48">
        <f>Q215+I203-E203</f>
        <v>-12</v>
      </c>
      <c r="S215" s="48">
        <f>IF(H204="V",50,IF(H204="E",25,IF(H204="D",0)))</f>
        <v>50</v>
      </c>
      <c r="T215" s="48">
        <f>S215+I204-E204</f>
        <v>62</v>
      </c>
      <c r="U215" s="48"/>
      <c r="V215" s="48"/>
      <c r="W215" s="48"/>
    </row>
    <row r="216" spans="1:23" x14ac:dyDescent="0.25">
      <c r="A216" s="48"/>
      <c r="B216" s="48"/>
      <c r="C216" s="48"/>
      <c r="D216" s="48"/>
      <c r="E216" s="48"/>
      <c r="F216" s="48"/>
      <c r="G216" s="48"/>
      <c r="H216" s="48"/>
      <c r="I216" s="48"/>
      <c r="J216" s="48"/>
      <c r="K216" s="48"/>
      <c r="L216" s="48"/>
      <c r="M216" s="48"/>
      <c r="N216" s="48"/>
      <c r="O216" s="48">
        <f>IF(D204="V",50,IF(D204="E",25,IF(D204="D",0)))</f>
        <v>0</v>
      </c>
      <c r="P216" s="48">
        <f>O216+E204-I204</f>
        <v>-12</v>
      </c>
      <c r="Q216" s="48">
        <f>IF(D205="V",50,IF(D205="E",25,IF(D205="D",0)))</f>
        <v>0</v>
      </c>
      <c r="R216" s="48">
        <f>Q216+E205-I205</f>
        <v>-1</v>
      </c>
      <c r="S216" s="48">
        <f>IF(H205="V",50,IF(H205="E",25,IF(H205="D",0)))</f>
        <v>50</v>
      </c>
      <c r="T216" s="48">
        <f>S216+I205-E205</f>
        <v>51</v>
      </c>
      <c r="U216" s="48"/>
      <c r="V216" s="48"/>
      <c r="W216" s="48"/>
    </row>
    <row r="217" spans="1:23" x14ac:dyDescent="0.25">
      <c r="A217" s="48"/>
      <c r="B217" s="48"/>
      <c r="C217" s="48"/>
      <c r="D217" s="48"/>
      <c r="E217" s="48"/>
      <c r="F217" s="48"/>
      <c r="G217" s="48"/>
      <c r="H217" s="48"/>
      <c r="I217" s="48"/>
      <c r="J217" s="48"/>
      <c r="K217" s="48"/>
      <c r="L217" s="48"/>
      <c r="M217" s="48"/>
      <c r="N217" s="48"/>
      <c r="O217" s="48">
        <f>IF(D206="V",50,IF(D206="E",25,IF(D206="D",0)))</f>
        <v>50</v>
      </c>
      <c r="P217" s="48">
        <f>O217+E206-I206</f>
        <v>57</v>
      </c>
      <c r="Q217" s="48">
        <f>IF(H206="V",50,IF(H206="E",25,IF(H206="D",0)))</f>
        <v>0</v>
      </c>
      <c r="R217" s="48">
        <f>Q217+I206-E206</f>
        <v>-7</v>
      </c>
      <c r="S217" s="48">
        <f>IF(H207="V",50,IF(H207="E",25,IF(H207="D",0)))</f>
        <v>0</v>
      </c>
      <c r="T217" s="48">
        <f>S217+I207-E207</f>
        <v>-1</v>
      </c>
      <c r="U217" s="48"/>
      <c r="V217" s="48"/>
      <c r="W217" s="48"/>
    </row>
    <row r="218" spans="1:23" x14ac:dyDescent="0.25">
      <c r="A218" s="48"/>
      <c r="B218" s="48"/>
      <c r="C218" s="48"/>
      <c r="D218" s="32"/>
      <c r="E218" s="13" t="s">
        <v>19</v>
      </c>
      <c r="F218" s="48"/>
      <c r="G218" s="48"/>
      <c r="H218" s="48"/>
      <c r="I218" s="48"/>
      <c r="J218" s="48"/>
      <c r="K218" s="48"/>
      <c r="L218" s="48"/>
      <c r="M218" s="48"/>
      <c r="N218" s="48"/>
      <c r="O218" s="48">
        <f>IF(D207="V",50,IF(D207="E",25,IF(D207="D",0)))</f>
        <v>50</v>
      </c>
      <c r="P218" s="48">
        <f>O218+E207-I207</f>
        <v>51</v>
      </c>
      <c r="Q218" s="48">
        <f>IF(D208="V",50,IF(D208="E",25,IF(D208="D",0)))</f>
        <v>50</v>
      </c>
      <c r="R218" s="48">
        <f>Q218+E208-I208</f>
        <v>64</v>
      </c>
      <c r="S218" s="48">
        <f>IF(H208="V",50,IF(H208="E",25,IF(H208="D",0)))</f>
        <v>0</v>
      </c>
      <c r="T218" s="48">
        <f>S218+I208-E208</f>
        <v>-14</v>
      </c>
      <c r="U218" s="48"/>
      <c r="V218" s="48"/>
      <c r="W218" s="48"/>
    </row>
    <row r="219" spans="1:23" x14ac:dyDescent="0.25">
      <c r="A219" s="48"/>
      <c r="B219" s="48"/>
      <c r="C219" s="48"/>
      <c r="D219" s="33">
        <v>1</v>
      </c>
      <c r="E219" s="28" t="str">
        <f>INDEX(B212:B215,MATCH(L208,F212:F215,))</f>
        <v>Patricia</v>
      </c>
      <c r="F219" s="48"/>
      <c r="G219" s="48"/>
      <c r="H219" s="48"/>
      <c r="I219" s="48"/>
      <c r="J219" s="48"/>
      <c r="K219" s="48"/>
      <c r="L219" s="48"/>
      <c r="M219" s="48"/>
      <c r="N219" s="48"/>
      <c r="O219" s="48"/>
      <c r="P219" s="48"/>
      <c r="Q219" s="48"/>
      <c r="R219" s="48"/>
      <c r="S219" s="48"/>
      <c r="T219" s="48"/>
      <c r="U219" s="48"/>
      <c r="V219" s="48"/>
      <c r="W219" s="48"/>
    </row>
    <row r="220" spans="1:23" x14ac:dyDescent="0.25">
      <c r="A220" s="48"/>
      <c r="B220" s="48"/>
      <c r="C220" s="48"/>
      <c r="D220" s="33">
        <v>2</v>
      </c>
      <c r="E220" s="29" t="str">
        <f>INDEX(B212:B215,MATCH(L209,F212:F215,))</f>
        <v>Stéphane</v>
      </c>
      <c r="F220" s="48"/>
      <c r="G220" s="26"/>
      <c r="H220" s="48"/>
      <c r="I220" s="48"/>
      <c r="J220" s="48"/>
      <c r="K220" s="48"/>
      <c r="L220" s="48"/>
      <c r="M220" s="48"/>
      <c r="N220" s="48"/>
      <c r="O220" s="48"/>
      <c r="P220" s="48"/>
      <c r="Q220" s="48"/>
      <c r="R220" s="48"/>
      <c r="S220" s="48"/>
      <c r="T220" s="48"/>
      <c r="U220" s="48"/>
      <c r="V220" s="48"/>
      <c r="W220" s="48"/>
    </row>
    <row r="221" spans="1:23" x14ac:dyDescent="0.25">
      <c r="A221" s="48"/>
      <c r="B221" s="48"/>
      <c r="C221" s="48"/>
      <c r="D221" s="33">
        <v>3</v>
      </c>
      <c r="E221" s="30" t="str">
        <f>INDEX(B212:B215,MATCH(L210,F212:F215,))</f>
        <v>Véronique</v>
      </c>
      <c r="F221" s="48"/>
      <c r="G221" s="48"/>
      <c r="H221" s="48"/>
      <c r="I221" s="48"/>
      <c r="J221" s="48"/>
      <c r="K221" s="48"/>
      <c r="L221" s="48"/>
      <c r="M221" s="48"/>
      <c r="N221" s="48"/>
      <c r="O221" s="48"/>
      <c r="P221" s="48"/>
      <c r="Q221" s="48"/>
      <c r="R221" s="48"/>
      <c r="S221" s="48"/>
      <c r="T221" s="48"/>
      <c r="U221" s="48"/>
      <c r="V221" s="48"/>
      <c r="W221" s="48"/>
    </row>
    <row r="222" spans="1:23" x14ac:dyDescent="0.25">
      <c r="A222" s="48"/>
      <c r="B222" s="48"/>
      <c r="C222" s="48"/>
      <c r="D222" s="33">
        <v>4</v>
      </c>
      <c r="E222" s="31" t="e">
        <f>INDEX(B212:B215,MATCH(L211,F212:F215,))</f>
        <v>#NUM!</v>
      </c>
      <c r="F222" s="48"/>
      <c r="G222" s="48"/>
      <c r="H222" s="48"/>
      <c r="I222" s="48"/>
      <c r="J222" s="48"/>
      <c r="K222" s="48"/>
      <c r="L222" s="48"/>
      <c r="M222" s="48"/>
      <c r="N222" s="48"/>
      <c r="O222" s="48"/>
      <c r="P222" s="48"/>
      <c r="Q222" s="48"/>
      <c r="R222" s="48"/>
      <c r="S222" s="48"/>
      <c r="T222" s="48"/>
      <c r="U222" s="48"/>
      <c r="V222" s="48"/>
      <c r="W222" s="48"/>
    </row>
    <row r="223" spans="1:23" x14ac:dyDescent="0.25">
      <c r="A223" s="34"/>
      <c r="B223" s="34"/>
      <c r="C223" s="34"/>
      <c r="D223" s="34"/>
      <c r="E223" s="34"/>
      <c r="F223" s="34"/>
      <c r="G223" s="34"/>
      <c r="H223" s="34"/>
      <c r="I223" s="34"/>
      <c r="J223" s="34"/>
      <c r="K223" s="34"/>
      <c r="L223" s="34"/>
      <c r="M223" s="34"/>
      <c r="N223" s="34"/>
      <c r="O223" s="34"/>
      <c r="P223" s="34"/>
      <c r="Q223" s="34"/>
      <c r="R223" s="34"/>
      <c r="S223" s="34"/>
      <c r="T223" s="34"/>
      <c r="U223" s="34"/>
      <c r="V223" s="34"/>
      <c r="W223" s="34"/>
    </row>
    <row r="224" spans="1:23" x14ac:dyDescent="0.25">
      <c r="A224" s="34"/>
      <c r="B224" s="34"/>
      <c r="C224" s="34"/>
      <c r="D224" s="34"/>
      <c r="E224" s="34"/>
      <c r="F224" s="34"/>
      <c r="G224" s="34"/>
      <c r="H224" s="34"/>
      <c r="I224" s="34"/>
      <c r="J224" s="34"/>
      <c r="K224" s="34"/>
      <c r="L224" s="34"/>
      <c r="M224" s="34"/>
      <c r="N224" s="34"/>
      <c r="O224" s="34"/>
      <c r="P224" s="34"/>
      <c r="Q224" s="34"/>
      <c r="R224" s="34"/>
      <c r="S224" s="34"/>
      <c r="T224" s="34"/>
      <c r="U224" s="34"/>
      <c r="V224" s="34"/>
      <c r="W224" s="34"/>
    </row>
    <row r="225" spans="1:23" ht="15" customHeight="1" x14ac:dyDescent="0.25">
      <c r="A225" s="53" t="s">
        <v>32</v>
      </c>
      <c r="B225" s="53"/>
      <c r="C225" s="53"/>
      <c r="D225" s="53"/>
      <c r="E225" s="53"/>
      <c r="F225" s="53"/>
      <c r="G225" s="53"/>
      <c r="H225" s="53"/>
      <c r="I225" s="53"/>
      <c r="J225" s="48"/>
      <c r="K225" s="48"/>
      <c r="L225" s="48"/>
      <c r="M225" s="48"/>
      <c r="N225" s="48"/>
      <c r="O225" s="48"/>
      <c r="P225" s="48"/>
      <c r="Q225" s="48"/>
      <c r="R225" s="48"/>
      <c r="S225" s="48"/>
      <c r="T225" s="48"/>
      <c r="U225" s="48"/>
      <c r="V225" s="48"/>
      <c r="W225" s="48"/>
    </row>
    <row r="226" spans="1:23" ht="15" customHeight="1" x14ac:dyDescent="0.25">
      <c r="A226" s="53"/>
      <c r="B226" s="53"/>
      <c r="C226" s="53"/>
      <c r="D226" s="53"/>
      <c r="E226" s="53"/>
      <c r="F226" s="53"/>
      <c r="G226" s="53"/>
      <c r="H226" s="53"/>
      <c r="I226" s="53"/>
      <c r="J226" s="48"/>
      <c r="K226" s="48"/>
      <c r="L226" s="48" t="s">
        <v>0</v>
      </c>
      <c r="M226" s="48"/>
      <c r="N226" s="48"/>
      <c r="O226" s="48" t="s">
        <v>1</v>
      </c>
      <c r="P226" s="48"/>
      <c r="Q226" s="48"/>
      <c r="R226" s="48" t="s">
        <v>2</v>
      </c>
      <c r="S226" s="48"/>
      <c r="T226" s="48"/>
      <c r="U226" s="48" t="s">
        <v>3</v>
      </c>
      <c r="V226" s="48"/>
      <c r="W226" s="48"/>
    </row>
    <row r="227" spans="1:23" ht="15.75" thickBot="1" x14ac:dyDescent="0.3">
      <c r="A227" s="48"/>
      <c r="B227" s="48"/>
      <c r="C227" s="48"/>
      <c r="D227" s="48"/>
      <c r="E227" s="48"/>
      <c r="F227" s="48"/>
      <c r="G227" s="48"/>
      <c r="H227" s="48"/>
      <c r="I227" s="48"/>
      <c r="J227" s="48"/>
      <c r="K227" s="48"/>
      <c r="L227" s="48" t="s">
        <v>47</v>
      </c>
      <c r="M227" s="48" t="s">
        <v>48</v>
      </c>
      <c r="N227" s="48" t="s">
        <v>49</v>
      </c>
      <c r="O227" s="48" t="s">
        <v>47</v>
      </c>
      <c r="P227" s="48" t="s">
        <v>48</v>
      </c>
      <c r="Q227" s="48" t="s">
        <v>49</v>
      </c>
      <c r="R227" s="48" t="s">
        <v>47</v>
      </c>
      <c r="S227" s="48" t="s">
        <v>48</v>
      </c>
      <c r="T227" s="48" t="s">
        <v>49</v>
      </c>
      <c r="U227" s="48" t="s">
        <v>47</v>
      </c>
      <c r="V227" s="48" t="s">
        <v>48</v>
      </c>
      <c r="W227" s="48" t="s">
        <v>49</v>
      </c>
    </row>
    <row r="228" spans="1:23" ht="15.75" thickBot="1" x14ac:dyDescent="0.3">
      <c r="A228" s="48"/>
      <c r="B228" s="48"/>
      <c r="C228" s="4" t="s">
        <v>0</v>
      </c>
      <c r="D228" s="37" t="s">
        <v>70</v>
      </c>
      <c r="E228" s="48"/>
      <c r="F228" s="48"/>
      <c r="G228" s="6" t="s">
        <v>2</v>
      </c>
      <c r="H228" s="38" t="s">
        <v>72</v>
      </c>
      <c r="I228" s="48"/>
      <c r="J228" s="48"/>
      <c r="K228" s="48"/>
      <c r="L228" s="48"/>
      <c r="M228" s="48"/>
      <c r="N228" s="48"/>
      <c r="O228" s="48"/>
      <c r="P228" s="48"/>
      <c r="Q228" s="48"/>
      <c r="R228" s="48"/>
      <c r="S228" s="48"/>
      <c r="T228" s="48"/>
      <c r="U228" s="48"/>
      <c r="V228" s="48"/>
      <c r="W228" s="48"/>
    </row>
    <row r="229" spans="1:23" ht="15.75" thickBot="1" x14ac:dyDescent="0.3">
      <c r="A229" s="48"/>
      <c r="B229" s="48"/>
      <c r="C229" s="48"/>
      <c r="D229" s="48"/>
      <c r="E229" s="48"/>
      <c r="F229" s="48"/>
      <c r="G229" s="48"/>
      <c r="H229" s="48"/>
      <c r="I229" s="48"/>
      <c r="J229" s="48"/>
      <c r="K229" s="48" t="s">
        <v>45</v>
      </c>
      <c r="L229" s="48">
        <f>COUNTIF(D235,"V")</f>
        <v>0</v>
      </c>
      <c r="M229" s="48">
        <f>COUNTIF(D235,"E")</f>
        <v>0</v>
      </c>
      <c r="N229" s="48">
        <f>COUNTIF(D235,"D")</f>
        <v>1</v>
      </c>
      <c r="O229" s="48">
        <f>COUNTIF(H235,"V")</f>
        <v>1</v>
      </c>
      <c r="P229" s="48">
        <f>COUNTIF(H235,"E")</f>
        <v>0</v>
      </c>
      <c r="Q229" s="48">
        <f>COUNTIF(H235,"D")</f>
        <v>0</v>
      </c>
      <c r="R229" s="48">
        <f>COUNTIF(D236,"V")</f>
        <v>0</v>
      </c>
      <c r="S229" s="48">
        <f>COUNTIF(D236,"E")</f>
        <v>0</v>
      </c>
      <c r="T229" s="48">
        <f>COUNTIF(D236,"D")</f>
        <v>1</v>
      </c>
      <c r="U229" s="48">
        <f>COUNTIF(H236,"V")</f>
        <v>1</v>
      </c>
      <c r="V229" s="48">
        <f>COUNTIF(H236,"E")</f>
        <v>0</v>
      </c>
      <c r="W229" s="48">
        <f>COUNTIF(H236,"D")</f>
        <v>0</v>
      </c>
    </row>
    <row r="230" spans="1:23" ht="15.75" thickBot="1" x14ac:dyDescent="0.3">
      <c r="A230" s="48"/>
      <c r="B230" s="48"/>
      <c r="C230" s="5" t="s">
        <v>1</v>
      </c>
      <c r="D230" s="38" t="s">
        <v>71</v>
      </c>
      <c r="E230" s="48"/>
      <c r="F230" s="48"/>
      <c r="G230" s="7" t="s">
        <v>3</v>
      </c>
      <c r="H230" s="38"/>
      <c r="I230" s="48"/>
      <c r="J230" s="48"/>
      <c r="K230" s="48"/>
      <c r="L230" s="48">
        <f>COUNTIF(D237,"V")</f>
        <v>0</v>
      </c>
      <c r="M230" s="48">
        <f>COUNTIF(D237,"E")</f>
        <v>0</v>
      </c>
      <c r="N230" s="48">
        <f>COUNTIF(D237,"D")</f>
        <v>1</v>
      </c>
      <c r="O230" s="48">
        <f>COUNTIF(D238,"V")</f>
        <v>0</v>
      </c>
      <c r="P230" s="48">
        <f>COUNTIF(D238,"E")</f>
        <v>0</v>
      </c>
      <c r="Q230" s="48">
        <f>COUNTIF(D238,"D")</f>
        <v>1</v>
      </c>
      <c r="R230" s="48">
        <f>COUNTIF(H237,"V")</f>
        <v>1</v>
      </c>
      <c r="S230" s="48">
        <f>COUNTIF(H237,"E")</f>
        <v>0</v>
      </c>
      <c r="T230" s="48">
        <f>COUNTIF(H237,"D")</f>
        <v>0</v>
      </c>
      <c r="U230" s="48">
        <f>COUNTIF(H238,"V")</f>
        <v>1</v>
      </c>
      <c r="V230" s="48">
        <f>COUNTIF(H238,"E")</f>
        <v>0</v>
      </c>
      <c r="W230" s="48">
        <f>COUNTIF(H238,"D")</f>
        <v>0</v>
      </c>
    </row>
    <row r="231" spans="1:23" x14ac:dyDescent="0.25">
      <c r="A231" s="48"/>
      <c r="B231" s="48"/>
      <c r="C231" s="34"/>
      <c r="D231" s="9"/>
      <c r="E231" s="48"/>
      <c r="F231" s="48"/>
      <c r="G231" s="34"/>
      <c r="H231" s="9"/>
      <c r="I231" s="48"/>
      <c r="J231" s="48"/>
      <c r="K231" s="48"/>
      <c r="L231" s="48">
        <f>COUNTIF(D239,"V")</f>
        <v>0</v>
      </c>
      <c r="M231" s="48">
        <f>COUNTIF(D239,"E")</f>
        <v>0</v>
      </c>
      <c r="N231" s="48">
        <f>COUNTIF(D239,"D")</f>
        <v>1</v>
      </c>
      <c r="O231" s="48">
        <f>COUNTIF(D240,"V")</f>
        <v>0</v>
      </c>
      <c r="P231" s="48">
        <f>COUNTIF(D240,"E")</f>
        <v>0</v>
      </c>
      <c r="Q231" s="48">
        <f>COUNTIF(D240,"D")</f>
        <v>1</v>
      </c>
      <c r="R231" s="48">
        <f>COUNTIF(H240,"V")</f>
        <v>1</v>
      </c>
      <c r="S231" s="48">
        <f>COUNTIF(H240,"E")</f>
        <v>0</v>
      </c>
      <c r="T231" s="48">
        <f>COUNTIF(H240,"D")</f>
        <v>0</v>
      </c>
      <c r="U231" s="48">
        <f>COUNTIF(H239,"V")</f>
        <v>1</v>
      </c>
      <c r="V231" s="48">
        <f>COUNTIF(H239,"E")</f>
        <v>0</v>
      </c>
      <c r="W231" s="48">
        <f>COUNTIF(H239,"D")</f>
        <v>0</v>
      </c>
    </row>
    <row r="232" spans="1:23" ht="15.75" thickBot="1" x14ac:dyDescent="0.3">
      <c r="A232" s="48"/>
      <c r="B232" s="48"/>
      <c r="C232" s="48"/>
      <c r="D232" s="48"/>
      <c r="E232" s="48"/>
      <c r="F232" s="48"/>
      <c r="G232" s="48"/>
      <c r="H232" s="48"/>
      <c r="I232" s="48"/>
      <c r="J232" s="48"/>
      <c r="K232" s="48"/>
      <c r="L232" s="48"/>
      <c r="M232" s="48"/>
      <c r="N232" s="48"/>
      <c r="O232" s="48"/>
      <c r="P232" s="48"/>
      <c r="Q232" s="48"/>
      <c r="R232" s="48"/>
      <c r="S232" s="48"/>
      <c r="T232" s="48"/>
      <c r="U232" s="48"/>
      <c r="V232" s="48"/>
      <c r="W232" s="48"/>
    </row>
    <row r="233" spans="1:23" ht="18.75" x14ac:dyDescent="0.25">
      <c r="A233" s="49" t="s">
        <v>24</v>
      </c>
      <c r="B233" s="50"/>
      <c r="C233" s="50"/>
      <c r="D233" s="50"/>
      <c r="E233" s="50"/>
      <c r="F233" s="50"/>
      <c r="G233" s="50"/>
      <c r="H233" s="50"/>
      <c r="I233" s="51"/>
      <c r="J233" s="48"/>
      <c r="K233" s="48" t="s">
        <v>46</v>
      </c>
      <c r="L233" s="48">
        <f>COUNTIF(D235,"V")</f>
        <v>0</v>
      </c>
      <c r="M233" s="48">
        <f>COUNTIF(D235,"E")</f>
        <v>0</v>
      </c>
      <c r="N233" s="48">
        <f>COUNTIF(D235,"D")</f>
        <v>1</v>
      </c>
      <c r="O233" s="48">
        <f>COUNTIF(H235,"V")</f>
        <v>1</v>
      </c>
      <c r="P233" s="48">
        <f>COUNTIF(H235,"E")</f>
        <v>0</v>
      </c>
      <c r="Q233" s="48">
        <f>COUNTIF(H235,"D")</f>
        <v>0</v>
      </c>
      <c r="R233" s="48">
        <f>COUNTIF(H236,"V")</f>
        <v>1</v>
      </c>
      <c r="S233" s="48">
        <f>COUNTIF(H236,"E")</f>
        <v>0</v>
      </c>
      <c r="T233" s="48">
        <f>COUNTIF(H236,"D")</f>
        <v>0</v>
      </c>
      <c r="U233" s="48"/>
      <c r="V233" s="48"/>
      <c r="W233" s="48"/>
    </row>
    <row r="234" spans="1:23" x14ac:dyDescent="0.25">
      <c r="A234" s="8"/>
      <c r="B234" s="9"/>
      <c r="C234" s="10"/>
      <c r="D234" s="11" t="s">
        <v>4</v>
      </c>
      <c r="E234" s="11" t="s">
        <v>8</v>
      </c>
      <c r="F234" s="11"/>
      <c r="G234" s="11"/>
      <c r="H234" s="11" t="s">
        <v>4</v>
      </c>
      <c r="I234" s="12" t="s">
        <v>8</v>
      </c>
      <c r="J234" s="48"/>
      <c r="K234" s="48"/>
      <c r="L234" s="48">
        <f>COUNTIF(D236,"V")</f>
        <v>0</v>
      </c>
      <c r="M234" s="48">
        <f>COUNTIF(D236,"E")</f>
        <v>0</v>
      </c>
      <c r="N234" s="48">
        <f>COUNTIF(D236,"D")</f>
        <v>1</v>
      </c>
      <c r="O234" s="48">
        <f>COUNTIF(D237,"V")</f>
        <v>0</v>
      </c>
      <c r="P234" s="48">
        <f>COUNTIF(D237,"E")</f>
        <v>0</v>
      </c>
      <c r="Q234" s="48">
        <f>COUNTIF(D237,"D")</f>
        <v>1</v>
      </c>
      <c r="R234" s="48">
        <f>COUNTIF(H237,"V")</f>
        <v>1</v>
      </c>
      <c r="S234" s="48">
        <f>COUNTIF(H237,"E")</f>
        <v>0</v>
      </c>
      <c r="T234" s="48">
        <f>COUNTIF(H237,"D")</f>
        <v>0</v>
      </c>
      <c r="U234" s="48"/>
      <c r="V234" s="48"/>
      <c r="W234" s="48"/>
    </row>
    <row r="235" spans="1:23" x14ac:dyDescent="0.25">
      <c r="A235" s="17" t="s">
        <v>9</v>
      </c>
      <c r="B235" s="18" t="s">
        <v>20</v>
      </c>
      <c r="C235" s="44" t="str">
        <f>D228</f>
        <v>Maude</v>
      </c>
      <c r="D235" s="39" t="s">
        <v>6</v>
      </c>
      <c r="E235" s="39">
        <v>2</v>
      </c>
      <c r="F235" s="35"/>
      <c r="G235" s="46" t="str">
        <f>D230</f>
        <v>Erwan</v>
      </c>
      <c r="H235" s="39" t="s">
        <v>42</v>
      </c>
      <c r="I235" s="41">
        <v>12</v>
      </c>
      <c r="J235" s="48"/>
      <c r="K235" s="48"/>
      <c r="L235" s="48">
        <f>COUNTIF(D238,"V")</f>
        <v>0</v>
      </c>
      <c r="M235" s="48">
        <f>COUNTIF(D238,"E")</f>
        <v>0</v>
      </c>
      <c r="N235" s="48">
        <f>COUNTIF(D238,"D")</f>
        <v>1</v>
      </c>
      <c r="O235" s="48">
        <f>COUNTIF(H238,"V")</f>
        <v>1</v>
      </c>
      <c r="P235" s="48">
        <f>COUNTIF(H238,"E")</f>
        <v>0</v>
      </c>
      <c r="Q235" s="48">
        <f>COUNTIF(H238,"D")</f>
        <v>0</v>
      </c>
      <c r="R235" s="48">
        <f>COUNTIF(H239,"V")</f>
        <v>1</v>
      </c>
      <c r="S235" s="48">
        <f>COUNTIF(H239,"E")</f>
        <v>0</v>
      </c>
      <c r="T235" s="48">
        <f>COUNTIF(H239,"D")</f>
        <v>0</v>
      </c>
      <c r="U235" s="48"/>
      <c r="V235" s="48"/>
      <c r="W235" s="48"/>
    </row>
    <row r="236" spans="1:23" x14ac:dyDescent="0.25">
      <c r="A236" s="19" t="s">
        <v>10</v>
      </c>
      <c r="B236" s="20" t="str">
        <f>IF(H230&lt;&gt;0,"C/D",IF(H230=0,"A/C"))</f>
        <v>A/C</v>
      </c>
      <c r="C236" s="44" t="str">
        <f>IF(H230=0,D228,IF(H230&lt;&gt;0,H228))</f>
        <v>Maude</v>
      </c>
      <c r="D236" s="39" t="s">
        <v>6</v>
      </c>
      <c r="E236" s="39">
        <v>5</v>
      </c>
      <c r="F236" s="35"/>
      <c r="G236" s="46" t="str">
        <f>IF(H230=0,H228,IF(H230&lt;&gt;0,H230))</f>
        <v>Justine</v>
      </c>
      <c r="H236" s="39" t="s">
        <v>42</v>
      </c>
      <c r="I236" s="41">
        <v>19</v>
      </c>
      <c r="J236" s="48"/>
      <c r="K236" s="48"/>
      <c r="L236" s="48">
        <f>COUNTIF(D239,"V")</f>
        <v>0</v>
      </c>
      <c r="M236" s="48">
        <f>COUNTIF(D239,"E")</f>
        <v>0</v>
      </c>
      <c r="N236" s="48">
        <f>COUNTIF(D239,"D")</f>
        <v>1</v>
      </c>
      <c r="O236" s="48">
        <f>COUNTIF(D240,"V")</f>
        <v>0</v>
      </c>
      <c r="P236" s="48">
        <f>COUNTIF(D240,"E")</f>
        <v>0</v>
      </c>
      <c r="Q236" s="48">
        <f>COUNTIF(D240,"D")</f>
        <v>1</v>
      </c>
      <c r="R236" s="48">
        <f>COUNTIF(H240,"V")</f>
        <v>1</v>
      </c>
      <c r="S236" s="48">
        <f>COUNTIF(H240,"E")</f>
        <v>0</v>
      </c>
      <c r="T236" s="48">
        <f>COUNTIF(H240,"D")</f>
        <v>0</v>
      </c>
      <c r="U236" s="48"/>
      <c r="V236" s="48"/>
      <c r="W236" s="48"/>
    </row>
    <row r="237" spans="1:23" x14ac:dyDescent="0.25">
      <c r="A237" s="21" t="s">
        <v>11</v>
      </c>
      <c r="B237" s="22" t="str">
        <f>IF(H230&lt;&gt;0,"A/C",IF(H230=0,"B/C"))</f>
        <v>B/C</v>
      </c>
      <c r="C237" s="44" t="str">
        <f>IF(H230=0,D230,IF(H230&lt;&gt;0,D228))</f>
        <v>Erwan</v>
      </c>
      <c r="D237" s="39" t="s">
        <v>6</v>
      </c>
      <c r="E237" s="39">
        <v>6</v>
      </c>
      <c r="F237" s="35"/>
      <c r="G237" s="46" t="str">
        <f>IF(H230=0,H228,IF(H230&lt;&gt;0,H228))</f>
        <v>Justine</v>
      </c>
      <c r="H237" s="39" t="s">
        <v>42</v>
      </c>
      <c r="I237" s="41">
        <v>20</v>
      </c>
      <c r="J237" s="48"/>
      <c r="K237" s="48"/>
      <c r="L237" s="48"/>
      <c r="M237" s="48"/>
      <c r="N237" s="48"/>
      <c r="O237" s="48"/>
      <c r="P237" s="48"/>
      <c r="Q237" s="48"/>
      <c r="R237" s="48"/>
      <c r="S237" s="48"/>
      <c r="T237" s="48"/>
      <c r="U237" s="48"/>
      <c r="V237" s="48"/>
      <c r="W237" s="48"/>
    </row>
    <row r="238" spans="1:23" x14ac:dyDescent="0.25">
      <c r="A238" s="17" t="s">
        <v>12</v>
      </c>
      <c r="B238" s="18" t="str">
        <f>IF(H230&lt;&gt;0,"B/D",IF(H230=0,"A/B"))</f>
        <v>A/B</v>
      </c>
      <c r="C238" s="44" t="str">
        <f>IF(H230=0,D228,IF(H230&lt;&gt;0,D230))</f>
        <v>Maude</v>
      </c>
      <c r="D238" s="39" t="s">
        <v>6</v>
      </c>
      <c r="E238" s="39">
        <v>9</v>
      </c>
      <c r="F238" s="35"/>
      <c r="G238" s="46" t="str">
        <f>IF(H230=0,D230,IF(H230&lt;&gt;0,H230))</f>
        <v>Erwan</v>
      </c>
      <c r="H238" s="39" t="s">
        <v>42</v>
      </c>
      <c r="I238" s="41">
        <v>10</v>
      </c>
      <c r="J238" s="48"/>
      <c r="K238" s="48"/>
      <c r="L238" s="48"/>
      <c r="M238" s="48"/>
      <c r="N238" s="48"/>
      <c r="O238" s="48"/>
      <c r="P238" s="48"/>
      <c r="Q238" s="48"/>
      <c r="R238" s="48"/>
      <c r="S238" s="48"/>
      <c r="T238" s="48"/>
      <c r="U238" s="48"/>
      <c r="V238" s="48"/>
      <c r="W238" s="48"/>
    </row>
    <row r="239" spans="1:23" x14ac:dyDescent="0.25">
      <c r="A239" s="19" t="s">
        <v>13</v>
      </c>
      <c r="B239" s="20" t="str">
        <f>IF(H230&lt;&gt;0,"A/D",IF(H230=0,"A/C"))</f>
        <v>A/C</v>
      </c>
      <c r="C239" s="44" t="str">
        <f>IF(H230=0,D228,IF(H230&lt;&gt;0,D228))</f>
        <v>Maude</v>
      </c>
      <c r="D239" s="39" t="s">
        <v>6</v>
      </c>
      <c r="E239" s="39">
        <v>1</v>
      </c>
      <c r="F239" s="35"/>
      <c r="G239" s="46" t="str">
        <f>IF(H230=0,H228,IF(H230&lt;&gt;0,H230))</f>
        <v>Justine</v>
      </c>
      <c r="H239" s="39" t="s">
        <v>42</v>
      </c>
      <c r="I239" s="41">
        <v>6</v>
      </c>
      <c r="J239" s="48"/>
      <c r="K239" s="48"/>
      <c r="L239" s="43" t="s">
        <v>15</v>
      </c>
      <c r="M239" s="48"/>
      <c r="N239" s="48" t="s">
        <v>50</v>
      </c>
      <c r="O239" s="48">
        <f t="shared" ref="O239:O244" si="35">IF(D235="V",50,IF(D235="E",25,IF(D235="D",0)))</f>
        <v>0</v>
      </c>
      <c r="P239" s="48">
        <f t="shared" ref="P239:P244" si="36">O239+E235-I235</f>
        <v>-10</v>
      </c>
      <c r="Q239" s="48">
        <f t="shared" ref="Q239:Q244" si="37">IF(H235="V",50,IF(H235="E",25,IF(H235="D",0)))</f>
        <v>50</v>
      </c>
      <c r="R239" s="3">
        <f t="shared" ref="R239:R244" si="38">Q239+I235-E235</f>
        <v>60</v>
      </c>
      <c r="S239" s="48"/>
      <c r="T239" s="48"/>
      <c r="U239" s="48"/>
      <c r="V239" s="48"/>
      <c r="W239" s="48"/>
    </row>
    <row r="240" spans="1:23" ht="15.75" thickBot="1" x14ac:dyDescent="0.3">
      <c r="A240" s="23" t="s">
        <v>14</v>
      </c>
      <c r="B240" s="24" t="str">
        <f>IF(H230&lt;&gt;0,"B/C",IF(H230=0,"B/C"))</f>
        <v>B/C</v>
      </c>
      <c r="C240" s="45" t="str">
        <f>IF(H230=0,D230,IF(H230&lt;&gt;0,D230))</f>
        <v>Erwan</v>
      </c>
      <c r="D240" s="40" t="s">
        <v>6</v>
      </c>
      <c r="E240" s="40">
        <v>2</v>
      </c>
      <c r="F240" s="36"/>
      <c r="G240" s="47" t="str">
        <f>IF(H230=0,H228,IF(H230&lt;&gt;0,H228))</f>
        <v>Justine</v>
      </c>
      <c r="H240" s="40" t="s">
        <v>42</v>
      </c>
      <c r="I240" s="42">
        <v>4</v>
      </c>
      <c r="J240" s="48"/>
      <c r="K240" s="48"/>
      <c r="L240" s="43">
        <f>LARGE(F244:F247,1)</f>
        <v>235</v>
      </c>
      <c r="M240" s="48"/>
      <c r="N240" s="48"/>
      <c r="O240" s="48">
        <f t="shared" si="35"/>
        <v>0</v>
      </c>
      <c r="P240" s="48">
        <f t="shared" si="36"/>
        <v>-14</v>
      </c>
      <c r="Q240" s="48">
        <f t="shared" si="37"/>
        <v>50</v>
      </c>
      <c r="R240" s="3">
        <f t="shared" si="38"/>
        <v>64</v>
      </c>
      <c r="S240" s="48"/>
      <c r="T240" s="48"/>
      <c r="U240" s="48"/>
      <c r="V240" s="48"/>
      <c r="W240" s="48"/>
    </row>
    <row r="241" spans="1:23" x14ac:dyDescent="0.25">
      <c r="A241" s="48"/>
      <c r="B241" s="48"/>
      <c r="C241" s="48"/>
      <c r="D241" s="48"/>
      <c r="E241" s="48"/>
      <c r="F241" s="48"/>
      <c r="G241" s="48"/>
      <c r="H241" s="48"/>
      <c r="I241" s="48"/>
      <c r="J241" s="48"/>
      <c r="K241" s="48"/>
      <c r="L241" s="43">
        <f>LARGE(F244:F247,2)</f>
        <v>95</v>
      </c>
      <c r="M241" s="48"/>
      <c r="N241" s="48"/>
      <c r="O241" s="48">
        <f t="shared" si="35"/>
        <v>0</v>
      </c>
      <c r="P241" s="48">
        <f t="shared" si="36"/>
        <v>-14</v>
      </c>
      <c r="Q241" s="48">
        <f t="shared" si="37"/>
        <v>50</v>
      </c>
      <c r="R241" s="3">
        <f t="shared" si="38"/>
        <v>64</v>
      </c>
      <c r="S241" s="48"/>
      <c r="T241" s="48"/>
      <c r="U241" s="48"/>
      <c r="V241" s="48"/>
      <c r="W241" s="48"/>
    </row>
    <row r="242" spans="1:23" x14ac:dyDescent="0.25">
      <c r="A242" s="48"/>
      <c r="B242" s="48"/>
      <c r="C242" s="48"/>
      <c r="D242" s="48"/>
      <c r="E242" s="48"/>
      <c r="F242" s="48"/>
      <c r="G242" s="48"/>
      <c r="H242" s="48"/>
      <c r="I242" s="48"/>
      <c r="J242" s="48"/>
      <c r="K242" s="48"/>
      <c r="L242" s="43">
        <f>LARGE(F244:F247,3)</f>
        <v>-30</v>
      </c>
      <c r="M242" s="48"/>
      <c r="N242" s="48"/>
      <c r="O242" s="48">
        <f t="shared" si="35"/>
        <v>0</v>
      </c>
      <c r="P242" s="48">
        <f t="shared" si="36"/>
        <v>-1</v>
      </c>
      <c r="Q242" s="48">
        <f t="shared" si="37"/>
        <v>50</v>
      </c>
      <c r="R242" s="3">
        <f t="shared" si="38"/>
        <v>51</v>
      </c>
      <c r="S242" s="48"/>
      <c r="T242" s="48"/>
      <c r="U242" s="48"/>
      <c r="V242" s="48"/>
      <c r="W242" s="48"/>
    </row>
    <row r="243" spans="1:23" x14ac:dyDescent="0.25">
      <c r="A243" s="48"/>
      <c r="B243" s="48"/>
      <c r="C243" s="27" t="s">
        <v>21</v>
      </c>
      <c r="D243" s="27" t="s">
        <v>23</v>
      </c>
      <c r="E243" s="27" t="s">
        <v>22</v>
      </c>
      <c r="F243" s="27" t="s">
        <v>15</v>
      </c>
      <c r="G243" s="27" t="s">
        <v>16</v>
      </c>
      <c r="H243" s="27" t="s">
        <v>17</v>
      </c>
      <c r="I243" s="27" t="s">
        <v>18</v>
      </c>
      <c r="J243" s="48"/>
      <c r="K243" s="48"/>
      <c r="L243" s="43" t="e">
        <f>LARGE(F244:F247,4)</f>
        <v>#NUM!</v>
      </c>
      <c r="M243" s="48"/>
      <c r="N243" s="48"/>
      <c r="O243" s="48">
        <f t="shared" si="35"/>
        <v>0</v>
      </c>
      <c r="P243" s="48">
        <f t="shared" si="36"/>
        <v>-5</v>
      </c>
      <c r="Q243" s="48">
        <f t="shared" si="37"/>
        <v>50</v>
      </c>
      <c r="R243" s="3">
        <f t="shared" si="38"/>
        <v>55</v>
      </c>
      <c r="S243" s="48"/>
      <c r="T243" s="48"/>
      <c r="U243" s="48"/>
      <c r="V243" s="48"/>
      <c r="W243" s="48"/>
    </row>
    <row r="244" spans="1:23" x14ac:dyDescent="0.25">
      <c r="A244" s="48"/>
      <c r="B244" s="25" t="str">
        <f>D228</f>
        <v>Maude</v>
      </c>
      <c r="C244" s="25">
        <f>IF(H230&lt;&gt;0,SUM(L229:L231),IF(H230=0,SUM(L233:L236)))</f>
        <v>0</v>
      </c>
      <c r="D244" s="25">
        <f>IF(H230&lt;&gt;0,SUM(M229:M231),IF(H230=0,SUM(M233:M236)))</f>
        <v>0</v>
      </c>
      <c r="E244" s="25">
        <f>IF(H230&lt;&gt;0,SUM(N229:N231),IF(H230=0,SUM(N233:N236)))</f>
        <v>4</v>
      </c>
      <c r="F244" s="25">
        <f>IF(H230&lt;&gt;0,SUM(P239,P241,P243),IF(H230=0,SUM(P247:P250)))</f>
        <v>-30</v>
      </c>
      <c r="G244" s="25">
        <f>SUM(E235,E237,E239)</f>
        <v>9</v>
      </c>
      <c r="H244" s="25">
        <f>SUM(I235,I237,I239)</f>
        <v>38</v>
      </c>
      <c r="I244" s="25">
        <f>G244-H244</f>
        <v>-29</v>
      </c>
      <c r="J244" s="48"/>
      <c r="K244" s="48"/>
      <c r="L244" s="48"/>
      <c r="M244" s="48"/>
      <c r="N244" s="48"/>
      <c r="O244" s="48">
        <f t="shared" si="35"/>
        <v>0</v>
      </c>
      <c r="P244" s="48">
        <f t="shared" si="36"/>
        <v>-2</v>
      </c>
      <c r="Q244" s="48">
        <f t="shared" si="37"/>
        <v>50</v>
      </c>
      <c r="R244" s="3">
        <f t="shared" si="38"/>
        <v>52</v>
      </c>
      <c r="S244" s="48"/>
      <c r="T244" s="48"/>
      <c r="U244" s="48"/>
      <c r="V244" s="48"/>
      <c r="W244" s="48"/>
    </row>
    <row r="245" spans="1:23" x14ac:dyDescent="0.25">
      <c r="A245" s="48"/>
      <c r="B245" s="14" t="str">
        <f>D230</f>
        <v>Erwan</v>
      </c>
      <c r="C245" s="14">
        <f>IF(H230&lt;&gt;0,SUM(O229:O231),IF(H230=0,SUM(O233:O236)))</f>
        <v>2</v>
      </c>
      <c r="D245" s="14">
        <f>IF(H230&lt;&gt;0,SUM(P229:P231),IF(H230=0,SUM(P233:P236)))</f>
        <v>0</v>
      </c>
      <c r="E245" s="14">
        <f>IF(H230&lt;&gt;0,SUM(Q229:Q231),IF(H230=0,SUM(Q233:Q236)))</f>
        <v>2</v>
      </c>
      <c r="F245" s="14">
        <f>IF(H230&lt;&gt;0,SUM(R239,P242,P244),IF(H230=0,SUM(R247:R250)))</f>
        <v>95</v>
      </c>
      <c r="G245" s="14">
        <f>SUM(E238,E240,I235)</f>
        <v>23</v>
      </c>
      <c r="H245" s="14">
        <f>SUM(I238,I240,E235)</f>
        <v>16</v>
      </c>
      <c r="I245" s="14">
        <f t="shared" ref="I245:I246" si="39">G245-H245</f>
        <v>7</v>
      </c>
      <c r="J245" s="48"/>
      <c r="K245" s="48"/>
      <c r="L245" s="48"/>
      <c r="M245" s="48"/>
      <c r="N245" s="48"/>
      <c r="O245" s="48"/>
      <c r="P245" s="48"/>
      <c r="Q245" s="48"/>
      <c r="R245" s="48"/>
      <c r="S245" s="48"/>
      <c r="T245" s="48"/>
      <c r="U245" s="48"/>
      <c r="V245" s="48"/>
      <c r="W245" s="48"/>
    </row>
    <row r="246" spans="1:23" x14ac:dyDescent="0.25">
      <c r="A246" s="48"/>
      <c r="B246" s="16" t="str">
        <f>H228</f>
        <v>Justine</v>
      </c>
      <c r="C246" s="16">
        <f>IF(H230&lt;&gt;0,SUM(R229:R231),IF(H230=0,SUM(R233:R236)))</f>
        <v>4</v>
      </c>
      <c r="D246" s="16">
        <f>IF(H230&lt;&gt;0,SUM(S229:S231),IF(H230=0,SUM(S233:S236)))</f>
        <v>0</v>
      </c>
      <c r="E246" s="16">
        <f>IF(H230&lt;&gt;0,SUM(T229:T231),IF(H230=0,SUM(T233:T236)))</f>
        <v>0</v>
      </c>
      <c r="F246" s="16">
        <f>IF(H230&lt;&gt;0,SUM(P240,R241,R244),IF(H230=0,SUM(T247:T250)))</f>
        <v>235</v>
      </c>
      <c r="G246" s="16">
        <f>SUM(E236,I237,I240)</f>
        <v>29</v>
      </c>
      <c r="H246" s="16">
        <f>SUM(I236,E237,E240)</f>
        <v>27</v>
      </c>
      <c r="I246" s="16">
        <f t="shared" si="39"/>
        <v>2</v>
      </c>
      <c r="J246" s="48"/>
      <c r="K246" s="48"/>
      <c r="L246" s="48"/>
      <c r="M246" s="48"/>
      <c r="N246" s="48" t="s">
        <v>51</v>
      </c>
      <c r="O246" s="52" t="s">
        <v>44</v>
      </c>
      <c r="P246" s="52"/>
      <c r="Q246" s="52" t="s">
        <v>52</v>
      </c>
      <c r="R246" s="52"/>
      <c r="S246" s="52" t="s">
        <v>53</v>
      </c>
      <c r="T246" s="52"/>
      <c r="U246" s="48"/>
      <c r="V246" s="48"/>
      <c r="W246" s="48"/>
    </row>
    <row r="247" spans="1:23" x14ac:dyDescent="0.25">
      <c r="A247" s="48"/>
      <c r="B247" s="15">
        <f>H230</f>
        <v>0</v>
      </c>
      <c r="C247" s="15" t="str">
        <f>IF(H230&lt;&gt;0,SUM(U229:U231),IF(H230=0," "))</f>
        <v xml:space="preserve"> </v>
      </c>
      <c r="D247" s="15" t="str">
        <f>IF(H230&lt;&gt;0,SUM(V229:V231),IF(H230=0," "))</f>
        <v xml:space="preserve"> </v>
      </c>
      <c r="E247" s="15" t="str">
        <f>IF(H230&lt;&gt;0,SUM(W229:W231),IF(H230=0," "))</f>
        <v xml:space="preserve"> </v>
      </c>
      <c r="F247" s="15" t="str">
        <f>IF(H230&lt;&gt;0,SUM(R240,R242,R243),IF(H230=0," " ))</f>
        <v xml:space="preserve"> </v>
      </c>
      <c r="G247" s="15" t="str">
        <f>IF(H230&lt;&gt;0,SUM(I239,I238,I236),IF(H230=0," "))</f>
        <v xml:space="preserve"> </v>
      </c>
      <c r="H247" s="15" t="str">
        <f>IF(H230&lt;&gt;0,SUM(E239,E238,E236),IF(H230=0," "))</f>
        <v xml:space="preserve"> </v>
      </c>
      <c r="I247" s="15" t="str">
        <f>IF(H230&lt;&gt;0,G247-H247,IF(H230=0," "))</f>
        <v xml:space="preserve"> </v>
      </c>
      <c r="J247" s="48"/>
      <c r="K247" s="48"/>
      <c r="L247" s="48"/>
      <c r="M247" s="48"/>
      <c r="N247" s="48"/>
      <c r="O247" s="48">
        <f>IF(D235="V",50,IF(D235="E",25,IF(D235="D",0)))</f>
        <v>0</v>
      </c>
      <c r="P247" s="48">
        <f>O247+E235-I235</f>
        <v>-10</v>
      </c>
      <c r="Q247" s="48">
        <f>IF(H235="V",50,IF(H235="E",25,IF(H235="D",0)))</f>
        <v>50</v>
      </c>
      <c r="R247" s="48">
        <f>Q247+I235-E235</f>
        <v>60</v>
      </c>
      <c r="S247" s="48">
        <f>IF(H236="V",50,IF(H236="E",25,IF(H236="D",0)))</f>
        <v>50</v>
      </c>
      <c r="T247" s="48">
        <f>S247+I236-E236</f>
        <v>64</v>
      </c>
      <c r="U247" s="48"/>
      <c r="V247" s="48"/>
      <c r="W247" s="48"/>
    </row>
    <row r="248" spans="1:23" x14ac:dyDescent="0.25">
      <c r="A248" s="48"/>
      <c r="B248" s="48"/>
      <c r="C248" s="48"/>
      <c r="D248" s="48"/>
      <c r="E248" s="48"/>
      <c r="F248" s="48"/>
      <c r="G248" s="48"/>
      <c r="H248" s="48"/>
      <c r="I248" s="48"/>
      <c r="J248" s="48"/>
      <c r="K248" s="48"/>
      <c r="L248" s="48"/>
      <c r="M248" s="48"/>
      <c r="N248" s="48"/>
      <c r="O248" s="48">
        <f>IF(D236="V",50,IF(D236="E",25,IF(D236="D",0)))</f>
        <v>0</v>
      </c>
      <c r="P248" s="48">
        <f>O248+E236-I236</f>
        <v>-14</v>
      </c>
      <c r="Q248" s="48">
        <f>IF(D237="V",50,IF(D237="E",25,IF(D237="D",0)))</f>
        <v>0</v>
      </c>
      <c r="R248" s="48">
        <f>Q248+E237-I237</f>
        <v>-14</v>
      </c>
      <c r="S248" s="48">
        <f>IF(H237="V",50,IF(H237="E",25,IF(H237="D",0)))</f>
        <v>50</v>
      </c>
      <c r="T248" s="48">
        <f>S248+I237-E237</f>
        <v>64</v>
      </c>
      <c r="U248" s="48"/>
      <c r="V248" s="48"/>
      <c r="W248" s="48"/>
    </row>
    <row r="249" spans="1:23" x14ac:dyDescent="0.25">
      <c r="A249" s="48"/>
      <c r="B249" s="48"/>
      <c r="C249" s="48"/>
      <c r="D249" s="48"/>
      <c r="E249" s="48"/>
      <c r="F249" s="48"/>
      <c r="G249" s="48"/>
      <c r="H249" s="48"/>
      <c r="I249" s="48"/>
      <c r="J249" s="48"/>
      <c r="K249" s="48"/>
      <c r="L249" s="48"/>
      <c r="M249" s="48"/>
      <c r="N249" s="48"/>
      <c r="O249" s="48">
        <f>IF(D238="V",50,IF(D238="E",25,IF(D238="D",0)))</f>
        <v>0</v>
      </c>
      <c r="P249" s="48">
        <f>O249+E238-I238</f>
        <v>-1</v>
      </c>
      <c r="Q249" s="48">
        <f>IF(H238="V",50,IF(H238="E",25,IF(H238="D",0)))</f>
        <v>50</v>
      </c>
      <c r="R249" s="48">
        <f>Q249+I238-E238</f>
        <v>51</v>
      </c>
      <c r="S249" s="48">
        <f>IF(H239="V",50,IF(H239="E",25,IF(H239="D",0)))</f>
        <v>50</v>
      </c>
      <c r="T249" s="48">
        <f>S249+I239-E239</f>
        <v>55</v>
      </c>
      <c r="U249" s="48"/>
      <c r="V249" s="48"/>
      <c r="W249" s="48"/>
    </row>
    <row r="250" spans="1:23" x14ac:dyDescent="0.25">
      <c r="A250" s="48"/>
      <c r="B250" s="48"/>
      <c r="C250" s="48"/>
      <c r="D250" s="32"/>
      <c r="E250" s="13" t="s">
        <v>19</v>
      </c>
      <c r="F250" s="48"/>
      <c r="G250" s="48"/>
      <c r="H250" s="48"/>
      <c r="I250" s="48"/>
      <c r="J250" s="48"/>
      <c r="K250" s="48"/>
      <c r="L250" s="48"/>
      <c r="M250" s="48"/>
      <c r="N250" s="48"/>
      <c r="O250" s="48">
        <f>IF(D239="V",50,IF(D239="E",25,IF(D239="D",0)))</f>
        <v>0</v>
      </c>
      <c r="P250" s="48">
        <f>O250+E239-I239</f>
        <v>-5</v>
      </c>
      <c r="Q250" s="48">
        <f>IF(D240="V",50,IF(D240="E",25,IF(D240="D",0)))</f>
        <v>0</v>
      </c>
      <c r="R250" s="48">
        <f>Q250+E240-I240</f>
        <v>-2</v>
      </c>
      <c r="S250" s="48">
        <f>IF(H240="V",50,IF(H240="E",25,IF(H240="D",0)))</f>
        <v>50</v>
      </c>
      <c r="T250" s="48">
        <f>S250+I240-E240</f>
        <v>52</v>
      </c>
      <c r="U250" s="48"/>
      <c r="V250" s="48"/>
      <c r="W250" s="48"/>
    </row>
    <row r="251" spans="1:23" x14ac:dyDescent="0.25">
      <c r="A251" s="48"/>
      <c r="B251" s="48"/>
      <c r="C251" s="48"/>
      <c r="D251" s="33">
        <v>1</v>
      </c>
      <c r="E251" s="28" t="str">
        <f>INDEX(B244:B247,MATCH(L240,F244:F247,))</f>
        <v>Justine</v>
      </c>
      <c r="F251" s="48"/>
      <c r="G251" s="48"/>
      <c r="H251" s="48"/>
      <c r="I251" s="48"/>
      <c r="J251" s="48"/>
      <c r="K251" s="48"/>
      <c r="L251" s="48"/>
      <c r="M251" s="48"/>
      <c r="N251" s="48"/>
      <c r="O251" s="48"/>
      <c r="P251" s="48"/>
      <c r="Q251" s="48"/>
      <c r="R251" s="48"/>
      <c r="S251" s="48"/>
      <c r="T251" s="48"/>
      <c r="U251" s="48"/>
      <c r="V251" s="48"/>
      <c r="W251" s="48"/>
    </row>
    <row r="252" spans="1:23" x14ac:dyDescent="0.25">
      <c r="A252" s="48"/>
      <c r="B252" s="48"/>
      <c r="C252" s="48"/>
      <c r="D252" s="33">
        <v>2</v>
      </c>
      <c r="E252" s="29" t="str">
        <f>INDEX(B244:B247,MATCH(L241,F244:F247,))</f>
        <v>Erwan</v>
      </c>
      <c r="F252" s="48"/>
      <c r="G252" s="26"/>
      <c r="H252" s="48"/>
      <c r="I252" s="48"/>
      <c r="J252" s="48"/>
      <c r="K252" s="48"/>
      <c r="L252" s="48"/>
      <c r="M252" s="48"/>
      <c r="N252" s="48"/>
      <c r="O252" s="48"/>
      <c r="P252" s="48"/>
      <c r="Q252" s="48"/>
      <c r="R252" s="48"/>
      <c r="S252" s="48"/>
      <c r="T252" s="48"/>
      <c r="U252" s="48"/>
      <c r="V252" s="48"/>
      <c r="W252" s="48"/>
    </row>
    <row r="253" spans="1:23" x14ac:dyDescent="0.25">
      <c r="A253" s="48"/>
      <c r="B253" s="48"/>
      <c r="C253" s="48"/>
      <c r="D253" s="33">
        <v>3</v>
      </c>
      <c r="E253" s="30" t="str">
        <f>INDEX(B244:B247,MATCH(L242,F244:F247,))</f>
        <v>Maude</v>
      </c>
      <c r="F253" s="48"/>
      <c r="G253" s="48"/>
      <c r="H253" s="48"/>
      <c r="I253" s="48"/>
      <c r="J253" s="48"/>
      <c r="K253" s="48"/>
      <c r="L253" s="48"/>
      <c r="M253" s="48"/>
      <c r="N253" s="48"/>
      <c r="O253" s="48"/>
      <c r="P253" s="48"/>
      <c r="Q253" s="48"/>
      <c r="R253" s="48"/>
      <c r="S253" s="48"/>
      <c r="T253" s="48"/>
      <c r="U253" s="48"/>
      <c r="V253" s="48"/>
      <c r="W253" s="48"/>
    </row>
    <row r="254" spans="1:23" x14ac:dyDescent="0.25">
      <c r="A254" s="48"/>
      <c r="B254" s="48"/>
      <c r="C254" s="48"/>
      <c r="D254" s="33">
        <v>4</v>
      </c>
      <c r="E254" s="31" t="e">
        <f>INDEX(B244:B247,MATCH(L243,F244:F247,))</f>
        <v>#NUM!</v>
      </c>
      <c r="F254" s="48"/>
      <c r="G254" s="48"/>
      <c r="H254" s="48"/>
      <c r="I254" s="48"/>
      <c r="J254" s="48"/>
      <c r="K254" s="48"/>
      <c r="L254" s="48"/>
      <c r="M254" s="48"/>
      <c r="N254" s="48"/>
      <c r="O254" s="48"/>
      <c r="P254" s="48"/>
      <c r="Q254" s="48"/>
      <c r="R254" s="48"/>
      <c r="S254" s="48"/>
      <c r="T254" s="48"/>
      <c r="U254" s="48"/>
      <c r="V254" s="48"/>
      <c r="W254" s="48"/>
    </row>
    <row r="255" spans="1:23" x14ac:dyDescent="0.25">
      <c r="A255" s="34"/>
      <c r="B255" s="34"/>
      <c r="C255" s="34"/>
      <c r="D255" s="34"/>
      <c r="E255" s="34"/>
      <c r="F255" s="34"/>
      <c r="G255" s="34"/>
      <c r="H255" s="34"/>
      <c r="I255" s="34"/>
      <c r="J255" s="34"/>
      <c r="K255" s="34"/>
      <c r="L255" s="34"/>
      <c r="M255" s="34"/>
      <c r="N255" s="34"/>
      <c r="O255" s="34"/>
      <c r="P255" s="34"/>
      <c r="Q255" s="34"/>
      <c r="R255" s="34"/>
      <c r="S255" s="34"/>
      <c r="T255" s="34"/>
      <c r="U255" s="34"/>
      <c r="V255" s="34"/>
      <c r="W255" s="34"/>
    </row>
    <row r="256" spans="1:23" x14ac:dyDescent="0.25">
      <c r="A256" s="34"/>
      <c r="B256" s="34"/>
      <c r="C256" s="34"/>
      <c r="D256" s="34"/>
      <c r="E256" s="34"/>
      <c r="F256" s="34"/>
      <c r="G256" s="34"/>
      <c r="H256" s="34"/>
      <c r="I256" s="34"/>
      <c r="J256" s="34"/>
      <c r="K256" s="34"/>
      <c r="L256" s="34"/>
      <c r="M256" s="34"/>
      <c r="N256" s="34"/>
      <c r="O256" s="34"/>
      <c r="P256" s="34"/>
      <c r="Q256" s="34"/>
      <c r="R256" s="34"/>
      <c r="S256" s="34"/>
      <c r="T256" s="34"/>
      <c r="U256" s="34"/>
      <c r="V256" s="34"/>
      <c r="W256" s="34"/>
    </row>
    <row r="257" spans="1:23" ht="15" customHeight="1" x14ac:dyDescent="0.25">
      <c r="A257" s="53" t="s">
        <v>38</v>
      </c>
      <c r="B257" s="53"/>
      <c r="C257" s="53"/>
      <c r="D257" s="53"/>
      <c r="E257" s="53"/>
      <c r="F257" s="53"/>
      <c r="G257" s="53"/>
      <c r="H257" s="53"/>
      <c r="I257" s="53"/>
      <c r="J257" s="48"/>
      <c r="K257" s="48"/>
      <c r="L257" s="48"/>
      <c r="M257" s="48"/>
      <c r="N257" s="48"/>
      <c r="O257" s="48"/>
      <c r="P257" s="48"/>
      <c r="Q257" s="48"/>
      <c r="R257" s="48"/>
      <c r="S257" s="48"/>
      <c r="T257" s="48"/>
      <c r="U257" s="48"/>
      <c r="V257" s="48"/>
      <c r="W257" s="48"/>
    </row>
    <row r="258" spans="1:23" ht="15" customHeight="1" x14ac:dyDescent="0.25">
      <c r="A258" s="53"/>
      <c r="B258" s="53"/>
      <c r="C258" s="53"/>
      <c r="D258" s="53"/>
      <c r="E258" s="53"/>
      <c r="F258" s="53"/>
      <c r="G258" s="53"/>
      <c r="H258" s="53"/>
      <c r="I258" s="53"/>
      <c r="J258" s="48"/>
      <c r="K258" s="48"/>
      <c r="L258" s="48" t="s">
        <v>0</v>
      </c>
      <c r="M258" s="48"/>
      <c r="N258" s="48"/>
      <c r="O258" s="48" t="s">
        <v>1</v>
      </c>
      <c r="P258" s="48"/>
      <c r="Q258" s="48"/>
      <c r="R258" s="48" t="s">
        <v>2</v>
      </c>
      <c r="S258" s="48"/>
      <c r="T258" s="48"/>
      <c r="U258" s="48" t="s">
        <v>3</v>
      </c>
      <c r="V258" s="48"/>
      <c r="W258" s="48"/>
    </row>
    <row r="259" spans="1:23" ht="15.75" thickBot="1" x14ac:dyDescent="0.3">
      <c r="A259" s="48"/>
      <c r="B259" s="48"/>
      <c r="C259" s="48"/>
      <c r="D259" s="48"/>
      <c r="E259" s="48"/>
      <c r="F259" s="48"/>
      <c r="G259" s="48"/>
      <c r="H259" s="48"/>
      <c r="I259" s="48"/>
      <c r="J259" s="48"/>
      <c r="K259" s="48"/>
      <c r="L259" s="48" t="s">
        <v>47</v>
      </c>
      <c r="M259" s="48" t="s">
        <v>48</v>
      </c>
      <c r="N259" s="48" t="s">
        <v>49</v>
      </c>
      <c r="O259" s="48" t="s">
        <v>47</v>
      </c>
      <c r="P259" s="48" t="s">
        <v>48</v>
      </c>
      <c r="Q259" s="48" t="s">
        <v>49</v>
      </c>
      <c r="R259" s="48" t="s">
        <v>47</v>
      </c>
      <c r="S259" s="48" t="s">
        <v>48</v>
      </c>
      <c r="T259" s="48" t="s">
        <v>49</v>
      </c>
      <c r="U259" s="48" t="s">
        <v>47</v>
      </c>
      <c r="V259" s="48" t="s">
        <v>48</v>
      </c>
      <c r="W259" s="48" t="s">
        <v>49</v>
      </c>
    </row>
    <row r="260" spans="1:23" ht="15.75" thickBot="1" x14ac:dyDescent="0.3">
      <c r="A260" s="48"/>
      <c r="B260" s="48"/>
      <c r="C260" s="4" t="s">
        <v>0</v>
      </c>
      <c r="D260" s="37" t="s">
        <v>73</v>
      </c>
      <c r="E260" s="48"/>
      <c r="F260" s="48"/>
      <c r="G260" s="6" t="s">
        <v>2</v>
      </c>
      <c r="H260" s="38" t="s">
        <v>75</v>
      </c>
      <c r="I260" s="48"/>
      <c r="J260" s="48"/>
      <c r="K260" s="48"/>
      <c r="L260" s="48"/>
      <c r="M260" s="48"/>
      <c r="N260" s="48"/>
      <c r="O260" s="48"/>
      <c r="P260" s="48"/>
      <c r="Q260" s="48"/>
      <c r="R260" s="48"/>
      <c r="S260" s="48"/>
      <c r="T260" s="48"/>
      <c r="U260" s="48"/>
      <c r="V260" s="48"/>
      <c r="W260" s="48"/>
    </row>
    <row r="261" spans="1:23" ht="15.75" thickBot="1" x14ac:dyDescent="0.3">
      <c r="A261" s="48"/>
      <c r="B261" s="48"/>
      <c r="C261" s="48"/>
      <c r="D261" s="48"/>
      <c r="E261" s="48"/>
      <c r="F261" s="48"/>
      <c r="G261" s="48"/>
      <c r="H261" s="48"/>
      <c r="I261" s="48"/>
      <c r="J261" s="48"/>
      <c r="K261" s="48" t="s">
        <v>45</v>
      </c>
      <c r="L261" s="48">
        <f>COUNTIF(D267,"V")</f>
        <v>1</v>
      </c>
      <c r="M261" s="48">
        <f>COUNTIF(D267,"E")</f>
        <v>0</v>
      </c>
      <c r="N261" s="48">
        <f>COUNTIF(D267,"D")</f>
        <v>0</v>
      </c>
      <c r="O261" s="48">
        <f>COUNTIF(H267,"V")</f>
        <v>0</v>
      </c>
      <c r="P261" s="48">
        <f>COUNTIF(H267,"E")</f>
        <v>0</v>
      </c>
      <c r="Q261" s="48">
        <f>COUNTIF(H267,"D")</f>
        <v>1</v>
      </c>
      <c r="R261" s="48">
        <f>COUNTIF(D268,"V")</f>
        <v>0</v>
      </c>
      <c r="S261" s="48">
        <f>COUNTIF(D268,"E")</f>
        <v>0</v>
      </c>
      <c r="T261" s="48">
        <f>COUNTIF(D268,"D")</f>
        <v>1</v>
      </c>
      <c r="U261" s="48">
        <f>COUNTIF(H268,"V")</f>
        <v>1</v>
      </c>
      <c r="V261" s="48">
        <f>COUNTIF(H268,"E")</f>
        <v>0</v>
      </c>
      <c r="W261" s="48">
        <f>COUNTIF(H268,"D")</f>
        <v>0</v>
      </c>
    </row>
    <row r="262" spans="1:23" ht="15.75" thickBot="1" x14ac:dyDescent="0.3">
      <c r="A262" s="48"/>
      <c r="B262" s="48"/>
      <c r="C262" s="5" t="s">
        <v>1</v>
      </c>
      <c r="D262" s="38" t="s">
        <v>74</v>
      </c>
      <c r="E262" s="48"/>
      <c r="F262" s="48"/>
      <c r="G262" s="7" t="s">
        <v>3</v>
      </c>
      <c r="H262" s="38"/>
      <c r="I262" s="48"/>
      <c r="J262" s="48"/>
      <c r="K262" s="48"/>
      <c r="L262" s="48">
        <f>COUNTIF(D269,"V")</f>
        <v>1</v>
      </c>
      <c r="M262" s="48">
        <f>COUNTIF(D269,"E")</f>
        <v>0</v>
      </c>
      <c r="N262" s="48">
        <f>COUNTIF(D269,"D")</f>
        <v>0</v>
      </c>
      <c r="O262" s="48">
        <f>COUNTIF(D270,"V")</f>
        <v>0</v>
      </c>
      <c r="P262" s="48">
        <f>COUNTIF(D270,"E")</f>
        <v>0</v>
      </c>
      <c r="Q262" s="48">
        <f>COUNTIF(D270,"D")</f>
        <v>1</v>
      </c>
      <c r="R262" s="48">
        <f>COUNTIF(H269,"V")</f>
        <v>0</v>
      </c>
      <c r="S262" s="48">
        <f>COUNTIF(H269,"E")</f>
        <v>0</v>
      </c>
      <c r="T262" s="48">
        <f>COUNTIF(H269,"D")</f>
        <v>1</v>
      </c>
      <c r="U262" s="48">
        <f>COUNTIF(H270,"V")</f>
        <v>1</v>
      </c>
      <c r="V262" s="48">
        <f>COUNTIF(H270,"E")</f>
        <v>0</v>
      </c>
      <c r="W262" s="48">
        <f>COUNTIF(H270,"D")</f>
        <v>0</v>
      </c>
    </row>
    <row r="263" spans="1:23" x14ac:dyDescent="0.25">
      <c r="A263" s="48"/>
      <c r="B263" s="48"/>
      <c r="C263" s="34"/>
      <c r="D263" s="9"/>
      <c r="E263" s="48"/>
      <c r="F263" s="48"/>
      <c r="G263" s="34"/>
      <c r="H263" s="9"/>
      <c r="I263" s="48"/>
      <c r="J263" s="48"/>
      <c r="K263" s="48"/>
      <c r="L263" s="48">
        <f>COUNTIF(D271,"V")</f>
        <v>1</v>
      </c>
      <c r="M263" s="48">
        <f>COUNTIF(D271,"E")</f>
        <v>0</v>
      </c>
      <c r="N263" s="48">
        <f>COUNTIF(D271,"D")</f>
        <v>0</v>
      </c>
      <c r="O263" s="48">
        <f>COUNTIF(D272,"V")</f>
        <v>0</v>
      </c>
      <c r="P263" s="48">
        <f>COUNTIF(D272,"E")</f>
        <v>0</v>
      </c>
      <c r="Q263" s="48">
        <f>COUNTIF(D272,"D")</f>
        <v>1</v>
      </c>
      <c r="R263" s="48">
        <f>COUNTIF(H272,"V")</f>
        <v>1</v>
      </c>
      <c r="S263" s="48">
        <f>COUNTIF(H272,"E")</f>
        <v>0</v>
      </c>
      <c r="T263" s="48">
        <f>COUNTIF(H272,"D")</f>
        <v>0</v>
      </c>
      <c r="U263" s="48">
        <f>COUNTIF(H271,"V")</f>
        <v>0</v>
      </c>
      <c r="V263" s="48">
        <f>COUNTIF(H271,"E")</f>
        <v>0</v>
      </c>
      <c r="W263" s="48">
        <f>COUNTIF(H271,"D")</f>
        <v>1</v>
      </c>
    </row>
    <row r="264" spans="1:23" ht="15.75" thickBot="1" x14ac:dyDescent="0.3">
      <c r="A264" s="48"/>
      <c r="B264" s="48"/>
      <c r="C264" s="48"/>
      <c r="D264" s="48"/>
      <c r="E264" s="48"/>
      <c r="F264" s="48"/>
      <c r="G264" s="48"/>
      <c r="H264" s="48"/>
      <c r="I264" s="48"/>
      <c r="J264" s="48"/>
      <c r="K264" s="48"/>
      <c r="L264" s="48"/>
      <c r="M264" s="48"/>
      <c r="N264" s="48"/>
      <c r="O264" s="48"/>
      <c r="P264" s="48"/>
      <c r="Q264" s="48"/>
      <c r="R264" s="48"/>
      <c r="S264" s="48"/>
      <c r="T264" s="48"/>
      <c r="U264" s="48"/>
      <c r="V264" s="48"/>
      <c r="W264" s="48"/>
    </row>
    <row r="265" spans="1:23" ht="18.75" x14ac:dyDescent="0.25">
      <c r="A265" s="49" t="s">
        <v>24</v>
      </c>
      <c r="B265" s="50"/>
      <c r="C265" s="50"/>
      <c r="D265" s="50"/>
      <c r="E265" s="50"/>
      <c r="F265" s="50"/>
      <c r="G265" s="50"/>
      <c r="H265" s="50"/>
      <c r="I265" s="51"/>
      <c r="J265" s="48"/>
      <c r="K265" s="48" t="s">
        <v>46</v>
      </c>
      <c r="L265" s="48">
        <f>COUNTIF(D267,"V")</f>
        <v>1</v>
      </c>
      <c r="M265" s="48">
        <f>COUNTIF(D267,"E")</f>
        <v>0</v>
      </c>
      <c r="N265" s="48">
        <f>COUNTIF(D267,"D")</f>
        <v>0</v>
      </c>
      <c r="O265" s="48">
        <f>COUNTIF(H267,"V")</f>
        <v>0</v>
      </c>
      <c r="P265" s="48">
        <f>COUNTIF(H267,"E")</f>
        <v>0</v>
      </c>
      <c r="Q265" s="48">
        <f>COUNTIF(H267,"D")</f>
        <v>1</v>
      </c>
      <c r="R265" s="48">
        <f>COUNTIF(H268,"V")</f>
        <v>1</v>
      </c>
      <c r="S265" s="48">
        <f>COUNTIF(H268,"E")</f>
        <v>0</v>
      </c>
      <c r="T265" s="48">
        <f>COUNTIF(H268,"D")</f>
        <v>0</v>
      </c>
      <c r="U265" s="48"/>
      <c r="V265" s="48"/>
      <c r="W265" s="48"/>
    </row>
    <row r="266" spans="1:23" x14ac:dyDescent="0.25">
      <c r="A266" s="8"/>
      <c r="B266" s="9"/>
      <c r="C266" s="10"/>
      <c r="D266" s="11" t="s">
        <v>4</v>
      </c>
      <c r="E266" s="11" t="s">
        <v>8</v>
      </c>
      <c r="F266" s="11"/>
      <c r="G266" s="11"/>
      <c r="H266" s="11" t="s">
        <v>4</v>
      </c>
      <c r="I266" s="12" t="s">
        <v>8</v>
      </c>
      <c r="J266" s="48"/>
      <c r="K266" s="48"/>
      <c r="L266" s="48">
        <f>COUNTIF(D268,"V")</f>
        <v>0</v>
      </c>
      <c r="M266" s="48">
        <f>COUNTIF(D268,"E")</f>
        <v>0</v>
      </c>
      <c r="N266" s="48">
        <f>COUNTIF(D268,"D")</f>
        <v>1</v>
      </c>
      <c r="O266" s="48">
        <f>COUNTIF(D269,"V")</f>
        <v>1</v>
      </c>
      <c r="P266" s="48">
        <f>COUNTIF(D269,"E")</f>
        <v>0</v>
      </c>
      <c r="Q266" s="48">
        <f>COUNTIF(D269,"D")</f>
        <v>0</v>
      </c>
      <c r="R266" s="48">
        <f>COUNTIF(H269,"V")</f>
        <v>0</v>
      </c>
      <c r="S266" s="48">
        <f>COUNTIF(H269,"E")</f>
        <v>0</v>
      </c>
      <c r="T266" s="48">
        <f>COUNTIF(H269,"D")</f>
        <v>1</v>
      </c>
      <c r="U266" s="48"/>
      <c r="V266" s="48"/>
      <c r="W266" s="48"/>
    </row>
    <row r="267" spans="1:23" x14ac:dyDescent="0.25">
      <c r="A267" s="17" t="s">
        <v>9</v>
      </c>
      <c r="B267" s="18" t="s">
        <v>20</v>
      </c>
      <c r="C267" s="44" t="str">
        <f>D260</f>
        <v>Malicia</v>
      </c>
      <c r="D267" s="39" t="s">
        <v>42</v>
      </c>
      <c r="E267" s="39">
        <v>15</v>
      </c>
      <c r="F267" s="35"/>
      <c r="G267" s="46" t="str">
        <f>D262</f>
        <v>Heloïse</v>
      </c>
      <c r="H267" s="39" t="s">
        <v>43</v>
      </c>
      <c r="I267" s="41">
        <v>14</v>
      </c>
      <c r="J267" s="48"/>
      <c r="K267" s="48"/>
      <c r="L267" s="48">
        <f>COUNTIF(D270,"V")</f>
        <v>0</v>
      </c>
      <c r="M267" s="48">
        <f>COUNTIF(D270,"E")</f>
        <v>0</v>
      </c>
      <c r="N267" s="48">
        <f>COUNTIF(D270,"D")</f>
        <v>1</v>
      </c>
      <c r="O267" s="48">
        <f>COUNTIF(H270,"V")</f>
        <v>1</v>
      </c>
      <c r="P267" s="48">
        <f>COUNTIF(H270,"E")</f>
        <v>0</v>
      </c>
      <c r="Q267" s="48">
        <f>COUNTIF(H270,"D")</f>
        <v>0</v>
      </c>
      <c r="R267" s="48">
        <f>COUNTIF(H271,"V")</f>
        <v>0</v>
      </c>
      <c r="S267" s="48">
        <f>COUNTIF(H271,"E")</f>
        <v>0</v>
      </c>
      <c r="T267" s="48">
        <f>COUNTIF(H271,"D")</f>
        <v>1</v>
      </c>
      <c r="U267" s="48"/>
      <c r="V267" s="48"/>
      <c r="W267" s="48"/>
    </row>
    <row r="268" spans="1:23" x14ac:dyDescent="0.25">
      <c r="A268" s="19" t="s">
        <v>10</v>
      </c>
      <c r="B268" s="20" t="str">
        <f>IF(H262&lt;&gt;0,"C/D",IF(H262=0,"A/C"))</f>
        <v>A/C</v>
      </c>
      <c r="C268" s="44" t="str">
        <f>IF(H262=0,D260,IF(H262&lt;&gt;0,H260))</f>
        <v>Malicia</v>
      </c>
      <c r="D268" s="39" t="s">
        <v>43</v>
      </c>
      <c r="E268" s="39">
        <v>2</v>
      </c>
      <c r="F268" s="35"/>
      <c r="G268" s="46" t="str">
        <f>IF(H262=0,H260,IF(H262&lt;&gt;0,H262))</f>
        <v>Manon</v>
      </c>
      <c r="H268" s="39" t="s">
        <v>42</v>
      </c>
      <c r="I268" s="41">
        <v>16</v>
      </c>
      <c r="J268" s="48"/>
      <c r="K268" s="48"/>
      <c r="L268" s="48">
        <f>COUNTIF(D271,"V")</f>
        <v>1</v>
      </c>
      <c r="M268" s="48">
        <f>COUNTIF(D271,"E")</f>
        <v>0</v>
      </c>
      <c r="N268" s="48">
        <f>COUNTIF(D271,"D")</f>
        <v>0</v>
      </c>
      <c r="O268" s="48">
        <f>COUNTIF(D272,"V")</f>
        <v>0</v>
      </c>
      <c r="P268" s="48">
        <f>COUNTIF(D272,"E")</f>
        <v>0</v>
      </c>
      <c r="Q268" s="48">
        <f>COUNTIF(D272,"D")</f>
        <v>1</v>
      </c>
      <c r="R268" s="48">
        <f>COUNTIF(H272,"V")</f>
        <v>1</v>
      </c>
      <c r="S268" s="48">
        <f>COUNTIF(H272,"E")</f>
        <v>0</v>
      </c>
      <c r="T268" s="48">
        <f>COUNTIF(H272,"D")</f>
        <v>0</v>
      </c>
      <c r="U268" s="48"/>
      <c r="V268" s="48"/>
      <c r="W268" s="48"/>
    </row>
    <row r="269" spans="1:23" x14ac:dyDescent="0.25">
      <c r="A269" s="21" t="s">
        <v>11</v>
      </c>
      <c r="B269" s="22" t="str">
        <f>IF(H262&lt;&gt;0,"A/C",IF(H262=0,"B/C"))</f>
        <v>B/C</v>
      </c>
      <c r="C269" s="44" t="str">
        <f>IF(H262=0,D262,IF(H262&lt;&gt;0,D260))</f>
        <v>Heloïse</v>
      </c>
      <c r="D269" s="39" t="s">
        <v>42</v>
      </c>
      <c r="E269" s="39">
        <v>17</v>
      </c>
      <c r="F269" s="35"/>
      <c r="G269" s="46" t="str">
        <f>IF(H262=0,H260,IF(H262&lt;&gt;0,H260))</f>
        <v>Manon</v>
      </c>
      <c r="H269" s="39" t="s">
        <v>43</v>
      </c>
      <c r="I269" s="41">
        <v>2</v>
      </c>
      <c r="J269" s="48"/>
      <c r="K269" s="48"/>
      <c r="L269" s="48"/>
      <c r="M269" s="48"/>
      <c r="N269" s="48"/>
      <c r="O269" s="48"/>
      <c r="P269" s="48"/>
      <c r="Q269" s="48"/>
      <c r="R269" s="48"/>
      <c r="S269" s="48"/>
      <c r="T269" s="48"/>
      <c r="U269" s="48"/>
      <c r="V269" s="48"/>
      <c r="W269" s="48"/>
    </row>
    <row r="270" spans="1:23" x14ac:dyDescent="0.25">
      <c r="A270" s="17" t="s">
        <v>12</v>
      </c>
      <c r="B270" s="18" t="str">
        <f>IF(H262&lt;&gt;0,"B/D",IF(H262=0,"A/B"))</f>
        <v>A/B</v>
      </c>
      <c r="C270" s="44" t="str">
        <f>IF(H262=0,D260,IF(H262&lt;&gt;0,D262))</f>
        <v>Malicia</v>
      </c>
      <c r="D270" s="39" t="s">
        <v>43</v>
      </c>
      <c r="E270" s="39">
        <v>3</v>
      </c>
      <c r="F270" s="35"/>
      <c r="G270" s="46" t="str">
        <f>IF(H262=0,D262,IF(H262&lt;&gt;0,H262))</f>
        <v>Heloïse</v>
      </c>
      <c r="H270" s="39" t="s">
        <v>42</v>
      </c>
      <c r="I270" s="41">
        <v>19</v>
      </c>
      <c r="J270" s="48"/>
      <c r="K270" s="48"/>
      <c r="L270" s="48"/>
      <c r="M270" s="48"/>
      <c r="N270" s="48"/>
      <c r="O270" s="48"/>
      <c r="P270" s="48"/>
      <c r="Q270" s="48"/>
      <c r="R270" s="48"/>
      <c r="S270" s="48"/>
      <c r="T270" s="48"/>
      <c r="U270" s="48"/>
      <c r="V270" s="48"/>
      <c r="W270" s="48"/>
    </row>
    <row r="271" spans="1:23" x14ac:dyDescent="0.25">
      <c r="A271" s="19" t="s">
        <v>13</v>
      </c>
      <c r="B271" s="20" t="str">
        <f>IF(H262&lt;&gt;0,"A/D",IF(H262=0,"A/C"))</f>
        <v>A/C</v>
      </c>
      <c r="C271" s="44" t="str">
        <f>IF(H262=0,D260,IF(H262&lt;&gt;0,D260))</f>
        <v>Malicia</v>
      </c>
      <c r="D271" s="39" t="s">
        <v>42</v>
      </c>
      <c r="E271" s="39">
        <v>18</v>
      </c>
      <c r="F271" s="35"/>
      <c r="G271" s="46" t="str">
        <f>IF(H262=0,H260,IF(H262&lt;&gt;0,H262))</f>
        <v>Manon</v>
      </c>
      <c r="H271" s="39" t="s">
        <v>43</v>
      </c>
      <c r="I271" s="41">
        <v>2</v>
      </c>
      <c r="J271" s="48"/>
      <c r="K271" s="48"/>
      <c r="L271" s="43" t="s">
        <v>15</v>
      </c>
      <c r="M271" s="48"/>
      <c r="N271" s="48" t="s">
        <v>50</v>
      </c>
      <c r="O271" s="48">
        <f t="shared" ref="O271:O276" si="40">IF(D267="V",50,IF(D267="E",25,IF(D267="D",0)))</f>
        <v>50</v>
      </c>
      <c r="P271" s="48">
        <f t="shared" ref="P271:P276" si="41">O271+E267-I267</f>
        <v>51</v>
      </c>
      <c r="Q271" s="48">
        <f t="shared" ref="Q271:Q276" si="42">IF(H267="V",50,IF(H267="E",25,IF(H267="D",0)))</f>
        <v>0</v>
      </c>
      <c r="R271" s="3">
        <f t="shared" ref="R271:R276" si="43">Q271+I267-E267</f>
        <v>-1</v>
      </c>
      <c r="S271" s="48"/>
      <c r="T271" s="48"/>
      <c r="U271" s="48"/>
      <c r="V271" s="48"/>
      <c r="W271" s="48"/>
    </row>
    <row r="272" spans="1:23" ht="15.75" thickBot="1" x14ac:dyDescent="0.3">
      <c r="A272" s="23" t="s">
        <v>14</v>
      </c>
      <c r="B272" s="24" t="str">
        <f>IF(H262&lt;&gt;0,"B/C",IF(H262=0,"B/C"))</f>
        <v>B/C</v>
      </c>
      <c r="C272" s="45" t="str">
        <f>IF(H262=0,D262,IF(H262&lt;&gt;0,D262))</f>
        <v>Heloïse</v>
      </c>
      <c r="D272" s="40" t="s">
        <v>43</v>
      </c>
      <c r="E272" s="40">
        <v>4</v>
      </c>
      <c r="F272" s="36"/>
      <c r="G272" s="47" t="str">
        <f>IF(H262=0,H260,IF(H262&lt;&gt;0,H260))</f>
        <v>Manon</v>
      </c>
      <c r="H272" s="40" t="s">
        <v>42</v>
      </c>
      <c r="I272" s="42">
        <v>12</v>
      </c>
      <c r="J272" s="48"/>
      <c r="K272" s="48"/>
      <c r="L272" s="43">
        <f>LARGE(F276:F279,1)</f>
        <v>122</v>
      </c>
      <c r="M272" s="48"/>
      <c r="N272" s="48"/>
      <c r="O272" s="48">
        <f t="shared" si="40"/>
        <v>0</v>
      </c>
      <c r="P272" s="48">
        <f t="shared" si="41"/>
        <v>-14</v>
      </c>
      <c r="Q272" s="48">
        <f t="shared" si="42"/>
        <v>50</v>
      </c>
      <c r="R272" s="3">
        <f t="shared" si="43"/>
        <v>64</v>
      </c>
      <c r="S272" s="48"/>
      <c r="T272" s="48"/>
      <c r="U272" s="48"/>
      <c r="V272" s="48"/>
      <c r="W272" s="48"/>
    </row>
    <row r="273" spans="1:23" x14ac:dyDescent="0.25">
      <c r="A273" s="48"/>
      <c r="B273" s="48"/>
      <c r="C273" s="48"/>
      <c r="D273" s="48"/>
      <c r="E273" s="48"/>
      <c r="F273" s="48"/>
      <c r="G273" s="48"/>
      <c r="H273" s="48"/>
      <c r="I273" s="48"/>
      <c r="J273" s="48"/>
      <c r="K273" s="48"/>
      <c r="L273" s="43">
        <f>LARGE(F276:F279,2)</f>
        <v>91</v>
      </c>
      <c r="M273" s="48"/>
      <c r="N273" s="48"/>
      <c r="O273" s="48">
        <f t="shared" si="40"/>
        <v>50</v>
      </c>
      <c r="P273" s="48">
        <f t="shared" si="41"/>
        <v>65</v>
      </c>
      <c r="Q273" s="48">
        <f t="shared" si="42"/>
        <v>0</v>
      </c>
      <c r="R273" s="3">
        <f t="shared" si="43"/>
        <v>-15</v>
      </c>
      <c r="S273" s="48"/>
      <c r="T273" s="48"/>
      <c r="U273" s="48"/>
      <c r="V273" s="48"/>
      <c r="W273" s="48"/>
    </row>
    <row r="274" spans="1:23" x14ac:dyDescent="0.25">
      <c r="A274" s="48"/>
      <c r="B274" s="48"/>
      <c r="C274" s="48"/>
      <c r="D274" s="48"/>
      <c r="E274" s="48"/>
      <c r="F274" s="48"/>
      <c r="G274" s="48"/>
      <c r="H274" s="48"/>
      <c r="I274" s="48"/>
      <c r="J274" s="48"/>
      <c r="K274" s="48"/>
      <c r="L274" s="43">
        <f>LARGE(F276:F279,3)</f>
        <v>87</v>
      </c>
      <c r="M274" s="48"/>
      <c r="N274" s="48"/>
      <c r="O274" s="48">
        <f t="shared" si="40"/>
        <v>0</v>
      </c>
      <c r="P274" s="48">
        <f t="shared" si="41"/>
        <v>-16</v>
      </c>
      <c r="Q274" s="48">
        <f t="shared" si="42"/>
        <v>50</v>
      </c>
      <c r="R274" s="3">
        <f t="shared" si="43"/>
        <v>66</v>
      </c>
      <c r="S274" s="48"/>
      <c r="T274" s="48"/>
      <c r="U274" s="48"/>
      <c r="V274" s="48"/>
      <c r="W274" s="48"/>
    </row>
    <row r="275" spans="1:23" x14ac:dyDescent="0.25">
      <c r="A275" s="48"/>
      <c r="B275" s="48"/>
      <c r="C275" s="27" t="s">
        <v>21</v>
      </c>
      <c r="D275" s="27" t="s">
        <v>23</v>
      </c>
      <c r="E275" s="27" t="s">
        <v>22</v>
      </c>
      <c r="F275" s="27" t="s">
        <v>15</v>
      </c>
      <c r="G275" s="27" t="s">
        <v>16</v>
      </c>
      <c r="H275" s="27" t="s">
        <v>17</v>
      </c>
      <c r="I275" s="27" t="s">
        <v>18</v>
      </c>
      <c r="J275" s="48"/>
      <c r="K275" s="48"/>
      <c r="L275" s="43" t="e">
        <f>LARGE(F276:F279,4)</f>
        <v>#NUM!</v>
      </c>
      <c r="M275" s="48"/>
      <c r="N275" s="48"/>
      <c r="O275" s="48">
        <f t="shared" si="40"/>
        <v>50</v>
      </c>
      <c r="P275" s="48">
        <f t="shared" si="41"/>
        <v>66</v>
      </c>
      <c r="Q275" s="48">
        <f t="shared" si="42"/>
        <v>0</v>
      </c>
      <c r="R275" s="3">
        <f t="shared" si="43"/>
        <v>-16</v>
      </c>
      <c r="S275" s="48"/>
      <c r="T275" s="48"/>
      <c r="U275" s="48"/>
      <c r="V275" s="48"/>
      <c r="W275" s="48"/>
    </row>
    <row r="276" spans="1:23" x14ac:dyDescent="0.25">
      <c r="A276" s="48"/>
      <c r="B276" s="25" t="str">
        <f>D260</f>
        <v>Malicia</v>
      </c>
      <c r="C276" s="25">
        <f>IF(H262&lt;&gt;0,SUM(L261:L263),IF(H262=0,SUM(L265:L268)))</f>
        <v>2</v>
      </c>
      <c r="D276" s="25">
        <f>IF(H262&lt;&gt;0,SUM(M261:M263),IF(H262=0,SUM(M265:M268)))</f>
        <v>0</v>
      </c>
      <c r="E276" s="25">
        <f>IF(H262&lt;&gt;0,SUM(N261:N263),IF(H262=0,SUM(N265:N268)))</f>
        <v>2</v>
      </c>
      <c r="F276" s="25">
        <f>IF(H262&lt;&gt;0,SUM(P271,P273,P275),IF(H262=0,SUM(P279:P282)))</f>
        <v>87</v>
      </c>
      <c r="G276" s="25">
        <f>SUM(E267,E269,E271)</f>
        <v>50</v>
      </c>
      <c r="H276" s="25">
        <f>SUM(I267,I269,I271)</f>
        <v>18</v>
      </c>
      <c r="I276" s="25">
        <f>G276-H276</f>
        <v>32</v>
      </c>
      <c r="J276" s="48"/>
      <c r="K276" s="48"/>
      <c r="L276" s="48"/>
      <c r="M276" s="48"/>
      <c r="N276" s="48"/>
      <c r="O276" s="48">
        <f t="shared" si="40"/>
        <v>0</v>
      </c>
      <c r="P276" s="48">
        <f t="shared" si="41"/>
        <v>-8</v>
      </c>
      <c r="Q276" s="48">
        <f t="shared" si="42"/>
        <v>50</v>
      </c>
      <c r="R276" s="3">
        <f t="shared" si="43"/>
        <v>58</v>
      </c>
      <c r="S276" s="48"/>
      <c r="T276" s="48"/>
      <c r="U276" s="48"/>
      <c r="V276" s="48"/>
      <c r="W276" s="48"/>
    </row>
    <row r="277" spans="1:23" x14ac:dyDescent="0.25">
      <c r="A277" s="48"/>
      <c r="B277" s="14" t="str">
        <f>D262</f>
        <v>Heloïse</v>
      </c>
      <c r="C277" s="14">
        <f>IF(H262&lt;&gt;0,SUM(O261:O263),IF(H262=0,SUM(O265:O268)))</f>
        <v>2</v>
      </c>
      <c r="D277" s="14">
        <f>IF(H262&lt;&gt;0,SUM(P261:P263),IF(H262=0,SUM(P265:P268)))</f>
        <v>0</v>
      </c>
      <c r="E277" s="14">
        <f>IF(H262&lt;&gt;0,SUM(Q261:Q263),IF(H262=0,SUM(Q265:Q268)))</f>
        <v>2</v>
      </c>
      <c r="F277" s="14">
        <f>IF(H262&lt;&gt;0,SUM(R271,P274,P276),IF(H262=0,SUM(R279:R282)))</f>
        <v>122</v>
      </c>
      <c r="G277" s="14">
        <f>SUM(E270,E272,I267)</f>
        <v>21</v>
      </c>
      <c r="H277" s="14">
        <f>SUM(I270,I272,E267)</f>
        <v>46</v>
      </c>
      <c r="I277" s="14">
        <f t="shared" ref="I277:I278" si="44">G277-H277</f>
        <v>-25</v>
      </c>
      <c r="J277" s="48"/>
      <c r="K277" s="48"/>
      <c r="L277" s="48"/>
      <c r="M277" s="48"/>
      <c r="N277" s="48"/>
      <c r="O277" s="48"/>
      <c r="P277" s="48"/>
      <c r="Q277" s="48"/>
      <c r="R277" s="48"/>
      <c r="S277" s="48"/>
      <c r="T277" s="48"/>
      <c r="U277" s="48"/>
      <c r="V277" s="48"/>
      <c r="W277" s="48"/>
    </row>
    <row r="278" spans="1:23" x14ac:dyDescent="0.25">
      <c r="A278" s="48"/>
      <c r="B278" s="16" t="str">
        <f>H260</f>
        <v>Manon</v>
      </c>
      <c r="C278" s="16">
        <f>IF(H262&lt;&gt;0,SUM(R261:R263),IF(H262=0,SUM(R265:R268)))</f>
        <v>2</v>
      </c>
      <c r="D278" s="16">
        <f>IF(H262&lt;&gt;0,SUM(S261:S263),IF(H262=0,SUM(S265:S268)))</f>
        <v>0</v>
      </c>
      <c r="E278" s="16">
        <f>IF(H262&lt;&gt;0,SUM(T261:T263),IF(H262=0,SUM(T265:T268)))</f>
        <v>2</v>
      </c>
      <c r="F278" s="16">
        <f>IF(H262&lt;&gt;0,SUM(P272,R273,R276),IF(H262=0,SUM(T279:T282)))</f>
        <v>91</v>
      </c>
      <c r="G278" s="16">
        <f>SUM(E268,I269,I272)</f>
        <v>16</v>
      </c>
      <c r="H278" s="16">
        <f>SUM(I268,E269,E272)</f>
        <v>37</v>
      </c>
      <c r="I278" s="16">
        <f t="shared" si="44"/>
        <v>-21</v>
      </c>
      <c r="J278" s="48"/>
      <c r="K278" s="48"/>
      <c r="L278" s="48"/>
      <c r="M278" s="48"/>
      <c r="N278" s="48" t="s">
        <v>51</v>
      </c>
      <c r="O278" s="52" t="s">
        <v>44</v>
      </c>
      <c r="P278" s="52"/>
      <c r="Q278" s="52" t="s">
        <v>52</v>
      </c>
      <c r="R278" s="52"/>
      <c r="S278" s="52" t="s">
        <v>53</v>
      </c>
      <c r="T278" s="52"/>
      <c r="U278" s="48"/>
      <c r="V278" s="48"/>
      <c r="W278" s="48"/>
    </row>
    <row r="279" spans="1:23" x14ac:dyDescent="0.25">
      <c r="A279" s="48"/>
      <c r="B279" s="15">
        <f>H262</f>
        <v>0</v>
      </c>
      <c r="C279" s="15" t="str">
        <f>IF(H262&lt;&gt;0,SUM(U261:U263),IF(H262=0," "))</f>
        <v xml:space="preserve"> </v>
      </c>
      <c r="D279" s="15" t="str">
        <f>IF(H262&lt;&gt;0,SUM(V261:V263),IF(H262=0," "))</f>
        <v xml:space="preserve"> </v>
      </c>
      <c r="E279" s="15" t="str">
        <f>IF(H262&lt;&gt;0,SUM(W261:W263),IF(H262=0," "))</f>
        <v xml:space="preserve"> </v>
      </c>
      <c r="F279" s="15" t="str">
        <f>IF(H262&lt;&gt;0,SUM(R272,R274,R275),IF(H262=0," " ))</f>
        <v xml:space="preserve"> </v>
      </c>
      <c r="G279" s="15" t="str">
        <f>IF(H262&lt;&gt;0,SUM(I271,I270,I268),IF(H262=0," "))</f>
        <v xml:space="preserve"> </v>
      </c>
      <c r="H279" s="15" t="str">
        <f>IF(H262&lt;&gt;0,SUM(E271,E270,E268),IF(H262=0," "))</f>
        <v xml:space="preserve"> </v>
      </c>
      <c r="I279" s="15" t="str">
        <f>IF(H262&lt;&gt;0,G279-H279,IF(H262=0," "))</f>
        <v xml:space="preserve"> </v>
      </c>
      <c r="J279" s="48"/>
      <c r="K279" s="48"/>
      <c r="L279" s="48"/>
      <c r="M279" s="48"/>
      <c r="N279" s="48"/>
      <c r="O279" s="48">
        <f>IF(D267="V",50,IF(D267="E",25,IF(D267="D",0)))</f>
        <v>50</v>
      </c>
      <c r="P279" s="48">
        <f>O279+E267-I267</f>
        <v>51</v>
      </c>
      <c r="Q279" s="48">
        <f>IF(H267="V",50,IF(H267="E",25,IF(H267="D",0)))</f>
        <v>0</v>
      </c>
      <c r="R279" s="48">
        <f>Q279+I267-E267</f>
        <v>-1</v>
      </c>
      <c r="S279" s="48">
        <f>IF(H268="V",50,IF(H268="E",25,IF(H268="D",0)))</f>
        <v>50</v>
      </c>
      <c r="T279" s="48">
        <f>S279+I268-E268</f>
        <v>64</v>
      </c>
      <c r="U279" s="48"/>
      <c r="V279" s="48"/>
      <c r="W279" s="48"/>
    </row>
    <row r="280" spans="1:23" x14ac:dyDescent="0.25">
      <c r="A280" s="48"/>
      <c r="B280" s="48"/>
      <c r="C280" s="48"/>
      <c r="D280" s="48"/>
      <c r="E280" s="48"/>
      <c r="F280" s="48"/>
      <c r="G280" s="48"/>
      <c r="H280" s="48"/>
      <c r="I280" s="48"/>
      <c r="J280" s="48"/>
      <c r="K280" s="48"/>
      <c r="L280" s="48"/>
      <c r="M280" s="48"/>
      <c r="N280" s="48"/>
      <c r="O280" s="48">
        <f>IF(D268="V",50,IF(D268="E",25,IF(D268="D",0)))</f>
        <v>0</v>
      </c>
      <c r="P280" s="48">
        <f>O280+E268-I268</f>
        <v>-14</v>
      </c>
      <c r="Q280" s="48">
        <f>IF(D269="V",50,IF(D269="E",25,IF(D269="D",0)))</f>
        <v>50</v>
      </c>
      <c r="R280" s="48">
        <f>Q280+E269-I269</f>
        <v>65</v>
      </c>
      <c r="S280" s="48">
        <f>IF(H269="V",50,IF(H269="E",25,IF(H269="D",0)))</f>
        <v>0</v>
      </c>
      <c r="T280" s="48">
        <f>S280+I269-E269</f>
        <v>-15</v>
      </c>
      <c r="U280" s="48"/>
      <c r="V280" s="48"/>
      <c r="W280" s="48"/>
    </row>
    <row r="281" spans="1:23" x14ac:dyDescent="0.25">
      <c r="A281" s="48"/>
      <c r="B281" s="48"/>
      <c r="C281" s="48"/>
      <c r="D281" s="48"/>
      <c r="E281" s="48"/>
      <c r="F281" s="48"/>
      <c r="G281" s="48"/>
      <c r="H281" s="48"/>
      <c r="I281" s="48"/>
      <c r="J281" s="48"/>
      <c r="K281" s="48"/>
      <c r="L281" s="48"/>
      <c r="M281" s="48"/>
      <c r="N281" s="48"/>
      <c r="O281" s="48">
        <f>IF(D270="V",50,IF(D270="E",25,IF(D270="D",0)))</f>
        <v>0</v>
      </c>
      <c r="P281" s="48">
        <f>O281+E270-I270</f>
        <v>-16</v>
      </c>
      <c r="Q281" s="48">
        <f>IF(H270="V",50,IF(H270="E",25,IF(H270="D",0)))</f>
        <v>50</v>
      </c>
      <c r="R281" s="48">
        <f>Q281+I270-E270</f>
        <v>66</v>
      </c>
      <c r="S281" s="48">
        <f>IF(H271="V",50,IF(H271="E",25,IF(H271="D",0)))</f>
        <v>0</v>
      </c>
      <c r="T281" s="48">
        <f>S281+I271-E271</f>
        <v>-16</v>
      </c>
      <c r="U281" s="48"/>
      <c r="V281" s="48"/>
      <c r="W281" s="48"/>
    </row>
    <row r="282" spans="1:23" x14ac:dyDescent="0.25">
      <c r="A282" s="48"/>
      <c r="B282" s="48"/>
      <c r="C282" s="48"/>
      <c r="D282" s="32"/>
      <c r="E282" s="13" t="s">
        <v>19</v>
      </c>
      <c r="F282" s="48"/>
      <c r="G282" s="48"/>
      <c r="H282" s="48"/>
      <c r="I282" s="48"/>
      <c r="J282" s="48"/>
      <c r="K282" s="48"/>
      <c r="L282" s="48"/>
      <c r="M282" s="48"/>
      <c r="N282" s="48"/>
      <c r="O282" s="48">
        <f>IF(D271="V",50,IF(D271="E",25,IF(D271="D",0)))</f>
        <v>50</v>
      </c>
      <c r="P282" s="48">
        <f>O282+E271-I271</f>
        <v>66</v>
      </c>
      <c r="Q282" s="48">
        <f>IF(D272="V",50,IF(D272="E",25,IF(D272="D",0)))</f>
        <v>0</v>
      </c>
      <c r="R282" s="48">
        <f>Q282+E272-I272</f>
        <v>-8</v>
      </c>
      <c r="S282" s="48">
        <f>IF(H272="V",50,IF(H272="E",25,IF(H272="D",0)))</f>
        <v>50</v>
      </c>
      <c r="T282" s="48">
        <f>S282+I272-E272</f>
        <v>58</v>
      </c>
      <c r="U282" s="48"/>
      <c r="V282" s="48"/>
      <c r="W282" s="48"/>
    </row>
    <row r="283" spans="1:23" x14ac:dyDescent="0.25">
      <c r="A283" s="48"/>
      <c r="B283" s="48"/>
      <c r="C283" s="48"/>
      <c r="D283" s="33">
        <v>1</v>
      </c>
      <c r="E283" s="28" t="str">
        <f>INDEX(B276:B279,MATCH(L272,F276:F279,))</f>
        <v>Heloïse</v>
      </c>
      <c r="F283" s="48"/>
      <c r="G283" s="48"/>
      <c r="H283" s="48"/>
      <c r="I283" s="48"/>
      <c r="J283" s="48"/>
      <c r="K283" s="48"/>
      <c r="L283" s="48"/>
      <c r="M283" s="48"/>
      <c r="N283" s="48"/>
      <c r="O283" s="48"/>
      <c r="P283" s="48"/>
      <c r="Q283" s="48"/>
      <c r="R283" s="48"/>
      <c r="S283" s="48"/>
      <c r="T283" s="48"/>
      <c r="U283" s="48"/>
      <c r="V283" s="48"/>
      <c r="W283" s="48"/>
    </row>
    <row r="284" spans="1:23" x14ac:dyDescent="0.25">
      <c r="A284" s="48"/>
      <c r="B284" s="48"/>
      <c r="C284" s="48"/>
      <c r="D284" s="33">
        <v>2</v>
      </c>
      <c r="E284" s="29" t="str">
        <f>INDEX(B276:B279,MATCH(L273,F276:F279,))</f>
        <v>Manon</v>
      </c>
      <c r="F284" s="48"/>
      <c r="G284" s="26"/>
      <c r="H284" s="48"/>
      <c r="I284" s="48"/>
      <c r="J284" s="48"/>
      <c r="K284" s="48"/>
      <c r="L284" s="48"/>
      <c r="M284" s="48"/>
      <c r="N284" s="48"/>
      <c r="O284" s="48"/>
      <c r="P284" s="48"/>
      <c r="Q284" s="48"/>
      <c r="R284" s="48"/>
      <c r="S284" s="48"/>
      <c r="T284" s="48"/>
      <c r="U284" s="48"/>
      <c r="V284" s="48"/>
      <c r="W284" s="48"/>
    </row>
    <row r="285" spans="1:23" x14ac:dyDescent="0.25">
      <c r="A285" s="48"/>
      <c r="B285" s="48"/>
      <c r="C285" s="48"/>
      <c r="D285" s="33">
        <v>3</v>
      </c>
      <c r="E285" s="30" t="str">
        <f>INDEX(B276:B279,MATCH(L274,F276:F279,))</f>
        <v>Malicia</v>
      </c>
      <c r="F285" s="48"/>
      <c r="G285" s="48"/>
      <c r="H285" s="48"/>
      <c r="I285" s="48"/>
      <c r="J285" s="48"/>
      <c r="K285" s="48"/>
      <c r="L285" s="48"/>
      <c r="M285" s="48"/>
      <c r="N285" s="48"/>
      <c r="O285" s="48"/>
      <c r="P285" s="48"/>
      <c r="Q285" s="48"/>
      <c r="R285" s="48"/>
      <c r="S285" s="48"/>
      <c r="T285" s="48"/>
      <c r="U285" s="48"/>
      <c r="V285" s="48"/>
      <c r="W285" s="48"/>
    </row>
    <row r="286" spans="1:23" x14ac:dyDescent="0.25">
      <c r="A286" s="48"/>
      <c r="B286" s="48"/>
      <c r="C286" s="48"/>
      <c r="D286" s="33">
        <v>4</v>
      </c>
      <c r="E286" s="31" t="e">
        <f>INDEX(B276:B279,MATCH(L275,F276:F279,))</f>
        <v>#NUM!</v>
      </c>
      <c r="F286" s="48"/>
      <c r="G286" s="48"/>
      <c r="H286" s="48"/>
      <c r="I286" s="48"/>
      <c r="J286" s="48"/>
      <c r="K286" s="48"/>
      <c r="L286" s="48"/>
      <c r="M286" s="48"/>
      <c r="N286" s="48"/>
      <c r="O286" s="48"/>
      <c r="P286" s="48"/>
      <c r="Q286" s="48"/>
      <c r="R286" s="48"/>
      <c r="S286" s="48"/>
      <c r="T286" s="48"/>
      <c r="U286" s="48"/>
      <c r="V286" s="48"/>
      <c r="W286" s="48"/>
    </row>
    <row r="287" spans="1:23" x14ac:dyDescent="0.25">
      <c r="A287" s="34"/>
      <c r="B287" s="34"/>
      <c r="C287" s="34"/>
      <c r="D287" s="34"/>
      <c r="E287" s="34"/>
      <c r="F287" s="34"/>
      <c r="G287" s="34"/>
      <c r="H287" s="34"/>
      <c r="I287" s="34"/>
      <c r="J287" s="34"/>
      <c r="K287" s="34"/>
      <c r="L287" s="34"/>
      <c r="M287" s="34"/>
      <c r="N287" s="34"/>
      <c r="O287" s="34"/>
      <c r="P287" s="34"/>
      <c r="Q287" s="34"/>
      <c r="R287" s="34"/>
      <c r="S287" s="34"/>
      <c r="T287" s="34"/>
      <c r="U287" s="34"/>
      <c r="V287" s="34"/>
      <c r="W287" s="34"/>
    </row>
    <row r="288" spans="1:23" x14ac:dyDescent="0.25">
      <c r="A288" s="34"/>
      <c r="B288" s="34"/>
      <c r="C288" s="34"/>
      <c r="D288" s="34"/>
      <c r="E288" s="34"/>
      <c r="F288" s="34"/>
      <c r="G288" s="34"/>
      <c r="H288" s="34"/>
      <c r="I288" s="34"/>
      <c r="J288" s="34"/>
      <c r="K288" s="34"/>
      <c r="L288" s="34"/>
      <c r="M288" s="34"/>
      <c r="N288" s="34"/>
      <c r="O288" s="34"/>
      <c r="P288" s="34"/>
      <c r="Q288" s="34"/>
      <c r="R288" s="34"/>
      <c r="S288" s="34"/>
      <c r="T288" s="34"/>
      <c r="U288" s="34"/>
      <c r="V288" s="34"/>
      <c r="W288" s="34"/>
    </row>
    <row r="289" spans="1:23" ht="15" customHeight="1" x14ac:dyDescent="0.25">
      <c r="A289" s="53" t="s">
        <v>39</v>
      </c>
      <c r="B289" s="53"/>
      <c r="C289" s="53"/>
      <c r="D289" s="53"/>
      <c r="E289" s="53"/>
      <c r="F289" s="53"/>
      <c r="G289" s="53"/>
      <c r="H289" s="53"/>
      <c r="I289" s="53"/>
      <c r="J289" s="48"/>
      <c r="K289" s="48"/>
      <c r="L289" s="48"/>
      <c r="M289" s="48"/>
      <c r="N289" s="48"/>
      <c r="O289" s="48"/>
      <c r="P289" s="48"/>
      <c r="Q289" s="48"/>
      <c r="R289" s="48"/>
      <c r="S289" s="48"/>
      <c r="T289" s="48"/>
      <c r="U289" s="48"/>
      <c r="V289" s="48"/>
      <c r="W289" s="48"/>
    </row>
    <row r="290" spans="1:23" ht="15" customHeight="1" x14ac:dyDescent="0.25">
      <c r="A290" s="53"/>
      <c r="B290" s="53"/>
      <c r="C290" s="53"/>
      <c r="D290" s="53"/>
      <c r="E290" s="53"/>
      <c r="F290" s="53"/>
      <c r="G290" s="53"/>
      <c r="H290" s="53"/>
      <c r="I290" s="53"/>
      <c r="J290" s="48"/>
      <c r="K290" s="48"/>
      <c r="L290" s="48" t="s">
        <v>0</v>
      </c>
      <c r="M290" s="48"/>
      <c r="N290" s="48"/>
      <c r="O290" s="48" t="s">
        <v>1</v>
      </c>
      <c r="P290" s="48"/>
      <c r="Q290" s="48"/>
      <c r="R290" s="48" t="s">
        <v>2</v>
      </c>
      <c r="S290" s="48"/>
      <c r="T290" s="48"/>
      <c r="U290" s="48" t="s">
        <v>3</v>
      </c>
      <c r="V290" s="48"/>
      <c r="W290" s="48"/>
    </row>
    <row r="291" spans="1:23" ht="15.75" thickBot="1" x14ac:dyDescent="0.3">
      <c r="A291" s="48"/>
      <c r="B291" s="48"/>
      <c r="C291" s="48"/>
      <c r="D291" s="48"/>
      <c r="E291" s="48"/>
      <c r="F291" s="48"/>
      <c r="G291" s="48"/>
      <c r="H291" s="48"/>
      <c r="I291" s="48"/>
      <c r="J291" s="48"/>
      <c r="K291" s="48"/>
      <c r="L291" s="48" t="s">
        <v>47</v>
      </c>
      <c r="M291" s="48" t="s">
        <v>48</v>
      </c>
      <c r="N291" s="48" t="s">
        <v>49</v>
      </c>
      <c r="O291" s="48" t="s">
        <v>47</v>
      </c>
      <c r="P291" s="48" t="s">
        <v>48</v>
      </c>
      <c r="Q291" s="48" t="s">
        <v>49</v>
      </c>
      <c r="R291" s="48" t="s">
        <v>47</v>
      </c>
      <c r="S291" s="48" t="s">
        <v>48</v>
      </c>
      <c r="T291" s="48" t="s">
        <v>49</v>
      </c>
      <c r="U291" s="48" t="s">
        <v>47</v>
      </c>
      <c r="V291" s="48" t="s">
        <v>48</v>
      </c>
      <c r="W291" s="48" t="s">
        <v>49</v>
      </c>
    </row>
    <row r="292" spans="1:23" ht="15.75" thickBot="1" x14ac:dyDescent="0.3">
      <c r="A292" s="48"/>
      <c r="B292" s="48"/>
      <c r="C292" s="4" t="s">
        <v>0</v>
      </c>
      <c r="D292" s="37" t="s">
        <v>76</v>
      </c>
      <c r="E292" s="48"/>
      <c r="F292" s="48"/>
      <c r="G292" s="6" t="s">
        <v>2</v>
      </c>
      <c r="H292" s="38" t="s">
        <v>78</v>
      </c>
      <c r="I292" s="48"/>
      <c r="J292" s="48"/>
      <c r="K292" s="48"/>
      <c r="L292" s="48"/>
      <c r="M292" s="48"/>
      <c r="N292" s="48"/>
      <c r="O292" s="48"/>
      <c r="P292" s="48"/>
      <c r="Q292" s="48"/>
      <c r="R292" s="48"/>
      <c r="S292" s="48"/>
      <c r="T292" s="48"/>
      <c r="U292" s="48"/>
      <c r="V292" s="48"/>
      <c r="W292" s="48"/>
    </row>
    <row r="293" spans="1:23" ht="15.75" thickBot="1" x14ac:dyDescent="0.3">
      <c r="A293" s="48"/>
      <c r="B293" s="48"/>
      <c r="C293" s="48"/>
      <c r="D293" s="48"/>
      <c r="E293" s="48"/>
      <c r="F293" s="48"/>
      <c r="G293" s="48"/>
      <c r="H293" s="48"/>
      <c r="I293" s="48"/>
      <c r="J293" s="48"/>
      <c r="K293" s="48" t="s">
        <v>45</v>
      </c>
      <c r="L293" s="48">
        <f>COUNTIF(D299,"V")</f>
        <v>1</v>
      </c>
      <c r="M293" s="48">
        <f>COUNTIF(D299,"E")</f>
        <v>0</v>
      </c>
      <c r="N293" s="48">
        <f>COUNTIF(D299,"D")</f>
        <v>0</v>
      </c>
      <c r="O293" s="48">
        <f>COUNTIF(H299,"V")</f>
        <v>0</v>
      </c>
      <c r="P293" s="48">
        <f>COUNTIF(H299,"E")</f>
        <v>0</v>
      </c>
      <c r="Q293" s="48">
        <f>COUNTIF(H299,"D")</f>
        <v>1</v>
      </c>
      <c r="R293" s="48">
        <f>COUNTIF(D300,"V")</f>
        <v>0</v>
      </c>
      <c r="S293" s="48">
        <f>COUNTIF(D300,"E")</f>
        <v>0</v>
      </c>
      <c r="T293" s="48">
        <f>COUNTIF(D300,"D")</f>
        <v>1</v>
      </c>
      <c r="U293" s="48">
        <f>COUNTIF(H300,"V")</f>
        <v>1</v>
      </c>
      <c r="V293" s="48">
        <f>COUNTIF(H300,"E")</f>
        <v>0</v>
      </c>
      <c r="W293" s="48">
        <f>COUNTIF(H300,"D")</f>
        <v>0</v>
      </c>
    </row>
    <row r="294" spans="1:23" ht="15.75" thickBot="1" x14ac:dyDescent="0.3">
      <c r="A294" s="48"/>
      <c r="B294" s="48"/>
      <c r="C294" s="5" t="s">
        <v>1</v>
      </c>
      <c r="D294" s="38" t="s">
        <v>77</v>
      </c>
      <c r="E294" s="48"/>
      <c r="F294" s="48"/>
      <c r="G294" s="7" t="s">
        <v>3</v>
      </c>
      <c r="H294" s="38"/>
      <c r="I294" s="48"/>
      <c r="J294" s="48"/>
      <c r="K294" s="48"/>
      <c r="L294" s="48">
        <f>COUNTIF(D301,"V")</f>
        <v>0</v>
      </c>
      <c r="M294" s="48">
        <f>COUNTIF(D301,"E")</f>
        <v>0</v>
      </c>
      <c r="N294" s="48">
        <f>COUNTIF(D301,"D")</f>
        <v>1</v>
      </c>
      <c r="O294" s="48">
        <f>COUNTIF(D302,"V")</f>
        <v>1</v>
      </c>
      <c r="P294" s="48">
        <f>COUNTIF(D302,"E")</f>
        <v>0</v>
      </c>
      <c r="Q294" s="48">
        <f>COUNTIF(D302,"D")</f>
        <v>0</v>
      </c>
      <c r="R294" s="48">
        <f>COUNTIF(H301,"V")</f>
        <v>1</v>
      </c>
      <c r="S294" s="48">
        <f>COUNTIF(H301,"E")</f>
        <v>0</v>
      </c>
      <c r="T294" s="48">
        <f>COUNTIF(H301,"D")</f>
        <v>0</v>
      </c>
      <c r="U294" s="48">
        <f>COUNTIF(H302,"V")</f>
        <v>0</v>
      </c>
      <c r="V294" s="48">
        <f>COUNTIF(H302,"E")</f>
        <v>0</v>
      </c>
      <c r="W294" s="48">
        <f>COUNTIF(H302,"D")</f>
        <v>1</v>
      </c>
    </row>
    <row r="295" spans="1:23" x14ac:dyDescent="0.25">
      <c r="A295" s="48"/>
      <c r="B295" s="48"/>
      <c r="C295" s="34"/>
      <c r="D295" s="9"/>
      <c r="E295" s="48"/>
      <c r="F295" s="48"/>
      <c r="G295" s="34"/>
      <c r="H295" s="9"/>
      <c r="I295" s="48"/>
      <c r="J295" s="48"/>
      <c r="K295" s="48"/>
      <c r="L295" s="48">
        <f>COUNTIF(D303,"V")</f>
        <v>1</v>
      </c>
      <c r="M295" s="48">
        <f>COUNTIF(D303,"E")</f>
        <v>0</v>
      </c>
      <c r="N295" s="48">
        <f>COUNTIF(D303,"D")</f>
        <v>0</v>
      </c>
      <c r="O295" s="48">
        <f>COUNTIF(D304,"V")</f>
        <v>1</v>
      </c>
      <c r="P295" s="48">
        <f>COUNTIF(D304,"E")</f>
        <v>0</v>
      </c>
      <c r="Q295" s="48">
        <f>COUNTIF(D304,"D")</f>
        <v>0</v>
      </c>
      <c r="R295" s="48">
        <f>COUNTIF(H304,"V")</f>
        <v>0</v>
      </c>
      <c r="S295" s="48">
        <f>COUNTIF(H304,"E")</f>
        <v>0</v>
      </c>
      <c r="T295" s="48">
        <f>COUNTIF(H304,"D")</f>
        <v>1</v>
      </c>
      <c r="U295" s="48">
        <f>COUNTIF(H303,"V")</f>
        <v>0</v>
      </c>
      <c r="V295" s="48">
        <f>COUNTIF(H303,"E")</f>
        <v>0</v>
      </c>
      <c r="W295" s="48">
        <f>COUNTIF(H303,"D")</f>
        <v>1</v>
      </c>
    </row>
    <row r="296" spans="1:23" ht="15.75" thickBot="1" x14ac:dyDescent="0.3">
      <c r="A296" s="48"/>
      <c r="B296" s="48"/>
      <c r="C296" s="48"/>
      <c r="D296" s="48"/>
      <c r="E296" s="48"/>
      <c r="F296" s="48"/>
      <c r="G296" s="48"/>
      <c r="H296" s="48"/>
      <c r="I296" s="48"/>
      <c r="J296" s="48"/>
      <c r="K296" s="48"/>
      <c r="L296" s="48"/>
      <c r="M296" s="48"/>
      <c r="N296" s="48"/>
      <c r="O296" s="48"/>
      <c r="P296" s="48"/>
      <c r="Q296" s="48"/>
      <c r="R296" s="48"/>
      <c r="S296" s="48"/>
      <c r="T296" s="48"/>
      <c r="U296" s="48"/>
      <c r="V296" s="48"/>
      <c r="W296" s="48"/>
    </row>
    <row r="297" spans="1:23" ht="18.75" x14ac:dyDescent="0.25">
      <c r="A297" s="49" t="s">
        <v>24</v>
      </c>
      <c r="B297" s="50"/>
      <c r="C297" s="50"/>
      <c r="D297" s="50"/>
      <c r="E297" s="50"/>
      <c r="F297" s="50"/>
      <c r="G297" s="50"/>
      <c r="H297" s="50"/>
      <c r="I297" s="51"/>
      <c r="J297" s="48"/>
      <c r="K297" s="48" t="s">
        <v>46</v>
      </c>
      <c r="L297" s="48">
        <f>COUNTIF(D299,"V")</f>
        <v>1</v>
      </c>
      <c r="M297" s="48">
        <f>COUNTIF(D299,"E")</f>
        <v>0</v>
      </c>
      <c r="N297" s="48">
        <f>COUNTIF(D299,"D")</f>
        <v>0</v>
      </c>
      <c r="O297" s="48">
        <f>COUNTIF(H299,"V")</f>
        <v>0</v>
      </c>
      <c r="P297" s="48">
        <f>COUNTIF(H299,"E")</f>
        <v>0</v>
      </c>
      <c r="Q297" s="48">
        <f>COUNTIF(H299,"D")</f>
        <v>1</v>
      </c>
      <c r="R297" s="48">
        <f>COUNTIF(H300,"V")</f>
        <v>1</v>
      </c>
      <c r="S297" s="48">
        <f>COUNTIF(H300,"E")</f>
        <v>0</v>
      </c>
      <c r="T297" s="48">
        <f>COUNTIF(H300,"D")</f>
        <v>0</v>
      </c>
      <c r="U297" s="48"/>
      <c r="V297" s="48"/>
      <c r="W297" s="48"/>
    </row>
    <row r="298" spans="1:23" x14ac:dyDescent="0.25">
      <c r="A298" s="8"/>
      <c r="B298" s="9"/>
      <c r="C298" s="10"/>
      <c r="D298" s="11" t="s">
        <v>4</v>
      </c>
      <c r="E298" s="11" t="s">
        <v>8</v>
      </c>
      <c r="F298" s="11"/>
      <c r="G298" s="11"/>
      <c r="H298" s="11" t="s">
        <v>4</v>
      </c>
      <c r="I298" s="12" t="s">
        <v>8</v>
      </c>
      <c r="J298" s="48"/>
      <c r="K298" s="48"/>
      <c r="L298" s="48">
        <f>COUNTIF(D300,"V")</f>
        <v>0</v>
      </c>
      <c r="M298" s="48">
        <f>COUNTIF(D300,"E")</f>
        <v>0</v>
      </c>
      <c r="N298" s="48">
        <f>COUNTIF(D300,"D")</f>
        <v>1</v>
      </c>
      <c r="O298" s="48">
        <f>COUNTIF(D301,"V")</f>
        <v>0</v>
      </c>
      <c r="P298" s="48">
        <f>COUNTIF(D301,"E")</f>
        <v>0</v>
      </c>
      <c r="Q298" s="48">
        <f>COUNTIF(D301,"D")</f>
        <v>1</v>
      </c>
      <c r="R298" s="48">
        <f>COUNTIF(H301,"V")</f>
        <v>1</v>
      </c>
      <c r="S298" s="48">
        <f>COUNTIF(H301,"E")</f>
        <v>0</v>
      </c>
      <c r="T298" s="48">
        <f>COUNTIF(H301,"D")</f>
        <v>0</v>
      </c>
      <c r="U298" s="48"/>
      <c r="V298" s="48"/>
      <c r="W298" s="48"/>
    </row>
    <row r="299" spans="1:23" x14ac:dyDescent="0.25">
      <c r="A299" s="17" t="s">
        <v>9</v>
      </c>
      <c r="B299" s="18" t="s">
        <v>20</v>
      </c>
      <c r="C299" s="44" t="str">
        <f>D292</f>
        <v>Chandler</v>
      </c>
      <c r="D299" s="39" t="s">
        <v>42</v>
      </c>
      <c r="E299" s="39">
        <v>12</v>
      </c>
      <c r="F299" s="35"/>
      <c r="G299" s="46" t="str">
        <f>D294</f>
        <v>Monica</v>
      </c>
      <c r="H299" s="39" t="s">
        <v>43</v>
      </c>
      <c r="I299" s="41">
        <v>0</v>
      </c>
      <c r="J299" s="48"/>
      <c r="K299" s="48"/>
      <c r="L299" s="48">
        <f>COUNTIF(D302,"V")</f>
        <v>1</v>
      </c>
      <c r="M299" s="48">
        <f>COUNTIF(D302,"E")</f>
        <v>0</v>
      </c>
      <c r="N299" s="48">
        <f>COUNTIF(D302,"D")</f>
        <v>0</v>
      </c>
      <c r="O299" s="48">
        <f>COUNTIF(H302,"V")</f>
        <v>0</v>
      </c>
      <c r="P299" s="48">
        <f>COUNTIF(H302,"E")</f>
        <v>0</v>
      </c>
      <c r="Q299" s="48">
        <f>COUNTIF(H302,"D")</f>
        <v>1</v>
      </c>
      <c r="R299" s="48">
        <f>COUNTIF(H303,"V")</f>
        <v>0</v>
      </c>
      <c r="S299" s="48">
        <f>COUNTIF(H303,"E")</f>
        <v>0</v>
      </c>
      <c r="T299" s="48">
        <f>COUNTIF(H303,"D")</f>
        <v>1</v>
      </c>
      <c r="U299" s="48"/>
      <c r="V299" s="48"/>
      <c r="W299" s="48"/>
    </row>
    <row r="300" spans="1:23" x14ac:dyDescent="0.25">
      <c r="A300" s="19" t="s">
        <v>10</v>
      </c>
      <c r="B300" s="20" t="str">
        <f>IF(H294&lt;&gt;0,"C/D",IF(H294=0,"A/C"))</f>
        <v>A/C</v>
      </c>
      <c r="C300" s="44" t="str">
        <f>IF(H294=0,D292,IF(H294&lt;&gt;0,H292))</f>
        <v>Chandler</v>
      </c>
      <c r="D300" s="39" t="s">
        <v>43</v>
      </c>
      <c r="E300" s="39">
        <v>2</v>
      </c>
      <c r="F300" s="35"/>
      <c r="G300" s="46" t="str">
        <f>IF(H294=0,H292,IF(H294&lt;&gt;0,H294))</f>
        <v>Ross</v>
      </c>
      <c r="H300" s="39" t="s">
        <v>42</v>
      </c>
      <c r="I300" s="41">
        <v>14</v>
      </c>
      <c r="J300" s="48"/>
      <c r="K300" s="48"/>
      <c r="L300" s="48">
        <f>COUNTIF(D303,"V")</f>
        <v>1</v>
      </c>
      <c r="M300" s="48">
        <f>COUNTIF(D303,"E")</f>
        <v>0</v>
      </c>
      <c r="N300" s="48">
        <f>COUNTIF(D303,"D")</f>
        <v>0</v>
      </c>
      <c r="O300" s="48">
        <f>COUNTIF(D304,"V")</f>
        <v>1</v>
      </c>
      <c r="P300" s="48">
        <f>COUNTIF(D304,"E")</f>
        <v>0</v>
      </c>
      <c r="Q300" s="48">
        <f>COUNTIF(D304,"D")</f>
        <v>0</v>
      </c>
      <c r="R300" s="48">
        <f>COUNTIF(H304,"V")</f>
        <v>0</v>
      </c>
      <c r="S300" s="48">
        <f>COUNTIF(H304,"E")</f>
        <v>0</v>
      </c>
      <c r="T300" s="48">
        <f>COUNTIF(H304,"D")</f>
        <v>1</v>
      </c>
      <c r="U300" s="48"/>
      <c r="V300" s="48"/>
      <c r="W300" s="48"/>
    </row>
    <row r="301" spans="1:23" x14ac:dyDescent="0.25">
      <c r="A301" s="21" t="s">
        <v>11</v>
      </c>
      <c r="B301" s="22" t="str">
        <f>IF(H294&lt;&gt;0,"A/C",IF(H294=0,"B/C"))</f>
        <v>B/C</v>
      </c>
      <c r="C301" s="44" t="str">
        <f>IF(H294=0,D294,IF(H294&lt;&gt;0,D292))</f>
        <v>Monica</v>
      </c>
      <c r="D301" s="39" t="s">
        <v>43</v>
      </c>
      <c r="E301" s="39">
        <v>4</v>
      </c>
      <c r="F301" s="35"/>
      <c r="G301" s="46" t="str">
        <f>IF(H294=0,H292,IF(H294&lt;&gt;0,H292))</f>
        <v>Ross</v>
      </c>
      <c r="H301" s="39" t="s">
        <v>42</v>
      </c>
      <c r="I301" s="41">
        <v>5</v>
      </c>
      <c r="J301" s="48"/>
      <c r="K301" s="48"/>
      <c r="L301" s="48"/>
      <c r="M301" s="48"/>
      <c r="N301" s="48"/>
      <c r="O301" s="48"/>
      <c r="P301" s="48"/>
      <c r="Q301" s="48"/>
      <c r="R301" s="48"/>
      <c r="S301" s="48"/>
      <c r="T301" s="48"/>
      <c r="U301" s="48"/>
      <c r="V301" s="48"/>
      <c r="W301" s="48"/>
    </row>
    <row r="302" spans="1:23" x14ac:dyDescent="0.25">
      <c r="A302" s="17" t="s">
        <v>12</v>
      </c>
      <c r="B302" s="18" t="str">
        <f>IF(H294&lt;&gt;0,"B/D",IF(H294=0,"A/B"))</f>
        <v>A/B</v>
      </c>
      <c r="C302" s="44" t="str">
        <f>IF(H294=0,D292,IF(H294&lt;&gt;0,D294))</f>
        <v>Chandler</v>
      </c>
      <c r="D302" s="39" t="s">
        <v>42</v>
      </c>
      <c r="E302" s="39">
        <v>15</v>
      </c>
      <c r="F302" s="35"/>
      <c r="G302" s="46" t="str">
        <f>IF(H294=0,D294,IF(H294&lt;&gt;0,H294))</f>
        <v>Monica</v>
      </c>
      <c r="H302" s="39" t="s">
        <v>43</v>
      </c>
      <c r="I302" s="41">
        <v>8</v>
      </c>
      <c r="J302" s="48"/>
      <c r="K302" s="48"/>
      <c r="L302" s="48"/>
      <c r="M302" s="48"/>
      <c r="N302" s="48"/>
      <c r="O302" s="48"/>
      <c r="P302" s="48"/>
      <c r="Q302" s="48"/>
      <c r="R302" s="48"/>
      <c r="S302" s="48"/>
      <c r="T302" s="48"/>
      <c r="U302" s="48"/>
      <c r="V302" s="48"/>
      <c r="W302" s="48"/>
    </row>
    <row r="303" spans="1:23" x14ac:dyDescent="0.25">
      <c r="A303" s="19" t="s">
        <v>13</v>
      </c>
      <c r="B303" s="20" t="str">
        <f>IF(H294&lt;&gt;0,"A/D",IF(H294=0,"A/C"))</f>
        <v>A/C</v>
      </c>
      <c r="C303" s="44" t="str">
        <f>IF(H294=0,D292,IF(H294&lt;&gt;0,D292))</f>
        <v>Chandler</v>
      </c>
      <c r="D303" s="39" t="s">
        <v>42</v>
      </c>
      <c r="E303" s="39">
        <v>16</v>
      </c>
      <c r="F303" s="35"/>
      <c r="G303" s="46" t="str">
        <f>IF(H294=0,H292,IF(H294&lt;&gt;0,H294))</f>
        <v>Ross</v>
      </c>
      <c r="H303" s="39" t="s">
        <v>43</v>
      </c>
      <c r="I303" s="41">
        <v>15</v>
      </c>
      <c r="J303" s="48"/>
      <c r="K303" s="48"/>
      <c r="L303" s="43" t="s">
        <v>15</v>
      </c>
      <c r="M303" s="48"/>
      <c r="N303" s="48" t="s">
        <v>50</v>
      </c>
      <c r="O303" s="48">
        <f t="shared" ref="O303:O308" si="45">IF(D299="V",50,IF(D299="E",25,IF(D299="D",0)))</f>
        <v>50</v>
      </c>
      <c r="P303" s="48">
        <f t="shared" ref="P303:P308" si="46">O303+E299-I299</f>
        <v>62</v>
      </c>
      <c r="Q303" s="48">
        <f t="shared" ref="Q303:Q308" si="47">IF(H299="V",50,IF(H299="E",25,IF(H299="D",0)))</f>
        <v>0</v>
      </c>
      <c r="R303" s="3">
        <f t="shared" ref="R303:R308" si="48">Q303+I299-E299</f>
        <v>-12</v>
      </c>
      <c r="S303" s="48"/>
      <c r="T303" s="48"/>
      <c r="U303" s="48"/>
      <c r="V303" s="48"/>
      <c r="W303" s="48"/>
    </row>
    <row r="304" spans="1:23" ht="15.75" thickBot="1" x14ac:dyDescent="0.3">
      <c r="A304" s="23" t="s">
        <v>14</v>
      </c>
      <c r="B304" s="24" t="str">
        <f>IF(H294&lt;&gt;0,"B/C",IF(H294=0,"B/C"))</f>
        <v>B/C</v>
      </c>
      <c r="C304" s="45" t="str">
        <f>IF(H294=0,D294,IF(H294&lt;&gt;0,D294))</f>
        <v>Monica</v>
      </c>
      <c r="D304" s="40" t="s">
        <v>42</v>
      </c>
      <c r="E304" s="40">
        <v>17</v>
      </c>
      <c r="F304" s="36"/>
      <c r="G304" s="47" t="str">
        <f>IF(H294=0,H292,IF(H294&lt;&gt;0,H292))</f>
        <v>Ross</v>
      </c>
      <c r="H304" s="40" t="s">
        <v>43</v>
      </c>
      <c r="I304" s="42">
        <v>3</v>
      </c>
      <c r="J304" s="48"/>
      <c r="K304" s="48"/>
      <c r="L304" s="43">
        <f>LARGE(F308:F311,1)</f>
        <v>158</v>
      </c>
      <c r="M304" s="48"/>
      <c r="N304" s="48"/>
      <c r="O304" s="48">
        <f t="shared" si="45"/>
        <v>0</v>
      </c>
      <c r="P304" s="48">
        <f t="shared" si="46"/>
        <v>-12</v>
      </c>
      <c r="Q304" s="48">
        <f t="shared" si="47"/>
        <v>50</v>
      </c>
      <c r="R304" s="3">
        <f t="shared" si="48"/>
        <v>62</v>
      </c>
      <c r="S304" s="48"/>
      <c r="T304" s="48"/>
      <c r="U304" s="48"/>
      <c r="V304" s="48"/>
      <c r="W304" s="48"/>
    </row>
    <row r="305" spans="1:23" x14ac:dyDescent="0.25">
      <c r="A305" s="48"/>
      <c r="B305" s="48"/>
      <c r="C305" s="48"/>
      <c r="D305" s="48"/>
      <c r="E305" s="48"/>
      <c r="F305" s="48"/>
      <c r="G305" s="48"/>
      <c r="H305" s="48"/>
      <c r="I305" s="48"/>
      <c r="J305" s="48"/>
      <c r="K305" s="48"/>
      <c r="L305" s="43">
        <f>LARGE(F308:F311,2)</f>
        <v>98</v>
      </c>
      <c r="M305" s="48"/>
      <c r="N305" s="48"/>
      <c r="O305" s="48">
        <f t="shared" si="45"/>
        <v>0</v>
      </c>
      <c r="P305" s="48">
        <f t="shared" si="46"/>
        <v>-1</v>
      </c>
      <c r="Q305" s="48">
        <f t="shared" si="47"/>
        <v>50</v>
      </c>
      <c r="R305" s="3">
        <f t="shared" si="48"/>
        <v>51</v>
      </c>
      <c r="S305" s="48"/>
      <c r="T305" s="48"/>
      <c r="U305" s="48"/>
      <c r="V305" s="48"/>
      <c r="W305" s="48"/>
    </row>
    <row r="306" spans="1:23" x14ac:dyDescent="0.25">
      <c r="A306" s="48"/>
      <c r="B306" s="48"/>
      <c r="C306" s="48"/>
      <c r="D306" s="48"/>
      <c r="E306" s="48"/>
      <c r="F306" s="48"/>
      <c r="G306" s="48"/>
      <c r="H306" s="48"/>
      <c r="I306" s="48"/>
      <c r="J306" s="48"/>
      <c r="K306" s="48"/>
      <c r="L306" s="43">
        <f>LARGE(F308:F311,3)</f>
        <v>44</v>
      </c>
      <c r="M306" s="48"/>
      <c r="N306" s="48"/>
      <c r="O306" s="48">
        <f t="shared" si="45"/>
        <v>50</v>
      </c>
      <c r="P306" s="48">
        <f t="shared" si="46"/>
        <v>57</v>
      </c>
      <c r="Q306" s="48">
        <f t="shared" si="47"/>
        <v>0</v>
      </c>
      <c r="R306" s="3">
        <f t="shared" si="48"/>
        <v>-7</v>
      </c>
      <c r="S306" s="48"/>
      <c r="T306" s="48"/>
      <c r="U306" s="48"/>
      <c r="V306" s="48"/>
      <c r="W306" s="48"/>
    </row>
    <row r="307" spans="1:23" x14ac:dyDescent="0.25">
      <c r="A307" s="48"/>
      <c r="B307" s="48"/>
      <c r="C307" s="27" t="s">
        <v>21</v>
      </c>
      <c r="D307" s="27" t="s">
        <v>23</v>
      </c>
      <c r="E307" s="27" t="s">
        <v>22</v>
      </c>
      <c r="F307" s="27" t="s">
        <v>15</v>
      </c>
      <c r="G307" s="27" t="s">
        <v>16</v>
      </c>
      <c r="H307" s="27" t="s">
        <v>17</v>
      </c>
      <c r="I307" s="27" t="s">
        <v>18</v>
      </c>
      <c r="J307" s="48"/>
      <c r="K307" s="48"/>
      <c r="L307" s="43" t="e">
        <f>LARGE(F308:F311,4)</f>
        <v>#NUM!</v>
      </c>
      <c r="M307" s="48"/>
      <c r="N307" s="48"/>
      <c r="O307" s="48">
        <f t="shared" si="45"/>
        <v>50</v>
      </c>
      <c r="P307" s="48">
        <f t="shared" si="46"/>
        <v>51</v>
      </c>
      <c r="Q307" s="48">
        <f t="shared" si="47"/>
        <v>0</v>
      </c>
      <c r="R307" s="3">
        <f t="shared" si="48"/>
        <v>-1</v>
      </c>
      <c r="S307" s="48"/>
      <c r="T307" s="48"/>
      <c r="U307" s="48"/>
      <c r="V307" s="48"/>
      <c r="W307" s="48"/>
    </row>
    <row r="308" spans="1:23" x14ac:dyDescent="0.25">
      <c r="A308" s="48"/>
      <c r="B308" s="25" t="str">
        <f>D292</f>
        <v>Chandler</v>
      </c>
      <c r="C308" s="25">
        <f>IF(H294&lt;&gt;0,SUM(L293:L295),IF(H294=0,SUM(L297:L300)))</f>
        <v>3</v>
      </c>
      <c r="D308" s="25">
        <f>IF(H294&lt;&gt;0,SUM(M293:M295),IF(H294=0,SUM(M297:M300)))</f>
        <v>0</v>
      </c>
      <c r="E308" s="25">
        <f>IF(H294&lt;&gt;0,SUM(N293:N295),IF(H294=0,SUM(N297:N300)))</f>
        <v>1</v>
      </c>
      <c r="F308" s="25">
        <f>IF(H294&lt;&gt;0,SUM(P303,P305,P307),IF(H294=0,SUM(P311:P314)))</f>
        <v>158</v>
      </c>
      <c r="G308" s="25">
        <f>SUM(E299,E301,E303)</f>
        <v>32</v>
      </c>
      <c r="H308" s="25">
        <f>SUM(I299,I301,I303)</f>
        <v>20</v>
      </c>
      <c r="I308" s="25">
        <f>G308-H308</f>
        <v>12</v>
      </c>
      <c r="J308" s="48"/>
      <c r="K308" s="48"/>
      <c r="L308" s="48"/>
      <c r="M308" s="48"/>
      <c r="N308" s="48"/>
      <c r="O308" s="48">
        <f t="shared" si="45"/>
        <v>50</v>
      </c>
      <c r="P308" s="48">
        <f t="shared" si="46"/>
        <v>64</v>
      </c>
      <c r="Q308" s="48">
        <f t="shared" si="47"/>
        <v>0</v>
      </c>
      <c r="R308" s="3">
        <f t="shared" si="48"/>
        <v>-14</v>
      </c>
      <c r="S308" s="48"/>
      <c r="T308" s="48"/>
      <c r="U308" s="48"/>
      <c r="V308" s="48"/>
      <c r="W308" s="48"/>
    </row>
    <row r="309" spans="1:23" x14ac:dyDescent="0.25">
      <c r="A309" s="48"/>
      <c r="B309" s="14" t="str">
        <f>D294</f>
        <v>Monica</v>
      </c>
      <c r="C309" s="14">
        <f>IF(H294&lt;&gt;0,SUM(O293:O295),IF(H294=0,SUM(O297:O300)))</f>
        <v>1</v>
      </c>
      <c r="D309" s="14">
        <f>IF(H294&lt;&gt;0,SUM(P293:P295),IF(H294=0,SUM(P297:P300)))</f>
        <v>0</v>
      </c>
      <c r="E309" s="14">
        <f>IF(H294&lt;&gt;0,SUM(Q293:Q295),IF(H294=0,SUM(Q297:Q300)))</f>
        <v>3</v>
      </c>
      <c r="F309" s="14">
        <f>IF(H294&lt;&gt;0,SUM(R303,P306,P308),IF(H294=0,SUM(R311:R314)))</f>
        <v>44</v>
      </c>
      <c r="G309" s="14">
        <f>SUM(E302,E304,I299)</f>
        <v>32</v>
      </c>
      <c r="H309" s="14">
        <f>SUM(I302,I304,E299)</f>
        <v>23</v>
      </c>
      <c r="I309" s="14">
        <f t="shared" ref="I309:I310" si="49">G309-H309</f>
        <v>9</v>
      </c>
      <c r="J309" s="48"/>
      <c r="K309" s="48"/>
      <c r="L309" s="48"/>
      <c r="M309" s="48"/>
      <c r="N309" s="48"/>
      <c r="O309" s="48"/>
      <c r="P309" s="48"/>
      <c r="Q309" s="48"/>
      <c r="R309" s="48"/>
      <c r="S309" s="48"/>
      <c r="T309" s="48"/>
      <c r="U309" s="48"/>
      <c r="V309" s="48"/>
      <c r="W309" s="48"/>
    </row>
    <row r="310" spans="1:23" x14ac:dyDescent="0.25">
      <c r="A310" s="48"/>
      <c r="B310" s="16" t="str">
        <f>H292</f>
        <v>Ross</v>
      </c>
      <c r="C310" s="16">
        <f>IF(H294&lt;&gt;0,SUM(R293:R295),IF(H294=0,SUM(R297:R300)))</f>
        <v>2</v>
      </c>
      <c r="D310" s="16">
        <f>IF(H294&lt;&gt;0,SUM(S293:S295),IF(H294=0,SUM(S297:S300)))</f>
        <v>0</v>
      </c>
      <c r="E310" s="16">
        <f>IF(H294&lt;&gt;0,SUM(T293:T295),IF(H294=0,SUM(T297:T300)))</f>
        <v>2</v>
      </c>
      <c r="F310" s="16">
        <f>IF(H294&lt;&gt;0,SUM(P304,R305,R308),IF(H294=0,SUM(T311:T314)))</f>
        <v>98</v>
      </c>
      <c r="G310" s="16">
        <f>SUM(E300,I301,I304)</f>
        <v>10</v>
      </c>
      <c r="H310" s="16">
        <f>SUM(I300,E301,E304)</f>
        <v>35</v>
      </c>
      <c r="I310" s="16">
        <f t="shared" si="49"/>
        <v>-25</v>
      </c>
      <c r="J310" s="48"/>
      <c r="K310" s="48"/>
      <c r="L310" s="48"/>
      <c r="M310" s="48"/>
      <c r="N310" s="48" t="s">
        <v>51</v>
      </c>
      <c r="O310" s="52" t="s">
        <v>44</v>
      </c>
      <c r="P310" s="52"/>
      <c r="Q310" s="52" t="s">
        <v>52</v>
      </c>
      <c r="R310" s="52"/>
      <c r="S310" s="52" t="s">
        <v>53</v>
      </c>
      <c r="T310" s="52"/>
      <c r="U310" s="48"/>
      <c r="V310" s="48"/>
      <c r="W310" s="48"/>
    </row>
    <row r="311" spans="1:23" x14ac:dyDescent="0.25">
      <c r="A311" s="48"/>
      <c r="B311" s="15">
        <f>H294</f>
        <v>0</v>
      </c>
      <c r="C311" s="15" t="str">
        <f>IF(H294&lt;&gt;0,SUM(U293:U295),IF(H294=0," "))</f>
        <v xml:space="preserve"> </v>
      </c>
      <c r="D311" s="15" t="str">
        <f>IF(H294&lt;&gt;0,SUM(V293:V295),IF(H294=0," "))</f>
        <v xml:space="preserve"> </v>
      </c>
      <c r="E311" s="15" t="str">
        <f>IF(H294&lt;&gt;0,SUM(W293:W295),IF(H294=0," "))</f>
        <v xml:space="preserve"> </v>
      </c>
      <c r="F311" s="15" t="str">
        <f>IF(H294&lt;&gt;0,SUM(R304,R306,R307),IF(H294=0," " ))</f>
        <v xml:space="preserve"> </v>
      </c>
      <c r="G311" s="15" t="str">
        <f>IF(H294&lt;&gt;0,SUM(I303,I302,I300),IF(H294=0," "))</f>
        <v xml:space="preserve"> </v>
      </c>
      <c r="H311" s="15" t="str">
        <f>IF(H294&lt;&gt;0,SUM(E303,E302,E300),IF(H294=0," "))</f>
        <v xml:space="preserve"> </v>
      </c>
      <c r="I311" s="15" t="str">
        <f>IF(H294&lt;&gt;0,G311-H311,IF(H294=0," "))</f>
        <v xml:space="preserve"> </v>
      </c>
      <c r="J311" s="48"/>
      <c r="K311" s="48"/>
      <c r="L311" s="48"/>
      <c r="M311" s="48"/>
      <c r="N311" s="48"/>
      <c r="O311" s="48">
        <f>IF(D299="V",50,IF(D299="E",25,IF(D299="D",0)))</f>
        <v>50</v>
      </c>
      <c r="P311" s="48">
        <f>O311+E299-I299</f>
        <v>62</v>
      </c>
      <c r="Q311" s="48">
        <f>IF(H299="V",50,IF(H299="E",25,IF(H299="D",0)))</f>
        <v>0</v>
      </c>
      <c r="R311" s="48">
        <f>Q311+I299-E299</f>
        <v>-12</v>
      </c>
      <c r="S311" s="48">
        <f>IF(H300="V",50,IF(H300="E",25,IF(H300="D",0)))</f>
        <v>50</v>
      </c>
      <c r="T311" s="48">
        <f>S311+I300-E300</f>
        <v>62</v>
      </c>
      <c r="U311" s="48"/>
      <c r="V311" s="48"/>
      <c r="W311" s="48"/>
    </row>
    <row r="312" spans="1:23" x14ac:dyDescent="0.25">
      <c r="A312" s="48"/>
      <c r="B312" s="48"/>
      <c r="C312" s="48"/>
      <c r="D312" s="48"/>
      <c r="E312" s="48"/>
      <c r="F312" s="48"/>
      <c r="G312" s="48"/>
      <c r="H312" s="48"/>
      <c r="I312" s="48"/>
      <c r="J312" s="48"/>
      <c r="K312" s="48"/>
      <c r="L312" s="48"/>
      <c r="M312" s="48"/>
      <c r="N312" s="48"/>
      <c r="O312" s="48">
        <f>IF(D300="V",50,IF(D300="E",25,IF(D300="D",0)))</f>
        <v>0</v>
      </c>
      <c r="P312" s="48">
        <f>O312+E300-I300</f>
        <v>-12</v>
      </c>
      <c r="Q312" s="48">
        <f>IF(D301="V",50,IF(D301="E",25,IF(D301="D",0)))</f>
        <v>0</v>
      </c>
      <c r="R312" s="48">
        <f>Q312+E301-I301</f>
        <v>-1</v>
      </c>
      <c r="S312" s="48">
        <f>IF(H301="V",50,IF(H301="E",25,IF(H301="D",0)))</f>
        <v>50</v>
      </c>
      <c r="T312" s="48">
        <f>S312+I301-E301</f>
        <v>51</v>
      </c>
      <c r="U312" s="48"/>
      <c r="V312" s="48"/>
      <c r="W312" s="48"/>
    </row>
    <row r="313" spans="1:23" x14ac:dyDescent="0.25">
      <c r="A313" s="48"/>
      <c r="B313" s="48"/>
      <c r="C313" s="48"/>
      <c r="D313" s="48"/>
      <c r="E313" s="48"/>
      <c r="F313" s="48"/>
      <c r="G313" s="48"/>
      <c r="H313" s="48"/>
      <c r="I313" s="48"/>
      <c r="J313" s="48"/>
      <c r="K313" s="48"/>
      <c r="L313" s="48"/>
      <c r="M313" s="48"/>
      <c r="N313" s="48"/>
      <c r="O313" s="48">
        <f>IF(D302="V",50,IF(D302="E",25,IF(D302="D",0)))</f>
        <v>50</v>
      </c>
      <c r="P313" s="48">
        <f>O313+E302-I302</f>
        <v>57</v>
      </c>
      <c r="Q313" s="48">
        <f>IF(H302="V",50,IF(H302="E",25,IF(H302="D",0)))</f>
        <v>0</v>
      </c>
      <c r="R313" s="48">
        <f>Q313+I302-E302</f>
        <v>-7</v>
      </c>
      <c r="S313" s="48">
        <f>IF(H303="V",50,IF(H303="E",25,IF(H303="D",0)))</f>
        <v>0</v>
      </c>
      <c r="T313" s="48">
        <f>S313+I303-E303</f>
        <v>-1</v>
      </c>
      <c r="U313" s="48"/>
      <c r="V313" s="48"/>
      <c r="W313" s="48"/>
    </row>
    <row r="314" spans="1:23" x14ac:dyDescent="0.25">
      <c r="A314" s="48"/>
      <c r="B314" s="48"/>
      <c r="C314" s="48"/>
      <c r="D314" s="32"/>
      <c r="E314" s="13" t="s">
        <v>19</v>
      </c>
      <c r="F314" s="48"/>
      <c r="G314" s="48"/>
      <c r="H314" s="48"/>
      <c r="I314" s="48"/>
      <c r="J314" s="48"/>
      <c r="K314" s="48"/>
      <c r="L314" s="48"/>
      <c r="M314" s="48"/>
      <c r="N314" s="48"/>
      <c r="O314" s="48">
        <f>IF(D303="V",50,IF(D303="E",25,IF(D303="D",0)))</f>
        <v>50</v>
      </c>
      <c r="P314" s="48">
        <f>O314+E303-I303</f>
        <v>51</v>
      </c>
      <c r="Q314" s="48">
        <f>IF(D304="V",50,IF(D304="E",25,IF(D304="D",0)))</f>
        <v>50</v>
      </c>
      <c r="R314" s="48">
        <f>Q314+E304-I304</f>
        <v>64</v>
      </c>
      <c r="S314" s="48">
        <f>IF(H304="V",50,IF(H304="E",25,IF(H304="D",0)))</f>
        <v>0</v>
      </c>
      <c r="T314" s="48">
        <f>S314+I304-E304</f>
        <v>-14</v>
      </c>
      <c r="U314" s="48"/>
      <c r="V314" s="48"/>
      <c r="W314" s="48"/>
    </row>
    <row r="315" spans="1:23" x14ac:dyDescent="0.25">
      <c r="A315" s="48"/>
      <c r="B315" s="48"/>
      <c r="C315" s="48"/>
      <c r="D315" s="33">
        <v>1</v>
      </c>
      <c r="E315" s="28" t="str">
        <f>INDEX(B308:B311,MATCH(L304,F308:F311,))</f>
        <v>Chandler</v>
      </c>
      <c r="F315" s="48"/>
      <c r="G315" s="48"/>
      <c r="H315" s="48"/>
      <c r="I315" s="48"/>
      <c r="J315" s="48"/>
      <c r="K315" s="48"/>
      <c r="L315" s="48"/>
      <c r="M315" s="48"/>
      <c r="N315" s="48"/>
      <c r="O315" s="48"/>
      <c r="P315" s="48"/>
      <c r="Q315" s="48"/>
      <c r="R315" s="48"/>
      <c r="S315" s="48"/>
      <c r="T315" s="48"/>
      <c r="U315" s="48"/>
      <c r="V315" s="48"/>
      <c r="W315" s="48"/>
    </row>
    <row r="316" spans="1:23" x14ac:dyDescent="0.25">
      <c r="A316" s="48"/>
      <c r="B316" s="48"/>
      <c r="C316" s="48"/>
      <c r="D316" s="33">
        <v>2</v>
      </c>
      <c r="E316" s="29" t="str">
        <f>INDEX(B308:B311,MATCH(L305,F308:F311,))</f>
        <v>Ross</v>
      </c>
      <c r="F316" s="48"/>
      <c r="G316" s="26"/>
      <c r="H316" s="48"/>
      <c r="I316" s="48"/>
      <c r="J316" s="48"/>
      <c r="K316" s="48"/>
      <c r="L316" s="48"/>
      <c r="M316" s="48"/>
      <c r="N316" s="48"/>
      <c r="O316" s="48"/>
      <c r="P316" s="48"/>
      <c r="Q316" s="48"/>
      <c r="R316" s="48"/>
      <c r="S316" s="48"/>
      <c r="T316" s="48"/>
      <c r="U316" s="48"/>
      <c r="V316" s="48"/>
      <c r="W316" s="48"/>
    </row>
    <row r="317" spans="1:23" x14ac:dyDescent="0.25">
      <c r="A317" s="48"/>
      <c r="B317" s="48"/>
      <c r="C317" s="48"/>
      <c r="D317" s="33">
        <v>3</v>
      </c>
      <c r="E317" s="30" t="str">
        <f>INDEX(B308:B311,MATCH(L306,F308:F311,))</f>
        <v>Monica</v>
      </c>
      <c r="F317" s="48"/>
      <c r="G317" s="48"/>
      <c r="H317" s="48"/>
      <c r="I317" s="48"/>
      <c r="J317" s="48"/>
      <c r="K317" s="48"/>
      <c r="L317" s="48"/>
      <c r="M317" s="48"/>
      <c r="N317" s="48"/>
      <c r="O317" s="48"/>
      <c r="P317" s="48"/>
      <c r="Q317" s="48"/>
      <c r="R317" s="48"/>
      <c r="S317" s="48"/>
      <c r="T317" s="48"/>
      <c r="U317" s="48"/>
      <c r="V317" s="48"/>
      <c r="W317" s="48"/>
    </row>
    <row r="318" spans="1:23" x14ac:dyDescent="0.25">
      <c r="A318" s="48"/>
      <c r="B318" s="48"/>
      <c r="C318" s="48"/>
      <c r="D318" s="33">
        <v>4</v>
      </c>
      <c r="E318" s="31" t="e">
        <f>INDEX(B308:B311,MATCH(L307,F308:F311,))</f>
        <v>#NUM!</v>
      </c>
      <c r="F318" s="48"/>
      <c r="G318" s="48"/>
      <c r="H318" s="48"/>
      <c r="I318" s="48"/>
      <c r="J318" s="48"/>
      <c r="K318" s="48"/>
      <c r="L318" s="48"/>
      <c r="M318" s="48"/>
      <c r="N318" s="48"/>
      <c r="O318" s="48"/>
      <c r="P318" s="48"/>
      <c r="Q318" s="48"/>
      <c r="R318" s="48"/>
      <c r="S318" s="48"/>
      <c r="T318" s="48"/>
      <c r="U318" s="48"/>
      <c r="V318" s="48"/>
      <c r="W318" s="48"/>
    </row>
    <row r="319" spans="1:23" x14ac:dyDescent="0.25">
      <c r="A319" s="34"/>
      <c r="B319" s="34"/>
      <c r="C319" s="34"/>
      <c r="D319" s="34"/>
      <c r="E319" s="34"/>
      <c r="F319" s="34"/>
      <c r="G319" s="34"/>
      <c r="H319" s="34"/>
      <c r="I319" s="34"/>
      <c r="J319" s="34"/>
      <c r="K319" s="34"/>
      <c r="L319" s="34"/>
      <c r="M319" s="34"/>
      <c r="N319" s="34"/>
      <c r="O319" s="34"/>
      <c r="P319" s="34"/>
      <c r="Q319" s="34"/>
      <c r="R319" s="34"/>
      <c r="S319" s="34"/>
      <c r="T319" s="34"/>
      <c r="U319" s="34"/>
      <c r="V319" s="34"/>
      <c r="W319" s="34"/>
    </row>
    <row r="320" spans="1:23" x14ac:dyDescent="0.25">
      <c r="A320" s="34"/>
      <c r="B320" s="34"/>
      <c r="C320" s="34"/>
      <c r="D320" s="34"/>
      <c r="E320" s="34"/>
      <c r="F320" s="34"/>
      <c r="G320" s="34"/>
      <c r="H320" s="34"/>
      <c r="I320" s="34"/>
      <c r="J320" s="34"/>
      <c r="K320" s="34"/>
      <c r="L320" s="34"/>
      <c r="M320" s="34"/>
      <c r="N320" s="34"/>
      <c r="O320" s="34"/>
      <c r="P320" s="34"/>
      <c r="Q320" s="34"/>
      <c r="R320" s="34"/>
      <c r="S320" s="34"/>
      <c r="T320" s="34"/>
      <c r="U320" s="34"/>
      <c r="V320" s="34"/>
      <c r="W320" s="34"/>
    </row>
    <row r="321" spans="1:23" ht="15" customHeight="1" x14ac:dyDescent="0.25">
      <c r="A321" s="53" t="s">
        <v>40</v>
      </c>
      <c r="B321" s="53"/>
      <c r="C321" s="53"/>
      <c r="D321" s="53"/>
      <c r="E321" s="53"/>
      <c r="F321" s="53"/>
      <c r="G321" s="53"/>
      <c r="H321" s="53"/>
      <c r="I321" s="53"/>
      <c r="J321" s="48"/>
      <c r="K321" s="48"/>
      <c r="L321" s="48"/>
      <c r="M321" s="48"/>
      <c r="N321" s="48"/>
      <c r="O321" s="48"/>
      <c r="P321" s="48"/>
      <c r="Q321" s="48"/>
      <c r="R321" s="48"/>
      <c r="S321" s="48"/>
      <c r="T321" s="48"/>
      <c r="U321" s="48"/>
      <c r="V321" s="48"/>
      <c r="W321" s="48"/>
    </row>
    <row r="322" spans="1:23" ht="15" customHeight="1" x14ac:dyDescent="0.25">
      <c r="A322" s="53"/>
      <c r="B322" s="53"/>
      <c r="C322" s="53"/>
      <c r="D322" s="53"/>
      <c r="E322" s="53"/>
      <c r="F322" s="53"/>
      <c r="G322" s="53"/>
      <c r="H322" s="53"/>
      <c r="I322" s="53"/>
      <c r="J322" s="48"/>
      <c r="K322" s="48"/>
      <c r="L322" s="48" t="s">
        <v>0</v>
      </c>
      <c r="M322" s="48"/>
      <c r="N322" s="48"/>
      <c r="O322" s="48" t="s">
        <v>1</v>
      </c>
      <c r="P322" s="48"/>
      <c r="Q322" s="48"/>
      <c r="R322" s="48" t="s">
        <v>2</v>
      </c>
      <c r="S322" s="48"/>
      <c r="T322" s="48"/>
      <c r="U322" s="48" t="s">
        <v>3</v>
      </c>
      <c r="V322" s="48"/>
      <c r="W322" s="48"/>
    </row>
    <row r="323" spans="1:23" ht="15.75" thickBot="1" x14ac:dyDescent="0.3">
      <c r="A323" s="48"/>
      <c r="B323" s="48"/>
      <c r="C323" s="48"/>
      <c r="D323" s="48"/>
      <c r="E323" s="48"/>
      <c r="F323" s="48"/>
      <c r="G323" s="48"/>
      <c r="H323" s="48"/>
      <c r="I323" s="48"/>
      <c r="J323" s="48"/>
      <c r="K323" s="48"/>
      <c r="L323" s="48" t="s">
        <v>47</v>
      </c>
      <c r="M323" s="48" t="s">
        <v>48</v>
      </c>
      <c r="N323" s="48" t="s">
        <v>49</v>
      </c>
      <c r="O323" s="48" t="s">
        <v>47</v>
      </c>
      <c r="P323" s="48" t="s">
        <v>48</v>
      </c>
      <c r="Q323" s="48" t="s">
        <v>49</v>
      </c>
      <c r="R323" s="48" t="s">
        <v>47</v>
      </c>
      <c r="S323" s="48" t="s">
        <v>48</v>
      </c>
      <c r="T323" s="48" t="s">
        <v>49</v>
      </c>
      <c r="U323" s="48" t="s">
        <v>47</v>
      </c>
      <c r="V323" s="48" t="s">
        <v>48</v>
      </c>
      <c r="W323" s="48" t="s">
        <v>49</v>
      </c>
    </row>
    <row r="324" spans="1:23" ht="15.75" thickBot="1" x14ac:dyDescent="0.3">
      <c r="A324" s="48"/>
      <c r="B324" s="48"/>
      <c r="C324" s="4" t="s">
        <v>0</v>
      </c>
      <c r="D324" s="37" t="s">
        <v>79</v>
      </c>
      <c r="E324" s="48"/>
      <c r="F324" s="48"/>
      <c r="G324" s="6" t="s">
        <v>2</v>
      </c>
      <c r="H324" s="38" t="s">
        <v>81</v>
      </c>
      <c r="I324" s="48"/>
      <c r="J324" s="48"/>
      <c r="K324" s="48"/>
      <c r="L324" s="48"/>
      <c r="M324" s="48"/>
      <c r="N324" s="48"/>
      <c r="O324" s="48"/>
      <c r="P324" s="48"/>
      <c r="Q324" s="48"/>
      <c r="R324" s="48"/>
      <c r="S324" s="48"/>
      <c r="T324" s="48"/>
      <c r="U324" s="48"/>
      <c r="V324" s="48"/>
      <c r="W324" s="48"/>
    </row>
    <row r="325" spans="1:23" ht="15.75" thickBot="1" x14ac:dyDescent="0.3">
      <c r="A325" s="48"/>
      <c r="B325" s="48"/>
      <c r="C325" s="48"/>
      <c r="D325" s="48"/>
      <c r="E325" s="48"/>
      <c r="F325" s="48"/>
      <c r="G325" s="48"/>
      <c r="H325" s="48"/>
      <c r="I325" s="48"/>
      <c r="J325" s="48"/>
      <c r="K325" s="48" t="s">
        <v>45</v>
      </c>
      <c r="L325" s="48">
        <f>COUNTIF(D331,"V")</f>
        <v>1</v>
      </c>
      <c r="M325" s="48">
        <f>COUNTIF(D331,"E")</f>
        <v>0</v>
      </c>
      <c r="N325" s="48">
        <f>COUNTIF(D331,"D")</f>
        <v>0</v>
      </c>
      <c r="O325" s="48">
        <f>COUNTIF(H331,"V")</f>
        <v>0</v>
      </c>
      <c r="P325" s="48">
        <f>COUNTIF(H331,"E")</f>
        <v>0</v>
      </c>
      <c r="Q325" s="48">
        <f>COUNTIF(H331,"D")</f>
        <v>1</v>
      </c>
      <c r="R325" s="48">
        <f>COUNTIF(D332,"V")</f>
        <v>0</v>
      </c>
      <c r="S325" s="48">
        <f>COUNTIF(D332,"E")</f>
        <v>0</v>
      </c>
      <c r="T325" s="48">
        <f>COUNTIF(D332,"D")</f>
        <v>1</v>
      </c>
      <c r="U325" s="48">
        <f>COUNTIF(H332,"V")</f>
        <v>1</v>
      </c>
      <c r="V325" s="48">
        <f>COUNTIF(H332,"E")</f>
        <v>0</v>
      </c>
      <c r="W325" s="48">
        <f>COUNTIF(H332,"D")</f>
        <v>0</v>
      </c>
    </row>
    <row r="326" spans="1:23" ht="15.75" thickBot="1" x14ac:dyDescent="0.3">
      <c r="A326" s="48"/>
      <c r="B326" s="48"/>
      <c r="C326" s="5" t="s">
        <v>1</v>
      </c>
      <c r="D326" s="38" t="s">
        <v>80</v>
      </c>
      <c r="E326" s="48"/>
      <c r="F326" s="48"/>
      <c r="G326" s="7" t="s">
        <v>3</v>
      </c>
      <c r="H326" s="38"/>
      <c r="I326" s="48"/>
      <c r="J326" s="48"/>
      <c r="K326" s="48"/>
      <c r="L326" s="48">
        <f>COUNTIF(D333,"V")</f>
        <v>0</v>
      </c>
      <c r="M326" s="48">
        <f>COUNTIF(D333,"E")</f>
        <v>0</v>
      </c>
      <c r="N326" s="48">
        <f>COUNTIF(D333,"D")</f>
        <v>1</v>
      </c>
      <c r="O326" s="48">
        <f>COUNTIF(D334,"V")</f>
        <v>1</v>
      </c>
      <c r="P326" s="48">
        <f>COUNTIF(D334,"E")</f>
        <v>0</v>
      </c>
      <c r="Q326" s="48">
        <f>COUNTIF(D334,"D")</f>
        <v>0</v>
      </c>
      <c r="R326" s="48">
        <f>COUNTIF(H333,"V")</f>
        <v>1</v>
      </c>
      <c r="S326" s="48">
        <f>COUNTIF(H333,"E")</f>
        <v>0</v>
      </c>
      <c r="T326" s="48">
        <f>COUNTIF(H333,"D")</f>
        <v>0</v>
      </c>
      <c r="U326" s="48">
        <f>COUNTIF(H334,"V")</f>
        <v>0</v>
      </c>
      <c r="V326" s="48">
        <f>COUNTIF(H334,"E")</f>
        <v>0</v>
      </c>
      <c r="W326" s="48">
        <f>COUNTIF(H334,"D")</f>
        <v>1</v>
      </c>
    </row>
    <row r="327" spans="1:23" x14ac:dyDescent="0.25">
      <c r="A327" s="48"/>
      <c r="B327" s="48"/>
      <c r="C327" s="34"/>
      <c r="D327" s="9"/>
      <c r="E327" s="48"/>
      <c r="F327" s="48"/>
      <c r="G327" s="34"/>
      <c r="H327" s="9"/>
      <c r="I327" s="48"/>
      <c r="J327" s="48"/>
      <c r="K327" s="48"/>
      <c r="L327" s="48">
        <f>COUNTIF(D335,"V")</f>
        <v>1</v>
      </c>
      <c r="M327" s="48">
        <f>COUNTIF(D335,"E")</f>
        <v>0</v>
      </c>
      <c r="N327" s="48">
        <f>COUNTIF(D335,"D")</f>
        <v>0</v>
      </c>
      <c r="O327" s="48">
        <f>COUNTIF(D336,"V")</f>
        <v>1</v>
      </c>
      <c r="P327" s="48">
        <f>COUNTIF(D336,"E")</f>
        <v>0</v>
      </c>
      <c r="Q327" s="48">
        <f>COUNTIF(D336,"D")</f>
        <v>0</v>
      </c>
      <c r="R327" s="48">
        <f>COUNTIF(H336,"V")</f>
        <v>0</v>
      </c>
      <c r="S327" s="48">
        <f>COUNTIF(H336,"E")</f>
        <v>0</v>
      </c>
      <c r="T327" s="48">
        <f>COUNTIF(H336,"D")</f>
        <v>1</v>
      </c>
      <c r="U327" s="48">
        <f>COUNTIF(H335,"V")</f>
        <v>0</v>
      </c>
      <c r="V327" s="48">
        <f>COUNTIF(H335,"E")</f>
        <v>0</v>
      </c>
      <c r="W327" s="48">
        <f>COUNTIF(H335,"D")</f>
        <v>1</v>
      </c>
    </row>
    <row r="328" spans="1:23" ht="15.75" thickBot="1" x14ac:dyDescent="0.3">
      <c r="A328" s="48"/>
      <c r="B328" s="48"/>
      <c r="C328" s="48"/>
      <c r="D328" s="48"/>
      <c r="E328" s="48"/>
      <c r="F328" s="48"/>
      <c r="G328" s="48"/>
      <c r="H328" s="48"/>
      <c r="I328" s="48"/>
      <c r="J328" s="48"/>
      <c r="K328" s="48"/>
      <c r="L328" s="48"/>
      <c r="M328" s="48"/>
      <c r="N328" s="48"/>
      <c r="O328" s="48"/>
      <c r="P328" s="48"/>
      <c r="Q328" s="48"/>
      <c r="R328" s="48"/>
      <c r="S328" s="48"/>
      <c r="T328" s="48"/>
      <c r="U328" s="48"/>
      <c r="V328" s="48"/>
      <c r="W328" s="48"/>
    </row>
    <row r="329" spans="1:23" ht="18.75" x14ac:dyDescent="0.25">
      <c r="A329" s="49" t="s">
        <v>24</v>
      </c>
      <c r="B329" s="50"/>
      <c r="C329" s="50"/>
      <c r="D329" s="50"/>
      <c r="E329" s="50"/>
      <c r="F329" s="50"/>
      <c r="G329" s="50"/>
      <c r="H329" s="50"/>
      <c r="I329" s="51"/>
      <c r="J329" s="48"/>
      <c r="K329" s="48" t="s">
        <v>46</v>
      </c>
      <c r="L329" s="48">
        <f>COUNTIF(D331,"V")</f>
        <v>1</v>
      </c>
      <c r="M329" s="48">
        <f>COUNTIF(D331,"E")</f>
        <v>0</v>
      </c>
      <c r="N329" s="48">
        <f>COUNTIF(D331,"D")</f>
        <v>0</v>
      </c>
      <c r="O329" s="48">
        <f>COUNTIF(H331,"V")</f>
        <v>0</v>
      </c>
      <c r="P329" s="48">
        <f>COUNTIF(H331,"E")</f>
        <v>0</v>
      </c>
      <c r="Q329" s="48">
        <f>COUNTIF(H331,"D")</f>
        <v>1</v>
      </c>
      <c r="R329" s="48">
        <f>COUNTIF(H332,"V")</f>
        <v>1</v>
      </c>
      <c r="S329" s="48">
        <f>COUNTIF(H332,"E")</f>
        <v>0</v>
      </c>
      <c r="T329" s="48">
        <f>COUNTIF(H332,"D")</f>
        <v>0</v>
      </c>
      <c r="U329" s="48"/>
      <c r="V329" s="48"/>
      <c r="W329" s="48"/>
    </row>
    <row r="330" spans="1:23" x14ac:dyDescent="0.25">
      <c r="A330" s="8"/>
      <c r="B330" s="9"/>
      <c r="C330" s="10"/>
      <c r="D330" s="11" t="s">
        <v>4</v>
      </c>
      <c r="E330" s="11" t="s">
        <v>8</v>
      </c>
      <c r="F330" s="11"/>
      <c r="G330" s="11"/>
      <c r="H330" s="11" t="s">
        <v>4</v>
      </c>
      <c r="I330" s="12" t="s">
        <v>8</v>
      </c>
      <c r="J330" s="48"/>
      <c r="K330" s="48"/>
      <c r="L330" s="48">
        <f>COUNTIF(D332,"V")</f>
        <v>0</v>
      </c>
      <c r="M330" s="48">
        <f>COUNTIF(D332,"E")</f>
        <v>0</v>
      </c>
      <c r="N330" s="48">
        <f>COUNTIF(D332,"D")</f>
        <v>1</v>
      </c>
      <c r="O330" s="48">
        <f>COUNTIF(D333,"V")</f>
        <v>0</v>
      </c>
      <c r="P330" s="48">
        <f>COUNTIF(D333,"E")</f>
        <v>0</v>
      </c>
      <c r="Q330" s="48">
        <f>COUNTIF(D333,"D")</f>
        <v>1</v>
      </c>
      <c r="R330" s="48">
        <f>COUNTIF(H333,"V")</f>
        <v>1</v>
      </c>
      <c r="S330" s="48">
        <f>COUNTIF(H333,"E")</f>
        <v>0</v>
      </c>
      <c r="T330" s="48">
        <f>COUNTIF(H333,"D")</f>
        <v>0</v>
      </c>
      <c r="U330" s="48"/>
      <c r="V330" s="48"/>
      <c r="W330" s="48"/>
    </row>
    <row r="331" spans="1:23" x14ac:dyDescent="0.25">
      <c r="A331" s="17" t="s">
        <v>9</v>
      </c>
      <c r="B331" s="18" t="s">
        <v>20</v>
      </c>
      <c r="C331" s="44" t="str">
        <f>D324</f>
        <v>Arthur</v>
      </c>
      <c r="D331" s="39" t="s">
        <v>42</v>
      </c>
      <c r="E331" s="39">
        <v>12</v>
      </c>
      <c r="F331" s="35"/>
      <c r="G331" s="46" t="str">
        <f>D326</f>
        <v>Alexis</v>
      </c>
      <c r="H331" s="39" t="s">
        <v>43</v>
      </c>
      <c r="I331" s="41">
        <v>0</v>
      </c>
      <c r="J331" s="48"/>
      <c r="K331" s="48"/>
      <c r="L331" s="48">
        <f>COUNTIF(D334,"V")</f>
        <v>1</v>
      </c>
      <c r="M331" s="48">
        <f>COUNTIF(D334,"E")</f>
        <v>0</v>
      </c>
      <c r="N331" s="48">
        <f>COUNTIF(D334,"D")</f>
        <v>0</v>
      </c>
      <c r="O331" s="48">
        <f>COUNTIF(H334,"V")</f>
        <v>0</v>
      </c>
      <c r="P331" s="48">
        <f>COUNTIF(H334,"E")</f>
        <v>0</v>
      </c>
      <c r="Q331" s="48">
        <f>COUNTIF(H334,"D")</f>
        <v>1</v>
      </c>
      <c r="R331" s="48">
        <f>COUNTIF(H335,"V")</f>
        <v>0</v>
      </c>
      <c r="S331" s="48">
        <f>COUNTIF(H335,"E")</f>
        <v>0</v>
      </c>
      <c r="T331" s="48">
        <f>COUNTIF(H335,"D")</f>
        <v>1</v>
      </c>
      <c r="U331" s="48"/>
      <c r="V331" s="48"/>
      <c r="W331" s="48"/>
    </row>
    <row r="332" spans="1:23" x14ac:dyDescent="0.25">
      <c r="A332" s="19" t="s">
        <v>10</v>
      </c>
      <c r="B332" s="20" t="str">
        <f>IF(H326&lt;&gt;0,"C/D",IF(H326=0,"A/C"))</f>
        <v>A/C</v>
      </c>
      <c r="C332" s="44" t="str">
        <f>IF(H326=0,D324,IF(H326&lt;&gt;0,H324))</f>
        <v>Arthur</v>
      </c>
      <c r="D332" s="39" t="s">
        <v>43</v>
      </c>
      <c r="E332" s="39">
        <v>2</v>
      </c>
      <c r="F332" s="35"/>
      <c r="G332" s="46" t="str">
        <f>IF(H326=0,H324,IF(H326&lt;&gt;0,H326))</f>
        <v>Emma</v>
      </c>
      <c r="H332" s="39" t="s">
        <v>42</v>
      </c>
      <c r="I332" s="41">
        <v>14</v>
      </c>
      <c r="J332" s="48"/>
      <c r="K332" s="48"/>
      <c r="L332" s="48">
        <f>COUNTIF(D335,"V")</f>
        <v>1</v>
      </c>
      <c r="M332" s="48">
        <f>COUNTIF(D335,"E")</f>
        <v>0</v>
      </c>
      <c r="N332" s="48">
        <f>COUNTIF(D335,"D")</f>
        <v>0</v>
      </c>
      <c r="O332" s="48">
        <f>COUNTIF(D336,"V")</f>
        <v>1</v>
      </c>
      <c r="P332" s="48">
        <f>COUNTIF(D336,"E")</f>
        <v>0</v>
      </c>
      <c r="Q332" s="48">
        <f>COUNTIF(D336,"D")</f>
        <v>0</v>
      </c>
      <c r="R332" s="48">
        <f>COUNTIF(H336,"V")</f>
        <v>0</v>
      </c>
      <c r="S332" s="48">
        <f>COUNTIF(H336,"E")</f>
        <v>0</v>
      </c>
      <c r="T332" s="48">
        <f>COUNTIF(H336,"D")</f>
        <v>1</v>
      </c>
      <c r="U332" s="48"/>
      <c r="V332" s="48"/>
      <c r="W332" s="48"/>
    </row>
    <row r="333" spans="1:23" x14ac:dyDescent="0.25">
      <c r="A333" s="21" t="s">
        <v>11</v>
      </c>
      <c r="B333" s="22" t="str">
        <f>IF(H326&lt;&gt;0,"A/C",IF(H326=0,"B/C"))</f>
        <v>B/C</v>
      </c>
      <c r="C333" s="44" t="str">
        <f>IF(H326=0,D326,IF(H326&lt;&gt;0,D324))</f>
        <v>Alexis</v>
      </c>
      <c r="D333" s="39" t="s">
        <v>43</v>
      </c>
      <c r="E333" s="39">
        <v>4</v>
      </c>
      <c r="F333" s="35"/>
      <c r="G333" s="46" t="str">
        <f>IF(H326=0,H324,IF(H326&lt;&gt;0,H324))</f>
        <v>Emma</v>
      </c>
      <c r="H333" s="39" t="s">
        <v>42</v>
      </c>
      <c r="I333" s="41">
        <v>5</v>
      </c>
      <c r="J333" s="48"/>
      <c r="K333" s="48"/>
      <c r="L333" s="48"/>
      <c r="M333" s="48"/>
      <c r="N333" s="48"/>
      <c r="O333" s="48"/>
      <c r="P333" s="48"/>
      <c r="Q333" s="48"/>
      <c r="R333" s="48"/>
      <c r="S333" s="48"/>
      <c r="T333" s="48"/>
      <c r="U333" s="48"/>
      <c r="V333" s="48"/>
      <c r="W333" s="48"/>
    </row>
    <row r="334" spans="1:23" x14ac:dyDescent="0.25">
      <c r="A334" s="17" t="s">
        <v>12</v>
      </c>
      <c r="B334" s="18" t="str">
        <f>IF(H326&lt;&gt;0,"B/D",IF(H326=0,"A/B"))</f>
        <v>A/B</v>
      </c>
      <c r="C334" s="44" t="str">
        <f>IF(H326=0,D324,IF(H326&lt;&gt;0,D326))</f>
        <v>Arthur</v>
      </c>
      <c r="D334" s="39" t="s">
        <v>42</v>
      </c>
      <c r="E334" s="39">
        <v>15</v>
      </c>
      <c r="F334" s="35"/>
      <c r="G334" s="46" t="str">
        <f>IF(H326=0,D326,IF(H326&lt;&gt;0,H326))</f>
        <v>Alexis</v>
      </c>
      <c r="H334" s="39" t="s">
        <v>43</v>
      </c>
      <c r="I334" s="41">
        <v>8</v>
      </c>
      <c r="J334" s="48"/>
      <c r="K334" s="48"/>
      <c r="L334" s="48"/>
      <c r="M334" s="48"/>
      <c r="N334" s="48"/>
      <c r="O334" s="48"/>
      <c r="P334" s="48"/>
      <c r="Q334" s="48"/>
      <c r="R334" s="48"/>
      <c r="S334" s="48"/>
      <c r="T334" s="48"/>
      <c r="U334" s="48"/>
      <c r="V334" s="48"/>
      <c r="W334" s="48"/>
    </row>
    <row r="335" spans="1:23" x14ac:dyDescent="0.25">
      <c r="A335" s="19" t="s">
        <v>13</v>
      </c>
      <c r="B335" s="20" t="str">
        <f>IF(H326&lt;&gt;0,"A/D",IF(H326=0,"A/C"))</f>
        <v>A/C</v>
      </c>
      <c r="C335" s="44" t="str">
        <f>IF(H326=0,D324,IF(H326&lt;&gt;0,D324))</f>
        <v>Arthur</v>
      </c>
      <c r="D335" s="39" t="s">
        <v>42</v>
      </c>
      <c r="E335" s="39">
        <v>16</v>
      </c>
      <c r="F335" s="35"/>
      <c r="G335" s="46" t="str">
        <f>IF(H326=0,H324,IF(H326&lt;&gt;0,H326))</f>
        <v>Emma</v>
      </c>
      <c r="H335" s="39" t="s">
        <v>43</v>
      </c>
      <c r="I335" s="41">
        <v>15</v>
      </c>
      <c r="J335" s="48"/>
      <c r="K335" s="48"/>
      <c r="L335" s="43" t="s">
        <v>15</v>
      </c>
      <c r="M335" s="48"/>
      <c r="N335" s="48" t="s">
        <v>50</v>
      </c>
      <c r="O335" s="48">
        <f t="shared" ref="O335:O340" si="50">IF(D331="V",50,IF(D331="E",25,IF(D331="D",0)))</f>
        <v>50</v>
      </c>
      <c r="P335" s="48">
        <f t="shared" ref="P335:P340" si="51">O335+E331-I331</f>
        <v>62</v>
      </c>
      <c r="Q335" s="48">
        <f t="shared" ref="Q335:Q340" si="52">IF(H331="V",50,IF(H331="E",25,IF(H331="D",0)))</f>
        <v>0</v>
      </c>
      <c r="R335" s="3">
        <f t="shared" ref="R335:R340" si="53">Q335+I331-E331</f>
        <v>-12</v>
      </c>
      <c r="S335" s="48"/>
      <c r="T335" s="48"/>
      <c r="U335" s="48"/>
      <c r="V335" s="48"/>
      <c r="W335" s="48"/>
    </row>
    <row r="336" spans="1:23" ht="15.75" thickBot="1" x14ac:dyDescent="0.3">
      <c r="A336" s="23" t="s">
        <v>14</v>
      </c>
      <c r="B336" s="24" t="str">
        <f>IF(H326&lt;&gt;0,"B/C",IF(H326=0,"B/C"))</f>
        <v>B/C</v>
      </c>
      <c r="C336" s="45" t="str">
        <f>IF(H326=0,D326,IF(H326&lt;&gt;0,D326))</f>
        <v>Alexis</v>
      </c>
      <c r="D336" s="40" t="s">
        <v>42</v>
      </c>
      <c r="E336" s="40">
        <v>17</v>
      </c>
      <c r="F336" s="36"/>
      <c r="G336" s="47" t="str">
        <f>IF(H326=0,H324,IF(H326&lt;&gt;0,H324))</f>
        <v>Emma</v>
      </c>
      <c r="H336" s="40" t="s">
        <v>43</v>
      </c>
      <c r="I336" s="42">
        <v>3</v>
      </c>
      <c r="J336" s="48"/>
      <c r="K336" s="48"/>
      <c r="L336" s="43">
        <f>LARGE(F340:F343,1)</f>
        <v>158</v>
      </c>
      <c r="M336" s="48"/>
      <c r="N336" s="48"/>
      <c r="O336" s="48">
        <f t="shared" si="50"/>
        <v>0</v>
      </c>
      <c r="P336" s="48">
        <f t="shared" si="51"/>
        <v>-12</v>
      </c>
      <c r="Q336" s="48">
        <f t="shared" si="52"/>
        <v>50</v>
      </c>
      <c r="R336" s="3">
        <f t="shared" si="53"/>
        <v>62</v>
      </c>
      <c r="S336" s="48"/>
      <c r="T336" s="48"/>
      <c r="U336" s="48"/>
      <c r="V336" s="48"/>
      <c r="W336" s="48"/>
    </row>
    <row r="337" spans="1:23" x14ac:dyDescent="0.25">
      <c r="A337" s="48"/>
      <c r="B337" s="48"/>
      <c r="C337" s="48"/>
      <c r="D337" s="48"/>
      <c r="E337" s="48"/>
      <c r="F337" s="48"/>
      <c r="G337" s="48"/>
      <c r="H337" s="48"/>
      <c r="I337" s="48"/>
      <c r="J337" s="48"/>
      <c r="K337" s="48"/>
      <c r="L337" s="43">
        <f>LARGE(F340:F343,2)</f>
        <v>98</v>
      </c>
      <c r="M337" s="48"/>
      <c r="N337" s="48"/>
      <c r="O337" s="48">
        <f t="shared" si="50"/>
        <v>0</v>
      </c>
      <c r="P337" s="48">
        <f t="shared" si="51"/>
        <v>-1</v>
      </c>
      <c r="Q337" s="48">
        <f t="shared" si="52"/>
        <v>50</v>
      </c>
      <c r="R337" s="3">
        <f t="shared" si="53"/>
        <v>51</v>
      </c>
      <c r="S337" s="48"/>
      <c r="T337" s="48"/>
      <c r="U337" s="48"/>
      <c r="V337" s="48"/>
      <c r="W337" s="48"/>
    </row>
    <row r="338" spans="1:23" x14ac:dyDescent="0.25">
      <c r="A338" s="48"/>
      <c r="B338" s="48"/>
      <c r="C338" s="48"/>
      <c r="D338" s="48"/>
      <c r="E338" s="48"/>
      <c r="F338" s="48"/>
      <c r="G338" s="48"/>
      <c r="H338" s="48"/>
      <c r="I338" s="48"/>
      <c r="J338" s="48"/>
      <c r="K338" s="48"/>
      <c r="L338" s="43">
        <f>LARGE(F340:F343,3)</f>
        <v>44</v>
      </c>
      <c r="M338" s="48"/>
      <c r="N338" s="48"/>
      <c r="O338" s="48">
        <f t="shared" si="50"/>
        <v>50</v>
      </c>
      <c r="P338" s="48">
        <f t="shared" si="51"/>
        <v>57</v>
      </c>
      <c r="Q338" s="48">
        <f t="shared" si="52"/>
        <v>0</v>
      </c>
      <c r="R338" s="3">
        <f t="shared" si="53"/>
        <v>-7</v>
      </c>
      <c r="S338" s="48"/>
      <c r="T338" s="48"/>
      <c r="U338" s="48"/>
      <c r="V338" s="48"/>
      <c r="W338" s="48"/>
    </row>
    <row r="339" spans="1:23" x14ac:dyDescent="0.25">
      <c r="A339" s="48"/>
      <c r="B339" s="48"/>
      <c r="C339" s="27" t="s">
        <v>21</v>
      </c>
      <c r="D339" s="27" t="s">
        <v>23</v>
      </c>
      <c r="E339" s="27" t="s">
        <v>22</v>
      </c>
      <c r="F339" s="27" t="s">
        <v>15</v>
      </c>
      <c r="G339" s="27" t="s">
        <v>16</v>
      </c>
      <c r="H339" s="27" t="s">
        <v>17</v>
      </c>
      <c r="I339" s="27" t="s">
        <v>18</v>
      </c>
      <c r="J339" s="48"/>
      <c r="K339" s="48"/>
      <c r="L339" s="43" t="e">
        <f>LARGE(F340:F343,4)</f>
        <v>#NUM!</v>
      </c>
      <c r="M339" s="48"/>
      <c r="N339" s="48"/>
      <c r="O339" s="48">
        <f t="shared" si="50"/>
        <v>50</v>
      </c>
      <c r="P339" s="48">
        <f t="shared" si="51"/>
        <v>51</v>
      </c>
      <c r="Q339" s="48">
        <f t="shared" si="52"/>
        <v>0</v>
      </c>
      <c r="R339" s="3">
        <f t="shared" si="53"/>
        <v>-1</v>
      </c>
      <c r="S339" s="48"/>
      <c r="T339" s="48"/>
      <c r="U339" s="48"/>
      <c r="V339" s="48"/>
      <c r="W339" s="48"/>
    </row>
    <row r="340" spans="1:23" x14ac:dyDescent="0.25">
      <c r="A340" s="48"/>
      <c r="B340" s="25" t="str">
        <f>D324</f>
        <v>Arthur</v>
      </c>
      <c r="C340" s="25">
        <f>IF(H326&lt;&gt;0,SUM(L325:L327),IF(H326=0,SUM(L329:L332)))</f>
        <v>3</v>
      </c>
      <c r="D340" s="25">
        <f>IF(H326&lt;&gt;0,SUM(M325:M327),IF(H326=0,SUM(M329:M332)))</f>
        <v>0</v>
      </c>
      <c r="E340" s="25">
        <f>IF(H326&lt;&gt;0,SUM(N325:N327),IF(H326=0,SUM(N329:N332)))</f>
        <v>1</v>
      </c>
      <c r="F340" s="25">
        <f>IF(H326&lt;&gt;0,SUM(P335,P337,P339),IF(H326=0,SUM(P343:P346)))</f>
        <v>158</v>
      </c>
      <c r="G340" s="25">
        <f>SUM(E331,E333,E335)</f>
        <v>32</v>
      </c>
      <c r="H340" s="25">
        <f>SUM(I331,I333,I335)</f>
        <v>20</v>
      </c>
      <c r="I340" s="25">
        <f>G340-H340</f>
        <v>12</v>
      </c>
      <c r="J340" s="48"/>
      <c r="K340" s="48"/>
      <c r="L340" s="48"/>
      <c r="M340" s="48"/>
      <c r="N340" s="48"/>
      <c r="O340" s="48">
        <f t="shared" si="50"/>
        <v>50</v>
      </c>
      <c r="P340" s="48">
        <f t="shared" si="51"/>
        <v>64</v>
      </c>
      <c r="Q340" s="48">
        <f t="shared" si="52"/>
        <v>0</v>
      </c>
      <c r="R340" s="3">
        <f t="shared" si="53"/>
        <v>-14</v>
      </c>
      <c r="S340" s="48"/>
      <c r="T340" s="48"/>
      <c r="U340" s="48"/>
      <c r="V340" s="48"/>
      <c r="W340" s="48"/>
    </row>
    <row r="341" spans="1:23" x14ac:dyDescent="0.25">
      <c r="A341" s="48"/>
      <c r="B341" s="14" t="str">
        <f>D326</f>
        <v>Alexis</v>
      </c>
      <c r="C341" s="14">
        <f>IF(H326&lt;&gt;0,SUM(O325:O327),IF(H326=0,SUM(O329:O332)))</f>
        <v>1</v>
      </c>
      <c r="D341" s="14">
        <f>IF(H326&lt;&gt;0,SUM(P325:P327),IF(H326=0,SUM(P329:P332)))</f>
        <v>0</v>
      </c>
      <c r="E341" s="14">
        <f>IF(H326&lt;&gt;0,SUM(Q325:Q327),IF(H326=0,SUM(Q329:Q332)))</f>
        <v>3</v>
      </c>
      <c r="F341" s="14">
        <f>IF(H326&lt;&gt;0,SUM(R335,P338,P340),IF(H326=0,SUM(R343:R346)))</f>
        <v>44</v>
      </c>
      <c r="G341" s="14">
        <f>SUM(E334,E336,I331)</f>
        <v>32</v>
      </c>
      <c r="H341" s="14">
        <f>SUM(I334,I336,E331)</f>
        <v>23</v>
      </c>
      <c r="I341" s="14">
        <f t="shared" ref="I341:I342" si="54">G341-H341</f>
        <v>9</v>
      </c>
      <c r="J341" s="48"/>
      <c r="K341" s="48"/>
      <c r="L341" s="48"/>
      <c r="M341" s="48"/>
      <c r="N341" s="48"/>
      <c r="O341" s="48"/>
      <c r="P341" s="48"/>
      <c r="Q341" s="48"/>
      <c r="R341" s="48"/>
      <c r="S341" s="48"/>
      <c r="T341" s="48"/>
      <c r="U341" s="48"/>
      <c r="V341" s="48"/>
      <c r="W341" s="48"/>
    </row>
    <row r="342" spans="1:23" x14ac:dyDescent="0.25">
      <c r="A342" s="48"/>
      <c r="B342" s="16" t="str">
        <f>H324</f>
        <v>Emma</v>
      </c>
      <c r="C342" s="16">
        <f>IF(H326&lt;&gt;0,SUM(R325:R327),IF(H326=0,SUM(R329:R332)))</f>
        <v>2</v>
      </c>
      <c r="D342" s="16">
        <f>IF(H326&lt;&gt;0,SUM(S325:S327),IF(H326=0,SUM(S329:S332)))</f>
        <v>0</v>
      </c>
      <c r="E342" s="16">
        <f>IF(H326&lt;&gt;0,SUM(T325:T327),IF(H326=0,SUM(T329:T332)))</f>
        <v>2</v>
      </c>
      <c r="F342" s="16">
        <f>IF(H326&lt;&gt;0,SUM(P336,R337,R340),IF(H326=0,SUM(T343:T346)))</f>
        <v>98</v>
      </c>
      <c r="G342" s="16">
        <f>SUM(E332,I333,I336)</f>
        <v>10</v>
      </c>
      <c r="H342" s="16">
        <f>SUM(I332,E333,E336)</f>
        <v>35</v>
      </c>
      <c r="I342" s="16">
        <f t="shared" si="54"/>
        <v>-25</v>
      </c>
      <c r="J342" s="48"/>
      <c r="K342" s="48"/>
      <c r="L342" s="48"/>
      <c r="M342" s="48"/>
      <c r="N342" s="48" t="s">
        <v>51</v>
      </c>
      <c r="O342" s="52" t="s">
        <v>44</v>
      </c>
      <c r="P342" s="52"/>
      <c r="Q342" s="52" t="s">
        <v>52</v>
      </c>
      <c r="R342" s="52"/>
      <c r="S342" s="52" t="s">
        <v>53</v>
      </c>
      <c r="T342" s="52"/>
      <c r="U342" s="48"/>
      <c r="V342" s="48"/>
      <c r="W342" s="48"/>
    </row>
    <row r="343" spans="1:23" x14ac:dyDescent="0.25">
      <c r="A343" s="48"/>
      <c r="B343" s="15">
        <f>H326</f>
        <v>0</v>
      </c>
      <c r="C343" s="15" t="str">
        <f>IF(H326&lt;&gt;0,SUM(U325:U327),IF(H326=0," "))</f>
        <v xml:space="preserve"> </v>
      </c>
      <c r="D343" s="15" t="str">
        <f>IF(H326&lt;&gt;0,SUM(V325:V327),IF(H326=0," "))</f>
        <v xml:space="preserve"> </v>
      </c>
      <c r="E343" s="15" t="str">
        <f>IF(H326&lt;&gt;0,SUM(W325:W327),IF(H326=0," "))</f>
        <v xml:space="preserve"> </v>
      </c>
      <c r="F343" s="15" t="str">
        <f>IF(H326&lt;&gt;0,SUM(R336,R338,R339),IF(H326=0," " ))</f>
        <v xml:space="preserve"> </v>
      </c>
      <c r="G343" s="15" t="str">
        <f>IF(H326&lt;&gt;0,SUM(I335,I334,I332),IF(H326=0," "))</f>
        <v xml:space="preserve"> </v>
      </c>
      <c r="H343" s="15" t="str">
        <f>IF(H326&lt;&gt;0,SUM(E335,E334,E332),IF(H326=0," "))</f>
        <v xml:space="preserve"> </v>
      </c>
      <c r="I343" s="15" t="str">
        <f>IF(H326&lt;&gt;0,G343-H343,IF(H326=0," "))</f>
        <v xml:space="preserve"> </v>
      </c>
      <c r="J343" s="48"/>
      <c r="K343" s="48"/>
      <c r="L343" s="48"/>
      <c r="M343" s="48"/>
      <c r="N343" s="48"/>
      <c r="O343" s="48">
        <f>IF(D331="V",50,IF(D331="E",25,IF(D331="D",0)))</f>
        <v>50</v>
      </c>
      <c r="P343" s="48">
        <f>O343+E331-I331</f>
        <v>62</v>
      </c>
      <c r="Q343" s="48">
        <f>IF(H331="V",50,IF(H331="E",25,IF(H331="D",0)))</f>
        <v>0</v>
      </c>
      <c r="R343" s="48">
        <f>Q343+I331-E331</f>
        <v>-12</v>
      </c>
      <c r="S343" s="48">
        <f>IF(H332="V",50,IF(H332="E",25,IF(H332="D",0)))</f>
        <v>50</v>
      </c>
      <c r="T343" s="48">
        <f>S343+I332-E332</f>
        <v>62</v>
      </c>
      <c r="U343" s="48"/>
      <c r="V343" s="48"/>
      <c r="W343" s="48"/>
    </row>
    <row r="344" spans="1:23" x14ac:dyDescent="0.25">
      <c r="A344" s="48"/>
      <c r="B344" s="48"/>
      <c r="C344" s="48"/>
      <c r="D344" s="48"/>
      <c r="E344" s="48"/>
      <c r="F344" s="48"/>
      <c r="G344" s="48"/>
      <c r="H344" s="48"/>
      <c r="I344" s="48"/>
      <c r="J344" s="48"/>
      <c r="K344" s="48"/>
      <c r="L344" s="48"/>
      <c r="M344" s="48"/>
      <c r="N344" s="48"/>
      <c r="O344" s="48">
        <f>IF(D332="V",50,IF(D332="E",25,IF(D332="D",0)))</f>
        <v>0</v>
      </c>
      <c r="P344" s="48">
        <f>O344+E332-I332</f>
        <v>-12</v>
      </c>
      <c r="Q344" s="48">
        <f>IF(D333="V",50,IF(D333="E",25,IF(D333="D",0)))</f>
        <v>0</v>
      </c>
      <c r="R344" s="48">
        <f>Q344+E333-I333</f>
        <v>-1</v>
      </c>
      <c r="S344" s="48">
        <f>IF(H333="V",50,IF(H333="E",25,IF(H333="D",0)))</f>
        <v>50</v>
      </c>
      <c r="T344" s="48">
        <f>S344+I333-E333</f>
        <v>51</v>
      </c>
      <c r="U344" s="48"/>
      <c r="V344" s="48"/>
      <c r="W344" s="48"/>
    </row>
    <row r="345" spans="1:23" x14ac:dyDescent="0.25">
      <c r="A345" s="48"/>
      <c r="B345" s="48"/>
      <c r="C345" s="48"/>
      <c r="D345" s="48"/>
      <c r="E345" s="48"/>
      <c r="F345" s="48"/>
      <c r="G345" s="48"/>
      <c r="H345" s="48"/>
      <c r="I345" s="48"/>
      <c r="J345" s="48"/>
      <c r="K345" s="48"/>
      <c r="L345" s="48"/>
      <c r="M345" s="48"/>
      <c r="N345" s="48"/>
      <c r="O345" s="48">
        <f>IF(D334="V",50,IF(D334="E",25,IF(D334="D",0)))</f>
        <v>50</v>
      </c>
      <c r="P345" s="48">
        <f>O345+E334-I334</f>
        <v>57</v>
      </c>
      <c r="Q345" s="48">
        <f>IF(H334="V",50,IF(H334="E",25,IF(H334="D",0)))</f>
        <v>0</v>
      </c>
      <c r="R345" s="48">
        <f>Q345+I334-E334</f>
        <v>-7</v>
      </c>
      <c r="S345" s="48">
        <f>IF(H335="V",50,IF(H335="E",25,IF(H335="D",0)))</f>
        <v>0</v>
      </c>
      <c r="T345" s="48">
        <f>S345+I335-E335</f>
        <v>-1</v>
      </c>
      <c r="U345" s="48"/>
      <c r="V345" s="48"/>
      <c r="W345" s="48"/>
    </row>
    <row r="346" spans="1:23" x14ac:dyDescent="0.25">
      <c r="A346" s="48"/>
      <c r="B346" s="48"/>
      <c r="C346" s="48"/>
      <c r="D346" s="32"/>
      <c r="E346" s="13" t="s">
        <v>19</v>
      </c>
      <c r="F346" s="48"/>
      <c r="G346" s="48"/>
      <c r="H346" s="48"/>
      <c r="I346" s="48"/>
      <c r="J346" s="48"/>
      <c r="K346" s="48"/>
      <c r="L346" s="48"/>
      <c r="M346" s="48"/>
      <c r="N346" s="48"/>
      <c r="O346" s="48">
        <f>IF(D335="V",50,IF(D335="E",25,IF(D335="D",0)))</f>
        <v>50</v>
      </c>
      <c r="P346" s="48">
        <f>O346+E335-I335</f>
        <v>51</v>
      </c>
      <c r="Q346" s="48">
        <f>IF(D336="V",50,IF(D336="E",25,IF(D336="D",0)))</f>
        <v>50</v>
      </c>
      <c r="R346" s="48">
        <f>Q346+E336-I336</f>
        <v>64</v>
      </c>
      <c r="S346" s="48">
        <f>IF(H336="V",50,IF(H336="E",25,IF(H336="D",0)))</f>
        <v>0</v>
      </c>
      <c r="T346" s="48">
        <f>S346+I336-E336</f>
        <v>-14</v>
      </c>
      <c r="U346" s="48"/>
      <c r="V346" s="48"/>
      <c r="W346" s="48"/>
    </row>
    <row r="347" spans="1:23" x14ac:dyDescent="0.25">
      <c r="A347" s="48"/>
      <c r="B347" s="48"/>
      <c r="C347" s="48"/>
      <c r="D347" s="33">
        <v>1</v>
      </c>
      <c r="E347" s="28" t="str">
        <f>INDEX(B340:B343,MATCH(L336,F340:F343,))</f>
        <v>Arthur</v>
      </c>
      <c r="F347" s="48"/>
      <c r="G347" s="48"/>
      <c r="H347" s="48"/>
      <c r="I347" s="48"/>
      <c r="J347" s="48"/>
      <c r="K347" s="48"/>
      <c r="L347" s="48"/>
      <c r="M347" s="48"/>
      <c r="N347" s="48"/>
      <c r="O347" s="48"/>
      <c r="P347" s="48"/>
      <c r="Q347" s="48"/>
      <c r="R347" s="48"/>
      <c r="S347" s="48"/>
      <c r="T347" s="48"/>
      <c r="U347" s="48"/>
      <c r="V347" s="48"/>
      <c r="W347" s="48"/>
    </row>
    <row r="348" spans="1:23" x14ac:dyDescent="0.25">
      <c r="A348" s="48"/>
      <c r="B348" s="48"/>
      <c r="C348" s="48"/>
      <c r="D348" s="33">
        <v>2</v>
      </c>
      <c r="E348" s="29" t="str">
        <f>INDEX(B340:B343,MATCH(L337,F340:F343,))</f>
        <v>Emma</v>
      </c>
      <c r="F348" s="48"/>
      <c r="G348" s="26"/>
      <c r="H348" s="48"/>
      <c r="I348" s="48"/>
      <c r="J348" s="48"/>
      <c r="K348" s="48"/>
      <c r="L348" s="48"/>
      <c r="M348" s="48"/>
      <c r="N348" s="48"/>
      <c r="O348" s="48"/>
      <c r="P348" s="48"/>
      <c r="Q348" s="48"/>
      <c r="R348" s="48"/>
      <c r="S348" s="48"/>
      <c r="T348" s="48"/>
      <c r="U348" s="48"/>
      <c r="V348" s="48"/>
      <c r="W348" s="48"/>
    </row>
    <row r="349" spans="1:23" x14ac:dyDescent="0.25">
      <c r="A349" s="48"/>
      <c r="B349" s="48"/>
      <c r="C349" s="48"/>
      <c r="D349" s="33">
        <v>3</v>
      </c>
      <c r="E349" s="30" t="str">
        <f>INDEX(B340:B343,MATCH(L338,F340:F343,))</f>
        <v>Alexis</v>
      </c>
      <c r="F349" s="48"/>
      <c r="G349" s="48"/>
      <c r="H349" s="48"/>
      <c r="I349" s="48"/>
      <c r="J349" s="48"/>
      <c r="K349" s="48"/>
      <c r="L349" s="48"/>
      <c r="M349" s="48"/>
      <c r="N349" s="48"/>
      <c r="O349" s="48"/>
      <c r="P349" s="48"/>
      <c r="Q349" s="48"/>
      <c r="R349" s="48"/>
      <c r="S349" s="48"/>
      <c r="T349" s="48"/>
      <c r="U349" s="48"/>
      <c r="V349" s="48"/>
      <c r="W349" s="48"/>
    </row>
    <row r="350" spans="1:23" x14ac:dyDescent="0.25">
      <c r="A350" s="48"/>
      <c r="B350" s="48"/>
      <c r="C350" s="48"/>
      <c r="D350" s="33">
        <v>4</v>
      </c>
      <c r="E350" s="31" t="e">
        <f>INDEX(B340:B343,MATCH(L339,F340:F343,))</f>
        <v>#NUM!</v>
      </c>
      <c r="F350" s="48"/>
      <c r="G350" s="48"/>
      <c r="H350" s="48"/>
      <c r="I350" s="48"/>
      <c r="J350" s="48"/>
      <c r="K350" s="48"/>
      <c r="L350" s="48"/>
      <c r="M350" s="48"/>
      <c r="N350" s="48"/>
      <c r="O350" s="48"/>
      <c r="P350" s="48"/>
      <c r="Q350" s="48"/>
      <c r="R350" s="48"/>
      <c r="S350" s="48"/>
      <c r="T350" s="48"/>
      <c r="U350" s="48"/>
      <c r="V350" s="48"/>
      <c r="W350" s="48"/>
    </row>
    <row r="351" spans="1:23" x14ac:dyDescent="0.25">
      <c r="A351" s="34"/>
      <c r="B351" s="34"/>
      <c r="C351" s="34"/>
      <c r="D351" s="34"/>
      <c r="E351" s="34"/>
      <c r="F351" s="34"/>
      <c r="G351" s="34"/>
      <c r="H351" s="34"/>
      <c r="I351" s="34"/>
      <c r="J351" s="34"/>
      <c r="K351" s="34"/>
      <c r="L351" s="34"/>
      <c r="M351" s="34"/>
      <c r="N351" s="34"/>
      <c r="O351" s="34"/>
      <c r="P351" s="34"/>
      <c r="Q351" s="34"/>
      <c r="R351" s="34"/>
      <c r="S351" s="34"/>
      <c r="T351" s="34"/>
      <c r="U351" s="34"/>
      <c r="V351" s="34"/>
      <c r="W351" s="34"/>
    </row>
    <row r="352" spans="1:23" x14ac:dyDescent="0.25">
      <c r="A352" s="34"/>
      <c r="B352" s="34"/>
      <c r="C352" s="34"/>
      <c r="D352" s="34"/>
      <c r="E352" s="34"/>
      <c r="F352" s="34"/>
      <c r="G352" s="34"/>
      <c r="H352" s="34"/>
      <c r="I352" s="34"/>
      <c r="J352" s="34"/>
      <c r="K352" s="34"/>
      <c r="L352" s="34"/>
      <c r="M352" s="34"/>
      <c r="N352" s="34"/>
      <c r="O352" s="34"/>
      <c r="P352" s="34"/>
      <c r="Q352" s="34"/>
      <c r="R352" s="34"/>
      <c r="S352" s="34"/>
      <c r="T352" s="34"/>
      <c r="U352" s="34"/>
      <c r="V352" s="34"/>
      <c r="W352" s="34"/>
    </row>
    <row r="353" spans="1:23" ht="15" customHeight="1" x14ac:dyDescent="0.25">
      <c r="A353" s="53" t="s">
        <v>41</v>
      </c>
      <c r="B353" s="53"/>
      <c r="C353" s="53"/>
      <c r="D353" s="53"/>
      <c r="E353" s="53"/>
      <c r="F353" s="53"/>
      <c r="G353" s="53"/>
      <c r="H353" s="53"/>
      <c r="I353" s="53"/>
      <c r="J353" s="48"/>
      <c r="K353" s="48"/>
      <c r="L353" s="48"/>
      <c r="M353" s="48"/>
      <c r="N353" s="48"/>
      <c r="O353" s="48"/>
      <c r="P353" s="48"/>
      <c r="Q353" s="48"/>
      <c r="R353" s="48"/>
      <c r="S353" s="48"/>
      <c r="T353" s="48"/>
      <c r="U353" s="48"/>
      <c r="V353" s="48"/>
      <c r="W353" s="48"/>
    </row>
    <row r="354" spans="1:23" ht="15" customHeight="1" x14ac:dyDescent="0.25">
      <c r="A354" s="53"/>
      <c r="B354" s="53"/>
      <c r="C354" s="53"/>
      <c r="D354" s="53"/>
      <c r="E354" s="53"/>
      <c r="F354" s="53"/>
      <c r="G354" s="53"/>
      <c r="H354" s="53"/>
      <c r="I354" s="53"/>
      <c r="J354" s="48"/>
      <c r="K354" s="48"/>
      <c r="L354" s="48" t="s">
        <v>0</v>
      </c>
      <c r="M354" s="48"/>
      <c r="N354" s="48"/>
      <c r="O354" s="48" t="s">
        <v>1</v>
      </c>
      <c r="P354" s="48"/>
      <c r="Q354" s="48"/>
      <c r="R354" s="48" t="s">
        <v>2</v>
      </c>
      <c r="S354" s="48"/>
      <c r="T354" s="48"/>
      <c r="U354" s="48" t="s">
        <v>3</v>
      </c>
      <c r="V354" s="48"/>
      <c r="W354" s="48"/>
    </row>
    <row r="355" spans="1:23" ht="15.75" thickBot="1" x14ac:dyDescent="0.3">
      <c r="A355" s="48"/>
      <c r="B355" s="48"/>
      <c r="C355" s="48"/>
      <c r="D355" s="48"/>
      <c r="E355" s="48"/>
      <c r="F355" s="48"/>
      <c r="G355" s="48"/>
      <c r="H355" s="48"/>
      <c r="I355" s="48"/>
      <c r="J355" s="48"/>
      <c r="K355" s="48"/>
      <c r="L355" s="48" t="s">
        <v>47</v>
      </c>
      <c r="M355" s="48" t="s">
        <v>48</v>
      </c>
      <c r="N355" s="48" t="s">
        <v>49</v>
      </c>
      <c r="O355" s="48" t="s">
        <v>47</v>
      </c>
      <c r="P355" s="48" t="s">
        <v>48</v>
      </c>
      <c r="Q355" s="48" t="s">
        <v>49</v>
      </c>
      <c r="R355" s="48" t="s">
        <v>47</v>
      </c>
      <c r="S355" s="48" t="s">
        <v>48</v>
      </c>
      <c r="T355" s="48" t="s">
        <v>49</v>
      </c>
      <c r="U355" s="48" t="s">
        <v>47</v>
      </c>
      <c r="V355" s="48" t="s">
        <v>48</v>
      </c>
      <c r="W355" s="48" t="s">
        <v>49</v>
      </c>
    </row>
    <row r="356" spans="1:23" ht="15.75" thickBot="1" x14ac:dyDescent="0.3">
      <c r="A356" s="48"/>
      <c r="B356" s="48"/>
      <c r="C356" s="4" t="s">
        <v>0</v>
      </c>
      <c r="D356" s="37" t="s">
        <v>82</v>
      </c>
      <c r="E356" s="48"/>
      <c r="F356" s="48"/>
      <c r="G356" s="6" t="s">
        <v>2</v>
      </c>
      <c r="H356" s="38" t="s">
        <v>84</v>
      </c>
      <c r="I356" s="48"/>
      <c r="J356" s="48"/>
      <c r="K356" s="48"/>
      <c r="L356" s="48"/>
      <c r="M356" s="48"/>
      <c r="N356" s="48"/>
      <c r="O356" s="48"/>
      <c r="P356" s="48"/>
      <c r="Q356" s="48"/>
      <c r="R356" s="48"/>
      <c r="S356" s="48"/>
      <c r="T356" s="48"/>
      <c r="U356" s="48"/>
      <c r="V356" s="48"/>
      <c r="W356" s="48"/>
    </row>
    <row r="357" spans="1:23" ht="15.75" thickBot="1" x14ac:dyDescent="0.3">
      <c r="A357" s="48"/>
      <c r="B357" s="48"/>
      <c r="C357" s="48"/>
      <c r="D357" s="48"/>
      <c r="E357" s="48"/>
      <c r="F357" s="48"/>
      <c r="G357" s="48"/>
      <c r="H357" s="48"/>
      <c r="I357" s="48"/>
      <c r="J357" s="48"/>
      <c r="K357" s="48" t="s">
        <v>45</v>
      </c>
      <c r="L357" s="48">
        <f>COUNTIF(D363,"V")</f>
        <v>1</v>
      </c>
      <c r="M357" s="48">
        <f>COUNTIF(D363,"E")</f>
        <v>0</v>
      </c>
      <c r="N357" s="48">
        <f>COUNTIF(D363,"D")</f>
        <v>0</v>
      </c>
      <c r="O357" s="48">
        <f>COUNTIF(H363,"V")</f>
        <v>0</v>
      </c>
      <c r="P357" s="48">
        <f>COUNTIF(H363,"E")</f>
        <v>0</v>
      </c>
      <c r="Q357" s="48">
        <f>COUNTIF(H363,"D")</f>
        <v>1</v>
      </c>
      <c r="R357" s="48">
        <f>COUNTIF(D364,"V")</f>
        <v>0</v>
      </c>
      <c r="S357" s="48">
        <f>COUNTIF(D364,"E")</f>
        <v>0</v>
      </c>
      <c r="T357" s="48">
        <f>COUNTIF(D364,"D")</f>
        <v>1</v>
      </c>
      <c r="U357" s="48">
        <f>COUNTIF(H364,"V")</f>
        <v>1</v>
      </c>
      <c r="V357" s="48">
        <f>COUNTIF(H364,"E")</f>
        <v>0</v>
      </c>
      <c r="W357" s="48">
        <f>COUNTIF(H364,"D")</f>
        <v>0</v>
      </c>
    </row>
    <row r="358" spans="1:23" ht="15.75" thickBot="1" x14ac:dyDescent="0.3">
      <c r="A358" s="48"/>
      <c r="B358" s="48"/>
      <c r="C358" s="5" t="s">
        <v>1</v>
      </c>
      <c r="D358" s="38" t="s">
        <v>83</v>
      </c>
      <c r="E358" s="48"/>
      <c r="F358" s="48"/>
      <c r="G358" s="7" t="s">
        <v>3</v>
      </c>
      <c r="H358" s="38"/>
      <c r="I358" s="48"/>
      <c r="J358" s="48"/>
      <c r="K358" s="48"/>
      <c r="L358" s="48">
        <f>COUNTIF(D365,"V")</f>
        <v>0</v>
      </c>
      <c r="M358" s="48">
        <f>COUNTIF(D365,"E")</f>
        <v>0</v>
      </c>
      <c r="N358" s="48">
        <f>COUNTIF(D365,"D")</f>
        <v>1</v>
      </c>
      <c r="O358" s="48">
        <f>COUNTIF(D366,"V")</f>
        <v>1</v>
      </c>
      <c r="P358" s="48">
        <f>COUNTIF(D366,"E")</f>
        <v>0</v>
      </c>
      <c r="Q358" s="48">
        <f>COUNTIF(D366,"D")</f>
        <v>0</v>
      </c>
      <c r="R358" s="48">
        <f>COUNTIF(H365,"V")</f>
        <v>1</v>
      </c>
      <c r="S358" s="48">
        <f>COUNTIF(H365,"E")</f>
        <v>0</v>
      </c>
      <c r="T358" s="48">
        <f>COUNTIF(H365,"D")</f>
        <v>0</v>
      </c>
      <c r="U358" s="48">
        <f>COUNTIF(H366,"V")</f>
        <v>0</v>
      </c>
      <c r="V358" s="48">
        <f>COUNTIF(H366,"E")</f>
        <v>0</v>
      </c>
      <c r="W358" s="48">
        <f>COUNTIF(H366,"D")</f>
        <v>1</v>
      </c>
    </row>
    <row r="359" spans="1:23" x14ac:dyDescent="0.25">
      <c r="A359" s="48"/>
      <c r="B359" s="48"/>
      <c r="C359" s="34"/>
      <c r="D359" s="9"/>
      <c r="E359" s="48"/>
      <c r="F359" s="48"/>
      <c r="G359" s="34"/>
      <c r="H359" s="9"/>
      <c r="I359" s="48"/>
      <c r="J359" s="48"/>
      <c r="K359" s="48"/>
      <c r="L359" s="48">
        <f>COUNTIF(D367,"V")</f>
        <v>1</v>
      </c>
      <c r="M359" s="48">
        <f>COUNTIF(D367,"E")</f>
        <v>0</v>
      </c>
      <c r="N359" s="48">
        <f>COUNTIF(D367,"D")</f>
        <v>0</v>
      </c>
      <c r="O359" s="48">
        <f>COUNTIF(D368,"V")</f>
        <v>1</v>
      </c>
      <c r="P359" s="48">
        <f>COUNTIF(D368,"E")</f>
        <v>0</v>
      </c>
      <c r="Q359" s="48">
        <f>COUNTIF(D368,"D")</f>
        <v>0</v>
      </c>
      <c r="R359" s="48">
        <f>COUNTIF(H368,"V")</f>
        <v>0</v>
      </c>
      <c r="S359" s="48">
        <f>COUNTIF(H368,"E")</f>
        <v>0</v>
      </c>
      <c r="T359" s="48">
        <f>COUNTIF(H368,"D")</f>
        <v>1</v>
      </c>
      <c r="U359" s="48">
        <f>COUNTIF(H367,"V")</f>
        <v>0</v>
      </c>
      <c r="V359" s="48">
        <f>COUNTIF(H367,"E")</f>
        <v>0</v>
      </c>
      <c r="W359" s="48">
        <f>COUNTIF(H367,"D")</f>
        <v>1</v>
      </c>
    </row>
    <row r="360" spans="1:23" ht="15.75" thickBot="1" x14ac:dyDescent="0.3">
      <c r="A360" s="48"/>
      <c r="B360" s="48"/>
      <c r="C360" s="48"/>
      <c r="D360" s="48"/>
      <c r="E360" s="48"/>
      <c r="F360" s="48"/>
      <c r="G360" s="48"/>
      <c r="H360" s="48"/>
      <c r="I360" s="48"/>
      <c r="J360" s="48"/>
      <c r="K360" s="48"/>
      <c r="L360" s="48"/>
      <c r="M360" s="48"/>
      <c r="N360" s="48"/>
      <c r="O360" s="48"/>
      <c r="P360" s="48"/>
      <c r="Q360" s="48"/>
      <c r="R360" s="48"/>
      <c r="S360" s="48"/>
      <c r="T360" s="48"/>
      <c r="U360" s="48"/>
      <c r="V360" s="48"/>
      <c r="W360" s="48"/>
    </row>
    <row r="361" spans="1:23" ht="18.75" x14ac:dyDescent="0.25">
      <c r="A361" s="49" t="s">
        <v>24</v>
      </c>
      <c r="B361" s="50"/>
      <c r="C361" s="50"/>
      <c r="D361" s="50"/>
      <c r="E361" s="50"/>
      <c r="F361" s="50"/>
      <c r="G361" s="50"/>
      <c r="H361" s="50"/>
      <c r="I361" s="51"/>
      <c r="J361" s="48"/>
      <c r="K361" s="48" t="s">
        <v>46</v>
      </c>
      <c r="L361" s="48">
        <f>COUNTIF(D363,"V")</f>
        <v>1</v>
      </c>
      <c r="M361" s="48">
        <f>COUNTIF(D363,"E")</f>
        <v>0</v>
      </c>
      <c r="N361" s="48">
        <f>COUNTIF(D363,"D")</f>
        <v>0</v>
      </c>
      <c r="O361" s="48">
        <f>COUNTIF(H363,"V")</f>
        <v>0</v>
      </c>
      <c r="P361" s="48">
        <f>COUNTIF(H363,"E")</f>
        <v>0</v>
      </c>
      <c r="Q361" s="48">
        <f>COUNTIF(H363,"D")</f>
        <v>1</v>
      </c>
      <c r="R361" s="48">
        <f>COUNTIF(H364,"V")</f>
        <v>1</v>
      </c>
      <c r="S361" s="48">
        <f>COUNTIF(H364,"E")</f>
        <v>0</v>
      </c>
      <c r="T361" s="48">
        <f>COUNTIF(H364,"D")</f>
        <v>0</v>
      </c>
      <c r="U361" s="48"/>
      <c r="V361" s="48"/>
      <c r="W361" s="48"/>
    </row>
    <row r="362" spans="1:23" x14ac:dyDescent="0.25">
      <c r="A362" s="8"/>
      <c r="B362" s="9"/>
      <c r="C362" s="10"/>
      <c r="D362" s="11" t="s">
        <v>4</v>
      </c>
      <c r="E362" s="11" t="s">
        <v>8</v>
      </c>
      <c r="F362" s="11"/>
      <c r="G362" s="11"/>
      <c r="H362" s="11" t="s">
        <v>4</v>
      </c>
      <c r="I362" s="12" t="s">
        <v>8</v>
      </c>
      <c r="J362" s="48"/>
      <c r="K362" s="48"/>
      <c r="L362" s="48">
        <f>COUNTIF(D364,"V")</f>
        <v>0</v>
      </c>
      <c r="M362" s="48">
        <f>COUNTIF(D364,"E")</f>
        <v>0</v>
      </c>
      <c r="N362" s="48">
        <f>COUNTIF(D364,"D")</f>
        <v>1</v>
      </c>
      <c r="O362" s="48">
        <f>COUNTIF(D365,"V")</f>
        <v>0</v>
      </c>
      <c r="P362" s="48">
        <f>COUNTIF(D365,"E")</f>
        <v>0</v>
      </c>
      <c r="Q362" s="48">
        <f>COUNTIF(D365,"D")</f>
        <v>1</v>
      </c>
      <c r="R362" s="48">
        <f>COUNTIF(H365,"V")</f>
        <v>1</v>
      </c>
      <c r="S362" s="48">
        <f>COUNTIF(H365,"E")</f>
        <v>0</v>
      </c>
      <c r="T362" s="48">
        <f>COUNTIF(H365,"D")</f>
        <v>0</v>
      </c>
      <c r="U362" s="48"/>
      <c r="V362" s="48"/>
      <c r="W362" s="48"/>
    </row>
    <row r="363" spans="1:23" x14ac:dyDescent="0.25">
      <c r="A363" s="17" t="s">
        <v>9</v>
      </c>
      <c r="B363" s="18" t="s">
        <v>20</v>
      </c>
      <c r="C363" s="44" t="str">
        <f>D356</f>
        <v>Louisette</v>
      </c>
      <c r="D363" s="39" t="s">
        <v>42</v>
      </c>
      <c r="E363" s="39">
        <v>12</v>
      </c>
      <c r="F363" s="35"/>
      <c r="G363" s="46" t="str">
        <f>D358</f>
        <v>JP</v>
      </c>
      <c r="H363" s="39" t="s">
        <v>43</v>
      </c>
      <c r="I363" s="41">
        <v>0</v>
      </c>
      <c r="J363" s="48"/>
      <c r="K363" s="48"/>
      <c r="L363" s="48">
        <f>COUNTIF(D366,"V")</f>
        <v>1</v>
      </c>
      <c r="M363" s="48">
        <f>COUNTIF(D366,"E")</f>
        <v>0</v>
      </c>
      <c r="N363" s="48">
        <f>COUNTIF(D366,"D")</f>
        <v>0</v>
      </c>
      <c r="O363" s="48">
        <f>COUNTIF(H366,"V")</f>
        <v>0</v>
      </c>
      <c r="P363" s="48">
        <f>COUNTIF(H366,"E")</f>
        <v>0</v>
      </c>
      <c r="Q363" s="48">
        <f>COUNTIF(H366,"D")</f>
        <v>1</v>
      </c>
      <c r="R363" s="48">
        <f>COUNTIF(H367,"V")</f>
        <v>0</v>
      </c>
      <c r="S363" s="48">
        <f>COUNTIF(H367,"E")</f>
        <v>0</v>
      </c>
      <c r="T363" s="48">
        <f>COUNTIF(H367,"D")</f>
        <v>1</v>
      </c>
      <c r="U363" s="48"/>
      <c r="V363" s="48"/>
      <c r="W363" s="48"/>
    </row>
    <row r="364" spans="1:23" x14ac:dyDescent="0.25">
      <c r="A364" s="19" t="s">
        <v>10</v>
      </c>
      <c r="B364" s="20" t="str">
        <f>IF(H358&lt;&gt;0,"C/D",IF(H358=0,"A/C"))</f>
        <v>A/C</v>
      </c>
      <c r="C364" s="44" t="str">
        <f>IF(H358=0,D356,IF(H358&lt;&gt;0,H356))</f>
        <v>Louisette</v>
      </c>
      <c r="D364" s="39" t="s">
        <v>43</v>
      </c>
      <c r="E364" s="39">
        <v>2</v>
      </c>
      <c r="F364" s="35"/>
      <c r="G364" s="46" t="str">
        <f>IF(H358=0,H356,IF(H358&lt;&gt;0,H358))</f>
        <v>Nono</v>
      </c>
      <c r="H364" s="39" t="s">
        <v>42</v>
      </c>
      <c r="I364" s="41">
        <v>14</v>
      </c>
      <c r="J364" s="48"/>
      <c r="K364" s="48"/>
      <c r="L364" s="48">
        <f>COUNTIF(D367,"V")</f>
        <v>1</v>
      </c>
      <c r="M364" s="48">
        <f>COUNTIF(D367,"E")</f>
        <v>0</v>
      </c>
      <c r="N364" s="48">
        <f>COUNTIF(D367,"D")</f>
        <v>0</v>
      </c>
      <c r="O364" s="48">
        <f>COUNTIF(D368,"V")</f>
        <v>1</v>
      </c>
      <c r="P364" s="48">
        <f>COUNTIF(D368,"E")</f>
        <v>0</v>
      </c>
      <c r="Q364" s="48">
        <f>COUNTIF(D368,"D")</f>
        <v>0</v>
      </c>
      <c r="R364" s="48">
        <f>COUNTIF(H368,"V")</f>
        <v>0</v>
      </c>
      <c r="S364" s="48">
        <f>COUNTIF(H368,"E")</f>
        <v>0</v>
      </c>
      <c r="T364" s="48">
        <f>COUNTIF(H368,"D")</f>
        <v>1</v>
      </c>
      <c r="U364" s="48"/>
      <c r="V364" s="48"/>
      <c r="W364" s="48"/>
    </row>
    <row r="365" spans="1:23" x14ac:dyDescent="0.25">
      <c r="A365" s="21" t="s">
        <v>11</v>
      </c>
      <c r="B365" s="22" t="str">
        <f>IF(H358&lt;&gt;0,"A/C",IF(H358=0,"B/C"))</f>
        <v>B/C</v>
      </c>
      <c r="C365" s="44" t="str">
        <f>IF(H358=0,D358,IF(H358&lt;&gt;0,D356))</f>
        <v>JP</v>
      </c>
      <c r="D365" s="39" t="s">
        <v>43</v>
      </c>
      <c r="E365" s="39">
        <v>4</v>
      </c>
      <c r="F365" s="35"/>
      <c r="G365" s="46" t="str">
        <f>IF(H358=0,H356,IF(H358&lt;&gt;0,H356))</f>
        <v>Nono</v>
      </c>
      <c r="H365" s="39" t="s">
        <v>42</v>
      </c>
      <c r="I365" s="41">
        <v>5</v>
      </c>
      <c r="J365" s="48"/>
      <c r="K365" s="48"/>
      <c r="L365" s="48"/>
      <c r="M365" s="48"/>
      <c r="N365" s="48"/>
      <c r="O365" s="48"/>
      <c r="P365" s="48"/>
      <c r="Q365" s="48"/>
      <c r="R365" s="48"/>
      <c r="S365" s="48"/>
      <c r="T365" s="48"/>
      <c r="U365" s="48"/>
      <c r="V365" s="48"/>
      <c r="W365" s="48"/>
    </row>
    <row r="366" spans="1:23" x14ac:dyDescent="0.25">
      <c r="A366" s="17" t="s">
        <v>12</v>
      </c>
      <c r="B366" s="18" t="str">
        <f>IF(H358&lt;&gt;0,"B/D",IF(H358=0,"A/B"))</f>
        <v>A/B</v>
      </c>
      <c r="C366" s="44" t="str">
        <f>IF(H358=0,D356,IF(H358&lt;&gt;0,D358))</f>
        <v>Louisette</v>
      </c>
      <c r="D366" s="39" t="s">
        <v>42</v>
      </c>
      <c r="E366" s="39">
        <v>15</v>
      </c>
      <c r="F366" s="35"/>
      <c r="G366" s="46" t="str">
        <f>IF(H358=0,D358,IF(H358&lt;&gt;0,H358))</f>
        <v>JP</v>
      </c>
      <c r="H366" s="39" t="s">
        <v>43</v>
      </c>
      <c r="I366" s="41">
        <v>8</v>
      </c>
      <c r="J366" s="48"/>
      <c r="K366" s="48"/>
      <c r="L366" s="48"/>
      <c r="M366" s="48"/>
      <c r="N366" s="48"/>
      <c r="O366" s="48"/>
      <c r="P366" s="48"/>
      <c r="Q366" s="48"/>
      <c r="R366" s="48"/>
      <c r="S366" s="48"/>
      <c r="T366" s="48"/>
      <c r="U366" s="48"/>
      <c r="V366" s="48"/>
      <c r="W366" s="48"/>
    </row>
    <row r="367" spans="1:23" x14ac:dyDescent="0.25">
      <c r="A367" s="19" t="s">
        <v>13</v>
      </c>
      <c r="B367" s="20" t="str">
        <f>IF(H358&lt;&gt;0,"A/D",IF(H358=0,"A/C"))</f>
        <v>A/C</v>
      </c>
      <c r="C367" s="44" t="str">
        <f>IF(H358=0,D356,IF(H358&lt;&gt;0,D356))</f>
        <v>Louisette</v>
      </c>
      <c r="D367" s="39" t="s">
        <v>42</v>
      </c>
      <c r="E367" s="39">
        <v>16</v>
      </c>
      <c r="F367" s="35"/>
      <c r="G367" s="46" t="str">
        <f>IF(H358=0,H356,IF(H358&lt;&gt;0,H358))</f>
        <v>Nono</v>
      </c>
      <c r="H367" s="39" t="s">
        <v>43</v>
      </c>
      <c r="I367" s="41">
        <v>15</v>
      </c>
      <c r="J367" s="48"/>
      <c r="K367" s="48"/>
      <c r="L367" s="43" t="s">
        <v>15</v>
      </c>
      <c r="M367" s="48"/>
      <c r="N367" s="48" t="s">
        <v>50</v>
      </c>
      <c r="O367" s="48">
        <f t="shared" ref="O367:O372" si="55">IF(D363="V",50,IF(D363="E",25,IF(D363="D",0)))</f>
        <v>50</v>
      </c>
      <c r="P367" s="48">
        <f t="shared" ref="P367:P372" si="56">O367+E363-I363</f>
        <v>62</v>
      </c>
      <c r="Q367" s="48">
        <f t="shared" ref="Q367:Q372" si="57">IF(H363="V",50,IF(H363="E",25,IF(H363="D",0)))</f>
        <v>0</v>
      </c>
      <c r="R367" s="3">
        <f t="shared" ref="R367:R372" si="58">Q367+I363-E363</f>
        <v>-12</v>
      </c>
      <c r="S367" s="48"/>
      <c r="T367" s="48"/>
      <c r="U367" s="48"/>
      <c r="V367" s="48"/>
      <c r="W367" s="48"/>
    </row>
    <row r="368" spans="1:23" ht="15.75" thickBot="1" x14ac:dyDescent="0.3">
      <c r="A368" s="23" t="s">
        <v>14</v>
      </c>
      <c r="B368" s="24" t="str">
        <f>IF(H358&lt;&gt;0,"B/C",IF(H358=0,"B/C"))</f>
        <v>B/C</v>
      </c>
      <c r="C368" s="45" t="str">
        <f>IF(H358=0,D358,IF(H358&lt;&gt;0,D358))</f>
        <v>JP</v>
      </c>
      <c r="D368" s="40" t="s">
        <v>42</v>
      </c>
      <c r="E368" s="40">
        <v>17</v>
      </c>
      <c r="F368" s="36"/>
      <c r="G368" s="47" t="str">
        <f>IF(H358=0,H356,IF(H358&lt;&gt;0,H356))</f>
        <v>Nono</v>
      </c>
      <c r="H368" s="40" t="s">
        <v>43</v>
      </c>
      <c r="I368" s="42">
        <v>3</v>
      </c>
      <c r="J368" s="48"/>
      <c r="K368" s="48"/>
      <c r="L368" s="43">
        <f>LARGE(F372:F375,1)</f>
        <v>158</v>
      </c>
      <c r="M368" s="48"/>
      <c r="N368" s="48"/>
      <c r="O368" s="48">
        <f t="shared" si="55"/>
        <v>0</v>
      </c>
      <c r="P368" s="48">
        <f t="shared" si="56"/>
        <v>-12</v>
      </c>
      <c r="Q368" s="48">
        <f t="shared" si="57"/>
        <v>50</v>
      </c>
      <c r="R368" s="3">
        <f t="shared" si="58"/>
        <v>62</v>
      </c>
      <c r="S368" s="48"/>
      <c r="T368" s="48"/>
      <c r="U368" s="48"/>
      <c r="V368" s="48"/>
      <c r="W368" s="48"/>
    </row>
    <row r="369" spans="1:23" x14ac:dyDescent="0.25">
      <c r="A369" s="48"/>
      <c r="B369" s="48"/>
      <c r="C369" s="48"/>
      <c r="D369" s="48"/>
      <c r="E369" s="48"/>
      <c r="F369" s="48"/>
      <c r="G369" s="48"/>
      <c r="H369" s="48"/>
      <c r="I369" s="48"/>
      <c r="J369" s="48"/>
      <c r="K369" s="48"/>
      <c r="L369" s="43">
        <f>LARGE(F372:F375,2)</f>
        <v>98</v>
      </c>
      <c r="M369" s="48"/>
      <c r="N369" s="48"/>
      <c r="O369" s="48">
        <f t="shared" si="55"/>
        <v>0</v>
      </c>
      <c r="P369" s="48">
        <f t="shared" si="56"/>
        <v>-1</v>
      </c>
      <c r="Q369" s="48">
        <f t="shared" si="57"/>
        <v>50</v>
      </c>
      <c r="R369" s="3">
        <f t="shared" si="58"/>
        <v>51</v>
      </c>
      <c r="S369" s="48"/>
      <c r="T369" s="48"/>
      <c r="U369" s="48"/>
      <c r="V369" s="48"/>
      <c r="W369" s="48"/>
    </row>
    <row r="370" spans="1:23" x14ac:dyDescent="0.25">
      <c r="A370" s="48"/>
      <c r="B370" s="48"/>
      <c r="C370" s="48"/>
      <c r="D370" s="48"/>
      <c r="E370" s="48"/>
      <c r="F370" s="48"/>
      <c r="G370" s="48"/>
      <c r="H370" s="48"/>
      <c r="I370" s="48"/>
      <c r="J370" s="48"/>
      <c r="K370" s="48"/>
      <c r="L370" s="43">
        <f>LARGE(F372:F375,3)</f>
        <v>44</v>
      </c>
      <c r="M370" s="48"/>
      <c r="N370" s="48"/>
      <c r="O370" s="48">
        <f t="shared" si="55"/>
        <v>50</v>
      </c>
      <c r="P370" s="48">
        <f t="shared" si="56"/>
        <v>57</v>
      </c>
      <c r="Q370" s="48">
        <f t="shared" si="57"/>
        <v>0</v>
      </c>
      <c r="R370" s="3">
        <f t="shared" si="58"/>
        <v>-7</v>
      </c>
      <c r="S370" s="48"/>
      <c r="T370" s="48"/>
      <c r="U370" s="48"/>
      <c r="V370" s="48"/>
      <c r="W370" s="48"/>
    </row>
    <row r="371" spans="1:23" x14ac:dyDescent="0.25">
      <c r="A371" s="48"/>
      <c r="B371" s="48"/>
      <c r="C371" s="27" t="s">
        <v>21</v>
      </c>
      <c r="D371" s="27" t="s">
        <v>23</v>
      </c>
      <c r="E371" s="27" t="s">
        <v>22</v>
      </c>
      <c r="F371" s="27" t="s">
        <v>15</v>
      </c>
      <c r="G371" s="27" t="s">
        <v>16</v>
      </c>
      <c r="H371" s="27" t="s">
        <v>17</v>
      </c>
      <c r="I371" s="27" t="s">
        <v>18</v>
      </c>
      <c r="J371" s="48"/>
      <c r="K371" s="48"/>
      <c r="L371" s="43" t="e">
        <f>LARGE(F372:F375,4)</f>
        <v>#NUM!</v>
      </c>
      <c r="M371" s="48"/>
      <c r="N371" s="48"/>
      <c r="O371" s="48">
        <f t="shared" si="55"/>
        <v>50</v>
      </c>
      <c r="P371" s="48">
        <f t="shared" si="56"/>
        <v>51</v>
      </c>
      <c r="Q371" s="48">
        <f t="shared" si="57"/>
        <v>0</v>
      </c>
      <c r="R371" s="3">
        <f t="shared" si="58"/>
        <v>-1</v>
      </c>
      <c r="S371" s="48"/>
      <c r="T371" s="48"/>
      <c r="U371" s="48"/>
      <c r="V371" s="48"/>
      <c r="W371" s="48"/>
    </row>
    <row r="372" spans="1:23" x14ac:dyDescent="0.25">
      <c r="A372" s="48"/>
      <c r="B372" s="25" t="str">
        <f>D356</f>
        <v>Louisette</v>
      </c>
      <c r="C372" s="25">
        <f>IF(H358&lt;&gt;0,SUM(L357:L359),IF(H358=0,SUM(L361:L364)))</f>
        <v>3</v>
      </c>
      <c r="D372" s="25">
        <f>IF(H358&lt;&gt;0,SUM(M357:M359),IF(H358=0,SUM(M361:M364)))</f>
        <v>0</v>
      </c>
      <c r="E372" s="25">
        <f>IF(H358&lt;&gt;0,SUM(N357:N359),IF(H358=0,SUM(N361:N364)))</f>
        <v>1</v>
      </c>
      <c r="F372" s="25">
        <f>IF(H358&lt;&gt;0,SUM(P367,P369,P371),IF(H358=0,SUM(P375:P378)))</f>
        <v>158</v>
      </c>
      <c r="G372" s="25">
        <f>SUM(E363,E365,E367)</f>
        <v>32</v>
      </c>
      <c r="H372" s="25">
        <f>SUM(I363,I365,I367)</f>
        <v>20</v>
      </c>
      <c r="I372" s="25">
        <f>G372-H372</f>
        <v>12</v>
      </c>
      <c r="J372" s="48"/>
      <c r="K372" s="48"/>
      <c r="L372" s="48"/>
      <c r="M372" s="48"/>
      <c r="N372" s="48"/>
      <c r="O372" s="48">
        <f t="shared" si="55"/>
        <v>50</v>
      </c>
      <c r="P372" s="48">
        <f t="shared" si="56"/>
        <v>64</v>
      </c>
      <c r="Q372" s="48">
        <f t="shared" si="57"/>
        <v>0</v>
      </c>
      <c r="R372" s="3">
        <f t="shared" si="58"/>
        <v>-14</v>
      </c>
      <c r="S372" s="48"/>
      <c r="T372" s="48"/>
      <c r="U372" s="48"/>
      <c r="V372" s="48"/>
      <c r="W372" s="48"/>
    </row>
    <row r="373" spans="1:23" x14ac:dyDescent="0.25">
      <c r="A373" s="48"/>
      <c r="B373" s="14" t="str">
        <f>D358</f>
        <v>JP</v>
      </c>
      <c r="C373" s="14">
        <f>IF(H358&lt;&gt;0,SUM(O357:O359),IF(H358=0,SUM(O361:O364)))</f>
        <v>1</v>
      </c>
      <c r="D373" s="14">
        <f>IF(H358&lt;&gt;0,SUM(P357:P359),IF(H358=0,SUM(P361:P364)))</f>
        <v>0</v>
      </c>
      <c r="E373" s="14">
        <f>IF(H358&lt;&gt;0,SUM(Q357:Q359),IF(H358=0,SUM(Q361:Q364)))</f>
        <v>3</v>
      </c>
      <c r="F373" s="14">
        <f>IF(H358&lt;&gt;0,SUM(R367,P370,P372),IF(H358=0,SUM(R375:R378)))</f>
        <v>44</v>
      </c>
      <c r="G373" s="14">
        <f>SUM(E366,E368,I363)</f>
        <v>32</v>
      </c>
      <c r="H373" s="14">
        <f>SUM(I366,I368,E363)</f>
        <v>23</v>
      </c>
      <c r="I373" s="14">
        <f t="shared" ref="I373:I374" si="59">G373-H373</f>
        <v>9</v>
      </c>
      <c r="J373" s="48"/>
      <c r="K373" s="48"/>
      <c r="L373" s="48"/>
      <c r="M373" s="48"/>
      <c r="N373" s="48"/>
      <c r="O373" s="48"/>
      <c r="P373" s="48"/>
      <c r="Q373" s="48"/>
      <c r="R373" s="48"/>
      <c r="S373" s="48"/>
      <c r="T373" s="48"/>
      <c r="U373" s="48"/>
      <c r="V373" s="48"/>
      <c r="W373" s="48"/>
    </row>
    <row r="374" spans="1:23" x14ac:dyDescent="0.25">
      <c r="A374" s="48"/>
      <c r="B374" s="16" t="str">
        <f>H356</f>
        <v>Nono</v>
      </c>
      <c r="C374" s="16">
        <f>IF(H358&lt;&gt;0,SUM(R357:R359),IF(H358=0,SUM(R361:R364)))</f>
        <v>2</v>
      </c>
      <c r="D374" s="16">
        <f>IF(H358&lt;&gt;0,SUM(S357:S359),IF(H358=0,SUM(S361:S364)))</f>
        <v>0</v>
      </c>
      <c r="E374" s="16">
        <f>IF(H358&lt;&gt;0,SUM(T357:T359),IF(H358=0,SUM(T361:T364)))</f>
        <v>2</v>
      </c>
      <c r="F374" s="16">
        <f>IF(H358&lt;&gt;0,SUM(P368,R369,R372),IF(H358=0,SUM(T375:T378)))</f>
        <v>98</v>
      </c>
      <c r="G374" s="16">
        <f>SUM(E364,I365,I368)</f>
        <v>10</v>
      </c>
      <c r="H374" s="16">
        <f>SUM(I364,E365,E368)</f>
        <v>35</v>
      </c>
      <c r="I374" s="16">
        <f t="shared" si="59"/>
        <v>-25</v>
      </c>
      <c r="J374" s="48"/>
      <c r="K374" s="48"/>
      <c r="L374" s="48"/>
      <c r="M374" s="48"/>
      <c r="N374" s="48" t="s">
        <v>51</v>
      </c>
      <c r="O374" s="52" t="s">
        <v>44</v>
      </c>
      <c r="P374" s="52"/>
      <c r="Q374" s="52" t="s">
        <v>52</v>
      </c>
      <c r="R374" s="52"/>
      <c r="S374" s="52" t="s">
        <v>53</v>
      </c>
      <c r="T374" s="52"/>
      <c r="U374" s="48"/>
      <c r="V374" s="48"/>
      <c r="W374" s="48"/>
    </row>
    <row r="375" spans="1:23" x14ac:dyDescent="0.25">
      <c r="A375" s="48"/>
      <c r="B375" s="15">
        <f>H358</f>
        <v>0</v>
      </c>
      <c r="C375" s="15" t="str">
        <f>IF(H358&lt;&gt;0,SUM(U357:U359),IF(H358=0," "))</f>
        <v xml:space="preserve"> </v>
      </c>
      <c r="D375" s="15" t="str">
        <f>IF(H358&lt;&gt;0,SUM(V357:V359),IF(H358=0," "))</f>
        <v xml:space="preserve"> </v>
      </c>
      <c r="E375" s="15" t="str">
        <f>IF(H358&lt;&gt;0,SUM(W357:W359),IF(H358=0," "))</f>
        <v xml:space="preserve"> </v>
      </c>
      <c r="F375" s="15" t="str">
        <f>IF(H358&lt;&gt;0,SUM(R368,R370,R371),IF(H358=0," " ))</f>
        <v xml:space="preserve"> </v>
      </c>
      <c r="G375" s="15" t="str">
        <f>IF(H358&lt;&gt;0,SUM(I367,I366,I364),IF(H358=0," "))</f>
        <v xml:space="preserve"> </v>
      </c>
      <c r="H375" s="15" t="str">
        <f>IF(H358&lt;&gt;0,SUM(E367,E366,E364),IF(H358=0," "))</f>
        <v xml:space="preserve"> </v>
      </c>
      <c r="I375" s="15" t="str">
        <f>IF(H358&lt;&gt;0,G375-H375,IF(H358=0," "))</f>
        <v xml:space="preserve"> </v>
      </c>
      <c r="J375" s="48"/>
      <c r="K375" s="48"/>
      <c r="L375" s="48"/>
      <c r="M375" s="48"/>
      <c r="N375" s="48"/>
      <c r="O375" s="48">
        <f>IF(D363="V",50,IF(D363="E",25,IF(D363="D",0)))</f>
        <v>50</v>
      </c>
      <c r="P375" s="48">
        <f>O375+E363-I363</f>
        <v>62</v>
      </c>
      <c r="Q375" s="48">
        <f>IF(H363="V",50,IF(H363="E",25,IF(H363="D",0)))</f>
        <v>0</v>
      </c>
      <c r="R375" s="48">
        <f>Q375+I363-E363</f>
        <v>-12</v>
      </c>
      <c r="S375" s="48">
        <f>IF(H364="V",50,IF(H364="E",25,IF(H364="D",0)))</f>
        <v>50</v>
      </c>
      <c r="T375" s="48">
        <f>S375+I364-E364</f>
        <v>62</v>
      </c>
      <c r="U375" s="48"/>
      <c r="V375" s="48"/>
      <c r="W375" s="48"/>
    </row>
    <row r="376" spans="1:23" x14ac:dyDescent="0.25">
      <c r="A376" s="48"/>
      <c r="B376" s="48"/>
      <c r="C376" s="48"/>
      <c r="D376" s="48"/>
      <c r="E376" s="48"/>
      <c r="F376" s="48"/>
      <c r="G376" s="48"/>
      <c r="H376" s="48"/>
      <c r="I376" s="48"/>
      <c r="J376" s="48"/>
      <c r="K376" s="48"/>
      <c r="L376" s="48"/>
      <c r="M376" s="48"/>
      <c r="N376" s="48"/>
      <c r="O376" s="48">
        <f>IF(D364="V",50,IF(D364="E",25,IF(D364="D",0)))</f>
        <v>0</v>
      </c>
      <c r="P376" s="48">
        <f>O376+E364-I364</f>
        <v>-12</v>
      </c>
      <c r="Q376" s="48">
        <f>IF(D365="V",50,IF(D365="E",25,IF(D365="D",0)))</f>
        <v>0</v>
      </c>
      <c r="R376" s="48">
        <f>Q376+E365-I365</f>
        <v>-1</v>
      </c>
      <c r="S376" s="48">
        <f>IF(H365="V",50,IF(H365="E",25,IF(H365="D",0)))</f>
        <v>50</v>
      </c>
      <c r="T376" s="48">
        <f>S376+I365-E365</f>
        <v>51</v>
      </c>
      <c r="U376" s="48"/>
      <c r="V376" s="48"/>
      <c r="W376" s="48"/>
    </row>
    <row r="377" spans="1:23" x14ac:dyDescent="0.25">
      <c r="A377" s="48"/>
      <c r="B377" s="48"/>
      <c r="C377" s="48"/>
      <c r="D377" s="48"/>
      <c r="E377" s="48"/>
      <c r="F377" s="48"/>
      <c r="G377" s="48"/>
      <c r="H377" s="48"/>
      <c r="I377" s="48"/>
      <c r="J377" s="48"/>
      <c r="K377" s="48"/>
      <c r="L377" s="48"/>
      <c r="M377" s="48"/>
      <c r="N377" s="48"/>
      <c r="O377" s="48">
        <f>IF(D366="V",50,IF(D366="E",25,IF(D366="D",0)))</f>
        <v>50</v>
      </c>
      <c r="P377" s="48">
        <f>O377+E366-I366</f>
        <v>57</v>
      </c>
      <c r="Q377" s="48">
        <f>IF(H366="V",50,IF(H366="E",25,IF(H366="D",0)))</f>
        <v>0</v>
      </c>
      <c r="R377" s="48">
        <f>Q377+I366-E366</f>
        <v>-7</v>
      </c>
      <c r="S377" s="48">
        <f>IF(H367="V",50,IF(H367="E",25,IF(H367="D",0)))</f>
        <v>0</v>
      </c>
      <c r="T377" s="48">
        <f>S377+I367-E367</f>
        <v>-1</v>
      </c>
      <c r="U377" s="48"/>
      <c r="V377" s="48"/>
      <c r="W377" s="48"/>
    </row>
    <row r="378" spans="1:23" x14ac:dyDescent="0.25">
      <c r="A378" s="48"/>
      <c r="B378" s="48"/>
      <c r="C378" s="48"/>
      <c r="D378" s="32"/>
      <c r="E378" s="13" t="s">
        <v>19</v>
      </c>
      <c r="F378" s="48"/>
      <c r="G378" s="48"/>
      <c r="H378" s="48"/>
      <c r="I378" s="48"/>
      <c r="J378" s="48"/>
      <c r="K378" s="48"/>
      <c r="L378" s="48"/>
      <c r="M378" s="48"/>
      <c r="N378" s="48"/>
      <c r="O378" s="48">
        <f>IF(D367="V",50,IF(D367="E",25,IF(D367="D",0)))</f>
        <v>50</v>
      </c>
      <c r="P378" s="48">
        <f>O378+E367-I367</f>
        <v>51</v>
      </c>
      <c r="Q378" s="48">
        <f>IF(D368="V",50,IF(D368="E",25,IF(D368="D",0)))</f>
        <v>50</v>
      </c>
      <c r="R378" s="48">
        <f>Q378+E368-I368</f>
        <v>64</v>
      </c>
      <c r="S378" s="48">
        <f>IF(H368="V",50,IF(H368="E",25,IF(H368="D",0)))</f>
        <v>0</v>
      </c>
      <c r="T378" s="48">
        <f>S378+I368-E368</f>
        <v>-14</v>
      </c>
      <c r="U378" s="48"/>
      <c r="V378" s="48"/>
      <c r="W378" s="48"/>
    </row>
    <row r="379" spans="1:23" x14ac:dyDescent="0.25">
      <c r="A379" s="48"/>
      <c r="B379" s="48"/>
      <c r="C379" s="48"/>
      <c r="D379" s="33">
        <v>1</v>
      </c>
      <c r="E379" s="28" t="str">
        <f>INDEX(B372:B375,MATCH(L368,F372:F375,))</f>
        <v>Louisette</v>
      </c>
      <c r="F379" s="48"/>
      <c r="G379" s="48"/>
      <c r="H379" s="48"/>
      <c r="I379" s="48"/>
      <c r="J379" s="48"/>
      <c r="K379" s="48"/>
      <c r="L379" s="48"/>
      <c r="M379" s="48"/>
      <c r="N379" s="48"/>
      <c r="O379" s="48"/>
      <c r="P379" s="48"/>
      <c r="Q379" s="48"/>
      <c r="R379" s="48"/>
      <c r="S379" s="48"/>
      <c r="T379" s="48"/>
      <c r="U379" s="48"/>
      <c r="V379" s="48"/>
      <c r="W379" s="48"/>
    </row>
    <row r="380" spans="1:23" x14ac:dyDescent="0.25">
      <c r="A380" s="48"/>
      <c r="B380" s="48"/>
      <c r="C380" s="48"/>
      <c r="D380" s="33">
        <v>2</v>
      </c>
      <c r="E380" s="29" t="str">
        <f>INDEX(B372:B375,MATCH(L369,F372:F375,))</f>
        <v>Nono</v>
      </c>
      <c r="F380" s="48"/>
      <c r="G380" s="26"/>
      <c r="H380" s="48"/>
      <c r="I380" s="48"/>
      <c r="J380" s="48"/>
      <c r="K380" s="48"/>
      <c r="L380" s="48"/>
      <c r="M380" s="48"/>
      <c r="N380" s="48"/>
      <c r="O380" s="48"/>
      <c r="P380" s="48"/>
      <c r="Q380" s="48"/>
      <c r="R380" s="48"/>
      <c r="S380" s="48"/>
      <c r="T380" s="48"/>
      <c r="U380" s="48"/>
      <c r="V380" s="48"/>
      <c r="W380" s="48"/>
    </row>
    <row r="381" spans="1:23" x14ac:dyDescent="0.25">
      <c r="A381" s="48"/>
      <c r="B381" s="48"/>
      <c r="C381" s="48"/>
      <c r="D381" s="33">
        <v>3</v>
      </c>
      <c r="E381" s="30" t="str">
        <f>INDEX(B372:B375,MATCH(L370,F372:F375,))</f>
        <v>JP</v>
      </c>
      <c r="F381" s="48"/>
      <c r="G381" s="48"/>
      <c r="H381" s="48"/>
      <c r="I381" s="48"/>
      <c r="J381" s="48"/>
      <c r="K381" s="48"/>
      <c r="L381" s="48"/>
      <c r="M381" s="48"/>
      <c r="N381" s="48"/>
      <c r="O381" s="48"/>
      <c r="P381" s="48"/>
      <c r="Q381" s="48"/>
      <c r="R381" s="48"/>
      <c r="S381" s="48"/>
      <c r="T381" s="48"/>
      <c r="U381" s="48"/>
      <c r="V381" s="48"/>
      <c r="W381" s="48"/>
    </row>
    <row r="382" spans="1:23" x14ac:dyDescent="0.25">
      <c r="A382" s="48"/>
      <c r="B382" s="48"/>
      <c r="C382" s="48"/>
      <c r="D382" s="33">
        <v>4</v>
      </c>
      <c r="E382" s="31" t="e">
        <f>INDEX(B372:B375,MATCH(L371,F372:F375,))</f>
        <v>#NUM!</v>
      </c>
      <c r="F382" s="48"/>
      <c r="G382" s="48"/>
      <c r="H382" s="48"/>
      <c r="I382" s="48"/>
      <c r="J382" s="48"/>
      <c r="K382" s="48"/>
      <c r="L382" s="48"/>
      <c r="M382" s="48"/>
      <c r="N382" s="48"/>
      <c r="O382" s="48"/>
      <c r="P382" s="48"/>
      <c r="Q382" s="48"/>
      <c r="R382" s="48"/>
      <c r="S382" s="48"/>
      <c r="T382" s="48"/>
      <c r="U382" s="48"/>
      <c r="V382" s="48"/>
      <c r="W382" s="48"/>
    </row>
    <row r="383" spans="1:23" x14ac:dyDescent="0.25">
      <c r="A383" s="34"/>
      <c r="B383" s="34"/>
      <c r="C383" s="34"/>
      <c r="D383" s="34"/>
      <c r="E383" s="34"/>
      <c r="F383" s="34"/>
      <c r="G383" s="34"/>
      <c r="H383" s="34"/>
      <c r="I383" s="34"/>
      <c r="J383" s="34"/>
      <c r="K383" s="34"/>
      <c r="L383" s="34"/>
      <c r="M383" s="34"/>
      <c r="N383" s="34"/>
      <c r="O383" s="34"/>
      <c r="P383" s="34"/>
      <c r="Q383" s="34"/>
      <c r="R383" s="34"/>
      <c r="S383" s="34"/>
      <c r="T383" s="34"/>
      <c r="U383" s="34"/>
      <c r="V383" s="34"/>
      <c r="W383" s="34"/>
    </row>
    <row r="384" spans="1:23" x14ac:dyDescent="0.25">
      <c r="A384" s="34"/>
      <c r="B384" s="34"/>
      <c r="C384" s="34"/>
      <c r="D384" s="34"/>
      <c r="E384" s="34"/>
      <c r="F384" s="34"/>
      <c r="G384" s="34"/>
      <c r="H384" s="34"/>
      <c r="I384" s="34"/>
      <c r="J384" s="34"/>
      <c r="K384" s="34"/>
      <c r="L384" s="34"/>
      <c r="M384" s="34"/>
      <c r="N384" s="34"/>
      <c r="O384" s="34"/>
      <c r="P384" s="34"/>
      <c r="Q384" s="34"/>
      <c r="R384" s="34"/>
      <c r="S384" s="34"/>
      <c r="T384" s="34"/>
      <c r="U384" s="34"/>
      <c r="V384" s="34"/>
      <c r="W384" s="34"/>
    </row>
    <row r="385" spans="1:23" x14ac:dyDescent="0.25">
      <c r="A385" s="34"/>
      <c r="B385" s="34"/>
      <c r="C385" s="34"/>
      <c r="D385" s="34"/>
      <c r="E385" s="34"/>
      <c r="F385" s="34"/>
      <c r="G385" s="34"/>
      <c r="H385" s="34"/>
      <c r="I385" s="34"/>
      <c r="J385" s="34"/>
      <c r="K385" s="34"/>
      <c r="L385" s="34"/>
      <c r="M385" s="34"/>
      <c r="N385" s="34"/>
      <c r="O385" s="34"/>
      <c r="P385" s="34"/>
      <c r="Q385" s="34"/>
      <c r="R385" s="34"/>
      <c r="S385" s="34"/>
      <c r="T385" s="34"/>
      <c r="U385" s="34"/>
      <c r="V385" s="34"/>
      <c r="W385" s="34"/>
    </row>
    <row r="386" spans="1:23" x14ac:dyDescent="0.25">
      <c r="A386" s="34"/>
      <c r="B386" s="34"/>
      <c r="C386" s="34"/>
      <c r="D386" s="34"/>
      <c r="E386" s="34"/>
      <c r="F386" s="34"/>
      <c r="G386" s="34"/>
      <c r="H386" s="34"/>
      <c r="I386" s="34"/>
      <c r="J386" s="34"/>
      <c r="K386" s="34"/>
      <c r="L386" s="34"/>
      <c r="M386" s="34"/>
      <c r="N386" s="34"/>
      <c r="O386" s="34"/>
      <c r="P386" s="34"/>
      <c r="Q386" s="34"/>
      <c r="R386" s="34"/>
      <c r="S386" s="34"/>
      <c r="T386" s="34"/>
      <c r="U386" s="34"/>
      <c r="V386" s="34"/>
      <c r="W386" s="34"/>
    </row>
    <row r="387" spans="1:23" x14ac:dyDescent="0.25">
      <c r="A387" s="34"/>
      <c r="B387" s="34"/>
      <c r="C387" s="34"/>
      <c r="D387" s="34"/>
      <c r="E387" s="34"/>
      <c r="F387" s="34"/>
      <c r="G387" s="34"/>
      <c r="H387" s="34"/>
      <c r="I387" s="34"/>
      <c r="J387" s="34"/>
      <c r="K387" s="34"/>
      <c r="L387" s="34"/>
      <c r="M387" s="34"/>
      <c r="N387" s="34"/>
      <c r="O387" s="34"/>
      <c r="P387" s="34"/>
      <c r="Q387" s="34"/>
      <c r="R387" s="34"/>
      <c r="S387" s="34"/>
      <c r="T387" s="34"/>
      <c r="U387" s="34"/>
      <c r="V387" s="34"/>
      <c r="W387" s="34"/>
    </row>
    <row r="388" spans="1:23" x14ac:dyDescent="0.25">
      <c r="A388" s="34"/>
      <c r="B388" s="34"/>
      <c r="C388" s="34"/>
      <c r="D388" s="34"/>
      <c r="E388" s="34"/>
      <c r="F388" s="34"/>
      <c r="G388" s="34"/>
      <c r="H388" s="34"/>
      <c r="I388" s="34"/>
      <c r="J388" s="34"/>
      <c r="K388" s="34"/>
      <c r="L388" s="34"/>
      <c r="M388" s="34"/>
      <c r="N388" s="34"/>
      <c r="O388" s="34"/>
      <c r="P388" s="34"/>
      <c r="Q388" s="34"/>
      <c r="R388" s="34"/>
      <c r="S388" s="34"/>
      <c r="T388" s="34"/>
      <c r="U388" s="34"/>
      <c r="V388" s="34"/>
      <c r="W388" s="34"/>
    </row>
  </sheetData>
  <sheetProtection selectLockedCells="1"/>
  <mergeCells count="60">
    <mergeCell ref="A361:I361"/>
    <mergeCell ref="O374:P374"/>
    <mergeCell ref="Q374:R374"/>
    <mergeCell ref="S374:T374"/>
    <mergeCell ref="A329:I329"/>
    <mergeCell ref="O342:P342"/>
    <mergeCell ref="Q342:R342"/>
    <mergeCell ref="S342:T342"/>
    <mergeCell ref="A353:I354"/>
    <mergeCell ref="A297:I297"/>
    <mergeCell ref="O310:P310"/>
    <mergeCell ref="Q310:R310"/>
    <mergeCell ref="S310:T310"/>
    <mergeCell ref="A321:I322"/>
    <mergeCell ref="A265:I265"/>
    <mergeCell ref="O278:P278"/>
    <mergeCell ref="Q278:R278"/>
    <mergeCell ref="S278:T278"/>
    <mergeCell ref="A289:I290"/>
    <mergeCell ref="A233:I233"/>
    <mergeCell ref="O246:P246"/>
    <mergeCell ref="Q246:R246"/>
    <mergeCell ref="S246:T246"/>
    <mergeCell ref="A257:I258"/>
    <mergeCell ref="A201:I201"/>
    <mergeCell ref="O214:P214"/>
    <mergeCell ref="Q214:R214"/>
    <mergeCell ref="S214:T214"/>
    <mergeCell ref="A225:I226"/>
    <mergeCell ref="A169:I169"/>
    <mergeCell ref="O182:P182"/>
    <mergeCell ref="Q182:R182"/>
    <mergeCell ref="S182:T182"/>
    <mergeCell ref="A193:I194"/>
    <mergeCell ref="A137:I137"/>
    <mergeCell ref="O150:P150"/>
    <mergeCell ref="Q150:R150"/>
    <mergeCell ref="S150:T150"/>
    <mergeCell ref="A161:I162"/>
    <mergeCell ref="A105:I105"/>
    <mergeCell ref="O118:P118"/>
    <mergeCell ref="Q118:R118"/>
    <mergeCell ref="S118:T118"/>
    <mergeCell ref="A129:I130"/>
    <mergeCell ref="A73:I73"/>
    <mergeCell ref="O86:P86"/>
    <mergeCell ref="Q86:R86"/>
    <mergeCell ref="S86:T86"/>
    <mergeCell ref="A97:I98"/>
    <mergeCell ref="A1:I2"/>
    <mergeCell ref="A9:I9"/>
    <mergeCell ref="A33:I34"/>
    <mergeCell ref="A41:I41"/>
    <mergeCell ref="A65:I66"/>
    <mergeCell ref="O22:P22"/>
    <mergeCell ref="Q22:R22"/>
    <mergeCell ref="S22:T22"/>
    <mergeCell ref="O54:P54"/>
    <mergeCell ref="Q54:R54"/>
    <mergeCell ref="S54:T54"/>
  </mergeCells>
  <conditionalFormatting sqref="C11:C16 G11:G16">
    <cfRule type="cellIs" dxfId="159" priority="195" operator="equal">
      <formula>$H$6</formula>
    </cfRule>
    <cfRule type="cellIs" dxfId="158" priority="196" operator="equal">
      <formula>$H$4</formula>
    </cfRule>
    <cfRule type="cellIs" dxfId="157" priority="197" operator="equal">
      <formula>$D$6</formula>
    </cfRule>
    <cfRule type="cellIs" dxfId="156" priority="198" operator="equal">
      <formula>$D$4</formula>
    </cfRule>
  </conditionalFormatting>
  <conditionalFormatting sqref="E30">
    <cfRule type="expression" dxfId="155" priority="145">
      <formula>AND(H6=0)</formula>
    </cfRule>
  </conditionalFormatting>
  <conditionalFormatting sqref="C43:C48 G43:G48">
    <cfRule type="cellIs" dxfId="154" priority="141" operator="equal">
      <formula>$H$6</formula>
    </cfRule>
    <cfRule type="cellIs" dxfId="153" priority="142" operator="equal">
      <formula>$H$4</formula>
    </cfRule>
    <cfRule type="cellIs" dxfId="152" priority="143" operator="equal">
      <formula>$D$6</formula>
    </cfRule>
    <cfRule type="cellIs" dxfId="151" priority="144" operator="equal">
      <formula>$D$4</formula>
    </cfRule>
    <cfRule type="cellIs" dxfId="150" priority="139" operator="equal">
      <formula>$D$36</formula>
    </cfRule>
    <cfRule type="cellIs" dxfId="149" priority="138" operator="equal">
      <formula>$D$38</formula>
    </cfRule>
    <cfRule type="cellIs" dxfId="148" priority="137" operator="equal">
      <formula>$H$36</formula>
    </cfRule>
    <cfRule type="cellIs" dxfId="147" priority="136" operator="equal">
      <formula>$H$38</formula>
    </cfRule>
  </conditionalFormatting>
  <conditionalFormatting sqref="E62">
    <cfRule type="expression" dxfId="146" priority="140">
      <formula>AND(H38=0)</formula>
    </cfRule>
  </conditionalFormatting>
  <conditionalFormatting sqref="C75:C80 G75:G80">
    <cfRule type="cellIs" dxfId="145" priority="127" operator="equal">
      <formula>$H$38</formula>
    </cfRule>
    <cfRule type="cellIs" dxfId="144" priority="128" operator="equal">
      <formula>$H$36</formula>
    </cfRule>
    <cfRule type="cellIs" dxfId="143" priority="129" operator="equal">
      <formula>$D$38</formula>
    </cfRule>
    <cfRule type="cellIs" dxfId="142" priority="130" operator="equal">
      <formula>$D$36</formula>
    </cfRule>
    <cfRule type="cellIs" dxfId="141" priority="132" operator="equal">
      <formula>$H$6</formula>
    </cfRule>
    <cfRule type="cellIs" dxfId="140" priority="133" operator="equal">
      <formula>$H$4</formula>
    </cfRule>
    <cfRule type="cellIs" dxfId="139" priority="134" operator="equal">
      <formula>$D$6</formula>
    </cfRule>
    <cfRule type="cellIs" dxfId="138" priority="135" operator="equal">
      <formula>$D$4</formula>
    </cfRule>
    <cfRule type="cellIs" dxfId="137" priority="45" operator="equal">
      <formula>$D$68</formula>
    </cfRule>
    <cfRule type="cellIs" dxfId="136" priority="44" operator="equal">
      <formula>$D$70</formula>
    </cfRule>
    <cfRule type="cellIs" dxfId="135" priority="43" operator="equal">
      <formula>$H$68</formula>
    </cfRule>
    <cfRule type="cellIs" dxfId="134" priority="42" operator="equal">
      <formula>$H$70</formula>
    </cfRule>
  </conditionalFormatting>
  <conditionalFormatting sqref="E94">
    <cfRule type="expression" dxfId="133" priority="131">
      <formula>AND(H70=0)</formula>
    </cfRule>
  </conditionalFormatting>
  <conditionalFormatting sqref="C107:C112 G107:G112">
    <cfRule type="cellIs" dxfId="132" priority="118" operator="equal">
      <formula>$H$38</formula>
    </cfRule>
    <cfRule type="cellIs" dxfId="131" priority="119" operator="equal">
      <formula>$H$36</formula>
    </cfRule>
    <cfRule type="cellIs" dxfId="130" priority="120" operator="equal">
      <formula>$D$38</formula>
    </cfRule>
    <cfRule type="cellIs" dxfId="129" priority="121" operator="equal">
      <formula>$D$36</formula>
    </cfRule>
    <cfRule type="cellIs" dxfId="128" priority="123" operator="equal">
      <formula>$H$6</formula>
    </cfRule>
    <cfRule type="cellIs" dxfId="127" priority="124" operator="equal">
      <formula>$H$4</formula>
    </cfRule>
    <cfRule type="cellIs" dxfId="126" priority="125" operator="equal">
      <formula>$D$6</formula>
    </cfRule>
    <cfRule type="cellIs" dxfId="125" priority="126" operator="equal">
      <formula>$D$4</formula>
    </cfRule>
    <cfRule type="cellIs" dxfId="124" priority="41" operator="equal">
      <formula>$D$100</formula>
    </cfRule>
  </conditionalFormatting>
  <conditionalFormatting sqref="E126">
    <cfRule type="expression" dxfId="123" priority="122">
      <formula>AND(H102=0)</formula>
    </cfRule>
  </conditionalFormatting>
  <conditionalFormatting sqref="E158">
    <cfRule type="expression" dxfId="122" priority="113">
      <formula>AND(H134=0)</formula>
    </cfRule>
  </conditionalFormatting>
  <conditionalFormatting sqref="E190">
    <cfRule type="expression" dxfId="121" priority="104">
      <formula>AND(H166=0)</formula>
    </cfRule>
  </conditionalFormatting>
  <conditionalFormatting sqref="E222">
    <cfRule type="expression" dxfId="120" priority="95">
      <formula>AND(H198=0)</formula>
    </cfRule>
  </conditionalFormatting>
  <conditionalFormatting sqref="E254">
    <cfRule type="expression" dxfId="119" priority="86">
      <formula>AND(H230=0)</formula>
    </cfRule>
  </conditionalFormatting>
  <conditionalFormatting sqref="E286">
    <cfRule type="expression" dxfId="118" priority="77">
      <formula>AND(H262=0)</formula>
    </cfRule>
  </conditionalFormatting>
  <conditionalFormatting sqref="E318">
    <cfRule type="expression" dxfId="117" priority="68">
      <formula>AND(H294=0)</formula>
    </cfRule>
  </conditionalFormatting>
  <conditionalFormatting sqref="E350">
    <cfRule type="expression" dxfId="116" priority="59">
      <formula>AND(H326=0)</formula>
    </cfRule>
  </conditionalFormatting>
  <conditionalFormatting sqref="E382">
    <cfRule type="expression" dxfId="115" priority="50">
      <formula>AND(H358=0)</formula>
    </cfRule>
  </conditionalFormatting>
  <conditionalFormatting sqref="C106:C112 G107:G112">
    <cfRule type="cellIs" dxfId="114" priority="39" operator="equal">
      <formula>$D$102</formula>
    </cfRule>
    <cfRule type="cellIs" dxfId="113" priority="38" operator="equal">
      <formula>$H$100</formula>
    </cfRule>
    <cfRule type="cellIs" dxfId="112" priority="37" operator="equal">
      <formula>$H$102</formula>
    </cfRule>
  </conditionalFormatting>
  <conditionalFormatting sqref="C139:C144 G139:G144">
    <cfRule type="cellIs" dxfId="111" priority="33" operator="equal">
      <formula>$D$132</formula>
    </cfRule>
    <cfRule type="cellIs" dxfId="110" priority="32" operator="equal">
      <formula>$D$134</formula>
    </cfRule>
    <cfRule type="cellIs" dxfId="109" priority="31" operator="equal">
      <formula>$H$132</formula>
    </cfRule>
    <cfRule type="cellIs" dxfId="108" priority="30" operator="equal">
      <formula>$H$134</formula>
    </cfRule>
  </conditionalFormatting>
  <conditionalFormatting sqref="C171:C176 G171:G176">
    <cfRule type="cellIs" dxfId="107" priority="29" operator="equal">
      <formula>$D$164</formula>
    </cfRule>
    <cfRule type="cellIs" dxfId="106" priority="28" operator="equal">
      <formula>$D$166</formula>
    </cfRule>
    <cfRule type="cellIs" dxfId="105" priority="27" operator="equal">
      <formula>$H$164</formula>
    </cfRule>
    <cfRule type="cellIs" dxfId="104" priority="26" operator="equal">
      <formula>$H$166</formula>
    </cfRule>
  </conditionalFormatting>
  <conditionalFormatting sqref="C203:C208 G203:G208">
    <cfRule type="cellIs" dxfId="103" priority="24" operator="equal">
      <formula>$D$196</formula>
    </cfRule>
    <cfRule type="cellIs" dxfId="102" priority="23" operator="equal">
      <formula>$D$198</formula>
    </cfRule>
    <cfRule type="cellIs" dxfId="101" priority="22" operator="equal">
      <formula>$H$196</formula>
    </cfRule>
    <cfRule type="cellIs" dxfId="100" priority="21" operator="equal">
      <formula>$H$198</formula>
    </cfRule>
  </conditionalFormatting>
  <conditionalFormatting sqref="C235:C240 G235:G240">
    <cfRule type="cellIs" dxfId="99" priority="20" operator="equal">
      <formula>$D$228</formula>
    </cfRule>
    <cfRule type="cellIs" dxfId="98" priority="19" operator="equal">
      <formula>$D$230</formula>
    </cfRule>
    <cfRule type="cellIs" dxfId="97" priority="18" operator="equal">
      <formula>$H$228</formula>
    </cfRule>
    <cfRule type="cellIs" dxfId="96" priority="17" operator="equal">
      <formula>$H$230</formula>
    </cfRule>
  </conditionalFormatting>
  <conditionalFormatting sqref="C267:C272 G267:G272">
    <cfRule type="cellIs" dxfId="95" priority="16" operator="equal">
      <formula>$D$260</formula>
    </cfRule>
    <cfRule type="cellIs" dxfId="94" priority="15" operator="equal">
      <formula>$D$262</formula>
    </cfRule>
    <cfRule type="cellIs" dxfId="93" priority="14" operator="equal">
      <formula>$H$260</formula>
    </cfRule>
    <cfRule type="cellIs" dxfId="92" priority="13" operator="equal">
      <formula>$H$262</formula>
    </cfRule>
  </conditionalFormatting>
  <conditionalFormatting sqref="C299:C304 G299:G304">
    <cfRule type="cellIs" dxfId="91" priority="12" operator="equal">
      <formula>$D$292</formula>
    </cfRule>
    <cfRule type="cellIs" dxfId="90" priority="11" operator="equal">
      <formula>$D$294</formula>
    </cfRule>
    <cfRule type="cellIs" dxfId="89" priority="10" operator="equal">
      <formula>$H$292</formula>
    </cfRule>
    <cfRule type="cellIs" dxfId="88" priority="9" operator="equal">
      <formula>$H$294</formula>
    </cfRule>
  </conditionalFormatting>
  <conditionalFormatting sqref="C331:C336 G331:G336">
    <cfRule type="cellIs" dxfId="87" priority="8" operator="equal">
      <formula>$D$324</formula>
    </cfRule>
  </conditionalFormatting>
  <conditionalFormatting sqref="C331:C336 G331:G336">
    <cfRule type="cellIs" dxfId="86" priority="7" operator="equal">
      <formula>$D$326</formula>
    </cfRule>
  </conditionalFormatting>
  <conditionalFormatting sqref="C331:C336 G331:G336">
    <cfRule type="cellIs" dxfId="85" priority="6" operator="equal">
      <formula>$H$324</formula>
    </cfRule>
  </conditionalFormatting>
  <conditionalFormatting sqref="C331:C336 G331:G336">
    <cfRule type="cellIs" dxfId="84" priority="5" operator="equal">
      <formula>$H$326</formula>
    </cfRule>
  </conditionalFormatting>
  <conditionalFormatting sqref="C363:C368 G363:G368">
    <cfRule type="cellIs" dxfId="80" priority="4" operator="equal">
      <formula>$D$356</formula>
    </cfRule>
    <cfRule type="cellIs" dxfId="81" priority="3" operator="equal">
      <formula>$D$358</formula>
    </cfRule>
    <cfRule type="cellIs" dxfId="82" priority="2" operator="equal">
      <formula>$H$356</formula>
    </cfRule>
    <cfRule type="cellIs" dxfId="83" priority="1" operator="equal">
      <formula>$H$358</formula>
    </cfRule>
  </conditionalFormatting>
  <dataValidations count="2">
    <dataValidation type="list" allowBlank="1" showInputMessage="1" showErrorMessage="1" sqref="E11:E16 I11:I16 E171:E176 I171:I176 E331:E336 I331:I336 E43:E48 I43:I48 E75:E80 I75:I80 E107:E112 I107:I112 E139:E144 I139:I144 E203:E208 I203:I208 E235:E240 I235:I240 E267:E272 I267:I272 E299:E304 I299:I304 E363:E368 I363:I368">
      <formula1>score</formula1>
    </dataValidation>
    <dataValidation type="list" allowBlank="1" showInputMessage="1" showErrorMessage="1" sqref="D11:D16 H11:H16 D171:D176 H171:H176 D331:D336 H331:H336 D43:D48 H43:H48 D75:D80 H75:H80 D107:D112 H107:H112 D139:D144 H139:H144 D203:D208 H203:H208 D235:D240 H235:H240 D267:D272 H267:H272 D299:D304 H299:H304 D363:D368 H363:H368">
      <formula1>Résultat</formula1>
    </dataValidation>
  </dataValidation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8"/>
  <sheetViews>
    <sheetView tabSelected="1" workbookViewId="0">
      <selection activeCell="B12" sqref="B12"/>
    </sheetView>
  </sheetViews>
  <sheetFormatPr baseColWidth="10" defaultRowHeight="15" x14ac:dyDescent="0.25"/>
  <cols>
    <col min="1" max="1" width="11.42578125" style="48" customWidth="1"/>
    <col min="2" max="5" width="11.42578125" style="48"/>
    <col min="6" max="6" width="5.85546875" style="48" customWidth="1"/>
    <col min="7" max="10" width="11.42578125" style="48"/>
    <col min="11" max="23" width="11.42578125" style="48" customWidth="1"/>
    <col min="24" max="16384" width="11.42578125" style="48"/>
  </cols>
  <sheetData>
    <row r="1" spans="1:23" x14ac:dyDescent="0.25">
      <c r="A1" s="53" t="s">
        <v>25</v>
      </c>
      <c r="B1" s="53"/>
      <c r="C1" s="53"/>
      <c r="D1" s="53"/>
      <c r="E1" s="53"/>
      <c r="F1" s="53"/>
      <c r="G1" s="53"/>
      <c r="H1" s="53"/>
      <c r="I1" s="53"/>
    </row>
    <row r="2" spans="1:23" x14ac:dyDescent="0.25">
      <c r="A2" s="53"/>
      <c r="B2" s="53"/>
      <c r="C2" s="53"/>
      <c r="D2" s="53"/>
      <c r="E2" s="53"/>
      <c r="F2" s="53"/>
      <c r="G2" s="53"/>
      <c r="H2" s="53"/>
      <c r="I2" s="53"/>
      <c r="L2" s="48" t="s">
        <v>0</v>
      </c>
      <c r="O2" s="48" t="s">
        <v>1</v>
      </c>
      <c r="R2" s="48" t="s">
        <v>2</v>
      </c>
      <c r="U2" s="48" t="s">
        <v>3</v>
      </c>
    </row>
    <row r="3" spans="1:23" ht="15.75" thickBot="1" x14ac:dyDescent="0.3">
      <c r="L3" s="48" t="s">
        <v>47</v>
      </c>
      <c r="M3" s="48" t="s">
        <v>48</v>
      </c>
      <c r="N3" s="48" t="s">
        <v>49</v>
      </c>
      <c r="O3" s="48" t="s">
        <v>47</v>
      </c>
      <c r="P3" s="48" t="s">
        <v>48</v>
      </c>
      <c r="Q3" s="48" t="s">
        <v>49</v>
      </c>
      <c r="R3" s="48" t="s">
        <v>47</v>
      </c>
      <c r="S3" s="48" t="s">
        <v>48</v>
      </c>
      <c r="T3" s="48" t="s">
        <v>49</v>
      </c>
      <c r="U3" s="48" t="s">
        <v>47</v>
      </c>
      <c r="V3" s="48" t="s">
        <v>48</v>
      </c>
      <c r="W3" s="48" t="s">
        <v>49</v>
      </c>
    </row>
    <row r="4" spans="1:23" ht="15.75" thickBot="1" x14ac:dyDescent="0.3">
      <c r="C4" s="4" t="s">
        <v>0</v>
      </c>
      <c r="D4" s="37" t="str">
        <f>'Phase 1'!E27</f>
        <v>Sylvain</v>
      </c>
      <c r="G4" s="6" t="s">
        <v>2</v>
      </c>
      <c r="H4" s="38" t="str">
        <f>IF('Phase 1'!H6&lt;&gt;0,'Phase 1'!E29,IF('Phase 1'!H6=0,'Phase 1'!E59))</f>
        <v>Martin</v>
      </c>
    </row>
    <row r="5" spans="1:23" ht="15.75" thickBot="1" x14ac:dyDescent="0.3">
      <c r="K5" s="48" t="s">
        <v>45</v>
      </c>
      <c r="L5" s="48">
        <f>COUNTIF(D11,"V")</f>
        <v>1</v>
      </c>
      <c r="M5" s="48">
        <f>COUNTIF(D11,"E")</f>
        <v>0</v>
      </c>
      <c r="N5" s="48">
        <f>COUNTIF(D11,"D")</f>
        <v>0</v>
      </c>
      <c r="O5" s="48">
        <f>COUNTIF(H11,"V")</f>
        <v>0</v>
      </c>
      <c r="P5" s="48">
        <f>COUNTIF(H11,"E")</f>
        <v>0</v>
      </c>
      <c r="Q5" s="48">
        <f>COUNTIF(H11,"D")</f>
        <v>1</v>
      </c>
      <c r="R5" s="48">
        <f>COUNTIF(D12,"V")</f>
        <v>0</v>
      </c>
      <c r="S5" s="48">
        <f>COUNTIF(D12,"E")</f>
        <v>0</v>
      </c>
      <c r="T5" s="48">
        <f>COUNTIF(D12,"D")</f>
        <v>1</v>
      </c>
      <c r="U5" s="48">
        <f>COUNTIF(H12,"V")</f>
        <v>1</v>
      </c>
      <c r="V5" s="48">
        <f>COUNTIF(H12,"E")</f>
        <v>0</v>
      </c>
      <c r="W5" s="48">
        <f>COUNTIF(H12,"D")</f>
        <v>0</v>
      </c>
    </row>
    <row r="6" spans="1:23" ht="15.75" thickBot="1" x14ac:dyDescent="0.3">
      <c r="C6" s="5" t="s">
        <v>1</v>
      </c>
      <c r="D6" s="38" t="str">
        <f>'Phase 1'!E28</f>
        <v>Paul</v>
      </c>
      <c r="G6" s="7" t="s">
        <v>3</v>
      </c>
      <c r="H6" s="38" t="str">
        <f>IF('Phase 1'!H6&lt;&gt;0,'Phase 1'!E59,IF('Phase 1'!H6=0," "))</f>
        <v xml:space="preserve"> </v>
      </c>
      <c r="L6" s="48">
        <f>COUNTIF(D13,"V")</f>
        <v>1</v>
      </c>
      <c r="M6" s="48">
        <f>COUNTIF(D13,"E")</f>
        <v>0</v>
      </c>
      <c r="N6" s="48">
        <f>COUNTIF(D13,"D")</f>
        <v>0</v>
      </c>
      <c r="O6" s="48">
        <f>COUNTIF(D14,"V")</f>
        <v>0</v>
      </c>
      <c r="P6" s="48">
        <f>COUNTIF(D14,"E")</f>
        <v>1</v>
      </c>
      <c r="Q6" s="48">
        <f>COUNTIF(D14,"D")</f>
        <v>0</v>
      </c>
      <c r="R6" s="48">
        <f>COUNTIF(H13,"V")</f>
        <v>0</v>
      </c>
      <c r="S6" s="48">
        <f>COUNTIF(H13,"E")</f>
        <v>0</v>
      </c>
      <c r="T6" s="48">
        <f>COUNTIF(H13,"D")</f>
        <v>1</v>
      </c>
      <c r="U6" s="48">
        <f>COUNTIF(H14,"V")</f>
        <v>0</v>
      </c>
      <c r="V6" s="48">
        <f>COUNTIF(H14,"E")</f>
        <v>1</v>
      </c>
      <c r="W6" s="48">
        <f>COUNTIF(H14,"D")</f>
        <v>0</v>
      </c>
    </row>
    <row r="7" spans="1:23" x14ac:dyDescent="0.25">
      <c r="C7" s="34"/>
      <c r="D7" s="9"/>
      <c r="G7" s="34"/>
      <c r="H7" s="9"/>
      <c r="L7" s="48">
        <f>COUNTIF(D15,"V")</f>
        <v>1</v>
      </c>
      <c r="M7" s="48">
        <f>COUNTIF(D15,"E")</f>
        <v>0</v>
      </c>
      <c r="N7" s="48">
        <f>COUNTIF(D15,"D")</f>
        <v>0</v>
      </c>
      <c r="O7" s="48">
        <f>COUNTIF(D16,"V")</f>
        <v>1</v>
      </c>
      <c r="P7" s="48">
        <f>COUNTIF(D16,"E")</f>
        <v>0</v>
      </c>
      <c r="Q7" s="48">
        <f>COUNTIF(D16,"D")</f>
        <v>0</v>
      </c>
      <c r="R7" s="48">
        <f>COUNTIF(H16,"V")</f>
        <v>0</v>
      </c>
      <c r="S7" s="48">
        <f>COUNTIF(H16,"E")</f>
        <v>0</v>
      </c>
      <c r="T7" s="48">
        <f>COUNTIF(H16,"D")</f>
        <v>1</v>
      </c>
      <c r="U7" s="48">
        <f>COUNTIF(H15,"V")</f>
        <v>0</v>
      </c>
      <c r="V7" s="48">
        <f>COUNTIF(H15,"E")</f>
        <v>0</v>
      </c>
      <c r="W7" s="48">
        <f>COUNTIF(H15,"D")</f>
        <v>1</v>
      </c>
    </row>
    <row r="8" spans="1:23" ht="15.75" thickBot="1" x14ac:dyDescent="0.3"/>
    <row r="9" spans="1:23" ht="18.75" x14ac:dyDescent="0.25">
      <c r="A9" s="49" t="s">
        <v>24</v>
      </c>
      <c r="B9" s="50"/>
      <c r="C9" s="50"/>
      <c r="D9" s="50"/>
      <c r="E9" s="50"/>
      <c r="F9" s="50"/>
      <c r="G9" s="50"/>
      <c r="H9" s="50"/>
      <c r="I9" s="51"/>
      <c r="K9" s="48" t="s">
        <v>46</v>
      </c>
      <c r="L9" s="48">
        <f>COUNTIF(D11,"V")</f>
        <v>1</v>
      </c>
      <c r="M9" s="48">
        <f>COUNTIF(D11,"E")</f>
        <v>0</v>
      </c>
      <c r="N9" s="48">
        <f>COUNTIF(D11,"D")</f>
        <v>0</v>
      </c>
      <c r="O9" s="48">
        <f>COUNTIF(H11,"V")</f>
        <v>0</v>
      </c>
      <c r="P9" s="48">
        <f>COUNTIF(H11,"E")</f>
        <v>0</v>
      </c>
      <c r="Q9" s="48">
        <f>COUNTIF(H11,"D")</f>
        <v>1</v>
      </c>
      <c r="R9" s="48">
        <f>COUNTIF(H12,"V")</f>
        <v>1</v>
      </c>
      <c r="S9" s="48">
        <f>COUNTIF(H12,"E")</f>
        <v>0</v>
      </c>
      <c r="T9" s="48">
        <f>COUNTIF(H12,"D")</f>
        <v>0</v>
      </c>
    </row>
    <row r="10" spans="1:23" x14ac:dyDescent="0.25">
      <c r="A10" s="8"/>
      <c r="B10" s="9"/>
      <c r="C10" s="10"/>
      <c r="D10" s="11" t="s">
        <v>4</v>
      </c>
      <c r="E10" s="11" t="s">
        <v>8</v>
      </c>
      <c r="F10" s="11"/>
      <c r="G10" s="11"/>
      <c r="H10" s="11" t="s">
        <v>4</v>
      </c>
      <c r="I10" s="12" t="s">
        <v>8</v>
      </c>
      <c r="L10" s="48">
        <f>COUNTIF(D12,"V")</f>
        <v>0</v>
      </c>
      <c r="M10" s="48">
        <f>COUNTIF(D12,"E")</f>
        <v>0</v>
      </c>
      <c r="N10" s="48">
        <f>COUNTIF(D12,"D")</f>
        <v>1</v>
      </c>
      <c r="O10" s="48">
        <f>COUNTIF(D13,"V")</f>
        <v>1</v>
      </c>
      <c r="P10" s="48">
        <f>COUNTIF(D13,"E")</f>
        <v>0</v>
      </c>
      <c r="Q10" s="48">
        <f>COUNTIF(D13,"D")</f>
        <v>0</v>
      </c>
      <c r="R10" s="48">
        <f>COUNTIF(H13,"V")</f>
        <v>0</v>
      </c>
      <c r="S10" s="48">
        <f>COUNTIF(H13,"E")</f>
        <v>0</v>
      </c>
      <c r="T10" s="48">
        <f>COUNTIF(H13,"D")</f>
        <v>1</v>
      </c>
    </row>
    <row r="11" spans="1:23" x14ac:dyDescent="0.25">
      <c r="A11" s="17" t="s">
        <v>9</v>
      </c>
      <c r="B11" s="18" t="s">
        <v>20</v>
      </c>
      <c r="C11" s="44" t="str">
        <f>D4</f>
        <v>Sylvain</v>
      </c>
      <c r="D11" s="39" t="s">
        <v>5</v>
      </c>
      <c r="E11" s="39">
        <v>21</v>
      </c>
      <c r="F11" s="35"/>
      <c r="G11" s="46" t="str">
        <f>D6</f>
        <v>Paul</v>
      </c>
      <c r="H11" s="39" t="s">
        <v>43</v>
      </c>
      <c r="I11" s="41">
        <v>1</v>
      </c>
      <c r="L11" s="48">
        <f>COUNTIF(D14,"V")</f>
        <v>0</v>
      </c>
      <c r="M11" s="48">
        <f>COUNTIF(D14,"E")</f>
        <v>1</v>
      </c>
      <c r="N11" s="48">
        <f>COUNTIF(D14,"D")</f>
        <v>0</v>
      </c>
      <c r="O11" s="48">
        <f>COUNTIF(H14,"V")</f>
        <v>0</v>
      </c>
      <c r="P11" s="48">
        <f>COUNTIF(H14,"E")</f>
        <v>1</v>
      </c>
      <c r="Q11" s="48">
        <f>COUNTIF(H14,"D")</f>
        <v>0</v>
      </c>
      <c r="R11" s="48">
        <f>COUNTIF(H15,"V")</f>
        <v>0</v>
      </c>
      <c r="S11" s="48">
        <f>COUNTIF(H15,"E")</f>
        <v>0</v>
      </c>
      <c r="T11" s="48">
        <f>COUNTIF(H15,"D")</f>
        <v>1</v>
      </c>
    </row>
    <row r="12" spans="1:23" x14ac:dyDescent="0.25">
      <c r="A12" s="19" t="s">
        <v>10</v>
      </c>
      <c r="B12" s="20" t="str">
        <f>IF(H6&lt;&gt;0,"C/D",IF(H6=0,"A/C"))</f>
        <v>C/D</v>
      </c>
      <c r="C12" s="44" t="str">
        <f>IF(H6=0,D4,IF(H6&lt;&gt;0,H4))</f>
        <v>Martin</v>
      </c>
      <c r="D12" s="39" t="s">
        <v>6</v>
      </c>
      <c r="E12" s="39">
        <v>1</v>
      </c>
      <c r="F12" s="35"/>
      <c r="G12" s="46" t="str">
        <f>IF(H6=0,H4,IF(H6&lt;&gt;0,H6))</f>
        <v xml:space="preserve"> </v>
      </c>
      <c r="H12" s="39" t="s">
        <v>5</v>
      </c>
      <c r="I12" s="41">
        <v>15</v>
      </c>
      <c r="L12" s="48">
        <f>COUNTIF(D15,"V")</f>
        <v>1</v>
      </c>
      <c r="M12" s="48">
        <f>COUNTIF(D15,"E")</f>
        <v>0</v>
      </c>
      <c r="N12" s="48">
        <f>COUNTIF(D15,"D")</f>
        <v>0</v>
      </c>
      <c r="O12" s="48">
        <f>COUNTIF(D16,"V")</f>
        <v>1</v>
      </c>
      <c r="P12" s="48">
        <f>COUNTIF(D16,"E")</f>
        <v>0</v>
      </c>
      <c r="Q12" s="48">
        <f>COUNTIF(D16,"D")</f>
        <v>0</v>
      </c>
      <c r="R12" s="48">
        <f>COUNTIF(H16,"V")</f>
        <v>0</v>
      </c>
      <c r="S12" s="48">
        <f>COUNTIF(H16,"E")</f>
        <v>0</v>
      </c>
      <c r="T12" s="48">
        <f>COUNTIF(H16,"D")</f>
        <v>1</v>
      </c>
    </row>
    <row r="13" spans="1:23" x14ac:dyDescent="0.25">
      <c r="A13" s="21" t="s">
        <v>11</v>
      </c>
      <c r="B13" s="22" t="str">
        <f>IF(H6&lt;&gt;0,"A/C",IF(H6=0,"B/C"))</f>
        <v>A/C</v>
      </c>
      <c r="C13" s="44" t="str">
        <f>IF(H6=0,D6,IF(H6&lt;&gt;0,D4))</f>
        <v>Sylvain</v>
      </c>
      <c r="D13" s="39" t="s">
        <v>42</v>
      </c>
      <c r="E13" s="39">
        <v>12</v>
      </c>
      <c r="F13" s="35"/>
      <c r="G13" s="46" t="str">
        <f>IF(H6=0,H4,IF(H6&lt;&gt;0,H4))</f>
        <v>Martin</v>
      </c>
      <c r="H13" s="39" t="s">
        <v>43</v>
      </c>
      <c r="I13" s="41">
        <v>5</v>
      </c>
    </row>
    <row r="14" spans="1:23" x14ac:dyDescent="0.25">
      <c r="A14" s="17" t="s">
        <v>12</v>
      </c>
      <c r="B14" s="18" t="str">
        <f>IF(H6&lt;&gt;0,"B/D",IF(H6=0,"A/B"))</f>
        <v>B/D</v>
      </c>
      <c r="C14" s="44" t="str">
        <f>IF(H6=0,D4,IF(H6&lt;&gt;0,D6))</f>
        <v>Paul</v>
      </c>
      <c r="D14" s="39" t="s">
        <v>7</v>
      </c>
      <c r="E14" s="39">
        <v>4</v>
      </c>
      <c r="F14" s="35"/>
      <c r="G14" s="46" t="str">
        <f>IF(H6=0,D6,IF(H6&lt;&gt;0,H6))</f>
        <v xml:space="preserve"> </v>
      </c>
      <c r="H14" s="39" t="s">
        <v>7</v>
      </c>
      <c r="I14" s="41">
        <v>4</v>
      </c>
    </row>
    <row r="15" spans="1:23" x14ac:dyDescent="0.25">
      <c r="A15" s="19" t="s">
        <v>13</v>
      </c>
      <c r="B15" s="20" t="str">
        <f>IF(H6&lt;&gt;0,"A/D",IF(H6=0,"A/C"))</f>
        <v>A/D</v>
      </c>
      <c r="C15" s="44" t="str">
        <f>IF(H6=0,D4,IF(H6&lt;&gt;0,D4))</f>
        <v>Sylvain</v>
      </c>
      <c r="D15" s="39" t="s">
        <v>42</v>
      </c>
      <c r="E15" s="39">
        <v>14</v>
      </c>
      <c r="F15" s="35"/>
      <c r="G15" s="46" t="str">
        <f>IF(H6=0,H4,IF(H6&lt;&gt;0,H6))</f>
        <v xml:space="preserve"> </v>
      </c>
      <c r="H15" s="39" t="s">
        <v>43</v>
      </c>
      <c r="I15" s="41">
        <v>4</v>
      </c>
      <c r="L15" s="43" t="s">
        <v>15</v>
      </c>
      <c r="N15" s="48" t="s">
        <v>50</v>
      </c>
      <c r="O15" s="48">
        <f t="shared" ref="O15:O20" si="0">IF(D11="V",50,IF(D11="E",25,IF(D11="D",0)))</f>
        <v>50</v>
      </c>
      <c r="P15" s="48">
        <f t="shared" ref="P15:P20" si="1">O15+E11-I11</f>
        <v>70</v>
      </c>
      <c r="Q15" s="48">
        <f t="shared" ref="Q15:Q20" si="2">IF(H11="V",50,IF(H11="E",25,IF(H11="D",0)))</f>
        <v>0</v>
      </c>
      <c r="R15" s="3">
        <f t="shared" ref="R15:R20" si="3">Q15+I11-E11</f>
        <v>-20</v>
      </c>
    </row>
    <row r="16" spans="1:23" ht="15.75" thickBot="1" x14ac:dyDescent="0.3">
      <c r="A16" s="23" t="s">
        <v>14</v>
      </c>
      <c r="B16" s="24" t="str">
        <f>IF(H6&lt;&gt;0,"B/C",IF(H6=0,"B/C"))</f>
        <v>B/C</v>
      </c>
      <c r="C16" s="45" t="str">
        <f>IF(H6=0,D6,IF(H6&lt;&gt;0,D6))</f>
        <v>Paul</v>
      </c>
      <c r="D16" s="40" t="s">
        <v>42</v>
      </c>
      <c r="E16" s="40">
        <v>15</v>
      </c>
      <c r="F16" s="36"/>
      <c r="G16" s="47" t="str">
        <f>IF(H6=0,H4,IF(H6&lt;&gt;0,H4))</f>
        <v>Martin</v>
      </c>
      <c r="H16" s="40" t="s">
        <v>43</v>
      </c>
      <c r="I16" s="42">
        <v>8</v>
      </c>
      <c r="L16" s="43">
        <f>LARGE(F20:F23,1)</f>
        <v>187</v>
      </c>
      <c r="O16" s="48">
        <f t="shared" si="0"/>
        <v>0</v>
      </c>
      <c r="P16" s="48">
        <f t="shared" si="1"/>
        <v>-14</v>
      </c>
      <c r="Q16" s="48">
        <f t="shared" si="2"/>
        <v>50</v>
      </c>
      <c r="R16" s="3">
        <f t="shared" si="3"/>
        <v>64</v>
      </c>
    </row>
    <row r="17" spans="1:20" x14ac:dyDescent="0.25">
      <c r="L17" s="43">
        <f>LARGE(F20:F23,2)</f>
        <v>79</v>
      </c>
      <c r="O17" s="48">
        <f t="shared" si="0"/>
        <v>50</v>
      </c>
      <c r="P17" s="48">
        <f t="shared" si="1"/>
        <v>57</v>
      </c>
      <c r="Q17" s="48">
        <f t="shared" si="2"/>
        <v>0</v>
      </c>
      <c r="R17" s="3">
        <f t="shared" si="3"/>
        <v>-7</v>
      </c>
    </row>
    <row r="18" spans="1:20" x14ac:dyDescent="0.25">
      <c r="L18" s="43">
        <f>LARGE(F20:F23,3)</f>
        <v>62</v>
      </c>
      <c r="O18" s="48">
        <f t="shared" si="0"/>
        <v>25</v>
      </c>
      <c r="P18" s="48">
        <f t="shared" si="1"/>
        <v>25</v>
      </c>
      <c r="Q18" s="48">
        <f t="shared" si="2"/>
        <v>25</v>
      </c>
      <c r="R18" s="3">
        <f t="shared" si="3"/>
        <v>25</v>
      </c>
    </row>
    <row r="19" spans="1:20" x14ac:dyDescent="0.25">
      <c r="C19" s="27" t="s">
        <v>21</v>
      </c>
      <c r="D19" s="27" t="s">
        <v>23</v>
      </c>
      <c r="E19" s="27" t="s">
        <v>22</v>
      </c>
      <c r="F19" s="27" t="s">
        <v>15</v>
      </c>
      <c r="G19" s="27" t="s">
        <v>16</v>
      </c>
      <c r="H19" s="27" t="s">
        <v>17</v>
      </c>
      <c r="I19" s="27" t="s">
        <v>18</v>
      </c>
      <c r="L19" s="43">
        <f>LARGE(F20:F23,4)</f>
        <v>-28</v>
      </c>
      <c r="O19" s="48">
        <f t="shared" si="0"/>
        <v>50</v>
      </c>
      <c r="P19" s="48">
        <f t="shared" si="1"/>
        <v>60</v>
      </c>
      <c r="Q19" s="48">
        <f t="shared" si="2"/>
        <v>0</v>
      </c>
      <c r="R19" s="3">
        <f t="shared" si="3"/>
        <v>-10</v>
      </c>
    </row>
    <row r="20" spans="1:20" x14ac:dyDescent="0.25">
      <c r="B20" s="25" t="str">
        <f>D4</f>
        <v>Sylvain</v>
      </c>
      <c r="C20" s="25">
        <f>IF(H6&lt;&gt;0,SUM(L5:L7),IF(H6=0,SUM(L9:L12)))</f>
        <v>3</v>
      </c>
      <c r="D20" s="25">
        <f>IF(H6&lt;&gt;0,SUM(M5:M7),IF(H6=0,SUM(M9:M12)))</f>
        <v>0</v>
      </c>
      <c r="E20" s="25">
        <f>IF(H6&lt;&gt;0,SUM(N5:N7),IF(H6=0,SUM(N9:N12)))</f>
        <v>0</v>
      </c>
      <c r="F20" s="25">
        <f>IF(H6&lt;&gt;0,SUM(P15,P17,P19),IF(H6=0,SUM(P23:P26)))</f>
        <v>187</v>
      </c>
      <c r="G20" s="25">
        <f>SUM(E11,E13,E15)</f>
        <v>47</v>
      </c>
      <c r="H20" s="25">
        <f>SUM(I11,I13,I15)</f>
        <v>10</v>
      </c>
      <c r="I20" s="25">
        <f>G20-H20</f>
        <v>37</v>
      </c>
      <c r="O20" s="48">
        <f t="shared" si="0"/>
        <v>50</v>
      </c>
      <c r="P20" s="48">
        <f t="shared" si="1"/>
        <v>57</v>
      </c>
      <c r="Q20" s="48">
        <f t="shared" si="2"/>
        <v>0</v>
      </c>
      <c r="R20" s="3">
        <f t="shared" si="3"/>
        <v>-7</v>
      </c>
    </row>
    <row r="21" spans="1:20" x14ac:dyDescent="0.25">
      <c r="B21" s="14" t="str">
        <f>D6</f>
        <v>Paul</v>
      </c>
      <c r="C21" s="14">
        <f>IF(H6&lt;&gt;0,SUM(O5:O7),IF(H6=0,SUM(O9:O12)))</f>
        <v>1</v>
      </c>
      <c r="D21" s="14">
        <f>IF(H6&lt;&gt;0,SUM(P5:P7),IF(H6=0,SUM(P9:P12)))</f>
        <v>1</v>
      </c>
      <c r="E21" s="14">
        <f>IF(H6&lt;&gt;0,SUM(Q5:Q7),IF(H6=0,SUM(Q9:Q12)))</f>
        <v>1</v>
      </c>
      <c r="F21" s="14">
        <f>IF(H6&lt;&gt;0,SUM(R15,P18,P20),IF(H6=0,SUM(R23:R26)))</f>
        <v>62</v>
      </c>
      <c r="G21" s="14">
        <f>SUM(E14,E16,I11)</f>
        <v>20</v>
      </c>
      <c r="H21" s="14">
        <f>SUM(I14,I16,E11)</f>
        <v>33</v>
      </c>
      <c r="I21" s="14">
        <f t="shared" ref="I21:I22" si="4">G21-H21</f>
        <v>-13</v>
      </c>
    </row>
    <row r="22" spans="1:20" x14ac:dyDescent="0.25">
      <c r="B22" s="16" t="str">
        <f>H4</f>
        <v>Martin</v>
      </c>
      <c r="C22" s="16">
        <f>IF(H6&lt;&gt;0,SUM(R5:R7),IF(H6=0,SUM(R9:R12)))</f>
        <v>0</v>
      </c>
      <c r="D22" s="16">
        <f>IF(H6&lt;&gt;0,SUM(S5:S7),IF(H6=0,SUM(S9:S12)))</f>
        <v>0</v>
      </c>
      <c r="E22" s="16">
        <f>IF(H6&lt;&gt;0,SUM(T5:T7),IF(H6=0,SUM(T9:T12)))</f>
        <v>3</v>
      </c>
      <c r="F22" s="16">
        <f>IF(H6&lt;&gt;0,SUM(P16,R17,R20),IF(H6=0,SUM(T23:T26)))</f>
        <v>-28</v>
      </c>
      <c r="G22" s="16">
        <f>SUM(E12,I13,I16)</f>
        <v>14</v>
      </c>
      <c r="H22" s="16">
        <f>SUM(I12,E13,E16)</f>
        <v>42</v>
      </c>
      <c r="I22" s="16">
        <f t="shared" si="4"/>
        <v>-28</v>
      </c>
      <c r="N22" s="48" t="s">
        <v>51</v>
      </c>
      <c r="O22" s="52" t="s">
        <v>44</v>
      </c>
      <c r="P22" s="52"/>
      <c r="Q22" s="52" t="s">
        <v>52</v>
      </c>
      <c r="R22" s="52"/>
      <c r="S22" s="52" t="s">
        <v>53</v>
      </c>
      <c r="T22" s="52"/>
    </row>
    <row r="23" spans="1:20" x14ac:dyDescent="0.25">
      <c r="B23" s="15" t="str">
        <f>H6</f>
        <v xml:space="preserve"> </v>
      </c>
      <c r="C23" s="15">
        <f>IF(H6&lt;&gt;0,SUM(U5:U7),IF(H6=0," "))</f>
        <v>1</v>
      </c>
      <c r="D23" s="15">
        <f>IF(H6&lt;&gt;0,SUM(V5:V7),IF(H6=0," "))</f>
        <v>1</v>
      </c>
      <c r="E23" s="15">
        <f>IF(H6&lt;&gt;0,SUM(W5:W7),IF(H6=0," "))</f>
        <v>1</v>
      </c>
      <c r="F23" s="15">
        <f>IF(H6&lt;&gt;0,SUM(R16,R18,R19),IF(H6=0," " ))</f>
        <v>79</v>
      </c>
      <c r="G23" s="15">
        <f>IF(H6&lt;&gt;0,SUM(I15,I14,I12),IF(H6=0," "))</f>
        <v>23</v>
      </c>
      <c r="H23" s="15">
        <f>IF(H6&lt;&gt;0,SUM(E15,E14,E12),IF(H6=0," "))</f>
        <v>19</v>
      </c>
      <c r="I23" s="15">
        <f>IF(H6&lt;&gt;0,G23-H23,IF(H6=0," "))</f>
        <v>4</v>
      </c>
      <c r="O23" s="48">
        <f>IF(D11="V",50,IF(D11="E",25,IF(D11="D",0)))</f>
        <v>50</v>
      </c>
      <c r="P23" s="48">
        <f>O23+E11-I11</f>
        <v>70</v>
      </c>
      <c r="Q23" s="48">
        <f>IF(H11="V",50,IF(H11="E",25,IF(H11="D",0)))</f>
        <v>0</v>
      </c>
      <c r="R23" s="48">
        <f>Q23+I11-E11</f>
        <v>-20</v>
      </c>
      <c r="S23" s="48">
        <f>IF(H12="V",50,IF(H12="E",25,IF(H12="D",0)))</f>
        <v>50</v>
      </c>
      <c r="T23" s="48">
        <f>S23+I12-E12</f>
        <v>64</v>
      </c>
    </row>
    <row r="24" spans="1:20" x14ac:dyDescent="0.25">
      <c r="O24" s="48">
        <f>IF(D12="V",50,IF(D12="E",25,IF(D12="D",0)))</f>
        <v>0</v>
      </c>
      <c r="P24" s="48">
        <f>O24+E12-I12</f>
        <v>-14</v>
      </c>
      <c r="Q24" s="48">
        <f>IF(D13="V",50,IF(D13="E",25,IF(D13="D",0)))</f>
        <v>50</v>
      </c>
      <c r="R24" s="48">
        <f>Q24+E13-I13</f>
        <v>57</v>
      </c>
      <c r="S24" s="48">
        <f>IF(H13="V",50,IF(H13="E",25,IF(H13="D",0)))</f>
        <v>0</v>
      </c>
      <c r="T24" s="48">
        <f>S24+I13-E13</f>
        <v>-7</v>
      </c>
    </row>
    <row r="25" spans="1:20" x14ac:dyDescent="0.25">
      <c r="O25" s="48">
        <f>IF(D14="V",50,IF(D14="E",25,IF(D14="D",0)))</f>
        <v>25</v>
      </c>
      <c r="P25" s="48">
        <f>O25+E14-I14</f>
        <v>25</v>
      </c>
      <c r="Q25" s="48">
        <f>IF(H14="V",50,IF(H14="E",25,IF(H14="D",0)))</f>
        <v>25</v>
      </c>
      <c r="R25" s="48">
        <f>Q25+I14-E14</f>
        <v>25</v>
      </c>
      <c r="S25" s="48">
        <f>IF(H15="V",50,IF(H15="E",25,IF(H15="D",0)))</f>
        <v>0</v>
      </c>
      <c r="T25" s="48">
        <f>S25+I15-E15</f>
        <v>-10</v>
      </c>
    </row>
    <row r="26" spans="1:20" x14ac:dyDescent="0.25">
      <c r="D26" s="32"/>
      <c r="E26" s="13" t="s">
        <v>19</v>
      </c>
      <c r="O26" s="48">
        <f>IF(D15="V",50,IF(D15="E",25,IF(D15="D",0)))</f>
        <v>50</v>
      </c>
      <c r="P26" s="48">
        <f>O26+E15-I15</f>
        <v>60</v>
      </c>
      <c r="Q26" s="48">
        <f>IF(D16="V",50,IF(D16="E",25,IF(D16="D",0)))</f>
        <v>50</v>
      </c>
      <c r="R26" s="48">
        <f>Q26+E16-I16</f>
        <v>57</v>
      </c>
      <c r="S26" s="48">
        <f>IF(H16="V",50,IF(H16="E",25,IF(H16="D",0)))</f>
        <v>0</v>
      </c>
      <c r="T26" s="48">
        <f>S26+I16-E16</f>
        <v>-7</v>
      </c>
    </row>
    <row r="27" spans="1:20" x14ac:dyDescent="0.25">
      <c r="D27" s="33">
        <v>1</v>
      </c>
      <c r="E27" s="28" t="str">
        <f>INDEX(B20:B23,MATCH(L16,F20:F23,))</f>
        <v>Sylvain</v>
      </c>
    </row>
    <row r="28" spans="1:20" x14ac:dyDescent="0.25">
      <c r="D28" s="33">
        <v>2</v>
      </c>
      <c r="E28" s="29" t="str">
        <f>INDEX(B20:B23,MATCH(L17,F20:F23,))</f>
        <v xml:space="preserve"> </v>
      </c>
      <c r="G28" s="26"/>
    </row>
    <row r="29" spans="1:20" x14ac:dyDescent="0.25">
      <c r="D29" s="33">
        <v>3</v>
      </c>
      <c r="E29" s="30" t="str">
        <f>INDEX(B20:B23,MATCH(L18,F20:F23,))</f>
        <v>Paul</v>
      </c>
    </row>
    <row r="30" spans="1:20" x14ac:dyDescent="0.25">
      <c r="D30" s="33">
        <v>4</v>
      </c>
      <c r="E30" s="31" t="str">
        <f>INDEX(B20:B23,MATCH(L19,F20:F23,))</f>
        <v>Martin</v>
      </c>
    </row>
    <row r="32" spans="1:20" x14ac:dyDescent="0.25">
      <c r="A32" s="34"/>
      <c r="B32" s="34"/>
      <c r="C32" s="34"/>
      <c r="D32" s="34"/>
      <c r="E32" s="34"/>
      <c r="F32" s="34"/>
      <c r="G32" s="34"/>
      <c r="H32" s="34"/>
      <c r="I32" s="34"/>
    </row>
    <row r="33" spans="1:23" ht="15" customHeight="1" x14ac:dyDescent="0.25">
      <c r="A33" s="53" t="s">
        <v>26</v>
      </c>
      <c r="B33" s="53"/>
      <c r="C33" s="53"/>
      <c r="D33" s="53"/>
      <c r="E33" s="53"/>
      <c r="F33" s="53"/>
      <c r="G33" s="53"/>
      <c r="H33" s="53"/>
      <c r="I33" s="53"/>
    </row>
    <row r="34" spans="1:23" ht="15" customHeight="1" x14ac:dyDescent="0.25">
      <c r="A34" s="53"/>
      <c r="B34" s="53"/>
      <c r="C34" s="53"/>
      <c r="D34" s="53"/>
      <c r="E34" s="53"/>
      <c r="F34" s="53"/>
      <c r="G34" s="53"/>
      <c r="H34" s="53"/>
      <c r="I34" s="53"/>
      <c r="L34" s="48" t="s">
        <v>0</v>
      </c>
      <c r="O34" s="48" t="s">
        <v>1</v>
      </c>
      <c r="R34" s="48" t="s">
        <v>2</v>
      </c>
      <c r="U34" s="48" t="s">
        <v>3</v>
      </c>
    </row>
    <row r="35" spans="1:23" ht="15.75" thickBot="1" x14ac:dyDescent="0.3">
      <c r="L35" s="48" t="s">
        <v>47</v>
      </c>
      <c r="M35" s="48" t="s">
        <v>48</v>
      </c>
      <c r="N35" s="48" t="s">
        <v>49</v>
      </c>
      <c r="O35" s="48" t="s">
        <v>47</v>
      </c>
      <c r="P35" s="48" t="s">
        <v>48</v>
      </c>
      <c r="Q35" s="48" t="s">
        <v>49</v>
      </c>
      <c r="R35" s="48" t="s">
        <v>47</v>
      </c>
      <c r="S35" s="48" t="s">
        <v>48</v>
      </c>
      <c r="T35" s="48" t="s">
        <v>49</v>
      </c>
      <c r="U35" s="48" t="s">
        <v>47</v>
      </c>
      <c r="V35" s="48" t="s">
        <v>48</v>
      </c>
      <c r="W35" s="48" t="s">
        <v>49</v>
      </c>
    </row>
    <row r="36" spans="1:23" ht="15.75" thickBot="1" x14ac:dyDescent="0.3">
      <c r="C36" s="4" t="s">
        <v>0</v>
      </c>
      <c r="D36" s="37" t="str">
        <f>IF('Phase 1'!H6&lt;&gt;0,'Phase 1'!E30,IF('Phase 1'!H6=0,'Phase 1'!E29))</f>
        <v>Cathy</v>
      </c>
      <c r="G36" s="6" t="s">
        <v>2</v>
      </c>
      <c r="H36" s="38" t="str">
        <f>IF('Phase 1'!H38&lt;&gt;0,'Phase 1'!E61,IF('Phase 1'!H38=0,'Phase 1'!E91))</f>
        <v>Martine</v>
      </c>
    </row>
    <row r="37" spans="1:23" ht="15.75" thickBot="1" x14ac:dyDescent="0.3">
      <c r="K37" s="48" t="s">
        <v>45</v>
      </c>
      <c r="L37" s="48">
        <f>COUNTIF(D43,"V")</f>
        <v>1</v>
      </c>
      <c r="M37" s="48">
        <f>COUNTIF(D43,"E")</f>
        <v>0</v>
      </c>
      <c r="N37" s="48">
        <f>COUNTIF(D43,"D")</f>
        <v>0</v>
      </c>
      <c r="O37" s="48">
        <f>COUNTIF(H43,"V")</f>
        <v>0</v>
      </c>
      <c r="P37" s="48">
        <f>COUNTIF(H43,"E")</f>
        <v>0</v>
      </c>
      <c r="Q37" s="48">
        <f>COUNTIF(H43,"D")</f>
        <v>1</v>
      </c>
      <c r="R37" s="48">
        <f>COUNTIF(D44,"V")</f>
        <v>0</v>
      </c>
      <c r="S37" s="48">
        <f>COUNTIF(D44,"E")</f>
        <v>0</v>
      </c>
      <c r="T37" s="48">
        <f>COUNTIF(D44,"D")</f>
        <v>1</v>
      </c>
      <c r="U37" s="48">
        <f>COUNTIF(H44,"V")</f>
        <v>1</v>
      </c>
      <c r="V37" s="48">
        <f>COUNTIF(H44,"E")</f>
        <v>0</v>
      </c>
      <c r="W37" s="48">
        <f>COUNTIF(H44,"D")</f>
        <v>0</v>
      </c>
    </row>
    <row r="38" spans="1:23" ht="15.75" thickBot="1" x14ac:dyDescent="0.3">
      <c r="C38" s="5" t="s">
        <v>1</v>
      </c>
      <c r="D38" s="38" t="str">
        <f>'Phase 1'!E60</f>
        <v>Pierre</v>
      </c>
      <c r="G38" s="7" t="s">
        <v>3</v>
      </c>
      <c r="H38" s="38" t="str">
        <f>IF('Phase 1'!H38&lt;&gt;0,'Phase 1'!E91,IF('Phase 1'!H38=0," "))</f>
        <v xml:space="preserve"> </v>
      </c>
      <c r="L38" s="48">
        <f>COUNTIF(D45,"V")</f>
        <v>1</v>
      </c>
      <c r="M38" s="48">
        <f>COUNTIF(D45,"E")</f>
        <v>0</v>
      </c>
      <c r="N38" s="48">
        <f>COUNTIF(D45,"D")</f>
        <v>0</v>
      </c>
      <c r="O38" s="48">
        <f>COUNTIF(D46,"V")</f>
        <v>0</v>
      </c>
      <c r="P38" s="48">
        <f>COUNTIF(D46,"E")</f>
        <v>1</v>
      </c>
      <c r="Q38" s="48">
        <f>COUNTIF(D46,"D")</f>
        <v>0</v>
      </c>
      <c r="R38" s="48">
        <f>COUNTIF(H45,"V")</f>
        <v>0</v>
      </c>
      <c r="S38" s="48">
        <f>COUNTIF(H45,"E")</f>
        <v>0</v>
      </c>
      <c r="T38" s="48">
        <f>COUNTIF(H45,"D")</f>
        <v>1</v>
      </c>
      <c r="U38" s="48">
        <f>COUNTIF(H46,"V")</f>
        <v>0</v>
      </c>
      <c r="V38" s="48">
        <f>COUNTIF(H46,"E")</f>
        <v>1</v>
      </c>
      <c r="W38" s="48">
        <f>COUNTIF(H46,"D")</f>
        <v>0</v>
      </c>
    </row>
    <row r="39" spans="1:23" x14ac:dyDescent="0.25">
      <c r="C39" s="34"/>
      <c r="D39" s="9"/>
      <c r="G39" s="34"/>
      <c r="H39" s="9"/>
      <c r="L39" s="48">
        <f>COUNTIF(D47,"V")</f>
        <v>1</v>
      </c>
      <c r="M39" s="48">
        <f>COUNTIF(D47,"E")</f>
        <v>0</v>
      </c>
      <c r="N39" s="48">
        <f>COUNTIF(D47,"D")</f>
        <v>0</v>
      </c>
      <c r="O39" s="48">
        <f>COUNTIF(D48,"V")</f>
        <v>1</v>
      </c>
      <c r="P39" s="48">
        <f>COUNTIF(D48,"E")</f>
        <v>0</v>
      </c>
      <c r="Q39" s="48">
        <f>COUNTIF(D48,"D")</f>
        <v>0</v>
      </c>
      <c r="R39" s="48">
        <f>COUNTIF(H48,"V")</f>
        <v>0</v>
      </c>
      <c r="S39" s="48">
        <f>COUNTIF(H48,"E")</f>
        <v>0</v>
      </c>
      <c r="T39" s="48">
        <f>COUNTIF(H48,"D")</f>
        <v>1</v>
      </c>
      <c r="U39" s="48">
        <f>COUNTIF(H47,"V")</f>
        <v>0</v>
      </c>
      <c r="V39" s="48">
        <f>COUNTIF(H47,"E")</f>
        <v>0</v>
      </c>
      <c r="W39" s="48">
        <f>COUNTIF(H47,"D")</f>
        <v>1</v>
      </c>
    </row>
    <row r="40" spans="1:23" ht="15.75" thickBot="1" x14ac:dyDescent="0.3"/>
    <row r="41" spans="1:23" ht="18.75" x14ac:dyDescent="0.25">
      <c r="A41" s="49" t="s">
        <v>24</v>
      </c>
      <c r="B41" s="50"/>
      <c r="C41" s="50"/>
      <c r="D41" s="50"/>
      <c r="E41" s="50"/>
      <c r="F41" s="50"/>
      <c r="G41" s="50"/>
      <c r="H41" s="50"/>
      <c r="I41" s="51"/>
      <c r="K41" s="48" t="s">
        <v>46</v>
      </c>
      <c r="L41" s="48">
        <f>COUNTIF(D43,"V")</f>
        <v>1</v>
      </c>
      <c r="M41" s="48">
        <f>COUNTIF(D43,"E")</f>
        <v>0</v>
      </c>
      <c r="N41" s="48">
        <f>COUNTIF(D43,"D")</f>
        <v>0</v>
      </c>
      <c r="O41" s="48">
        <f>COUNTIF(H43,"V")</f>
        <v>0</v>
      </c>
      <c r="P41" s="48">
        <f>COUNTIF(H43,"E")</f>
        <v>0</v>
      </c>
      <c r="Q41" s="48">
        <f>COUNTIF(H43,"D")</f>
        <v>1</v>
      </c>
      <c r="R41" s="48">
        <f>COUNTIF(H44,"V")</f>
        <v>1</v>
      </c>
      <c r="S41" s="48">
        <f>COUNTIF(H44,"E")</f>
        <v>0</v>
      </c>
      <c r="T41" s="48">
        <f>COUNTIF(H44,"D")</f>
        <v>0</v>
      </c>
    </row>
    <row r="42" spans="1:23" x14ac:dyDescent="0.25">
      <c r="A42" s="8"/>
      <c r="B42" s="9"/>
      <c r="C42" s="10"/>
      <c r="D42" s="11" t="s">
        <v>4</v>
      </c>
      <c r="E42" s="11" t="s">
        <v>8</v>
      </c>
      <c r="F42" s="11"/>
      <c r="G42" s="11"/>
      <c r="H42" s="11" t="s">
        <v>4</v>
      </c>
      <c r="I42" s="12" t="s">
        <v>8</v>
      </c>
      <c r="L42" s="48">
        <f>COUNTIF(D44,"V")</f>
        <v>0</v>
      </c>
      <c r="M42" s="48">
        <f>COUNTIF(D44,"E")</f>
        <v>0</v>
      </c>
      <c r="N42" s="48">
        <f>COUNTIF(D44,"D")</f>
        <v>1</v>
      </c>
      <c r="O42" s="48">
        <f>COUNTIF(D45,"V")</f>
        <v>1</v>
      </c>
      <c r="P42" s="48">
        <f>COUNTIF(D45,"E")</f>
        <v>0</v>
      </c>
      <c r="Q42" s="48">
        <f>COUNTIF(D45,"D")</f>
        <v>0</v>
      </c>
      <c r="R42" s="48">
        <f>COUNTIF(H45,"V")</f>
        <v>0</v>
      </c>
      <c r="S42" s="48">
        <f>COUNTIF(H45,"E")</f>
        <v>0</v>
      </c>
      <c r="T42" s="48">
        <f>COUNTIF(H45,"D")</f>
        <v>1</v>
      </c>
    </row>
    <row r="43" spans="1:23" x14ac:dyDescent="0.25">
      <c r="A43" s="17" t="s">
        <v>9</v>
      </c>
      <c r="B43" s="18" t="s">
        <v>20</v>
      </c>
      <c r="C43" s="44" t="str">
        <f>D36</f>
        <v>Cathy</v>
      </c>
      <c r="D43" s="39" t="s">
        <v>5</v>
      </c>
      <c r="E43" s="39">
        <v>21</v>
      </c>
      <c r="F43" s="35"/>
      <c r="G43" s="46" t="str">
        <f>D38</f>
        <v>Pierre</v>
      </c>
      <c r="H43" s="39" t="s">
        <v>43</v>
      </c>
      <c r="I43" s="41">
        <v>1</v>
      </c>
      <c r="L43" s="48">
        <f>COUNTIF(D46,"V")</f>
        <v>0</v>
      </c>
      <c r="M43" s="48">
        <f>COUNTIF(D46,"E")</f>
        <v>1</v>
      </c>
      <c r="N43" s="48">
        <f>COUNTIF(D46,"D")</f>
        <v>0</v>
      </c>
      <c r="O43" s="48">
        <f>COUNTIF(H46,"V")</f>
        <v>0</v>
      </c>
      <c r="P43" s="48">
        <f>COUNTIF(H46,"E")</f>
        <v>1</v>
      </c>
      <c r="Q43" s="48">
        <f>COUNTIF(H46,"D")</f>
        <v>0</v>
      </c>
      <c r="R43" s="48">
        <f>COUNTIF(H47,"V")</f>
        <v>0</v>
      </c>
      <c r="S43" s="48">
        <f>COUNTIF(H47,"E")</f>
        <v>0</v>
      </c>
      <c r="T43" s="48">
        <f>COUNTIF(H47,"D")</f>
        <v>1</v>
      </c>
    </row>
    <row r="44" spans="1:23" x14ac:dyDescent="0.25">
      <c r="A44" s="19" t="s">
        <v>10</v>
      </c>
      <c r="B44" s="20" t="str">
        <f>IF(H38&lt;&gt;0,"C/D",IF(H38=0,"A/C"))</f>
        <v>C/D</v>
      </c>
      <c r="C44" s="44" t="str">
        <f>IF(H38=0,D36,IF(H38&lt;&gt;0,H36))</f>
        <v>Martine</v>
      </c>
      <c r="D44" s="39" t="s">
        <v>6</v>
      </c>
      <c r="E44" s="39">
        <v>1</v>
      </c>
      <c r="F44" s="35"/>
      <c r="G44" s="46" t="str">
        <f>IF(H38=0,H36,IF(H38&lt;&gt;0,H38))</f>
        <v xml:space="preserve"> </v>
      </c>
      <c r="H44" s="39" t="s">
        <v>5</v>
      </c>
      <c r="I44" s="41">
        <v>15</v>
      </c>
      <c r="L44" s="48">
        <f>COUNTIF(D47,"V")</f>
        <v>1</v>
      </c>
      <c r="M44" s="48">
        <f>COUNTIF(D47,"E")</f>
        <v>0</v>
      </c>
      <c r="N44" s="48">
        <f>COUNTIF(D47,"D")</f>
        <v>0</v>
      </c>
      <c r="O44" s="48">
        <f>COUNTIF(D48,"V")</f>
        <v>1</v>
      </c>
      <c r="P44" s="48">
        <f>COUNTIF(D48,"E")</f>
        <v>0</v>
      </c>
      <c r="Q44" s="48">
        <f>COUNTIF(D48,"D")</f>
        <v>0</v>
      </c>
      <c r="R44" s="48">
        <f>COUNTIF(H48,"V")</f>
        <v>0</v>
      </c>
      <c r="S44" s="48">
        <f>COUNTIF(H48,"E")</f>
        <v>0</v>
      </c>
      <c r="T44" s="48">
        <f>COUNTIF(H48,"D")</f>
        <v>1</v>
      </c>
    </row>
    <row r="45" spans="1:23" x14ac:dyDescent="0.25">
      <c r="A45" s="21" t="s">
        <v>11</v>
      </c>
      <c r="B45" s="22" t="str">
        <f>IF(H38&lt;&gt;0,"A/C",IF(H38=0,"B/C"))</f>
        <v>A/C</v>
      </c>
      <c r="C45" s="44" t="str">
        <f>IF(H38=0,D38,IF(H38&lt;&gt;0,D36))</f>
        <v>Cathy</v>
      </c>
      <c r="D45" s="39" t="s">
        <v>42</v>
      </c>
      <c r="E45" s="39">
        <v>12</v>
      </c>
      <c r="F45" s="35"/>
      <c r="G45" s="46" t="str">
        <f>IF(H38=0,H36,IF(H38&lt;&gt;0,H36))</f>
        <v>Martine</v>
      </c>
      <c r="H45" s="39" t="s">
        <v>43</v>
      </c>
      <c r="I45" s="41">
        <v>5</v>
      </c>
    </row>
    <row r="46" spans="1:23" x14ac:dyDescent="0.25">
      <c r="A46" s="17" t="s">
        <v>12</v>
      </c>
      <c r="B46" s="18" t="str">
        <f>IF(H38&lt;&gt;0,"B/D",IF(H38=0,"A/B"))</f>
        <v>B/D</v>
      </c>
      <c r="C46" s="44" t="str">
        <f>IF(H38=0,D36,IF(H38&lt;&gt;0,D38))</f>
        <v>Pierre</v>
      </c>
      <c r="D46" s="39" t="s">
        <v>7</v>
      </c>
      <c r="E46" s="39">
        <v>4</v>
      </c>
      <c r="F46" s="35"/>
      <c r="G46" s="46" t="str">
        <f>IF(H38=0,D38,IF(H38&lt;&gt;0,H38))</f>
        <v xml:space="preserve"> </v>
      </c>
      <c r="H46" s="39" t="s">
        <v>7</v>
      </c>
      <c r="I46" s="41">
        <v>4</v>
      </c>
    </row>
    <row r="47" spans="1:23" x14ac:dyDescent="0.25">
      <c r="A47" s="19" t="s">
        <v>13</v>
      </c>
      <c r="B47" s="20" t="str">
        <f>IF(H38&lt;&gt;0,"A/D",IF(H38=0,"A/C"))</f>
        <v>A/D</v>
      </c>
      <c r="C47" s="44" t="str">
        <f>IF(H38=0,D36,IF(H38&lt;&gt;0,D36))</f>
        <v>Cathy</v>
      </c>
      <c r="D47" s="39" t="s">
        <v>42</v>
      </c>
      <c r="E47" s="39">
        <v>14</v>
      </c>
      <c r="F47" s="35"/>
      <c r="G47" s="46" t="str">
        <f>IF(H38=0,H36,IF(H38&lt;&gt;0,H38))</f>
        <v xml:space="preserve"> </v>
      </c>
      <c r="H47" s="39" t="s">
        <v>43</v>
      </c>
      <c r="I47" s="41">
        <v>4</v>
      </c>
      <c r="L47" s="43" t="s">
        <v>15</v>
      </c>
      <c r="N47" s="48" t="s">
        <v>50</v>
      </c>
      <c r="O47" s="48">
        <f t="shared" ref="O47:O52" si="5">IF(D43="V",50,IF(D43="E",25,IF(D43="D",0)))</f>
        <v>50</v>
      </c>
      <c r="P47" s="48">
        <f t="shared" ref="P47:P52" si="6">O47+E43-I43</f>
        <v>70</v>
      </c>
      <c r="Q47" s="48">
        <f t="shared" ref="Q47:Q52" si="7">IF(H43="V",50,IF(H43="E",25,IF(H43="D",0)))</f>
        <v>0</v>
      </c>
      <c r="R47" s="3">
        <f t="shared" ref="R47:R52" si="8">Q47+I43-E43</f>
        <v>-20</v>
      </c>
    </row>
    <row r="48" spans="1:23" ht="15.75" thickBot="1" x14ac:dyDescent="0.3">
      <c r="A48" s="23" t="s">
        <v>14</v>
      </c>
      <c r="B48" s="24" t="str">
        <f>IF(H38&lt;&gt;0,"B/C",IF(H38=0,"B/C"))</f>
        <v>B/C</v>
      </c>
      <c r="C48" s="45" t="str">
        <f>IF(H38=0,D38,IF(H38&lt;&gt;0,D38))</f>
        <v>Pierre</v>
      </c>
      <c r="D48" s="40" t="s">
        <v>42</v>
      </c>
      <c r="E48" s="40">
        <v>15</v>
      </c>
      <c r="F48" s="36"/>
      <c r="G48" s="47" t="str">
        <f>IF(H38=0,H36,IF(H38&lt;&gt;0,H36))</f>
        <v>Martine</v>
      </c>
      <c r="H48" s="40" t="s">
        <v>43</v>
      </c>
      <c r="I48" s="42">
        <v>8</v>
      </c>
      <c r="L48" s="43">
        <f>LARGE(F52:F55,1)</f>
        <v>187</v>
      </c>
      <c r="O48" s="48">
        <f t="shared" si="5"/>
        <v>0</v>
      </c>
      <c r="P48" s="48">
        <f t="shared" si="6"/>
        <v>-14</v>
      </c>
      <c r="Q48" s="48">
        <f t="shared" si="7"/>
        <v>50</v>
      </c>
      <c r="R48" s="3">
        <f t="shared" si="8"/>
        <v>64</v>
      </c>
    </row>
    <row r="49" spans="1:23" x14ac:dyDescent="0.25">
      <c r="L49" s="43">
        <f>LARGE(F52:F55,2)</f>
        <v>79</v>
      </c>
      <c r="O49" s="48">
        <f t="shared" si="5"/>
        <v>50</v>
      </c>
      <c r="P49" s="48">
        <f t="shared" si="6"/>
        <v>57</v>
      </c>
      <c r="Q49" s="48">
        <f t="shared" si="7"/>
        <v>0</v>
      </c>
      <c r="R49" s="3">
        <f t="shared" si="8"/>
        <v>-7</v>
      </c>
    </row>
    <row r="50" spans="1:23" x14ac:dyDescent="0.25">
      <c r="L50" s="43">
        <f>LARGE(F52:F55,3)</f>
        <v>62</v>
      </c>
      <c r="O50" s="48">
        <f t="shared" si="5"/>
        <v>25</v>
      </c>
      <c r="P50" s="48">
        <f t="shared" si="6"/>
        <v>25</v>
      </c>
      <c r="Q50" s="48">
        <f t="shared" si="7"/>
        <v>25</v>
      </c>
      <c r="R50" s="3">
        <f t="shared" si="8"/>
        <v>25</v>
      </c>
    </row>
    <row r="51" spans="1:23" x14ac:dyDescent="0.25">
      <c r="C51" s="27" t="s">
        <v>21</v>
      </c>
      <c r="D51" s="27" t="s">
        <v>23</v>
      </c>
      <c r="E51" s="27" t="s">
        <v>22</v>
      </c>
      <c r="F51" s="27" t="s">
        <v>15</v>
      </c>
      <c r="G51" s="27" t="s">
        <v>16</v>
      </c>
      <c r="H51" s="27" t="s">
        <v>17</v>
      </c>
      <c r="I51" s="27" t="s">
        <v>18</v>
      </c>
      <c r="L51" s="43">
        <f>LARGE(F52:F55,4)</f>
        <v>-28</v>
      </c>
      <c r="O51" s="48">
        <f t="shared" si="5"/>
        <v>50</v>
      </c>
      <c r="P51" s="48">
        <f t="shared" si="6"/>
        <v>60</v>
      </c>
      <c r="Q51" s="48">
        <f t="shared" si="7"/>
        <v>0</v>
      </c>
      <c r="R51" s="3">
        <f t="shared" si="8"/>
        <v>-10</v>
      </c>
    </row>
    <row r="52" spans="1:23" x14ac:dyDescent="0.25">
      <c r="B52" s="25" t="str">
        <f>D36</f>
        <v>Cathy</v>
      </c>
      <c r="C52" s="25">
        <f>IF(H38&lt;&gt;0,SUM(L37:L39),IF(H38=0,SUM(L41:L44)))</f>
        <v>3</v>
      </c>
      <c r="D52" s="25">
        <f>IF(H38&lt;&gt;0,SUM(M37:M39),IF(H38=0,SUM(M41:M44)))</f>
        <v>0</v>
      </c>
      <c r="E52" s="25">
        <f>IF(H38&lt;&gt;0,SUM(N37:N39),IF(H38=0,SUM(N41:N44)))</f>
        <v>0</v>
      </c>
      <c r="F52" s="25">
        <f>IF(H38&lt;&gt;0,SUM(P47,P49,P51),IF(H38=0,SUM(P55:P58)))</f>
        <v>187</v>
      </c>
      <c r="G52" s="25">
        <f>SUM(E43,E45,E47)</f>
        <v>47</v>
      </c>
      <c r="H52" s="25">
        <f>SUM(I43,I45,I47)</f>
        <v>10</v>
      </c>
      <c r="I52" s="25">
        <f>G52-H52</f>
        <v>37</v>
      </c>
      <c r="O52" s="48">
        <f t="shared" si="5"/>
        <v>50</v>
      </c>
      <c r="P52" s="48">
        <f t="shared" si="6"/>
        <v>57</v>
      </c>
      <c r="Q52" s="48">
        <f t="shared" si="7"/>
        <v>0</v>
      </c>
      <c r="R52" s="3">
        <f t="shared" si="8"/>
        <v>-7</v>
      </c>
    </row>
    <row r="53" spans="1:23" x14ac:dyDescent="0.25">
      <c r="B53" s="14" t="str">
        <f>D38</f>
        <v>Pierre</v>
      </c>
      <c r="C53" s="14">
        <f>IF(H38&lt;&gt;0,SUM(O37:O39),IF(H38=0,SUM(O41:O44)))</f>
        <v>1</v>
      </c>
      <c r="D53" s="14">
        <f>IF(H38&lt;&gt;0,SUM(P37:P39),IF(H38=0,SUM(P41:P44)))</f>
        <v>1</v>
      </c>
      <c r="E53" s="14">
        <f>IF(H38&lt;&gt;0,SUM(Q37:Q39),IF(H38=0,SUM(Q41:Q44)))</f>
        <v>1</v>
      </c>
      <c r="F53" s="14">
        <f>IF(H38&lt;&gt;0,SUM(R47,P50,P52),IF(H38=0,SUM(R55:R58)))</f>
        <v>62</v>
      </c>
      <c r="G53" s="14">
        <f>SUM(E46,E48,I43)</f>
        <v>20</v>
      </c>
      <c r="H53" s="14">
        <f>SUM(I46,I48,E43)</f>
        <v>33</v>
      </c>
      <c r="I53" s="14">
        <f t="shared" ref="I53:I54" si="9">G53-H53</f>
        <v>-13</v>
      </c>
    </row>
    <row r="54" spans="1:23" x14ac:dyDescent="0.25">
      <c r="B54" s="16" t="str">
        <f>H36</f>
        <v>Martine</v>
      </c>
      <c r="C54" s="16">
        <f>IF(H38&lt;&gt;0,SUM(R37:R39),IF(H38=0,SUM(R41:R44)))</f>
        <v>0</v>
      </c>
      <c r="D54" s="16">
        <f>IF(H38&lt;&gt;0,SUM(S37:S39),IF(H38=0,SUM(S41:S44)))</f>
        <v>0</v>
      </c>
      <c r="E54" s="16">
        <f>IF(H38&lt;&gt;0,SUM(T37:T39),IF(H38=0,SUM(T41:T44)))</f>
        <v>3</v>
      </c>
      <c r="F54" s="16">
        <f>IF(H38&lt;&gt;0,SUM(P48,R49,R52),IF(H38=0,SUM(T55:T58)))</f>
        <v>-28</v>
      </c>
      <c r="G54" s="16">
        <f>SUM(E44,I45,I48)</f>
        <v>14</v>
      </c>
      <c r="H54" s="16">
        <f>SUM(I44,E45,E48)</f>
        <v>42</v>
      </c>
      <c r="I54" s="16">
        <f t="shared" si="9"/>
        <v>-28</v>
      </c>
      <c r="N54" s="48" t="s">
        <v>51</v>
      </c>
      <c r="O54" s="52" t="s">
        <v>44</v>
      </c>
      <c r="P54" s="52"/>
      <c r="Q54" s="52" t="s">
        <v>52</v>
      </c>
      <c r="R54" s="52"/>
      <c r="S54" s="52" t="s">
        <v>53</v>
      </c>
      <c r="T54" s="52"/>
    </row>
    <row r="55" spans="1:23" x14ac:dyDescent="0.25">
      <c r="B55" s="15" t="str">
        <f>H38</f>
        <v xml:space="preserve"> </v>
      </c>
      <c r="C55" s="15">
        <f>IF(H38&lt;&gt;0,SUM(U37:U39),IF(H38=0," "))</f>
        <v>1</v>
      </c>
      <c r="D55" s="15">
        <f>IF(H38&lt;&gt;0,SUM(V37:V39),IF(H38=0," "))</f>
        <v>1</v>
      </c>
      <c r="E55" s="15">
        <f>IF(H38&lt;&gt;0,SUM(W37:W39),IF(H38=0," "))</f>
        <v>1</v>
      </c>
      <c r="F55" s="15">
        <f>IF(H38&lt;&gt;0,SUM(R48,R50,R51),IF(H38=0," " ))</f>
        <v>79</v>
      </c>
      <c r="G55" s="15">
        <f>IF(H38&lt;&gt;0,SUM(I47,I46,I44),IF(H38=0," "))</f>
        <v>23</v>
      </c>
      <c r="H55" s="15">
        <f>IF(H38&lt;&gt;0,SUM(E47,E46,E44),IF(H38=0," "))</f>
        <v>19</v>
      </c>
      <c r="I55" s="15">
        <f>IF(H38&lt;&gt;0,G55-H55,IF(H38=0," "))</f>
        <v>4</v>
      </c>
      <c r="O55" s="48">
        <f>IF(D43="V",50,IF(D43="E",25,IF(D43="D",0)))</f>
        <v>50</v>
      </c>
      <c r="P55" s="48">
        <f>O55+E43-I43</f>
        <v>70</v>
      </c>
      <c r="Q55" s="48">
        <f>IF(H43="V",50,IF(H43="E",25,IF(H43="D",0)))</f>
        <v>0</v>
      </c>
      <c r="R55" s="48">
        <f>Q55+I43-E43</f>
        <v>-20</v>
      </c>
      <c r="S55" s="48">
        <f>IF(H44="V",50,IF(H44="E",25,IF(H44="D",0)))</f>
        <v>50</v>
      </c>
      <c r="T55" s="48">
        <f>S55+I44-E44</f>
        <v>64</v>
      </c>
    </row>
    <row r="56" spans="1:23" x14ac:dyDescent="0.25">
      <c r="O56" s="48">
        <f>IF(D44="V",50,IF(D44="E",25,IF(D44="D",0)))</f>
        <v>0</v>
      </c>
      <c r="P56" s="48">
        <f>O56+E44-I44</f>
        <v>-14</v>
      </c>
      <c r="Q56" s="48">
        <f>IF(D45="V",50,IF(D45="E",25,IF(D45="D",0)))</f>
        <v>50</v>
      </c>
      <c r="R56" s="48">
        <f>Q56+E45-I45</f>
        <v>57</v>
      </c>
      <c r="S56" s="48">
        <f>IF(H45="V",50,IF(H45="E",25,IF(H45="D",0)))</f>
        <v>0</v>
      </c>
      <c r="T56" s="48">
        <f>S56+I45-E45</f>
        <v>-7</v>
      </c>
    </row>
    <row r="57" spans="1:23" x14ac:dyDescent="0.25">
      <c r="O57" s="48">
        <f>IF(D46="V",50,IF(D46="E",25,IF(D46="D",0)))</f>
        <v>25</v>
      </c>
      <c r="P57" s="48">
        <f>O57+E46-I46</f>
        <v>25</v>
      </c>
      <c r="Q57" s="48">
        <f>IF(H46="V",50,IF(H46="E",25,IF(H46="D",0)))</f>
        <v>25</v>
      </c>
      <c r="R57" s="48">
        <f>Q57+I46-E46</f>
        <v>25</v>
      </c>
      <c r="S57" s="48">
        <f>IF(H47="V",50,IF(H47="E",25,IF(H47="D",0)))</f>
        <v>0</v>
      </c>
      <c r="T57" s="48">
        <f>S57+I47-E47</f>
        <v>-10</v>
      </c>
    </row>
    <row r="58" spans="1:23" x14ac:dyDescent="0.25">
      <c r="D58" s="32"/>
      <c r="E58" s="13" t="s">
        <v>19</v>
      </c>
      <c r="O58" s="48">
        <f>IF(D47="V",50,IF(D47="E",25,IF(D47="D",0)))</f>
        <v>50</v>
      </c>
      <c r="P58" s="48">
        <f>O58+E47-I47</f>
        <v>60</v>
      </c>
      <c r="Q58" s="48">
        <f>IF(D48="V",50,IF(D48="E",25,IF(D48="D",0)))</f>
        <v>50</v>
      </c>
      <c r="R58" s="48">
        <f>Q58+E48-I48</f>
        <v>57</v>
      </c>
      <c r="S58" s="48">
        <f>IF(H48="V",50,IF(H48="E",25,IF(H48="D",0)))</f>
        <v>0</v>
      </c>
      <c r="T58" s="48">
        <f>S58+I48-E48</f>
        <v>-7</v>
      </c>
    </row>
    <row r="59" spans="1:23" x14ac:dyDescent="0.25">
      <c r="D59" s="33">
        <v>1</v>
      </c>
      <c r="E59" s="28" t="str">
        <f>INDEX(B52:B55,MATCH(L48,F52:F55,))</f>
        <v>Cathy</v>
      </c>
    </row>
    <row r="60" spans="1:23" x14ac:dyDescent="0.25">
      <c r="D60" s="33">
        <v>2</v>
      </c>
      <c r="E60" s="29" t="str">
        <f>INDEX(B52:B55,MATCH(L49,F52:F55,))</f>
        <v xml:space="preserve"> </v>
      </c>
      <c r="G60" s="26"/>
    </row>
    <row r="61" spans="1:23" x14ac:dyDescent="0.25">
      <c r="D61" s="33">
        <v>3</v>
      </c>
      <c r="E61" s="30" t="str">
        <f>INDEX(B52:B55,MATCH(L50,F52:F55,))</f>
        <v>Pierre</v>
      </c>
    </row>
    <row r="62" spans="1:23" x14ac:dyDescent="0.25">
      <c r="D62" s="33">
        <v>4</v>
      </c>
      <c r="E62" s="31" t="str">
        <f>INDEX(B52:B55,MATCH(L51,F52:F55,))</f>
        <v>Martine</v>
      </c>
    </row>
    <row r="63" spans="1:23" x14ac:dyDescent="0.25">
      <c r="A63" s="34"/>
      <c r="B63" s="34"/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</row>
    <row r="64" spans="1:23" x14ac:dyDescent="0.25">
      <c r="A64" s="34"/>
      <c r="B64" s="34"/>
      <c r="C64" s="34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</row>
    <row r="65" spans="1:23" ht="15" customHeight="1" x14ac:dyDescent="0.25">
      <c r="A65" s="53" t="s">
        <v>27</v>
      </c>
      <c r="B65" s="53"/>
      <c r="C65" s="53"/>
      <c r="D65" s="53"/>
      <c r="E65" s="53"/>
      <c r="F65" s="53"/>
      <c r="G65" s="53"/>
      <c r="H65" s="53"/>
      <c r="I65" s="53"/>
    </row>
    <row r="66" spans="1:23" ht="15" customHeight="1" x14ac:dyDescent="0.25">
      <c r="A66" s="53"/>
      <c r="B66" s="53"/>
      <c r="C66" s="53"/>
      <c r="D66" s="53"/>
      <c r="E66" s="53"/>
      <c r="F66" s="53"/>
      <c r="G66" s="53"/>
      <c r="H66" s="53"/>
      <c r="I66" s="53"/>
      <c r="L66" s="48" t="s">
        <v>0</v>
      </c>
      <c r="O66" s="48" t="s">
        <v>1</v>
      </c>
      <c r="R66" s="48" t="s">
        <v>2</v>
      </c>
      <c r="U66" s="48" t="s">
        <v>3</v>
      </c>
    </row>
    <row r="67" spans="1:23" ht="15.75" thickBot="1" x14ac:dyDescent="0.3">
      <c r="L67" s="48" t="s">
        <v>47</v>
      </c>
      <c r="M67" s="48" t="s">
        <v>48</v>
      </c>
      <c r="N67" s="48" t="s">
        <v>49</v>
      </c>
      <c r="O67" s="48" t="s">
        <v>47</v>
      </c>
      <c r="P67" s="48" t="s">
        <v>48</v>
      </c>
      <c r="Q67" s="48" t="s">
        <v>49</v>
      </c>
      <c r="R67" s="48" t="s">
        <v>47</v>
      </c>
      <c r="S67" s="48" t="s">
        <v>48</v>
      </c>
      <c r="T67" s="48" t="s">
        <v>49</v>
      </c>
      <c r="U67" s="48" t="s">
        <v>47</v>
      </c>
      <c r="V67" s="48" t="s">
        <v>48</v>
      </c>
      <c r="W67" s="48" t="s">
        <v>49</v>
      </c>
    </row>
    <row r="68" spans="1:23" ht="15.75" thickBot="1" x14ac:dyDescent="0.3">
      <c r="C68" s="4" t="s">
        <v>0</v>
      </c>
      <c r="D68" s="37" t="str">
        <f>IF('Phase 1'!H38&lt;&gt;0,'Phase 1'!E62,IF('Phase 1'!H38=0,'Phase 1'!E61))</f>
        <v>Louis</v>
      </c>
      <c r="G68" s="6" t="s">
        <v>2</v>
      </c>
      <c r="H68" s="38" t="str">
        <f>IF('Phase 1'!H70&lt;&gt;0,'Phase 1'!E93,IF('Phase 1'!H70=0,'Phase 1'!E123))</f>
        <v>Pedro</v>
      </c>
    </row>
    <row r="69" spans="1:23" ht="15.75" thickBot="1" x14ac:dyDescent="0.3">
      <c r="K69" s="48" t="s">
        <v>45</v>
      </c>
      <c r="L69" s="48">
        <f>COUNTIF(D75,"V")</f>
        <v>1</v>
      </c>
      <c r="M69" s="48">
        <f>COUNTIF(D75,"E")</f>
        <v>0</v>
      </c>
      <c r="N69" s="48">
        <f>COUNTIF(D75,"D")</f>
        <v>0</v>
      </c>
      <c r="O69" s="48">
        <f>COUNTIF(H75,"V")</f>
        <v>0</v>
      </c>
      <c r="P69" s="48">
        <f>COUNTIF(H75,"E")</f>
        <v>0</v>
      </c>
      <c r="Q69" s="48">
        <f>COUNTIF(H75,"D")</f>
        <v>1</v>
      </c>
      <c r="R69" s="48">
        <f>COUNTIF(D76,"V")</f>
        <v>0</v>
      </c>
      <c r="S69" s="48">
        <f>COUNTIF(D76,"E")</f>
        <v>0</v>
      </c>
      <c r="T69" s="48">
        <f>COUNTIF(D76,"D")</f>
        <v>1</v>
      </c>
      <c r="U69" s="48">
        <f>COUNTIF(H76,"V")</f>
        <v>1</v>
      </c>
      <c r="V69" s="48">
        <f>COUNTIF(H76,"E")</f>
        <v>0</v>
      </c>
      <c r="W69" s="48">
        <f>COUNTIF(H76,"D")</f>
        <v>0</v>
      </c>
    </row>
    <row r="70" spans="1:23" ht="15.75" thickBot="1" x14ac:dyDescent="0.3">
      <c r="C70" s="5" t="s">
        <v>1</v>
      </c>
      <c r="D70" s="38" t="str">
        <f>'Phase 1'!E92</f>
        <v>Louise</v>
      </c>
      <c r="G70" s="7" t="s">
        <v>3</v>
      </c>
      <c r="H70" s="38" t="str">
        <f>IF('Phase 1'!H70&lt;&gt;0,'Phase 1'!E123,IF('Phase 1'!H70=0," "))</f>
        <v xml:space="preserve"> </v>
      </c>
      <c r="L70" s="48">
        <f>COUNTIF(D77,"V")</f>
        <v>1</v>
      </c>
      <c r="M70" s="48">
        <f>COUNTIF(D77,"E")</f>
        <v>0</v>
      </c>
      <c r="N70" s="48">
        <f>COUNTIF(D77,"D")</f>
        <v>0</v>
      </c>
      <c r="O70" s="48">
        <f>COUNTIF(D78,"V")</f>
        <v>0</v>
      </c>
      <c r="P70" s="48">
        <f>COUNTIF(D78,"E")</f>
        <v>1</v>
      </c>
      <c r="Q70" s="48">
        <f>COUNTIF(D78,"D")</f>
        <v>0</v>
      </c>
      <c r="R70" s="48">
        <f>COUNTIF(H77,"V")</f>
        <v>0</v>
      </c>
      <c r="S70" s="48">
        <f>COUNTIF(H77,"E")</f>
        <v>0</v>
      </c>
      <c r="T70" s="48">
        <f>COUNTIF(H77,"D")</f>
        <v>1</v>
      </c>
      <c r="U70" s="48">
        <f>COUNTIF(H78,"V")</f>
        <v>0</v>
      </c>
      <c r="V70" s="48">
        <f>COUNTIF(H78,"E")</f>
        <v>1</v>
      </c>
      <c r="W70" s="48">
        <f>COUNTIF(H78,"D")</f>
        <v>0</v>
      </c>
    </row>
    <row r="71" spans="1:23" x14ac:dyDescent="0.25">
      <c r="C71" s="34"/>
      <c r="D71" s="9"/>
      <c r="G71" s="34"/>
      <c r="H71" s="9"/>
      <c r="L71" s="48">
        <f>COUNTIF(D79,"V")</f>
        <v>1</v>
      </c>
      <c r="M71" s="48">
        <f>COUNTIF(D79,"E")</f>
        <v>0</v>
      </c>
      <c r="N71" s="48">
        <f>COUNTIF(D79,"D")</f>
        <v>0</v>
      </c>
      <c r="O71" s="48">
        <f>COUNTIF(D80,"V")</f>
        <v>1</v>
      </c>
      <c r="P71" s="48">
        <f>COUNTIF(D80,"E")</f>
        <v>0</v>
      </c>
      <c r="Q71" s="48">
        <f>COUNTIF(D80,"D")</f>
        <v>0</v>
      </c>
      <c r="R71" s="48">
        <f>COUNTIF(H80,"V")</f>
        <v>0</v>
      </c>
      <c r="S71" s="48">
        <f>COUNTIF(H80,"E")</f>
        <v>0</v>
      </c>
      <c r="T71" s="48">
        <f>COUNTIF(H80,"D")</f>
        <v>1</v>
      </c>
      <c r="U71" s="48">
        <f>COUNTIF(H79,"V")</f>
        <v>0</v>
      </c>
      <c r="V71" s="48">
        <f>COUNTIF(H79,"E")</f>
        <v>0</v>
      </c>
      <c r="W71" s="48">
        <f>COUNTIF(H79,"D")</f>
        <v>1</v>
      </c>
    </row>
    <row r="72" spans="1:23" ht="15.75" thickBot="1" x14ac:dyDescent="0.3"/>
    <row r="73" spans="1:23" ht="18.75" x14ac:dyDescent="0.25">
      <c r="A73" s="49" t="s">
        <v>24</v>
      </c>
      <c r="B73" s="50"/>
      <c r="C73" s="50"/>
      <c r="D73" s="50"/>
      <c r="E73" s="50"/>
      <c r="F73" s="50"/>
      <c r="G73" s="50"/>
      <c r="H73" s="50"/>
      <c r="I73" s="51"/>
      <c r="K73" s="48" t="s">
        <v>46</v>
      </c>
      <c r="L73" s="48">
        <f>COUNTIF(D75,"V")</f>
        <v>1</v>
      </c>
      <c r="M73" s="48">
        <f>COUNTIF(D75,"E")</f>
        <v>0</v>
      </c>
      <c r="N73" s="48">
        <f>COUNTIF(D75,"D")</f>
        <v>0</v>
      </c>
      <c r="O73" s="48">
        <f>COUNTIF(H75,"V")</f>
        <v>0</v>
      </c>
      <c r="P73" s="48">
        <f>COUNTIF(H75,"E")</f>
        <v>0</v>
      </c>
      <c r="Q73" s="48">
        <f>COUNTIF(H75,"D")</f>
        <v>1</v>
      </c>
      <c r="R73" s="48">
        <f>COUNTIF(H76,"V")</f>
        <v>1</v>
      </c>
      <c r="S73" s="48">
        <f>COUNTIF(H76,"E")</f>
        <v>0</v>
      </c>
      <c r="T73" s="48">
        <f>COUNTIF(H76,"D")</f>
        <v>0</v>
      </c>
    </row>
    <row r="74" spans="1:23" x14ac:dyDescent="0.25">
      <c r="A74" s="8"/>
      <c r="B74" s="9"/>
      <c r="C74" s="10"/>
      <c r="D74" s="11" t="s">
        <v>4</v>
      </c>
      <c r="E74" s="11" t="s">
        <v>8</v>
      </c>
      <c r="F74" s="11"/>
      <c r="G74" s="11"/>
      <c r="H74" s="11" t="s">
        <v>4</v>
      </c>
      <c r="I74" s="12" t="s">
        <v>8</v>
      </c>
      <c r="L74" s="48">
        <f>COUNTIF(D76,"V")</f>
        <v>0</v>
      </c>
      <c r="M74" s="48">
        <f>COUNTIF(D76,"E")</f>
        <v>0</v>
      </c>
      <c r="N74" s="48">
        <f>COUNTIF(D76,"D")</f>
        <v>1</v>
      </c>
      <c r="O74" s="48">
        <f>COUNTIF(D77,"V")</f>
        <v>1</v>
      </c>
      <c r="P74" s="48">
        <f>COUNTIF(D77,"E")</f>
        <v>0</v>
      </c>
      <c r="Q74" s="48">
        <f>COUNTIF(D77,"D")</f>
        <v>0</v>
      </c>
      <c r="R74" s="48">
        <f>COUNTIF(H77,"V")</f>
        <v>0</v>
      </c>
      <c r="S74" s="48">
        <f>COUNTIF(H77,"E")</f>
        <v>0</v>
      </c>
      <c r="T74" s="48">
        <f>COUNTIF(H77,"D")</f>
        <v>1</v>
      </c>
    </row>
    <row r="75" spans="1:23" x14ac:dyDescent="0.25">
      <c r="A75" s="17" t="s">
        <v>9</v>
      </c>
      <c r="B75" s="18" t="s">
        <v>20</v>
      </c>
      <c r="C75" s="44" t="str">
        <f>D68</f>
        <v>Louis</v>
      </c>
      <c r="D75" s="39" t="s">
        <v>5</v>
      </c>
      <c r="E75" s="39">
        <v>21</v>
      </c>
      <c r="F75" s="35"/>
      <c r="G75" s="46" t="str">
        <f>D70</f>
        <v>Louise</v>
      </c>
      <c r="H75" s="39" t="s">
        <v>43</v>
      </c>
      <c r="I75" s="41">
        <v>1</v>
      </c>
      <c r="L75" s="48">
        <f>COUNTIF(D78,"V")</f>
        <v>0</v>
      </c>
      <c r="M75" s="48">
        <f>COUNTIF(D78,"E")</f>
        <v>1</v>
      </c>
      <c r="N75" s="48">
        <f>COUNTIF(D78,"D")</f>
        <v>0</v>
      </c>
      <c r="O75" s="48">
        <f>COUNTIF(H78,"V")</f>
        <v>0</v>
      </c>
      <c r="P75" s="48">
        <f>COUNTIF(H78,"E")</f>
        <v>1</v>
      </c>
      <c r="Q75" s="48">
        <f>COUNTIF(H78,"D")</f>
        <v>0</v>
      </c>
      <c r="R75" s="48">
        <f>COUNTIF(H79,"V")</f>
        <v>0</v>
      </c>
      <c r="S75" s="48">
        <f>COUNTIF(H79,"E")</f>
        <v>0</v>
      </c>
      <c r="T75" s="48">
        <f>COUNTIF(H79,"D")</f>
        <v>1</v>
      </c>
    </row>
    <row r="76" spans="1:23" x14ac:dyDescent="0.25">
      <c r="A76" s="19" t="s">
        <v>10</v>
      </c>
      <c r="B76" s="20" t="str">
        <f>IF(H70&lt;&gt;0,"C/D",IF(H70=0,"A/C"))</f>
        <v>C/D</v>
      </c>
      <c r="C76" s="44" t="str">
        <f>IF(H70=0,D68,IF(H70&lt;&gt;0,H68))</f>
        <v>Pedro</v>
      </c>
      <c r="D76" s="39" t="s">
        <v>6</v>
      </c>
      <c r="E76" s="39">
        <v>1</v>
      </c>
      <c r="F76" s="35"/>
      <c r="G76" s="46" t="str">
        <f>IF(H70=0,H68,IF(H70&lt;&gt;0,H70))</f>
        <v xml:space="preserve"> </v>
      </c>
      <c r="H76" s="39" t="s">
        <v>5</v>
      </c>
      <c r="I76" s="41">
        <v>15</v>
      </c>
      <c r="L76" s="48">
        <f>COUNTIF(D79,"V")</f>
        <v>1</v>
      </c>
      <c r="M76" s="48">
        <f>COUNTIF(D79,"E")</f>
        <v>0</v>
      </c>
      <c r="N76" s="48">
        <f>COUNTIF(D79,"D")</f>
        <v>0</v>
      </c>
      <c r="O76" s="48">
        <f>COUNTIF(D80,"V")</f>
        <v>1</v>
      </c>
      <c r="P76" s="48">
        <f>COUNTIF(D80,"E")</f>
        <v>0</v>
      </c>
      <c r="Q76" s="48">
        <f>COUNTIF(D80,"D")</f>
        <v>0</v>
      </c>
      <c r="R76" s="48">
        <f>COUNTIF(H80,"V")</f>
        <v>0</v>
      </c>
      <c r="S76" s="48">
        <f>COUNTIF(H80,"E")</f>
        <v>0</v>
      </c>
      <c r="T76" s="48">
        <f>COUNTIF(H80,"D")</f>
        <v>1</v>
      </c>
    </row>
    <row r="77" spans="1:23" x14ac:dyDescent="0.25">
      <c r="A77" s="21" t="s">
        <v>11</v>
      </c>
      <c r="B77" s="22" t="str">
        <f>IF(H70&lt;&gt;0,"A/C",IF(H70=0,"B/C"))</f>
        <v>A/C</v>
      </c>
      <c r="C77" s="44" t="str">
        <f>IF(H70=0,D70,IF(H70&lt;&gt;0,D68))</f>
        <v>Louis</v>
      </c>
      <c r="D77" s="39" t="s">
        <v>42</v>
      </c>
      <c r="E77" s="39">
        <v>12</v>
      </c>
      <c r="F77" s="35"/>
      <c r="G77" s="46" t="str">
        <f>IF(H70=0,H68,IF(H70&lt;&gt;0,H68))</f>
        <v>Pedro</v>
      </c>
      <c r="H77" s="39" t="s">
        <v>43</v>
      </c>
      <c r="I77" s="41">
        <v>5</v>
      </c>
    </row>
    <row r="78" spans="1:23" x14ac:dyDescent="0.25">
      <c r="A78" s="17" t="s">
        <v>12</v>
      </c>
      <c r="B78" s="18" t="str">
        <f>IF(H70&lt;&gt;0,"B/D",IF(H70=0,"A/B"))</f>
        <v>B/D</v>
      </c>
      <c r="C78" s="44" t="str">
        <f>IF(H70=0,D68,IF(H70&lt;&gt;0,D70))</f>
        <v>Louise</v>
      </c>
      <c r="D78" s="39" t="s">
        <v>7</v>
      </c>
      <c r="E78" s="39">
        <v>4</v>
      </c>
      <c r="F78" s="35"/>
      <c r="G78" s="46" t="str">
        <f>IF(H70=0,D70,IF(H70&lt;&gt;0,H70))</f>
        <v xml:space="preserve"> </v>
      </c>
      <c r="H78" s="39" t="s">
        <v>7</v>
      </c>
      <c r="I78" s="41">
        <v>4</v>
      </c>
    </row>
    <row r="79" spans="1:23" x14ac:dyDescent="0.25">
      <c r="A79" s="19" t="s">
        <v>13</v>
      </c>
      <c r="B79" s="20" t="str">
        <f>IF(H70&lt;&gt;0,"A/D",IF(H70=0,"A/C"))</f>
        <v>A/D</v>
      </c>
      <c r="C79" s="44" t="str">
        <f>IF(H70=0,D68,IF(H70&lt;&gt;0,D68))</f>
        <v>Louis</v>
      </c>
      <c r="D79" s="39" t="s">
        <v>42</v>
      </c>
      <c r="E79" s="39">
        <v>14</v>
      </c>
      <c r="F79" s="35"/>
      <c r="G79" s="46" t="str">
        <f>IF(H70=0,H68,IF(H70&lt;&gt;0,H70))</f>
        <v xml:space="preserve"> </v>
      </c>
      <c r="H79" s="39" t="s">
        <v>43</v>
      </c>
      <c r="I79" s="41">
        <v>4</v>
      </c>
      <c r="L79" s="43" t="s">
        <v>15</v>
      </c>
      <c r="N79" s="48" t="s">
        <v>50</v>
      </c>
      <c r="O79" s="48">
        <f t="shared" ref="O79:O84" si="10">IF(D75="V",50,IF(D75="E",25,IF(D75="D",0)))</f>
        <v>50</v>
      </c>
      <c r="P79" s="48">
        <f t="shared" ref="P79:P84" si="11">O79+E75-I75</f>
        <v>70</v>
      </c>
      <c r="Q79" s="48">
        <f t="shared" ref="Q79:Q84" si="12">IF(H75="V",50,IF(H75="E",25,IF(H75="D",0)))</f>
        <v>0</v>
      </c>
      <c r="R79" s="3">
        <f t="shared" ref="R79:R84" si="13">Q79+I75-E75</f>
        <v>-20</v>
      </c>
    </row>
    <row r="80" spans="1:23" ht="15.75" thickBot="1" x14ac:dyDescent="0.3">
      <c r="A80" s="23" t="s">
        <v>14</v>
      </c>
      <c r="B80" s="24" t="str">
        <f>IF(H70&lt;&gt;0,"B/C",IF(H70=0,"B/C"))</f>
        <v>B/C</v>
      </c>
      <c r="C80" s="45" t="str">
        <f>IF(H70=0,D70,IF(H70&lt;&gt;0,D70))</f>
        <v>Louise</v>
      </c>
      <c r="D80" s="40" t="s">
        <v>42</v>
      </c>
      <c r="E80" s="40">
        <v>15</v>
      </c>
      <c r="F80" s="36"/>
      <c r="G80" s="47" t="str">
        <f>IF(H70=0,H68,IF(H70&lt;&gt;0,H68))</f>
        <v>Pedro</v>
      </c>
      <c r="H80" s="40" t="s">
        <v>43</v>
      </c>
      <c r="I80" s="42">
        <v>8</v>
      </c>
      <c r="L80" s="43">
        <f>LARGE(F84:F87,1)</f>
        <v>187</v>
      </c>
      <c r="O80" s="48">
        <f t="shared" si="10"/>
        <v>0</v>
      </c>
      <c r="P80" s="48">
        <f t="shared" si="11"/>
        <v>-14</v>
      </c>
      <c r="Q80" s="48">
        <f t="shared" si="12"/>
        <v>50</v>
      </c>
      <c r="R80" s="3">
        <f t="shared" si="13"/>
        <v>64</v>
      </c>
    </row>
    <row r="81" spans="1:23" x14ac:dyDescent="0.25">
      <c r="L81" s="43">
        <f>LARGE(F84:F87,2)</f>
        <v>79</v>
      </c>
      <c r="O81" s="48">
        <f t="shared" si="10"/>
        <v>50</v>
      </c>
      <c r="P81" s="48">
        <f t="shared" si="11"/>
        <v>57</v>
      </c>
      <c r="Q81" s="48">
        <f t="shared" si="12"/>
        <v>0</v>
      </c>
      <c r="R81" s="3">
        <f t="shared" si="13"/>
        <v>-7</v>
      </c>
    </row>
    <row r="82" spans="1:23" x14ac:dyDescent="0.25">
      <c r="L82" s="43">
        <f>LARGE(F84:F87,3)</f>
        <v>62</v>
      </c>
      <c r="O82" s="48">
        <f t="shared" si="10"/>
        <v>25</v>
      </c>
      <c r="P82" s="48">
        <f t="shared" si="11"/>
        <v>25</v>
      </c>
      <c r="Q82" s="48">
        <f t="shared" si="12"/>
        <v>25</v>
      </c>
      <c r="R82" s="3">
        <f t="shared" si="13"/>
        <v>25</v>
      </c>
    </row>
    <row r="83" spans="1:23" x14ac:dyDescent="0.25">
      <c r="C83" s="27" t="s">
        <v>21</v>
      </c>
      <c r="D83" s="27" t="s">
        <v>23</v>
      </c>
      <c r="E83" s="27" t="s">
        <v>22</v>
      </c>
      <c r="F83" s="27" t="s">
        <v>15</v>
      </c>
      <c r="G83" s="27" t="s">
        <v>16</v>
      </c>
      <c r="H83" s="27" t="s">
        <v>17</v>
      </c>
      <c r="I83" s="27" t="s">
        <v>18</v>
      </c>
      <c r="L83" s="43">
        <f>LARGE(F84:F87,4)</f>
        <v>-28</v>
      </c>
      <c r="O83" s="48">
        <f t="shared" si="10"/>
        <v>50</v>
      </c>
      <c r="P83" s="48">
        <f t="shared" si="11"/>
        <v>60</v>
      </c>
      <c r="Q83" s="48">
        <f t="shared" si="12"/>
        <v>0</v>
      </c>
      <c r="R83" s="3">
        <f t="shared" si="13"/>
        <v>-10</v>
      </c>
    </row>
    <row r="84" spans="1:23" x14ac:dyDescent="0.25">
      <c r="B84" s="25" t="str">
        <f>D68</f>
        <v>Louis</v>
      </c>
      <c r="C84" s="25">
        <f>IF(H70&lt;&gt;0,SUM(L69:L71),IF(H70=0,SUM(L73:L76)))</f>
        <v>3</v>
      </c>
      <c r="D84" s="25">
        <f>IF(H70&lt;&gt;0,SUM(M69:M71),IF(H70=0,SUM(M73:M76)))</f>
        <v>0</v>
      </c>
      <c r="E84" s="25">
        <f>IF(H70&lt;&gt;0,SUM(N69:N71),IF(H70=0,SUM(N73:N76)))</f>
        <v>0</v>
      </c>
      <c r="F84" s="25">
        <f>IF(H70&lt;&gt;0,SUM(P79,P81,P83),IF(H70=0,SUM(P87:P90)))</f>
        <v>187</v>
      </c>
      <c r="G84" s="25">
        <f>SUM(E75,E77,E79)</f>
        <v>47</v>
      </c>
      <c r="H84" s="25">
        <f>SUM(I75,I77,I79)</f>
        <v>10</v>
      </c>
      <c r="I84" s="25">
        <f>G84-H84</f>
        <v>37</v>
      </c>
      <c r="O84" s="48">
        <f t="shared" si="10"/>
        <v>50</v>
      </c>
      <c r="P84" s="48">
        <f t="shared" si="11"/>
        <v>57</v>
      </c>
      <c r="Q84" s="48">
        <f t="shared" si="12"/>
        <v>0</v>
      </c>
      <c r="R84" s="3">
        <f t="shared" si="13"/>
        <v>-7</v>
      </c>
    </row>
    <row r="85" spans="1:23" x14ac:dyDescent="0.25">
      <c r="B85" s="14" t="str">
        <f>D70</f>
        <v>Louise</v>
      </c>
      <c r="C85" s="14">
        <f>IF(H70&lt;&gt;0,SUM(O69:O71),IF(H70=0,SUM(O73:O76)))</f>
        <v>1</v>
      </c>
      <c r="D85" s="14">
        <f>IF(H70&lt;&gt;0,SUM(P69:P71),IF(H70=0,SUM(P73:P76)))</f>
        <v>1</v>
      </c>
      <c r="E85" s="14">
        <f>IF(H70&lt;&gt;0,SUM(Q69:Q71),IF(H70=0,SUM(Q73:Q76)))</f>
        <v>1</v>
      </c>
      <c r="F85" s="14">
        <f>IF(H70&lt;&gt;0,SUM(R79,P82,P84),IF(H70=0,SUM(R87:R90)))</f>
        <v>62</v>
      </c>
      <c r="G85" s="14">
        <f>SUM(E78,E80,I75)</f>
        <v>20</v>
      </c>
      <c r="H85" s="14">
        <f>SUM(I78,I80,E75)</f>
        <v>33</v>
      </c>
      <c r="I85" s="14">
        <f t="shared" ref="I85:I86" si="14">G85-H85</f>
        <v>-13</v>
      </c>
    </row>
    <row r="86" spans="1:23" x14ac:dyDescent="0.25">
      <c r="B86" s="16" t="str">
        <f>H68</f>
        <v>Pedro</v>
      </c>
      <c r="C86" s="16">
        <f>IF(H70&lt;&gt;0,SUM(R69:R71),IF(H70=0,SUM(R73:R76)))</f>
        <v>0</v>
      </c>
      <c r="D86" s="16">
        <f>IF(H70&lt;&gt;0,SUM(S69:S71),IF(H70=0,SUM(S73:S76)))</f>
        <v>0</v>
      </c>
      <c r="E86" s="16">
        <f>IF(H70&lt;&gt;0,SUM(T69:T71),IF(H70=0,SUM(T73:T76)))</f>
        <v>3</v>
      </c>
      <c r="F86" s="16">
        <f>IF(H70&lt;&gt;0,SUM(P80,R81,R84),IF(H70=0,SUM(T87:T90)))</f>
        <v>-28</v>
      </c>
      <c r="G86" s="16">
        <f>SUM(E76,I77,I80)</f>
        <v>14</v>
      </c>
      <c r="H86" s="16">
        <f>SUM(I76,E77,E80)</f>
        <v>42</v>
      </c>
      <c r="I86" s="16">
        <f t="shared" si="14"/>
        <v>-28</v>
      </c>
      <c r="N86" s="48" t="s">
        <v>51</v>
      </c>
      <c r="O86" s="52" t="s">
        <v>44</v>
      </c>
      <c r="P86" s="52"/>
      <c r="Q86" s="52" t="s">
        <v>52</v>
      </c>
      <c r="R86" s="52"/>
      <c r="S86" s="52" t="s">
        <v>53</v>
      </c>
      <c r="T86" s="52"/>
    </row>
    <row r="87" spans="1:23" x14ac:dyDescent="0.25">
      <c r="B87" s="15" t="str">
        <f>H70</f>
        <v xml:space="preserve"> </v>
      </c>
      <c r="C87" s="15">
        <f>IF(H70&lt;&gt;0,SUM(U69:U71),IF(H70=0," "))</f>
        <v>1</v>
      </c>
      <c r="D87" s="15">
        <f>IF(H70&lt;&gt;0,SUM(V69:V71),IF(H70=0," "))</f>
        <v>1</v>
      </c>
      <c r="E87" s="15">
        <f>IF(H70&lt;&gt;0,SUM(W69:W71),IF(H70=0," "))</f>
        <v>1</v>
      </c>
      <c r="F87" s="15">
        <f>IF(H70&lt;&gt;0,SUM(R80,R82,R83),IF(H70=0," " ))</f>
        <v>79</v>
      </c>
      <c r="G87" s="15">
        <f>IF(H70&lt;&gt;0,SUM(I79,I78,I76),IF(H70=0," "))</f>
        <v>23</v>
      </c>
      <c r="H87" s="15">
        <f>IF(H70&lt;&gt;0,SUM(E79,E78,E76),IF(H70=0," "))</f>
        <v>19</v>
      </c>
      <c r="I87" s="15">
        <f>IF(H70&lt;&gt;0,G87-H87,IF(H70=0," "))</f>
        <v>4</v>
      </c>
      <c r="O87" s="48">
        <f>IF(D75="V",50,IF(D75="E",25,IF(D75="D",0)))</f>
        <v>50</v>
      </c>
      <c r="P87" s="48">
        <f>O87+E75-I75</f>
        <v>70</v>
      </c>
      <c r="Q87" s="48">
        <f>IF(H75="V",50,IF(H75="E",25,IF(H75="D",0)))</f>
        <v>0</v>
      </c>
      <c r="R87" s="48">
        <f>Q87+I75-E75</f>
        <v>-20</v>
      </c>
      <c r="S87" s="48">
        <f>IF(H76="V",50,IF(H76="E",25,IF(H76="D",0)))</f>
        <v>50</v>
      </c>
      <c r="T87" s="48">
        <f>S87+I76-E76</f>
        <v>64</v>
      </c>
    </row>
    <row r="88" spans="1:23" x14ac:dyDescent="0.25">
      <c r="O88" s="48">
        <f>IF(D76="V",50,IF(D76="E",25,IF(D76="D",0)))</f>
        <v>0</v>
      </c>
      <c r="P88" s="48">
        <f>O88+E76-I76</f>
        <v>-14</v>
      </c>
      <c r="Q88" s="48">
        <f>IF(D77="V",50,IF(D77="E",25,IF(D77="D",0)))</f>
        <v>50</v>
      </c>
      <c r="R88" s="48">
        <f>Q88+E77-I77</f>
        <v>57</v>
      </c>
      <c r="S88" s="48">
        <f>IF(H77="V",50,IF(H77="E",25,IF(H77="D",0)))</f>
        <v>0</v>
      </c>
      <c r="T88" s="48">
        <f>S88+I77-E77</f>
        <v>-7</v>
      </c>
    </row>
    <row r="89" spans="1:23" x14ac:dyDescent="0.25">
      <c r="O89" s="48">
        <f>IF(D78="V",50,IF(D78="E",25,IF(D78="D",0)))</f>
        <v>25</v>
      </c>
      <c r="P89" s="48">
        <f>O89+E78-I78</f>
        <v>25</v>
      </c>
      <c r="Q89" s="48">
        <f>IF(H78="V",50,IF(H78="E",25,IF(H78="D",0)))</f>
        <v>25</v>
      </c>
      <c r="R89" s="48">
        <f>Q89+I78-E78</f>
        <v>25</v>
      </c>
      <c r="S89" s="48">
        <f>IF(H79="V",50,IF(H79="E",25,IF(H79="D",0)))</f>
        <v>0</v>
      </c>
      <c r="T89" s="48">
        <f>S89+I79-E79</f>
        <v>-10</v>
      </c>
    </row>
    <row r="90" spans="1:23" x14ac:dyDescent="0.25">
      <c r="D90" s="32"/>
      <c r="E90" s="13" t="s">
        <v>19</v>
      </c>
      <c r="O90" s="48">
        <f>IF(D79="V",50,IF(D79="E",25,IF(D79="D",0)))</f>
        <v>50</v>
      </c>
      <c r="P90" s="48">
        <f>O90+E79-I79</f>
        <v>60</v>
      </c>
      <c r="Q90" s="48">
        <f>IF(D80="V",50,IF(D80="E",25,IF(D80="D",0)))</f>
        <v>50</v>
      </c>
      <c r="R90" s="48">
        <f>Q90+E80-I80</f>
        <v>57</v>
      </c>
      <c r="S90" s="48">
        <f>IF(H80="V",50,IF(H80="E",25,IF(H80="D",0)))</f>
        <v>0</v>
      </c>
      <c r="T90" s="48">
        <f>S90+I80-E80</f>
        <v>-7</v>
      </c>
    </row>
    <row r="91" spans="1:23" x14ac:dyDescent="0.25">
      <c r="D91" s="33">
        <v>1</v>
      </c>
      <c r="E91" s="28" t="str">
        <f>INDEX(B84:B87,MATCH(L80,F84:F87,))</f>
        <v>Louis</v>
      </c>
    </row>
    <row r="92" spans="1:23" x14ac:dyDescent="0.25">
      <c r="D92" s="33">
        <v>2</v>
      </c>
      <c r="E92" s="29" t="str">
        <f>INDEX(B84:B87,MATCH(L81,F84:F87,))</f>
        <v xml:space="preserve"> </v>
      </c>
      <c r="G92" s="26"/>
    </row>
    <row r="93" spans="1:23" x14ac:dyDescent="0.25">
      <c r="D93" s="33">
        <v>3</v>
      </c>
      <c r="E93" s="30" t="str">
        <f>INDEX(B84:B87,MATCH(L82,F84:F87,))</f>
        <v>Louise</v>
      </c>
    </row>
    <row r="94" spans="1:23" x14ac:dyDescent="0.25">
      <c r="D94" s="33">
        <v>4</v>
      </c>
      <c r="E94" s="31" t="str">
        <f>INDEX(B84:B87,MATCH(L83,F84:F87,))</f>
        <v>Pedro</v>
      </c>
    </row>
    <row r="95" spans="1:23" x14ac:dyDescent="0.25">
      <c r="A95" s="34"/>
      <c r="B95" s="34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</row>
    <row r="96" spans="1:23" x14ac:dyDescent="0.25">
      <c r="A96" s="34"/>
      <c r="B96" s="34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</row>
    <row r="97" spans="1:23" ht="15" customHeight="1" x14ac:dyDescent="0.25">
      <c r="A97" s="53" t="s">
        <v>28</v>
      </c>
      <c r="B97" s="53"/>
      <c r="C97" s="53"/>
      <c r="D97" s="53"/>
      <c r="E97" s="53"/>
      <c r="F97" s="53"/>
      <c r="G97" s="53"/>
      <c r="H97" s="53"/>
      <c r="I97" s="53"/>
    </row>
    <row r="98" spans="1:23" ht="15" customHeight="1" x14ac:dyDescent="0.25">
      <c r="A98" s="53"/>
      <c r="B98" s="53"/>
      <c r="C98" s="53"/>
      <c r="D98" s="53"/>
      <c r="E98" s="53"/>
      <c r="F98" s="53"/>
      <c r="G98" s="53"/>
      <c r="H98" s="53"/>
      <c r="I98" s="53"/>
      <c r="L98" s="48" t="s">
        <v>0</v>
      </c>
      <c r="O98" s="48" t="s">
        <v>1</v>
      </c>
      <c r="R98" s="48" t="s">
        <v>2</v>
      </c>
      <c r="U98" s="48" t="s">
        <v>3</v>
      </c>
    </row>
    <row r="99" spans="1:23" ht="15.75" thickBot="1" x14ac:dyDescent="0.3">
      <c r="L99" s="48" t="s">
        <v>47</v>
      </c>
      <c r="M99" s="48" t="s">
        <v>48</v>
      </c>
      <c r="N99" s="48" t="s">
        <v>49</v>
      </c>
      <c r="O99" s="48" t="s">
        <v>47</v>
      </c>
      <c r="P99" s="48" t="s">
        <v>48</v>
      </c>
      <c r="Q99" s="48" t="s">
        <v>49</v>
      </c>
      <c r="R99" s="48" t="s">
        <v>47</v>
      </c>
      <c r="S99" s="48" t="s">
        <v>48</v>
      </c>
      <c r="T99" s="48" t="s">
        <v>49</v>
      </c>
      <c r="U99" s="48" t="s">
        <v>47</v>
      </c>
      <c r="V99" s="48" t="s">
        <v>48</v>
      </c>
      <c r="W99" s="48" t="s">
        <v>49</v>
      </c>
    </row>
    <row r="100" spans="1:23" ht="15.75" thickBot="1" x14ac:dyDescent="0.3">
      <c r="C100" s="4" t="s">
        <v>0</v>
      </c>
      <c r="D100" s="37" t="str">
        <f>IF('Phase 1'!H70&lt;&gt;0,'Phase 1'!E94,IF('Phase 1'!H70=0,'Phase 1'!E93))</f>
        <v>Perrine</v>
      </c>
      <c r="G100" s="6" t="s">
        <v>2</v>
      </c>
      <c r="H100" s="38" t="str">
        <f>IF('Phase 1'!H102&lt;&gt;0,'Phase 1'!E125,IF('Phase 1'!H102=0,'Phase 1'!E155))</f>
        <v>Isabelle</v>
      </c>
    </row>
    <row r="101" spans="1:23" ht="15.75" thickBot="1" x14ac:dyDescent="0.3">
      <c r="K101" s="48" t="s">
        <v>45</v>
      </c>
      <c r="L101" s="48">
        <f>COUNTIF(D107,"V")</f>
        <v>1</v>
      </c>
      <c r="M101" s="48">
        <f>COUNTIF(D107,"E")</f>
        <v>0</v>
      </c>
      <c r="N101" s="48">
        <f>COUNTIF(D107,"D")</f>
        <v>0</v>
      </c>
      <c r="O101" s="48">
        <f>COUNTIF(H107,"V")</f>
        <v>0</v>
      </c>
      <c r="P101" s="48">
        <f>COUNTIF(H107,"E")</f>
        <v>0</v>
      </c>
      <c r="Q101" s="48">
        <f>COUNTIF(H107,"D")</f>
        <v>1</v>
      </c>
      <c r="R101" s="48">
        <f>COUNTIF(D108,"V")</f>
        <v>0</v>
      </c>
      <c r="S101" s="48">
        <f>COUNTIF(D108,"E")</f>
        <v>0</v>
      </c>
      <c r="T101" s="48">
        <f>COUNTIF(D108,"D")</f>
        <v>1</v>
      </c>
      <c r="U101" s="48">
        <f>COUNTIF(H108,"V")</f>
        <v>1</v>
      </c>
      <c r="V101" s="48">
        <f>COUNTIF(H108,"E")</f>
        <v>0</v>
      </c>
      <c r="W101" s="48">
        <f>COUNTIF(H108,"D")</f>
        <v>0</v>
      </c>
    </row>
    <row r="102" spans="1:23" ht="15.75" thickBot="1" x14ac:dyDescent="0.3">
      <c r="C102" s="5" t="s">
        <v>1</v>
      </c>
      <c r="D102" s="38" t="str">
        <f>'Phase 1'!E124</f>
        <v>Louison</v>
      </c>
      <c r="G102" s="7" t="s">
        <v>3</v>
      </c>
      <c r="H102" s="38" t="str">
        <f>IF('Phase 1'!H102&lt;&gt;0,'Phase 1'!E155,IF('Phase 1'!H102=0," "))</f>
        <v xml:space="preserve"> </v>
      </c>
      <c r="L102" s="48">
        <f>COUNTIF(D109,"V")</f>
        <v>1</v>
      </c>
      <c r="M102" s="48">
        <f>COUNTIF(D109,"E")</f>
        <v>0</v>
      </c>
      <c r="N102" s="48">
        <f>COUNTIF(D109,"D")</f>
        <v>0</v>
      </c>
      <c r="O102" s="48">
        <f>COUNTIF(D110,"V")</f>
        <v>0</v>
      </c>
      <c r="P102" s="48">
        <f>COUNTIF(D110,"E")</f>
        <v>1</v>
      </c>
      <c r="Q102" s="48">
        <f>COUNTIF(D110,"D")</f>
        <v>0</v>
      </c>
      <c r="R102" s="48">
        <f>COUNTIF(H109,"V")</f>
        <v>0</v>
      </c>
      <c r="S102" s="48">
        <f>COUNTIF(H109,"E")</f>
        <v>0</v>
      </c>
      <c r="T102" s="48">
        <f>COUNTIF(H109,"D")</f>
        <v>1</v>
      </c>
      <c r="U102" s="48">
        <f>COUNTIF(H110,"V")</f>
        <v>0</v>
      </c>
      <c r="V102" s="48">
        <f>COUNTIF(H110,"E")</f>
        <v>1</v>
      </c>
      <c r="W102" s="48">
        <f>COUNTIF(H110,"D")</f>
        <v>0</v>
      </c>
    </row>
    <row r="103" spans="1:23" x14ac:dyDescent="0.25">
      <c r="C103" s="34"/>
      <c r="D103" s="9"/>
      <c r="G103" s="34"/>
      <c r="H103" s="9"/>
      <c r="L103" s="48">
        <f>COUNTIF(D111,"V")</f>
        <v>1</v>
      </c>
      <c r="M103" s="48">
        <f>COUNTIF(D111,"E")</f>
        <v>0</v>
      </c>
      <c r="N103" s="48">
        <f>COUNTIF(D111,"D")</f>
        <v>0</v>
      </c>
      <c r="O103" s="48">
        <f>COUNTIF(D112,"V")</f>
        <v>1</v>
      </c>
      <c r="P103" s="48">
        <f>COUNTIF(D112,"E")</f>
        <v>0</v>
      </c>
      <c r="Q103" s="48">
        <f>COUNTIF(D112,"D")</f>
        <v>0</v>
      </c>
      <c r="R103" s="48">
        <f>COUNTIF(H112,"V")</f>
        <v>0</v>
      </c>
      <c r="S103" s="48">
        <f>COUNTIF(H112,"E")</f>
        <v>0</v>
      </c>
      <c r="T103" s="48">
        <f>COUNTIF(H112,"D")</f>
        <v>1</v>
      </c>
      <c r="U103" s="48">
        <f>COUNTIF(H111,"V")</f>
        <v>0</v>
      </c>
      <c r="V103" s="48">
        <f>COUNTIF(H111,"E")</f>
        <v>0</v>
      </c>
      <c r="W103" s="48">
        <f>COUNTIF(H111,"D")</f>
        <v>1</v>
      </c>
    </row>
    <row r="104" spans="1:23" ht="15.75" thickBot="1" x14ac:dyDescent="0.3"/>
    <row r="105" spans="1:23" ht="18.75" x14ac:dyDescent="0.25">
      <c r="A105" s="49" t="s">
        <v>24</v>
      </c>
      <c r="B105" s="50"/>
      <c r="C105" s="50"/>
      <c r="D105" s="50"/>
      <c r="E105" s="50"/>
      <c r="F105" s="50"/>
      <c r="G105" s="50"/>
      <c r="H105" s="50"/>
      <c r="I105" s="51"/>
      <c r="K105" s="48" t="s">
        <v>46</v>
      </c>
      <c r="L105" s="48">
        <f>COUNTIF(D107,"V")</f>
        <v>1</v>
      </c>
      <c r="M105" s="48">
        <f>COUNTIF(D107,"E")</f>
        <v>0</v>
      </c>
      <c r="N105" s="48">
        <f>COUNTIF(D107,"D")</f>
        <v>0</v>
      </c>
      <c r="O105" s="48">
        <f>COUNTIF(H107,"V")</f>
        <v>0</v>
      </c>
      <c r="P105" s="48">
        <f>COUNTIF(H107,"E")</f>
        <v>0</v>
      </c>
      <c r="Q105" s="48">
        <f>COUNTIF(H107,"D")</f>
        <v>1</v>
      </c>
      <c r="R105" s="48">
        <f>COUNTIF(H108,"V")</f>
        <v>1</v>
      </c>
      <c r="S105" s="48">
        <f>COUNTIF(H108,"E")</f>
        <v>0</v>
      </c>
      <c r="T105" s="48">
        <f>COUNTIF(H108,"D")</f>
        <v>0</v>
      </c>
    </row>
    <row r="106" spans="1:23" x14ac:dyDescent="0.25">
      <c r="A106" s="8"/>
      <c r="B106" s="9"/>
      <c r="C106" s="10"/>
      <c r="D106" s="11" t="s">
        <v>4</v>
      </c>
      <c r="E106" s="11" t="s">
        <v>8</v>
      </c>
      <c r="F106" s="11"/>
      <c r="G106" s="11"/>
      <c r="H106" s="11" t="s">
        <v>4</v>
      </c>
      <c r="I106" s="12" t="s">
        <v>8</v>
      </c>
      <c r="L106" s="48">
        <f>COUNTIF(D108,"V")</f>
        <v>0</v>
      </c>
      <c r="M106" s="48">
        <f>COUNTIF(D108,"E")</f>
        <v>0</v>
      </c>
      <c r="N106" s="48">
        <f>COUNTIF(D108,"D")</f>
        <v>1</v>
      </c>
      <c r="O106" s="48">
        <f>COUNTIF(D109,"V")</f>
        <v>1</v>
      </c>
      <c r="P106" s="48">
        <f>COUNTIF(D109,"E")</f>
        <v>0</v>
      </c>
      <c r="Q106" s="48">
        <f>COUNTIF(D109,"D")</f>
        <v>0</v>
      </c>
      <c r="R106" s="48">
        <f>COUNTIF(H109,"V")</f>
        <v>0</v>
      </c>
      <c r="S106" s="48">
        <f>COUNTIF(H109,"E")</f>
        <v>0</v>
      </c>
      <c r="T106" s="48">
        <f>COUNTIF(H109,"D")</f>
        <v>1</v>
      </c>
    </row>
    <row r="107" spans="1:23" x14ac:dyDescent="0.25">
      <c r="A107" s="17" t="s">
        <v>9</v>
      </c>
      <c r="B107" s="18" t="s">
        <v>20</v>
      </c>
      <c r="C107" s="44" t="str">
        <f>D100</f>
        <v>Perrine</v>
      </c>
      <c r="D107" s="39" t="s">
        <v>5</v>
      </c>
      <c r="E107" s="39">
        <v>21</v>
      </c>
      <c r="F107" s="35"/>
      <c r="G107" s="46" t="str">
        <f>D102</f>
        <v>Louison</v>
      </c>
      <c r="H107" s="39" t="s">
        <v>43</v>
      </c>
      <c r="I107" s="41">
        <v>1</v>
      </c>
      <c r="L107" s="48">
        <f>COUNTIF(D110,"V")</f>
        <v>0</v>
      </c>
      <c r="M107" s="48">
        <f>COUNTIF(D110,"E")</f>
        <v>1</v>
      </c>
      <c r="N107" s="48">
        <f>COUNTIF(D110,"D")</f>
        <v>0</v>
      </c>
      <c r="O107" s="48">
        <f>COUNTIF(H110,"V")</f>
        <v>0</v>
      </c>
      <c r="P107" s="48">
        <f>COUNTIF(H110,"E")</f>
        <v>1</v>
      </c>
      <c r="Q107" s="48">
        <f>COUNTIF(H110,"D")</f>
        <v>0</v>
      </c>
      <c r="R107" s="48">
        <f>COUNTIF(H111,"V")</f>
        <v>0</v>
      </c>
      <c r="S107" s="48">
        <f>COUNTIF(H111,"E")</f>
        <v>0</v>
      </c>
      <c r="T107" s="48">
        <f>COUNTIF(H111,"D")</f>
        <v>1</v>
      </c>
    </row>
    <row r="108" spans="1:23" x14ac:dyDescent="0.25">
      <c r="A108" s="19" t="s">
        <v>10</v>
      </c>
      <c r="B108" s="20" t="str">
        <f>IF(H102&lt;&gt;0,"C/D",IF(H102=0,"A/C"))</f>
        <v>C/D</v>
      </c>
      <c r="C108" s="44" t="str">
        <f>IF(H102=0,D100,IF(H102&lt;&gt;0,H100))</f>
        <v>Isabelle</v>
      </c>
      <c r="D108" s="39" t="s">
        <v>6</v>
      </c>
      <c r="E108" s="39">
        <v>1</v>
      </c>
      <c r="F108" s="35"/>
      <c r="G108" s="46" t="str">
        <f>IF(H102=0,H100,IF(H102&lt;&gt;0,H102))</f>
        <v xml:space="preserve"> </v>
      </c>
      <c r="H108" s="39" t="s">
        <v>5</v>
      </c>
      <c r="I108" s="41">
        <v>15</v>
      </c>
      <c r="L108" s="48">
        <f>COUNTIF(D111,"V")</f>
        <v>1</v>
      </c>
      <c r="M108" s="48">
        <f>COUNTIF(D111,"E")</f>
        <v>0</v>
      </c>
      <c r="N108" s="48">
        <f>COUNTIF(D111,"D")</f>
        <v>0</v>
      </c>
      <c r="O108" s="48">
        <f>COUNTIF(D112,"V")</f>
        <v>1</v>
      </c>
      <c r="P108" s="48">
        <f>COUNTIF(D112,"E")</f>
        <v>0</v>
      </c>
      <c r="Q108" s="48">
        <f>COUNTIF(D112,"D")</f>
        <v>0</v>
      </c>
      <c r="R108" s="48">
        <f>COUNTIF(H112,"V")</f>
        <v>0</v>
      </c>
      <c r="S108" s="48">
        <f>COUNTIF(H112,"E")</f>
        <v>0</v>
      </c>
      <c r="T108" s="48">
        <f>COUNTIF(H112,"D")</f>
        <v>1</v>
      </c>
    </row>
    <row r="109" spans="1:23" x14ac:dyDescent="0.25">
      <c r="A109" s="21" t="s">
        <v>11</v>
      </c>
      <c r="B109" s="22" t="str">
        <f>IF(H102&lt;&gt;0,"A/C",IF(H102=0,"B/C"))</f>
        <v>A/C</v>
      </c>
      <c r="C109" s="44" t="str">
        <f>IF(H102=0,D102,IF(H102&lt;&gt;0,D100))</f>
        <v>Perrine</v>
      </c>
      <c r="D109" s="39" t="s">
        <v>42</v>
      </c>
      <c r="E109" s="39">
        <v>12</v>
      </c>
      <c r="F109" s="35"/>
      <c r="G109" s="46" t="str">
        <f>IF(H102=0,H100,IF(H102&lt;&gt;0,H100))</f>
        <v>Isabelle</v>
      </c>
      <c r="H109" s="39" t="s">
        <v>43</v>
      </c>
      <c r="I109" s="41">
        <v>5</v>
      </c>
    </row>
    <row r="110" spans="1:23" x14ac:dyDescent="0.25">
      <c r="A110" s="17" t="s">
        <v>12</v>
      </c>
      <c r="B110" s="18" t="str">
        <f>IF(H102&lt;&gt;0,"B/D",IF(H102=0,"A/B"))</f>
        <v>B/D</v>
      </c>
      <c r="C110" s="44" t="str">
        <f>IF(H102=0,D100,IF(H102&lt;&gt;0,D102))</f>
        <v>Louison</v>
      </c>
      <c r="D110" s="39" t="s">
        <v>7</v>
      </c>
      <c r="E110" s="39">
        <v>4</v>
      </c>
      <c r="F110" s="35"/>
      <c r="G110" s="46" t="str">
        <f>IF(H102=0,D102,IF(H102&lt;&gt;0,H102))</f>
        <v xml:space="preserve"> </v>
      </c>
      <c r="H110" s="39" t="s">
        <v>7</v>
      </c>
      <c r="I110" s="41">
        <v>4</v>
      </c>
    </row>
    <row r="111" spans="1:23" x14ac:dyDescent="0.25">
      <c r="A111" s="19" t="s">
        <v>13</v>
      </c>
      <c r="B111" s="20" t="str">
        <f>IF(H102&lt;&gt;0,"A/D",IF(H102=0,"A/C"))</f>
        <v>A/D</v>
      </c>
      <c r="C111" s="44" t="str">
        <f>IF(H102=0,D100,IF(H102&lt;&gt;0,D100))</f>
        <v>Perrine</v>
      </c>
      <c r="D111" s="39" t="s">
        <v>42</v>
      </c>
      <c r="E111" s="39">
        <v>14</v>
      </c>
      <c r="F111" s="35"/>
      <c r="G111" s="46" t="str">
        <f>IF(H102=0,H100,IF(H102&lt;&gt;0,H102))</f>
        <v xml:space="preserve"> </v>
      </c>
      <c r="H111" s="39" t="s">
        <v>43</v>
      </c>
      <c r="I111" s="41">
        <v>4</v>
      </c>
      <c r="L111" s="43" t="s">
        <v>15</v>
      </c>
      <c r="N111" s="48" t="s">
        <v>50</v>
      </c>
      <c r="O111" s="48">
        <f t="shared" ref="O111:O116" si="15">IF(D107="V",50,IF(D107="E",25,IF(D107="D",0)))</f>
        <v>50</v>
      </c>
      <c r="P111" s="48">
        <f t="shared" ref="P111:P116" si="16">O111+E107-I107</f>
        <v>70</v>
      </c>
      <c r="Q111" s="48">
        <f t="shared" ref="Q111:Q116" si="17">IF(H107="V",50,IF(H107="E",25,IF(H107="D",0)))</f>
        <v>0</v>
      </c>
      <c r="R111" s="3">
        <f t="shared" ref="R111:R116" si="18">Q111+I107-E107</f>
        <v>-20</v>
      </c>
    </row>
    <row r="112" spans="1:23" ht="15.75" thickBot="1" x14ac:dyDescent="0.3">
      <c r="A112" s="23" t="s">
        <v>14</v>
      </c>
      <c r="B112" s="24" t="str">
        <f>IF(H102&lt;&gt;0,"B/C",IF(H102=0,"B/C"))</f>
        <v>B/C</v>
      </c>
      <c r="C112" s="45" t="str">
        <f>IF(H102=0,D102,IF(H102&lt;&gt;0,D102))</f>
        <v>Louison</v>
      </c>
      <c r="D112" s="40" t="s">
        <v>42</v>
      </c>
      <c r="E112" s="40">
        <v>15</v>
      </c>
      <c r="F112" s="36"/>
      <c r="G112" s="47" t="str">
        <f>IF(H102=0,H100,IF(H102&lt;&gt;0,H100))</f>
        <v>Isabelle</v>
      </c>
      <c r="H112" s="40" t="s">
        <v>43</v>
      </c>
      <c r="I112" s="42">
        <v>8</v>
      </c>
      <c r="L112" s="43">
        <f>LARGE(F116:F119,1)</f>
        <v>187</v>
      </c>
      <c r="O112" s="48">
        <f t="shared" si="15"/>
        <v>0</v>
      </c>
      <c r="P112" s="48">
        <f t="shared" si="16"/>
        <v>-14</v>
      </c>
      <c r="Q112" s="48">
        <f t="shared" si="17"/>
        <v>50</v>
      </c>
      <c r="R112" s="3">
        <f t="shared" si="18"/>
        <v>64</v>
      </c>
    </row>
    <row r="113" spans="1:23" x14ac:dyDescent="0.25">
      <c r="L113" s="43">
        <f>LARGE(F116:F119,2)</f>
        <v>79</v>
      </c>
      <c r="O113" s="48">
        <f t="shared" si="15"/>
        <v>50</v>
      </c>
      <c r="P113" s="48">
        <f t="shared" si="16"/>
        <v>57</v>
      </c>
      <c r="Q113" s="48">
        <f t="shared" si="17"/>
        <v>0</v>
      </c>
      <c r="R113" s="3">
        <f t="shared" si="18"/>
        <v>-7</v>
      </c>
    </row>
    <row r="114" spans="1:23" x14ac:dyDescent="0.25">
      <c r="L114" s="43">
        <f>LARGE(F116:F119,3)</f>
        <v>62</v>
      </c>
      <c r="O114" s="48">
        <f t="shared" si="15"/>
        <v>25</v>
      </c>
      <c r="P114" s="48">
        <f t="shared" si="16"/>
        <v>25</v>
      </c>
      <c r="Q114" s="48">
        <f t="shared" si="17"/>
        <v>25</v>
      </c>
      <c r="R114" s="3">
        <f t="shared" si="18"/>
        <v>25</v>
      </c>
    </row>
    <row r="115" spans="1:23" x14ac:dyDescent="0.25">
      <c r="C115" s="27" t="s">
        <v>21</v>
      </c>
      <c r="D115" s="27" t="s">
        <v>23</v>
      </c>
      <c r="E115" s="27" t="s">
        <v>22</v>
      </c>
      <c r="F115" s="27" t="s">
        <v>15</v>
      </c>
      <c r="G115" s="27" t="s">
        <v>16</v>
      </c>
      <c r="H115" s="27" t="s">
        <v>17</v>
      </c>
      <c r="I115" s="27" t="s">
        <v>18</v>
      </c>
      <c r="L115" s="43">
        <f>LARGE(F116:F119,4)</f>
        <v>-28</v>
      </c>
      <c r="O115" s="48">
        <f t="shared" si="15"/>
        <v>50</v>
      </c>
      <c r="P115" s="48">
        <f t="shared" si="16"/>
        <v>60</v>
      </c>
      <c r="Q115" s="48">
        <f t="shared" si="17"/>
        <v>0</v>
      </c>
      <c r="R115" s="3">
        <f t="shared" si="18"/>
        <v>-10</v>
      </c>
    </row>
    <row r="116" spans="1:23" x14ac:dyDescent="0.25">
      <c r="B116" s="25" t="str">
        <f>D100</f>
        <v>Perrine</v>
      </c>
      <c r="C116" s="25">
        <f>IF(H102&lt;&gt;0,SUM(L101:L103),IF(H102=0,SUM(L105:L108)))</f>
        <v>3</v>
      </c>
      <c r="D116" s="25">
        <f>IF(H102&lt;&gt;0,SUM(M101:M103),IF(H102=0,SUM(M105:M108)))</f>
        <v>0</v>
      </c>
      <c r="E116" s="25">
        <f>IF(H102&lt;&gt;0,SUM(N101:N103),IF(H102=0,SUM(N105:N108)))</f>
        <v>0</v>
      </c>
      <c r="F116" s="25">
        <f>IF(H102&lt;&gt;0,SUM(P111,P113,P115),IF(H102=0,SUM(P119:P122)))</f>
        <v>187</v>
      </c>
      <c r="G116" s="25">
        <f>SUM(E107,E109,E111)</f>
        <v>47</v>
      </c>
      <c r="H116" s="25">
        <f>SUM(I107,I109,I111)</f>
        <v>10</v>
      </c>
      <c r="I116" s="25">
        <f>G116-H116</f>
        <v>37</v>
      </c>
      <c r="O116" s="48">
        <f t="shared" si="15"/>
        <v>50</v>
      </c>
      <c r="P116" s="48">
        <f t="shared" si="16"/>
        <v>57</v>
      </c>
      <c r="Q116" s="48">
        <f t="shared" si="17"/>
        <v>0</v>
      </c>
      <c r="R116" s="3">
        <f t="shared" si="18"/>
        <v>-7</v>
      </c>
    </row>
    <row r="117" spans="1:23" x14ac:dyDescent="0.25">
      <c r="B117" s="14" t="str">
        <f>D102</f>
        <v>Louison</v>
      </c>
      <c r="C117" s="14">
        <f>IF(H102&lt;&gt;0,SUM(O101:O103),IF(H102=0,SUM(O105:O108)))</f>
        <v>1</v>
      </c>
      <c r="D117" s="14">
        <f>IF(H102&lt;&gt;0,SUM(P101:P103),IF(H102=0,SUM(P105:P108)))</f>
        <v>1</v>
      </c>
      <c r="E117" s="14">
        <f>IF(H102&lt;&gt;0,SUM(Q101:Q103),IF(H102=0,SUM(Q105:Q108)))</f>
        <v>1</v>
      </c>
      <c r="F117" s="14">
        <f>IF(H102&lt;&gt;0,SUM(R111,P114,P116),IF(H102=0,SUM(R119:R122)))</f>
        <v>62</v>
      </c>
      <c r="G117" s="14">
        <f>SUM(E110,E112,I107)</f>
        <v>20</v>
      </c>
      <c r="H117" s="14">
        <f>SUM(I110,I112,E107)</f>
        <v>33</v>
      </c>
      <c r="I117" s="14">
        <f t="shared" ref="I117:I118" si="19">G117-H117</f>
        <v>-13</v>
      </c>
    </row>
    <row r="118" spans="1:23" x14ac:dyDescent="0.25">
      <c r="B118" s="16" t="str">
        <f>H100</f>
        <v>Isabelle</v>
      </c>
      <c r="C118" s="16">
        <f>IF(H102&lt;&gt;0,SUM(R101:R103),IF(H102=0,SUM(R105:R108)))</f>
        <v>0</v>
      </c>
      <c r="D118" s="16">
        <f>IF(H102&lt;&gt;0,SUM(S101:S103),IF(H102=0,SUM(S105:S108)))</f>
        <v>0</v>
      </c>
      <c r="E118" s="16">
        <f>IF(H102&lt;&gt;0,SUM(T101:T103),IF(H102=0,SUM(T105:T108)))</f>
        <v>3</v>
      </c>
      <c r="F118" s="16">
        <f>IF(H102&lt;&gt;0,SUM(P112,R113,R116),IF(H102=0,SUM(T119:T122)))</f>
        <v>-28</v>
      </c>
      <c r="G118" s="16">
        <f>SUM(E108,I109,I112)</f>
        <v>14</v>
      </c>
      <c r="H118" s="16">
        <f>SUM(I108,E109,E112)</f>
        <v>42</v>
      </c>
      <c r="I118" s="16">
        <f t="shared" si="19"/>
        <v>-28</v>
      </c>
      <c r="N118" s="48" t="s">
        <v>51</v>
      </c>
      <c r="O118" s="52" t="s">
        <v>44</v>
      </c>
      <c r="P118" s="52"/>
      <c r="Q118" s="52" t="s">
        <v>52</v>
      </c>
      <c r="R118" s="52"/>
      <c r="S118" s="52" t="s">
        <v>53</v>
      </c>
      <c r="T118" s="52"/>
    </row>
    <row r="119" spans="1:23" x14ac:dyDescent="0.25">
      <c r="B119" s="15" t="str">
        <f>H102</f>
        <v xml:space="preserve"> </v>
      </c>
      <c r="C119" s="15">
        <f>IF(H102&lt;&gt;0,SUM(U101:U103),IF(H102=0," "))</f>
        <v>1</v>
      </c>
      <c r="D119" s="15">
        <f>IF(H102&lt;&gt;0,SUM(V101:V103),IF(H102=0," "))</f>
        <v>1</v>
      </c>
      <c r="E119" s="15">
        <f>IF(H102&lt;&gt;0,SUM(W101:W103),IF(H102=0," "))</f>
        <v>1</v>
      </c>
      <c r="F119" s="15">
        <f>IF(H102&lt;&gt;0,SUM(R112,R114,R115),IF(H102=0," " ))</f>
        <v>79</v>
      </c>
      <c r="G119" s="15">
        <f>IF(H102&lt;&gt;0,SUM(I111,I110,I108),IF(H102=0," "))</f>
        <v>23</v>
      </c>
      <c r="H119" s="15">
        <f>IF(H102&lt;&gt;0,SUM(E111,E110,E108),IF(H102=0," "))</f>
        <v>19</v>
      </c>
      <c r="I119" s="15">
        <f>IF(H102&lt;&gt;0,G119-H119,IF(H102=0," "))</f>
        <v>4</v>
      </c>
      <c r="O119" s="48">
        <f>IF(D107="V",50,IF(D107="E",25,IF(D107="D",0)))</f>
        <v>50</v>
      </c>
      <c r="P119" s="48">
        <f>O119+E107-I107</f>
        <v>70</v>
      </c>
      <c r="Q119" s="48">
        <f>IF(H107="V",50,IF(H107="E",25,IF(H107="D",0)))</f>
        <v>0</v>
      </c>
      <c r="R119" s="48">
        <f>Q119+I107-E107</f>
        <v>-20</v>
      </c>
      <c r="S119" s="48">
        <f>IF(H108="V",50,IF(H108="E",25,IF(H108="D",0)))</f>
        <v>50</v>
      </c>
      <c r="T119" s="48">
        <f>S119+I108-E108</f>
        <v>64</v>
      </c>
    </row>
    <row r="120" spans="1:23" x14ac:dyDescent="0.25">
      <c r="O120" s="48">
        <f>IF(D108="V",50,IF(D108="E",25,IF(D108="D",0)))</f>
        <v>0</v>
      </c>
      <c r="P120" s="48">
        <f>O120+E108-I108</f>
        <v>-14</v>
      </c>
      <c r="Q120" s="48">
        <f>IF(D109="V",50,IF(D109="E",25,IF(D109="D",0)))</f>
        <v>50</v>
      </c>
      <c r="R120" s="48">
        <f>Q120+E109-I109</f>
        <v>57</v>
      </c>
      <c r="S120" s="48">
        <f>IF(H109="V",50,IF(H109="E",25,IF(H109="D",0)))</f>
        <v>0</v>
      </c>
      <c r="T120" s="48">
        <f>S120+I109-E109</f>
        <v>-7</v>
      </c>
    </row>
    <row r="121" spans="1:23" x14ac:dyDescent="0.25">
      <c r="O121" s="48">
        <f>IF(D110="V",50,IF(D110="E",25,IF(D110="D",0)))</f>
        <v>25</v>
      </c>
      <c r="P121" s="48">
        <f>O121+E110-I110</f>
        <v>25</v>
      </c>
      <c r="Q121" s="48">
        <f>IF(H110="V",50,IF(H110="E",25,IF(H110="D",0)))</f>
        <v>25</v>
      </c>
      <c r="R121" s="48">
        <f>Q121+I110-E110</f>
        <v>25</v>
      </c>
      <c r="S121" s="48">
        <f>IF(H111="V",50,IF(H111="E",25,IF(H111="D",0)))</f>
        <v>0</v>
      </c>
      <c r="T121" s="48">
        <f>S121+I111-E111</f>
        <v>-10</v>
      </c>
    </row>
    <row r="122" spans="1:23" x14ac:dyDescent="0.25">
      <c r="D122" s="32"/>
      <c r="E122" s="13" t="s">
        <v>19</v>
      </c>
      <c r="O122" s="48">
        <f>IF(D111="V",50,IF(D111="E",25,IF(D111="D",0)))</f>
        <v>50</v>
      </c>
      <c r="P122" s="48">
        <f>O122+E111-I111</f>
        <v>60</v>
      </c>
      <c r="Q122" s="48">
        <f>IF(D112="V",50,IF(D112="E",25,IF(D112="D",0)))</f>
        <v>50</v>
      </c>
      <c r="R122" s="48">
        <f>Q122+E112-I112</f>
        <v>57</v>
      </c>
      <c r="S122" s="48">
        <f>IF(H112="V",50,IF(H112="E",25,IF(H112="D",0)))</f>
        <v>0</v>
      </c>
      <c r="T122" s="48">
        <f>S122+I112-E112</f>
        <v>-7</v>
      </c>
    </row>
    <row r="123" spans="1:23" x14ac:dyDescent="0.25">
      <c r="D123" s="33">
        <v>1</v>
      </c>
      <c r="E123" s="28" t="str">
        <f>INDEX(B116:B119,MATCH(L112,F116:F119,))</f>
        <v>Perrine</v>
      </c>
    </row>
    <row r="124" spans="1:23" x14ac:dyDescent="0.25">
      <c r="D124" s="33">
        <v>2</v>
      </c>
      <c r="E124" s="29" t="str">
        <f>INDEX(B116:B119,MATCH(L113,F116:F119,))</f>
        <v xml:space="preserve"> </v>
      </c>
      <c r="G124" s="26"/>
    </row>
    <row r="125" spans="1:23" x14ac:dyDescent="0.25">
      <c r="D125" s="33">
        <v>3</v>
      </c>
      <c r="E125" s="30" t="str">
        <f>INDEX(B116:B119,MATCH(L114,F116:F119,))</f>
        <v>Louison</v>
      </c>
    </row>
    <row r="126" spans="1:23" x14ac:dyDescent="0.25">
      <c r="D126" s="33">
        <v>4</v>
      </c>
      <c r="E126" s="31" t="str">
        <f>INDEX(B116:B119,MATCH(L115,F116:F119,))</f>
        <v>Isabelle</v>
      </c>
    </row>
    <row r="127" spans="1:23" x14ac:dyDescent="0.25">
      <c r="A127" s="34"/>
      <c r="B127" s="34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</row>
    <row r="128" spans="1:23" x14ac:dyDescent="0.25">
      <c r="A128" s="34"/>
      <c r="B128" s="34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</row>
    <row r="129" spans="1:23" ht="15" customHeight="1" x14ac:dyDescent="0.25">
      <c r="A129" s="53" t="s">
        <v>29</v>
      </c>
      <c r="B129" s="53"/>
      <c r="C129" s="53"/>
      <c r="D129" s="53"/>
      <c r="E129" s="53"/>
      <c r="F129" s="53"/>
      <c r="G129" s="53"/>
      <c r="H129" s="53"/>
      <c r="I129" s="53"/>
    </row>
    <row r="130" spans="1:23" ht="15" customHeight="1" x14ac:dyDescent="0.25">
      <c r="A130" s="53"/>
      <c r="B130" s="53"/>
      <c r="C130" s="53"/>
      <c r="D130" s="53"/>
      <c r="E130" s="53"/>
      <c r="F130" s="53"/>
      <c r="G130" s="53"/>
      <c r="H130" s="53"/>
      <c r="I130" s="53"/>
      <c r="L130" s="48" t="s">
        <v>0</v>
      </c>
      <c r="O130" s="48" t="s">
        <v>1</v>
      </c>
      <c r="R130" s="48" t="s">
        <v>2</v>
      </c>
      <c r="U130" s="48" t="s">
        <v>3</v>
      </c>
    </row>
    <row r="131" spans="1:23" ht="15.75" thickBot="1" x14ac:dyDescent="0.3">
      <c r="L131" s="48" t="s">
        <v>47</v>
      </c>
      <c r="M131" s="48" t="s">
        <v>48</v>
      </c>
      <c r="N131" s="48" t="s">
        <v>49</v>
      </c>
      <c r="O131" s="48" t="s">
        <v>47</v>
      </c>
      <c r="P131" s="48" t="s">
        <v>48</v>
      </c>
      <c r="Q131" s="48" t="s">
        <v>49</v>
      </c>
      <c r="R131" s="48" t="s">
        <v>47</v>
      </c>
      <c r="S131" s="48" t="s">
        <v>48</v>
      </c>
      <c r="T131" s="48" t="s">
        <v>49</v>
      </c>
      <c r="U131" s="48" t="s">
        <v>47</v>
      </c>
      <c r="V131" s="48" t="s">
        <v>48</v>
      </c>
      <c r="W131" s="48" t="s">
        <v>49</v>
      </c>
    </row>
    <row r="132" spans="1:23" ht="15.75" thickBot="1" x14ac:dyDescent="0.3">
      <c r="C132" s="4" t="s">
        <v>0</v>
      </c>
      <c r="D132" s="37" t="str">
        <f>IF('Phase 1'!H102&lt;&gt;0,'Phase 1'!E126,IF('Phase 1'!H102=0,'Phase 1'!E125))</f>
        <v>Marco</v>
      </c>
      <c r="G132" s="6" t="s">
        <v>2</v>
      </c>
      <c r="H132" s="38" t="str">
        <f>IF('Phase 1'!H134&lt;&gt;0,'Phase 1'!E157,IF('Phase 1'!H134=0,'Phase 1'!E187))</f>
        <v>Carine</v>
      </c>
    </row>
    <row r="133" spans="1:23" ht="15.75" thickBot="1" x14ac:dyDescent="0.3">
      <c r="K133" s="48" t="s">
        <v>45</v>
      </c>
      <c r="L133" s="48">
        <f>COUNTIF(D139,"V")</f>
        <v>1</v>
      </c>
      <c r="M133" s="48">
        <f>COUNTIF(D139,"E")</f>
        <v>0</v>
      </c>
      <c r="N133" s="48">
        <f>COUNTIF(D139,"D")</f>
        <v>0</v>
      </c>
      <c r="O133" s="48">
        <f>COUNTIF(H139,"V")</f>
        <v>0</v>
      </c>
      <c r="P133" s="48">
        <f>COUNTIF(H139,"E")</f>
        <v>0</v>
      </c>
      <c r="Q133" s="48">
        <f>COUNTIF(H139,"D")</f>
        <v>1</v>
      </c>
      <c r="R133" s="48">
        <f>COUNTIF(D140,"V")</f>
        <v>0</v>
      </c>
      <c r="S133" s="48">
        <f>COUNTIF(D140,"E")</f>
        <v>0</v>
      </c>
      <c r="T133" s="48">
        <f>COUNTIF(D140,"D")</f>
        <v>1</v>
      </c>
      <c r="U133" s="48">
        <f>COUNTIF(H140,"V")</f>
        <v>1</v>
      </c>
      <c r="V133" s="48">
        <f>COUNTIF(H140,"E")</f>
        <v>0</v>
      </c>
      <c r="W133" s="48">
        <f>COUNTIF(H140,"D")</f>
        <v>0</v>
      </c>
    </row>
    <row r="134" spans="1:23" ht="15.75" thickBot="1" x14ac:dyDescent="0.3">
      <c r="C134" s="5" t="s">
        <v>1</v>
      </c>
      <c r="D134" s="38" t="str">
        <f>'Phase 1'!E156</f>
        <v>Annick</v>
      </c>
      <c r="G134" s="7" t="s">
        <v>3</v>
      </c>
      <c r="H134" s="38" t="str">
        <f>IF('Phase 1'!H134&lt;&gt;0,'Phase 1'!E187,IF('Phase 1'!H134=0," "))</f>
        <v xml:space="preserve"> </v>
      </c>
      <c r="L134" s="48">
        <f>COUNTIF(D141,"V")</f>
        <v>1</v>
      </c>
      <c r="M134" s="48">
        <f>COUNTIF(D141,"E")</f>
        <v>0</v>
      </c>
      <c r="N134" s="48">
        <f>COUNTIF(D141,"D")</f>
        <v>0</v>
      </c>
      <c r="O134" s="48">
        <f>COUNTIF(D142,"V")</f>
        <v>0</v>
      </c>
      <c r="P134" s="48">
        <f>COUNTIF(D142,"E")</f>
        <v>1</v>
      </c>
      <c r="Q134" s="48">
        <f>COUNTIF(D142,"D")</f>
        <v>0</v>
      </c>
      <c r="R134" s="48">
        <f>COUNTIF(H141,"V")</f>
        <v>0</v>
      </c>
      <c r="S134" s="48">
        <f>COUNTIF(H141,"E")</f>
        <v>0</v>
      </c>
      <c r="T134" s="48">
        <f>COUNTIF(H141,"D")</f>
        <v>1</v>
      </c>
      <c r="U134" s="48">
        <f>COUNTIF(H142,"V")</f>
        <v>0</v>
      </c>
      <c r="V134" s="48">
        <f>COUNTIF(H142,"E")</f>
        <v>1</v>
      </c>
      <c r="W134" s="48">
        <f>COUNTIF(H142,"D")</f>
        <v>0</v>
      </c>
    </row>
    <row r="135" spans="1:23" x14ac:dyDescent="0.25">
      <c r="C135" s="34"/>
      <c r="D135" s="9"/>
      <c r="G135" s="34"/>
      <c r="H135" s="9"/>
      <c r="L135" s="48">
        <f>COUNTIF(D143,"V")</f>
        <v>1</v>
      </c>
      <c r="M135" s="48">
        <f>COUNTIF(D143,"E")</f>
        <v>0</v>
      </c>
      <c r="N135" s="48">
        <f>COUNTIF(D143,"D")</f>
        <v>0</v>
      </c>
      <c r="O135" s="48">
        <f>COUNTIF(D144,"V")</f>
        <v>1</v>
      </c>
      <c r="P135" s="48">
        <f>COUNTIF(D144,"E")</f>
        <v>0</v>
      </c>
      <c r="Q135" s="48">
        <f>COUNTIF(D144,"D")</f>
        <v>0</v>
      </c>
      <c r="R135" s="48">
        <f>COUNTIF(H144,"V")</f>
        <v>0</v>
      </c>
      <c r="S135" s="48">
        <f>COUNTIF(H144,"E")</f>
        <v>0</v>
      </c>
      <c r="T135" s="48">
        <f>COUNTIF(H144,"D")</f>
        <v>1</v>
      </c>
      <c r="U135" s="48">
        <f>COUNTIF(H143,"V")</f>
        <v>0</v>
      </c>
      <c r="V135" s="48">
        <f>COUNTIF(H143,"E")</f>
        <v>0</v>
      </c>
      <c r="W135" s="48">
        <f>COUNTIF(H143,"D")</f>
        <v>1</v>
      </c>
    </row>
    <row r="136" spans="1:23" ht="15.75" thickBot="1" x14ac:dyDescent="0.3"/>
    <row r="137" spans="1:23" ht="18.75" x14ac:dyDescent="0.25">
      <c r="A137" s="49" t="s">
        <v>24</v>
      </c>
      <c r="B137" s="50"/>
      <c r="C137" s="50"/>
      <c r="D137" s="50"/>
      <c r="E137" s="50"/>
      <c r="F137" s="50"/>
      <c r="G137" s="50"/>
      <c r="H137" s="50"/>
      <c r="I137" s="51"/>
      <c r="K137" s="48" t="s">
        <v>46</v>
      </c>
      <c r="L137" s="48">
        <f>COUNTIF(D139,"V")</f>
        <v>1</v>
      </c>
      <c r="M137" s="48">
        <f>COUNTIF(D139,"E")</f>
        <v>0</v>
      </c>
      <c r="N137" s="48">
        <f>COUNTIF(D139,"D")</f>
        <v>0</v>
      </c>
      <c r="O137" s="48">
        <f>COUNTIF(H139,"V")</f>
        <v>0</v>
      </c>
      <c r="P137" s="48">
        <f>COUNTIF(H139,"E")</f>
        <v>0</v>
      </c>
      <c r="Q137" s="48">
        <f>COUNTIF(H139,"D")</f>
        <v>1</v>
      </c>
      <c r="R137" s="48">
        <f>COUNTIF(H140,"V")</f>
        <v>1</v>
      </c>
      <c r="S137" s="48">
        <f>COUNTIF(H140,"E")</f>
        <v>0</v>
      </c>
      <c r="T137" s="48">
        <f>COUNTIF(H140,"D")</f>
        <v>0</v>
      </c>
    </row>
    <row r="138" spans="1:23" x14ac:dyDescent="0.25">
      <c r="A138" s="8"/>
      <c r="B138" s="9"/>
      <c r="C138" s="10"/>
      <c r="D138" s="11" t="s">
        <v>4</v>
      </c>
      <c r="E138" s="11" t="s">
        <v>8</v>
      </c>
      <c r="F138" s="11"/>
      <c r="G138" s="11"/>
      <c r="H138" s="11" t="s">
        <v>4</v>
      </c>
      <c r="I138" s="12" t="s">
        <v>8</v>
      </c>
      <c r="L138" s="48">
        <f>COUNTIF(D140,"V")</f>
        <v>0</v>
      </c>
      <c r="M138" s="48">
        <f>COUNTIF(D140,"E")</f>
        <v>0</v>
      </c>
      <c r="N138" s="48">
        <f>COUNTIF(D140,"D")</f>
        <v>1</v>
      </c>
      <c r="O138" s="48">
        <f>COUNTIF(D141,"V")</f>
        <v>1</v>
      </c>
      <c r="P138" s="48">
        <f>COUNTIF(D141,"E")</f>
        <v>0</v>
      </c>
      <c r="Q138" s="48">
        <f>COUNTIF(D141,"D")</f>
        <v>0</v>
      </c>
      <c r="R138" s="48">
        <f>COUNTIF(H141,"V")</f>
        <v>0</v>
      </c>
      <c r="S138" s="48">
        <f>COUNTIF(H141,"E")</f>
        <v>0</v>
      </c>
      <c r="T138" s="48">
        <f>COUNTIF(H141,"D")</f>
        <v>1</v>
      </c>
    </row>
    <row r="139" spans="1:23" x14ac:dyDescent="0.25">
      <c r="A139" s="17" t="s">
        <v>9</v>
      </c>
      <c r="B139" s="18" t="s">
        <v>20</v>
      </c>
      <c r="C139" s="44" t="str">
        <f>D132</f>
        <v>Marco</v>
      </c>
      <c r="D139" s="39" t="s">
        <v>5</v>
      </c>
      <c r="E139" s="39">
        <v>21</v>
      </c>
      <c r="F139" s="35"/>
      <c r="G139" s="46" t="str">
        <f>D134</f>
        <v>Annick</v>
      </c>
      <c r="H139" s="39" t="s">
        <v>43</v>
      </c>
      <c r="I139" s="41">
        <v>1</v>
      </c>
      <c r="L139" s="48">
        <f>COUNTIF(D142,"V")</f>
        <v>0</v>
      </c>
      <c r="M139" s="48">
        <f>COUNTIF(D142,"E")</f>
        <v>1</v>
      </c>
      <c r="N139" s="48">
        <f>COUNTIF(D142,"D")</f>
        <v>0</v>
      </c>
      <c r="O139" s="48">
        <f>COUNTIF(H142,"V")</f>
        <v>0</v>
      </c>
      <c r="P139" s="48">
        <f>COUNTIF(H142,"E")</f>
        <v>1</v>
      </c>
      <c r="Q139" s="48">
        <f>COUNTIF(H142,"D")</f>
        <v>0</v>
      </c>
      <c r="R139" s="48">
        <f>COUNTIF(H143,"V")</f>
        <v>0</v>
      </c>
      <c r="S139" s="48">
        <f>COUNTIF(H143,"E")</f>
        <v>0</v>
      </c>
      <c r="T139" s="48">
        <f>COUNTIF(H143,"D")</f>
        <v>1</v>
      </c>
    </row>
    <row r="140" spans="1:23" x14ac:dyDescent="0.25">
      <c r="A140" s="19" t="s">
        <v>10</v>
      </c>
      <c r="B140" s="20" t="str">
        <f>IF(H134&lt;&gt;0,"C/D",IF(H134=0,"A/C"))</f>
        <v>C/D</v>
      </c>
      <c r="C140" s="44" t="str">
        <f>IF(H134=0,D132,IF(H134&lt;&gt;0,H132))</f>
        <v>Carine</v>
      </c>
      <c r="D140" s="39" t="s">
        <v>6</v>
      </c>
      <c r="E140" s="39">
        <v>1</v>
      </c>
      <c r="F140" s="35"/>
      <c r="G140" s="46" t="str">
        <f>IF(H134=0,H132,IF(H134&lt;&gt;0,H134))</f>
        <v xml:space="preserve"> </v>
      </c>
      <c r="H140" s="39" t="s">
        <v>5</v>
      </c>
      <c r="I140" s="41">
        <v>15</v>
      </c>
      <c r="L140" s="48">
        <f>COUNTIF(D143,"V")</f>
        <v>1</v>
      </c>
      <c r="M140" s="48">
        <f>COUNTIF(D143,"E")</f>
        <v>0</v>
      </c>
      <c r="N140" s="48">
        <f>COUNTIF(D143,"D")</f>
        <v>0</v>
      </c>
      <c r="O140" s="48">
        <f>COUNTIF(D144,"V")</f>
        <v>1</v>
      </c>
      <c r="P140" s="48">
        <f>COUNTIF(D144,"E")</f>
        <v>0</v>
      </c>
      <c r="Q140" s="48">
        <f>COUNTIF(D144,"D")</f>
        <v>0</v>
      </c>
      <c r="R140" s="48">
        <f>COUNTIF(H144,"V")</f>
        <v>0</v>
      </c>
      <c r="S140" s="48">
        <f>COUNTIF(H144,"E")</f>
        <v>0</v>
      </c>
      <c r="T140" s="48">
        <f>COUNTIF(H144,"D")</f>
        <v>1</v>
      </c>
    </row>
    <row r="141" spans="1:23" x14ac:dyDescent="0.25">
      <c r="A141" s="21" t="s">
        <v>11</v>
      </c>
      <c r="B141" s="22" t="str">
        <f>IF(H134&lt;&gt;0,"A/C",IF(H134=0,"B/C"))</f>
        <v>A/C</v>
      </c>
      <c r="C141" s="44" t="str">
        <f>IF(H134=0,D134,IF(H134&lt;&gt;0,D132))</f>
        <v>Marco</v>
      </c>
      <c r="D141" s="39" t="s">
        <v>42</v>
      </c>
      <c r="E141" s="39">
        <v>12</v>
      </c>
      <c r="F141" s="35"/>
      <c r="G141" s="46" t="str">
        <f>IF(H134=0,H132,IF(H134&lt;&gt;0,H132))</f>
        <v>Carine</v>
      </c>
      <c r="H141" s="39" t="s">
        <v>43</v>
      </c>
      <c r="I141" s="41">
        <v>5</v>
      </c>
    </row>
    <row r="142" spans="1:23" x14ac:dyDescent="0.25">
      <c r="A142" s="17" t="s">
        <v>12</v>
      </c>
      <c r="B142" s="18" t="str">
        <f>IF(H134&lt;&gt;0,"B/D",IF(H134=0,"A/B"))</f>
        <v>B/D</v>
      </c>
      <c r="C142" s="44" t="str">
        <f>IF(H134=0,D132,IF(H134&lt;&gt;0,D134))</f>
        <v>Annick</v>
      </c>
      <c r="D142" s="39" t="s">
        <v>7</v>
      </c>
      <c r="E142" s="39">
        <v>4</v>
      </c>
      <c r="F142" s="35"/>
      <c r="G142" s="46" t="str">
        <f>IF(H134=0,D134,IF(H134&lt;&gt;0,H134))</f>
        <v xml:space="preserve"> </v>
      </c>
      <c r="H142" s="39" t="s">
        <v>7</v>
      </c>
      <c r="I142" s="41">
        <v>4</v>
      </c>
    </row>
    <row r="143" spans="1:23" x14ac:dyDescent="0.25">
      <c r="A143" s="19" t="s">
        <v>13</v>
      </c>
      <c r="B143" s="20" t="str">
        <f>IF(H134&lt;&gt;0,"A/D",IF(H134=0,"A/C"))</f>
        <v>A/D</v>
      </c>
      <c r="C143" s="44" t="str">
        <f>IF(H134=0,D132,IF(H134&lt;&gt;0,D132))</f>
        <v>Marco</v>
      </c>
      <c r="D143" s="39" t="s">
        <v>42</v>
      </c>
      <c r="E143" s="39">
        <v>14</v>
      </c>
      <c r="F143" s="35"/>
      <c r="G143" s="46" t="str">
        <f>IF(H134=0,H132,IF(H134&lt;&gt;0,H134))</f>
        <v xml:space="preserve"> </v>
      </c>
      <c r="H143" s="39" t="s">
        <v>43</v>
      </c>
      <c r="I143" s="41">
        <v>4</v>
      </c>
      <c r="L143" s="43" t="s">
        <v>15</v>
      </c>
      <c r="N143" s="48" t="s">
        <v>50</v>
      </c>
      <c r="O143" s="48">
        <f t="shared" ref="O143:O148" si="20">IF(D139="V",50,IF(D139="E",25,IF(D139="D",0)))</f>
        <v>50</v>
      </c>
      <c r="P143" s="48">
        <f t="shared" ref="P143:P148" si="21">O143+E139-I139</f>
        <v>70</v>
      </c>
      <c r="Q143" s="48">
        <f t="shared" ref="Q143:Q148" si="22">IF(H139="V",50,IF(H139="E",25,IF(H139="D",0)))</f>
        <v>0</v>
      </c>
      <c r="R143" s="3">
        <f t="shared" ref="R143:R148" si="23">Q143+I139-E139</f>
        <v>-20</v>
      </c>
    </row>
    <row r="144" spans="1:23" ht="15.75" thickBot="1" x14ac:dyDescent="0.3">
      <c r="A144" s="23" t="s">
        <v>14</v>
      </c>
      <c r="B144" s="24" t="str">
        <f>IF(H134&lt;&gt;0,"B/C",IF(H134=0,"B/C"))</f>
        <v>B/C</v>
      </c>
      <c r="C144" s="45" t="str">
        <f>IF(H134=0,D134,IF(H134&lt;&gt;0,D134))</f>
        <v>Annick</v>
      </c>
      <c r="D144" s="40" t="s">
        <v>42</v>
      </c>
      <c r="E144" s="40">
        <v>15</v>
      </c>
      <c r="F144" s="36"/>
      <c r="G144" s="47" t="str">
        <f>IF(H134=0,H132,IF(H134&lt;&gt;0,H132))</f>
        <v>Carine</v>
      </c>
      <c r="H144" s="40" t="s">
        <v>43</v>
      </c>
      <c r="I144" s="42">
        <v>8</v>
      </c>
      <c r="L144" s="43">
        <f>LARGE(F148:F151,1)</f>
        <v>187</v>
      </c>
      <c r="O144" s="48">
        <f t="shared" si="20"/>
        <v>0</v>
      </c>
      <c r="P144" s="48">
        <f t="shared" si="21"/>
        <v>-14</v>
      </c>
      <c r="Q144" s="48">
        <f t="shared" si="22"/>
        <v>50</v>
      </c>
      <c r="R144" s="3">
        <f t="shared" si="23"/>
        <v>64</v>
      </c>
    </row>
    <row r="145" spans="1:23" x14ac:dyDescent="0.25">
      <c r="L145" s="43">
        <f>LARGE(F148:F151,2)</f>
        <v>79</v>
      </c>
      <c r="O145" s="48">
        <f t="shared" si="20"/>
        <v>50</v>
      </c>
      <c r="P145" s="48">
        <f t="shared" si="21"/>
        <v>57</v>
      </c>
      <c r="Q145" s="48">
        <f t="shared" si="22"/>
        <v>0</v>
      </c>
      <c r="R145" s="3">
        <f t="shared" si="23"/>
        <v>-7</v>
      </c>
    </row>
    <row r="146" spans="1:23" x14ac:dyDescent="0.25">
      <c r="L146" s="43">
        <f>LARGE(F148:F151,3)</f>
        <v>62</v>
      </c>
      <c r="O146" s="48">
        <f t="shared" si="20"/>
        <v>25</v>
      </c>
      <c r="P146" s="48">
        <f t="shared" si="21"/>
        <v>25</v>
      </c>
      <c r="Q146" s="48">
        <f t="shared" si="22"/>
        <v>25</v>
      </c>
      <c r="R146" s="3">
        <f t="shared" si="23"/>
        <v>25</v>
      </c>
    </row>
    <row r="147" spans="1:23" x14ac:dyDescent="0.25">
      <c r="C147" s="27" t="s">
        <v>21</v>
      </c>
      <c r="D147" s="27" t="s">
        <v>23</v>
      </c>
      <c r="E147" s="27" t="s">
        <v>22</v>
      </c>
      <c r="F147" s="27" t="s">
        <v>15</v>
      </c>
      <c r="G147" s="27" t="s">
        <v>16</v>
      </c>
      <c r="H147" s="27" t="s">
        <v>17</v>
      </c>
      <c r="I147" s="27" t="s">
        <v>18</v>
      </c>
      <c r="L147" s="43">
        <f>LARGE(F148:F151,4)</f>
        <v>-28</v>
      </c>
      <c r="O147" s="48">
        <f t="shared" si="20"/>
        <v>50</v>
      </c>
      <c r="P147" s="48">
        <f t="shared" si="21"/>
        <v>60</v>
      </c>
      <c r="Q147" s="48">
        <f t="shared" si="22"/>
        <v>0</v>
      </c>
      <c r="R147" s="3">
        <f t="shared" si="23"/>
        <v>-10</v>
      </c>
    </row>
    <row r="148" spans="1:23" x14ac:dyDescent="0.25">
      <c r="B148" s="25" t="str">
        <f>D132</f>
        <v>Marco</v>
      </c>
      <c r="C148" s="25">
        <f>IF(H134&lt;&gt;0,SUM(L133:L135),IF(H134=0,SUM(L137:L140)))</f>
        <v>3</v>
      </c>
      <c r="D148" s="25">
        <f>IF(H134&lt;&gt;0,SUM(M133:M135),IF(H134=0,SUM(M137:M140)))</f>
        <v>0</v>
      </c>
      <c r="E148" s="25">
        <f>IF(H134&lt;&gt;0,SUM(N133:N135),IF(H134=0,SUM(N137:N140)))</f>
        <v>0</v>
      </c>
      <c r="F148" s="25">
        <f>IF(H134&lt;&gt;0,SUM(P143,P145,P147),IF(H134=0,SUM(P151:P154)))</f>
        <v>187</v>
      </c>
      <c r="G148" s="25">
        <f>SUM(E139,E141,E143)</f>
        <v>47</v>
      </c>
      <c r="H148" s="25">
        <f>SUM(I139,I141,I143)</f>
        <v>10</v>
      </c>
      <c r="I148" s="25">
        <f>G148-H148</f>
        <v>37</v>
      </c>
      <c r="O148" s="48">
        <f t="shared" si="20"/>
        <v>50</v>
      </c>
      <c r="P148" s="48">
        <f t="shared" si="21"/>
        <v>57</v>
      </c>
      <c r="Q148" s="48">
        <f t="shared" si="22"/>
        <v>0</v>
      </c>
      <c r="R148" s="3">
        <f t="shared" si="23"/>
        <v>-7</v>
      </c>
    </row>
    <row r="149" spans="1:23" x14ac:dyDescent="0.25">
      <c r="B149" s="14" t="str">
        <f>D134</f>
        <v>Annick</v>
      </c>
      <c r="C149" s="14">
        <f>IF(H134&lt;&gt;0,SUM(O133:O135),IF(H134=0,SUM(O137:O140)))</f>
        <v>1</v>
      </c>
      <c r="D149" s="14">
        <f>IF(H134&lt;&gt;0,SUM(P133:P135),IF(H134=0,SUM(P137:P140)))</f>
        <v>1</v>
      </c>
      <c r="E149" s="14">
        <f>IF(H134&lt;&gt;0,SUM(Q133:Q135),IF(H134=0,SUM(Q137:Q140)))</f>
        <v>1</v>
      </c>
      <c r="F149" s="14">
        <f>IF(H134&lt;&gt;0,SUM(R143,P146,P148),IF(H134=0,SUM(R151:R154)))</f>
        <v>62</v>
      </c>
      <c r="G149" s="14">
        <f>SUM(E142,E144,I139)</f>
        <v>20</v>
      </c>
      <c r="H149" s="14">
        <f>SUM(I142,I144,E139)</f>
        <v>33</v>
      </c>
      <c r="I149" s="14">
        <f t="shared" ref="I149:I150" si="24">G149-H149</f>
        <v>-13</v>
      </c>
    </row>
    <row r="150" spans="1:23" x14ac:dyDescent="0.25">
      <c r="B150" s="16" t="str">
        <f>H132</f>
        <v>Carine</v>
      </c>
      <c r="C150" s="16">
        <f>IF(H134&lt;&gt;0,SUM(R133:R135),IF(H134=0,SUM(R137:R140)))</f>
        <v>0</v>
      </c>
      <c r="D150" s="16">
        <f>IF(H134&lt;&gt;0,SUM(S133:S135),IF(H134=0,SUM(S137:S140)))</f>
        <v>0</v>
      </c>
      <c r="E150" s="16">
        <f>IF(H134&lt;&gt;0,SUM(T133:T135),IF(H134=0,SUM(T137:T140)))</f>
        <v>3</v>
      </c>
      <c r="F150" s="16">
        <f>IF(H134&lt;&gt;0,SUM(P144,R145,R148),IF(H134=0,SUM(T151:T154)))</f>
        <v>-28</v>
      </c>
      <c r="G150" s="16">
        <f>SUM(E140,I141,I144)</f>
        <v>14</v>
      </c>
      <c r="H150" s="16">
        <f>SUM(I140,E141,E144)</f>
        <v>42</v>
      </c>
      <c r="I150" s="16">
        <f t="shared" si="24"/>
        <v>-28</v>
      </c>
      <c r="N150" s="48" t="s">
        <v>51</v>
      </c>
      <c r="O150" s="52" t="s">
        <v>44</v>
      </c>
      <c r="P150" s="52"/>
      <c r="Q150" s="52" t="s">
        <v>52</v>
      </c>
      <c r="R150" s="52"/>
      <c r="S150" s="52" t="s">
        <v>53</v>
      </c>
      <c r="T150" s="52"/>
    </row>
    <row r="151" spans="1:23" x14ac:dyDescent="0.25">
      <c r="B151" s="15" t="str">
        <f>H134</f>
        <v xml:space="preserve"> </v>
      </c>
      <c r="C151" s="15">
        <f>IF(H134&lt;&gt;0,SUM(U133:U135),IF(H134=0," "))</f>
        <v>1</v>
      </c>
      <c r="D151" s="15">
        <f>IF(H134&lt;&gt;0,SUM(V133:V135),IF(H134=0," "))</f>
        <v>1</v>
      </c>
      <c r="E151" s="15">
        <f>IF(H134&lt;&gt;0,SUM(W133:W135),IF(H134=0," "))</f>
        <v>1</v>
      </c>
      <c r="F151" s="15">
        <f>IF(H134&lt;&gt;0,SUM(R144,R146,R147),IF(H134=0," " ))</f>
        <v>79</v>
      </c>
      <c r="G151" s="15">
        <f>IF(H134&lt;&gt;0,SUM(I143,I142,I140),IF(H134=0," "))</f>
        <v>23</v>
      </c>
      <c r="H151" s="15">
        <f>IF(H134&lt;&gt;0,SUM(E143,E142,E140),IF(H134=0," "))</f>
        <v>19</v>
      </c>
      <c r="I151" s="15">
        <f>IF(H134&lt;&gt;0,G151-H151,IF(H134=0," "))</f>
        <v>4</v>
      </c>
      <c r="O151" s="48">
        <f>IF(D139="V",50,IF(D139="E",25,IF(D139="D",0)))</f>
        <v>50</v>
      </c>
      <c r="P151" s="48">
        <f>O151+E139-I139</f>
        <v>70</v>
      </c>
      <c r="Q151" s="48">
        <f>IF(H139="V",50,IF(H139="E",25,IF(H139="D",0)))</f>
        <v>0</v>
      </c>
      <c r="R151" s="48">
        <f>Q151+I139-E139</f>
        <v>-20</v>
      </c>
      <c r="S151" s="48">
        <f>IF(H140="V",50,IF(H140="E",25,IF(H140="D",0)))</f>
        <v>50</v>
      </c>
      <c r="T151" s="48">
        <f>S151+I140-E140</f>
        <v>64</v>
      </c>
    </row>
    <row r="152" spans="1:23" x14ac:dyDescent="0.25">
      <c r="O152" s="48">
        <f>IF(D140="V",50,IF(D140="E",25,IF(D140="D",0)))</f>
        <v>0</v>
      </c>
      <c r="P152" s="48">
        <f>O152+E140-I140</f>
        <v>-14</v>
      </c>
      <c r="Q152" s="48">
        <f>IF(D141="V",50,IF(D141="E",25,IF(D141="D",0)))</f>
        <v>50</v>
      </c>
      <c r="R152" s="48">
        <f>Q152+E141-I141</f>
        <v>57</v>
      </c>
      <c r="S152" s="48">
        <f>IF(H141="V",50,IF(H141="E",25,IF(H141="D",0)))</f>
        <v>0</v>
      </c>
      <c r="T152" s="48">
        <f>S152+I141-E141</f>
        <v>-7</v>
      </c>
    </row>
    <row r="153" spans="1:23" x14ac:dyDescent="0.25">
      <c r="O153" s="48">
        <f>IF(D142="V",50,IF(D142="E",25,IF(D142="D",0)))</f>
        <v>25</v>
      </c>
      <c r="P153" s="48">
        <f>O153+E142-I142</f>
        <v>25</v>
      </c>
      <c r="Q153" s="48">
        <f>IF(H142="V",50,IF(H142="E",25,IF(H142="D",0)))</f>
        <v>25</v>
      </c>
      <c r="R153" s="48">
        <f>Q153+I142-E142</f>
        <v>25</v>
      </c>
      <c r="S153" s="48">
        <f>IF(H143="V",50,IF(H143="E",25,IF(H143="D",0)))</f>
        <v>0</v>
      </c>
      <c r="T153" s="48">
        <f>S153+I143-E143</f>
        <v>-10</v>
      </c>
    </row>
    <row r="154" spans="1:23" x14ac:dyDescent="0.25">
      <c r="D154" s="32"/>
      <c r="E154" s="13" t="s">
        <v>19</v>
      </c>
      <c r="O154" s="48">
        <f>IF(D143="V",50,IF(D143="E",25,IF(D143="D",0)))</f>
        <v>50</v>
      </c>
      <c r="P154" s="48">
        <f>O154+E143-I143</f>
        <v>60</v>
      </c>
      <c r="Q154" s="48">
        <f>IF(D144="V",50,IF(D144="E",25,IF(D144="D",0)))</f>
        <v>50</v>
      </c>
      <c r="R154" s="48">
        <f>Q154+E144-I144</f>
        <v>57</v>
      </c>
      <c r="S154" s="48">
        <f>IF(H144="V",50,IF(H144="E",25,IF(H144="D",0)))</f>
        <v>0</v>
      </c>
      <c r="T154" s="48">
        <f>S154+I144-E144</f>
        <v>-7</v>
      </c>
    </row>
    <row r="155" spans="1:23" x14ac:dyDescent="0.25">
      <c r="D155" s="33">
        <v>1</v>
      </c>
      <c r="E155" s="28" t="str">
        <f>INDEX(B148:B151,MATCH(L144,F148:F151,))</f>
        <v>Marco</v>
      </c>
    </row>
    <row r="156" spans="1:23" x14ac:dyDescent="0.25">
      <c r="D156" s="33">
        <v>2</v>
      </c>
      <c r="E156" s="29" t="str">
        <f>INDEX(B148:B151,MATCH(L145,F148:F151,))</f>
        <v xml:space="preserve"> </v>
      </c>
      <c r="G156" s="26"/>
    </row>
    <row r="157" spans="1:23" x14ac:dyDescent="0.25">
      <c r="D157" s="33">
        <v>3</v>
      </c>
      <c r="E157" s="30" t="str">
        <f>INDEX(B148:B151,MATCH(L146,F148:F151,))</f>
        <v>Annick</v>
      </c>
    </row>
    <row r="158" spans="1:23" x14ac:dyDescent="0.25">
      <c r="D158" s="33">
        <v>4</v>
      </c>
      <c r="E158" s="31" t="str">
        <f>INDEX(B148:B151,MATCH(L147,F148:F151,))</f>
        <v>Carine</v>
      </c>
    </row>
    <row r="159" spans="1:23" x14ac:dyDescent="0.25">
      <c r="A159" s="34"/>
      <c r="B159" s="34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</row>
    <row r="160" spans="1:23" x14ac:dyDescent="0.25">
      <c r="A160" s="34"/>
      <c r="B160" s="3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</row>
    <row r="161" spans="1:23" ht="15" customHeight="1" x14ac:dyDescent="0.25">
      <c r="A161" s="53" t="s">
        <v>30</v>
      </c>
      <c r="B161" s="53"/>
      <c r="C161" s="53"/>
      <c r="D161" s="53"/>
      <c r="E161" s="53"/>
      <c r="F161" s="53"/>
      <c r="G161" s="53"/>
      <c r="H161" s="53"/>
      <c r="I161" s="53"/>
    </row>
    <row r="162" spans="1:23" ht="15" customHeight="1" x14ac:dyDescent="0.25">
      <c r="A162" s="53"/>
      <c r="B162" s="53"/>
      <c r="C162" s="53"/>
      <c r="D162" s="53"/>
      <c r="E162" s="53"/>
      <c r="F162" s="53"/>
      <c r="G162" s="53"/>
      <c r="H162" s="53"/>
      <c r="I162" s="53"/>
      <c r="L162" s="48" t="s">
        <v>0</v>
      </c>
      <c r="O162" s="48" t="s">
        <v>1</v>
      </c>
      <c r="R162" s="48" t="s">
        <v>2</v>
      </c>
      <c r="U162" s="48" t="s">
        <v>3</v>
      </c>
    </row>
    <row r="163" spans="1:23" ht="15.75" thickBot="1" x14ac:dyDescent="0.3">
      <c r="L163" s="48" t="s">
        <v>47</v>
      </c>
      <c r="M163" s="48" t="s">
        <v>48</v>
      </c>
      <c r="N163" s="48" t="s">
        <v>49</v>
      </c>
      <c r="O163" s="48" t="s">
        <v>47</v>
      </c>
      <c r="P163" s="48" t="s">
        <v>48</v>
      </c>
      <c r="Q163" s="48" t="s">
        <v>49</v>
      </c>
      <c r="R163" s="48" t="s">
        <v>47</v>
      </c>
      <c r="S163" s="48" t="s">
        <v>48</v>
      </c>
      <c r="T163" s="48" t="s">
        <v>49</v>
      </c>
      <c r="U163" s="48" t="s">
        <v>47</v>
      </c>
      <c r="V163" s="48" t="s">
        <v>48</v>
      </c>
      <c r="W163" s="48" t="s">
        <v>49</v>
      </c>
    </row>
    <row r="164" spans="1:23" ht="15.75" thickBot="1" x14ac:dyDescent="0.3">
      <c r="C164" s="4" t="s">
        <v>0</v>
      </c>
      <c r="D164" s="37" t="str">
        <f>IF('Phase 1'!H134&lt;&gt;0,'Phase 1'!E158,IF('Phase 1'!H134=0,'Phase 1'!E157))</f>
        <v>Léone</v>
      </c>
      <c r="G164" s="6" t="s">
        <v>2</v>
      </c>
      <c r="H164" s="38" t="str">
        <f>IF('Phase 1'!H166&lt;&gt;0,'Phase 1'!E189,IF('Phase 1'!H166=0,'Phase 1'!E219))</f>
        <v>Patricia</v>
      </c>
    </row>
    <row r="165" spans="1:23" ht="15.75" thickBot="1" x14ac:dyDescent="0.3">
      <c r="K165" s="48" t="s">
        <v>45</v>
      </c>
      <c r="L165" s="48">
        <f>COUNTIF(D171,"V")</f>
        <v>1</v>
      </c>
      <c r="M165" s="48">
        <f>COUNTIF(D171,"E")</f>
        <v>0</v>
      </c>
      <c r="N165" s="48">
        <f>COUNTIF(D171,"D")</f>
        <v>0</v>
      </c>
      <c r="O165" s="48">
        <f>COUNTIF(H171,"V")</f>
        <v>0</v>
      </c>
      <c r="P165" s="48">
        <f>COUNTIF(H171,"E")</f>
        <v>0</v>
      </c>
      <c r="Q165" s="48">
        <f>COUNTIF(H171,"D")</f>
        <v>1</v>
      </c>
      <c r="R165" s="48">
        <f>COUNTIF(D172,"V")</f>
        <v>0</v>
      </c>
      <c r="S165" s="48">
        <f>COUNTIF(D172,"E")</f>
        <v>0</v>
      </c>
      <c r="T165" s="48">
        <f>COUNTIF(D172,"D")</f>
        <v>1</v>
      </c>
      <c r="U165" s="48">
        <f>COUNTIF(H172,"V")</f>
        <v>1</v>
      </c>
      <c r="V165" s="48">
        <f>COUNTIF(H172,"E")</f>
        <v>0</v>
      </c>
      <c r="W165" s="48">
        <f>COUNTIF(H172,"D")</f>
        <v>0</v>
      </c>
    </row>
    <row r="166" spans="1:23" ht="15.75" thickBot="1" x14ac:dyDescent="0.3">
      <c r="C166" s="5" t="s">
        <v>1</v>
      </c>
      <c r="D166" s="38" t="str">
        <f>'Phase 1'!E188</f>
        <v>David</v>
      </c>
      <c r="G166" s="7" t="s">
        <v>3</v>
      </c>
      <c r="H166" s="38" t="str">
        <f>IF('Phase 1'!H166&lt;&gt;0,'Phase 1'!E219,IF('Phase 1'!H166=0," "))</f>
        <v xml:space="preserve"> </v>
      </c>
      <c r="L166" s="48">
        <f>COUNTIF(D173,"V")</f>
        <v>1</v>
      </c>
      <c r="M166" s="48">
        <f>COUNTIF(D173,"E")</f>
        <v>0</v>
      </c>
      <c r="N166" s="48">
        <f>COUNTIF(D173,"D")</f>
        <v>0</v>
      </c>
      <c r="O166" s="48">
        <f>COUNTIF(D174,"V")</f>
        <v>0</v>
      </c>
      <c r="P166" s="48">
        <f>COUNTIF(D174,"E")</f>
        <v>1</v>
      </c>
      <c r="Q166" s="48">
        <f>COUNTIF(D174,"D")</f>
        <v>0</v>
      </c>
      <c r="R166" s="48">
        <f>COUNTIF(H173,"V")</f>
        <v>0</v>
      </c>
      <c r="S166" s="48">
        <f>COUNTIF(H173,"E")</f>
        <v>0</v>
      </c>
      <c r="T166" s="48">
        <f>COUNTIF(H173,"D")</f>
        <v>1</v>
      </c>
      <c r="U166" s="48">
        <f>COUNTIF(H174,"V")</f>
        <v>0</v>
      </c>
      <c r="V166" s="48">
        <f>COUNTIF(H174,"E")</f>
        <v>1</v>
      </c>
      <c r="W166" s="48">
        <f>COUNTIF(H174,"D")</f>
        <v>0</v>
      </c>
    </row>
    <row r="167" spans="1:23" x14ac:dyDescent="0.25">
      <c r="C167" s="34"/>
      <c r="D167" s="9"/>
      <c r="G167" s="34"/>
      <c r="H167" s="9"/>
      <c r="L167" s="48">
        <f>COUNTIF(D175,"V")</f>
        <v>1</v>
      </c>
      <c r="M167" s="48">
        <f>COUNTIF(D175,"E")</f>
        <v>0</v>
      </c>
      <c r="N167" s="48">
        <f>COUNTIF(D175,"D")</f>
        <v>0</v>
      </c>
      <c r="O167" s="48">
        <f>COUNTIF(D176,"V")</f>
        <v>1</v>
      </c>
      <c r="P167" s="48">
        <f>COUNTIF(D176,"E")</f>
        <v>0</v>
      </c>
      <c r="Q167" s="48">
        <f>COUNTIF(D176,"D")</f>
        <v>0</v>
      </c>
      <c r="R167" s="48">
        <f>COUNTIF(H176,"V")</f>
        <v>0</v>
      </c>
      <c r="S167" s="48">
        <f>COUNTIF(H176,"E")</f>
        <v>0</v>
      </c>
      <c r="T167" s="48">
        <f>COUNTIF(H176,"D")</f>
        <v>1</v>
      </c>
      <c r="U167" s="48">
        <f>COUNTIF(H175,"V")</f>
        <v>0</v>
      </c>
      <c r="V167" s="48">
        <f>COUNTIF(H175,"E")</f>
        <v>0</v>
      </c>
      <c r="W167" s="48">
        <f>COUNTIF(H175,"D")</f>
        <v>1</v>
      </c>
    </row>
    <row r="168" spans="1:23" ht="15.75" thickBot="1" x14ac:dyDescent="0.3"/>
    <row r="169" spans="1:23" ht="18.75" x14ac:dyDescent="0.25">
      <c r="A169" s="49" t="s">
        <v>24</v>
      </c>
      <c r="B169" s="50"/>
      <c r="C169" s="50"/>
      <c r="D169" s="50"/>
      <c r="E169" s="50"/>
      <c r="F169" s="50"/>
      <c r="G169" s="50"/>
      <c r="H169" s="50"/>
      <c r="I169" s="51"/>
      <c r="K169" s="48" t="s">
        <v>46</v>
      </c>
      <c r="L169" s="48">
        <f>COUNTIF(D171,"V")</f>
        <v>1</v>
      </c>
      <c r="M169" s="48">
        <f>COUNTIF(D171,"E")</f>
        <v>0</v>
      </c>
      <c r="N169" s="48">
        <f>COUNTIF(D171,"D")</f>
        <v>0</v>
      </c>
      <c r="O169" s="48">
        <f>COUNTIF(H171,"V")</f>
        <v>0</v>
      </c>
      <c r="P169" s="48">
        <f>COUNTIF(H171,"E")</f>
        <v>0</v>
      </c>
      <c r="Q169" s="48">
        <f>COUNTIF(H171,"D")</f>
        <v>1</v>
      </c>
      <c r="R169" s="48">
        <f>COUNTIF(H172,"V")</f>
        <v>1</v>
      </c>
      <c r="S169" s="48">
        <f>COUNTIF(H172,"E")</f>
        <v>0</v>
      </c>
      <c r="T169" s="48">
        <f>COUNTIF(H172,"D")</f>
        <v>0</v>
      </c>
    </row>
    <row r="170" spans="1:23" x14ac:dyDescent="0.25">
      <c r="A170" s="8"/>
      <c r="B170" s="9"/>
      <c r="C170" s="10"/>
      <c r="D170" s="11" t="s">
        <v>4</v>
      </c>
      <c r="E170" s="11" t="s">
        <v>8</v>
      </c>
      <c r="F170" s="11"/>
      <c r="G170" s="11"/>
      <c r="H170" s="11" t="s">
        <v>4</v>
      </c>
      <c r="I170" s="12" t="s">
        <v>8</v>
      </c>
      <c r="L170" s="48">
        <f>COUNTIF(D172,"V")</f>
        <v>0</v>
      </c>
      <c r="M170" s="48">
        <f>COUNTIF(D172,"E")</f>
        <v>0</v>
      </c>
      <c r="N170" s="48">
        <f>COUNTIF(D172,"D")</f>
        <v>1</v>
      </c>
      <c r="O170" s="48">
        <f>COUNTIF(D173,"V")</f>
        <v>1</v>
      </c>
      <c r="P170" s="48">
        <f>COUNTIF(D173,"E")</f>
        <v>0</v>
      </c>
      <c r="Q170" s="48">
        <f>COUNTIF(D173,"D")</f>
        <v>0</v>
      </c>
      <c r="R170" s="48">
        <f>COUNTIF(H173,"V")</f>
        <v>0</v>
      </c>
      <c r="S170" s="48">
        <f>COUNTIF(H173,"E")</f>
        <v>0</v>
      </c>
      <c r="T170" s="48">
        <f>COUNTIF(H173,"D")</f>
        <v>1</v>
      </c>
    </row>
    <row r="171" spans="1:23" x14ac:dyDescent="0.25">
      <c r="A171" s="17" t="s">
        <v>9</v>
      </c>
      <c r="B171" s="18" t="s">
        <v>20</v>
      </c>
      <c r="C171" s="44" t="str">
        <f>D164</f>
        <v>Léone</v>
      </c>
      <c r="D171" s="39" t="s">
        <v>5</v>
      </c>
      <c r="E171" s="39">
        <v>21</v>
      </c>
      <c r="F171" s="35"/>
      <c r="G171" s="46" t="str">
        <f>D166</f>
        <v>David</v>
      </c>
      <c r="H171" s="39" t="s">
        <v>43</v>
      </c>
      <c r="I171" s="41">
        <v>1</v>
      </c>
      <c r="L171" s="48">
        <f>COUNTIF(D174,"V")</f>
        <v>0</v>
      </c>
      <c r="M171" s="48">
        <f>COUNTIF(D174,"E")</f>
        <v>1</v>
      </c>
      <c r="N171" s="48">
        <f>COUNTIF(D174,"D")</f>
        <v>0</v>
      </c>
      <c r="O171" s="48">
        <f>COUNTIF(H174,"V")</f>
        <v>0</v>
      </c>
      <c r="P171" s="48">
        <f>COUNTIF(H174,"E")</f>
        <v>1</v>
      </c>
      <c r="Q171" s="48">
        <f>COUNTIF(H174,"D")</f>
        <v>0</v>
      </c>
      <c r="R171" s="48">
        <f>COUNTIF(H175,"V")</f>
        <v>0</v>
      </c>
      <c r="S171" s="48">
        <f>COUNTIF(H175,"E")</f>
        <v>0</v>
      </c>
      <c r="T171" s="48">
        <f>COUNTIF(H175,"D")</f>
        <v>1</v>
      </c>
    </row>
    <row r="172" spans="1:23" x14ac:dyDescent="0.25">
      <c r="A172" s="19" t="s">
        <v>10</v>
      </c>
      <c r="B172" s="20" t="str">
        <f>IF(H166&lt;&gt;0,"C/D",IF(H166=0,"A/C"))</f>
        <v>C/D</v>
      </c>
      <c r="C172" s="44" t="str">
        <f>IF(H166=0,D164,IF(H166&lt;&gt;0,H164))</f>
        <v>Patricia</v>
      </c>
      <c r="D172" s="39" t="s">
        <v>6</v>
      </c>
      <c r="E172" s="39">
        <v>1</v>
      </c>
      <c r="F172" s="35"/>
      <c r="G172" s="46" t="str">
        <f>IF(H166=0,H164,IF(H166&lt;&gt;0,H166))</f>
        <v xml:space="preserve"> </v>
      </c>
      <c r="H172" s="39" t="s">
        <v>5</v>
      </c>
      <c r="I172" s="41">
        <v>15</v>
      </c>
      <c r="L172" s="48">
        <f>COUNTIF(D175,"V")</f>
        <v>1</v>
      </c>
      <c r="M172" s="48">
        <f>COUNTIF(D175,"E")</f>
        <v>0</v>
      </c>
      <c r="N172" s="48">
        <f>COUNTIF(D175,"D")</f>
        <v>0</v>
      </c>
      <c r="O172" s="48">
        <f>COUNTIF(D176,"V")</f>
        <v>1</v>
      </c>
      <c r="P172" s="48">
        <f>COUNTIF(D176,"E")</f>
        <v>0</v>
      </c>
      <c r="Q172" s="48">
        <f>COUNTIF(D176,"D")</f>
        <v>0</v>
      </c>
      <c r="R172" s="48">
        <f>COUNTIF(H176,"V")</f>
        <v>0</v>
      </c>
      <c r="S172" s="48">
        <f>COUNTIF(H176,"E")</f>
        <v>0</v>
      </c>
      <c r="T172" s="48">
        <f>COUNTIF(H176,"D")</f>
        <v>1</v>
      </c>
    </row>
    <row r="173" spans="1:23" x14ac:dyDescent="0.25">
      <c r="A173" s="21" t="s">
        <v>11</v>
      </c>
      <c r="B173" s="22" t="str">
        <f>IF(H166&lt;&gt;0,"A/C",IF(H166=0,"B/C"))</f>
        <v>A/C</v>
      </c>
      <c r="C173" s="44" t="str">
        <f>IF(H166=0,D166,IF(H166&lt;&gt;0,D164))</f>
        <v>Léone</v>
      </c>
      <c r="D173" s="39" t="s">
        <v>42</v>
      </c>
      <c r="E173" s="39">
        <v>12</v>
      </c>
      <c r="F173" s="35"/>
      <c r="G173" s="46" t="str">
        <f>IF(H166=0,H164,IF(H166&lt;&gt;0,H164))</f>
        <v>Patricia</v>
      </c>
      <c r="H173" s="39" t="s">
        <v>43</v>
      </c>
      <c r="I173" s="41">
        <v>5</v>
      </c>
    </row>
    <row r="174" spans="1:23" x14ac:dyDescent="0.25">
      <c r="A174" s="17" t="s">
        <v>12</v>
      </c>
      <c r="B174" s="18" t="str">
        <f>IF(H166&lt;&gt;0,"B/D",IF(H166=0,"A/B"))</f>
        <v>B/D</v>
      </c>
      <c r="C174" s="44" t="str">
        <f>IF(H166=0,D164,IF(H166&lt;&gt;0,D166))</f>
        <v>David</v>
      </c>
      <c r="D174" s="39" t="s">
        <v>7</v>
      </c>
      <c r="E174" s="39">
        <v>4</v>
      </c>
      <c r="F174" s="35"/>
      <c r="G174" s="46" t="str">
        <f>IF(H166=0,D166,IF(H166&lt;&gt;0,H166))</f>
        <v xml:space="preserve"> </v>
      </c>
      <c r="H174" s="39" t="s">
        <v>7</v>
      </c>
      <c r="I174" s="41">
        <v>4</v>
      </c>
    </row>
    <row r="175" spans="1:23" x14ac:dyDescent="0.25">
      <c r="A175" s="19" t="s">
        <v>13</v>
      </c>
      <c r="B175" s="20" t="str">
        <f>IF(H166&lt;&gt;0,"A/D",IF(H166=0,"A/C"))</f>
        <v>A/D</v>
      </c>
      <c r="C175" s="44" t="str">
        <f>IF(H166=0,D164,IF(H166&lt;&gt;0,D164))</f>
        <v>Léone</v>
      </c>
      <c r="D175" s="39" t="s">
        <v>42</v>
      </c>
      <c r="E175" s="39">
        <v>14</v>
      </c>
      <c r="F175" s="35"/>
      <c r="G175" s="46" t="str">
        <f>IF(H166=0,H164,IF(H166&lt;&gt;0,H166))</f>
        <v xml:space="preserve"> </v>
      </c>
      <c r="H175" s="39" t="s">
        <v>43</v>
      </c>
      <c r="I175" s="41">
        <v>4</v>
      </c>
      <c r="L175" s="43" t="s">
        <v>15</v>
      </c>
      <c r="N175" s="48" t="s">
        <v>50</v>
      </c>
      <c r="O175" s="48">
        <f t="shared" ref="O175:O180" si="25">IF(D171="V",50,IF(D171="E",25,IF(D171="D",0)))</f>
        <v>50</v>
      </c>
      <c r="P175" s="48">
        <f t="shared" ref="P175:P180" si="26">O175+E171-I171</f>
        <v>70</v>
      </c>
      <c r="Q175" s="48">
        <f t="shared" ref="Q175:Q180" si="27">IF(H171="V",50,IF(H171="E",25,IF(H171="D",0)))</f>
        <v>0</v>
      </c>
      <c r="R175" s="3">
        <f t="shared" ref="R175:R180" si="28">Q175+I171-E171</f>
        <v>-20</v>
      </c>
    </row>
    <row r="176" spans="1:23" ht="15.75" thickBot="1" x14ac:dyDescent="0.3">
      <c r="A176" s="23" t="s">
        <v>14</v>
      </c>
      <c r="B176" s="24" t="str">
        <f>IF(H166&lt;&gt;0,"B/C",IF(H166=0,"B/C"))</f>
        <v>B/C</v>
      </c>
      <c r="C176" s="45" t="str">
        <f>IF(H166=0,D166,IF(H166&lt;&gt;0,D166))</f>
        <v>David</v>
      </c>
      <c r="D176" s="40" t="s">
        <v>42</v>
      </c>
      <c r="E176" s="40">
        <v>15</v>
      </c>
      <c r="F176" s="36"/>
      <c r="G176" s="47" t="str">
        <f>IF(H166=0,H164,IF(H166&lt;&gt;0,H164))</f>
        <v>Patricia</v>
      </c>
      <c r="H176" s="40" t="s">
        <v>43</v>
      </c>
      <c r="I176" s="42">
        <v>8</v>
      </c>
      <c r="L176" s="43">
        <f>LARGE(F180:F183,1)</f>
        <v>187</v>
      </c>
      <c r="O176" s="48">
        <f t="shared" si="25"/>
        <v>0</v>
      </c>
      <c r="P176" s="48">
        <f t="shared" si="26"/>
        <v>-14</v>
      </c>
      <c r="Q176" s="48">
        <f t="shared" si="27"/>
        <v>50</v>
      </c>
      <c r="R176" s="3">
        <f t="shared" si="28"/>
        <v>64</v>
      </c>
    </row>
    <row r="177" spans="1:23" x14ac:dyDescent="0.25">
      <c r="L177" s="43">
        <f>LARGE(F180:F183,2)</f>
        <v>79</v>
      </c>
      <c r="O177" s="48">
        <f t="shared" si="25"/>
        <v>50</v>
      </c>
      <c r="P177" s="48">
        <f t="shared" si="26"/>
        <v>57</v>
      </c>
      <c r="Q177" s="48">
        <f t="shared" si="27"/>
        <v>0</v>
      </c>
      <c r="R177" s="3">
        <f t="shared" si="28"/>
        <v>-7</v>
      </c>
    </row>
    <row r="178" spans="1:23" x14ac:dyDescent="0.25">
      <c r="L178" s="43">
        <f>LARGE(F180:F183,3)</f>
        <v>62</v>
      </c>
      <c r="O178" s="48">
        <f t="shared" si="25"/>
        <v>25</v>
      </c>
      <c r="P178" s="48">
        <f t="shared" si="26"/>
        <v>25</v>
      </c>
      <c r="Q178" s="48">
        <f t="shared" si="27"/>
        <v>25</v>
      </c>
      <c r="R178" s="3">
        <f t="shared" si="28"/>
        <v>25</v>
      </c>
    </row>
    <row r="179" spans="1:23" x14ac:dyDescent="0.25">
      <c r="C179" s="27" t="s">
        <v>21</v>
      </c>
      <c r="D179" s="27" t="s">
        <v>23</v>
      </c>
      <c r="E179" s="27" t="s">
        <v>22</v>
      </c>
      <c r="F179" s="27" t="s">
        <v>15</v>
      </c>
      <c r="G179" s="27" t="s">
        <v>16</v>
      </c>
      <c r="H179" s="27" t="s">
        <v>17</v>
      </c>
      <c r="I179" s="27" t="s">
        <v>18</v>
      </c>
      <c r="L179" s="43">
        <f>LARGE(F180:F183,4)</f>
        <v>-28</v>
      </c>
      <c r="O179" s="48">
        <f t="shared" si="25"/>
        <v>50</v>
      </c>
      <c r="P179" s="48">
        <f t="shared" si="26"/>
        <v>60</v>
      </c>
      <c r="Q179" s="48">
        <f t="shared" si="27"/>
        <v>0</v>
      </c>
      <c r="R179" s="3">
        <f t="shared" si="28"/>
        <v>-10</v>
      </c>
    </row>
    <row r="180" spans="1:23" x14ac:dyDescent="0.25">
      <c r="B180" s="25" t="str">
        <f>D164</f>
        <v>Léone</v>
      </c>
      <c r="C180" s="25">
        <f>IF(H166&lt;&gt;0,SUM(L165:L167),IF(H166=0,SUM(L169:L172)))</f>
        <v>3</v>
      </c>
      <c r="D180" s="25">
        <f>IF(H166&lt;&gt;0,SUM(M165:M167),IF(H166=0,SUM(M169:M172)))</f>
        <v>0</v>
      </c>
      <c r="E180" s="25">
        <f>IF(H166&lt;&gt;0,SUM(N165:N167),IF(H166=0,SUM(N169:N172)))</f>
        <v>0</v>
      </c>
      <c r="F180" s="25">
        <f>IF(H166&lt;&gt;0,SUM(P175,P177,P179),IF(H166=0,SUM(P183:P186)))</f>
        <v>187</v>
      </c>
      <c r="G180" s="25">
        <f>SUM(E171,E173,E175)</f>
        <v>47</v>
      </c>
      <c r="H180" s="25">
        <f>SUM(I171,I173,I175)</f>
        <v>10</v>
      </c>
      <c r="I180" s="25">
        <f>G180-H180</f>
        <v>37</v>
      </c>
      <c r="O180" s="48">
        <f t="shared" si="25"/>
        <v>50</v>
      </c>
      <c r="P180" s="48">
        <f t="shared" si="26"/>
        <v>57</v>
      </c>
      <c r="Q180" s="48">
        <f t="shared" si="27"/>
        <v>0</v>
      </c>
      <c r="R180" s="3">
        <f t="shared" si="28"/>
        <v>-7</v>
      </c>
    </row>
    <row r="181" spans="1:23" x14ac:dyDescent="0.25">
      <c r="B181" s="14" t="str">
        <f>D166</f>
        <v>David</v>
      </c>
      <c r="C181" s="14">
        <f>IF(H166&lt;&gt;0,SUM(O165:O167),IF(H166=0,SUM(O169:O172)))</f>
        <v>1</v>
      </c>
      <c r="D181" s="14">
        <f>IF(H166&lt;&gt;0,SUM(P165:P167),IF(H166=0,SUM(P169:P172)))</f>
        <v>1</v>
      </c>
      <c r="E181" s="14">
        <f>IF(H166&lt;&gt;0,SUM(Q165:Q167),IF(H166=0,SUM(Q169:Q172)))</f>
        <v>1</v>
      </c>
      <c r="F181" s="14">
        <f>IF(H166&lt;&gt;0,SUM(R175,P178,P180),IF(H166=0,SUM(R183:R186)))</f>
        <v>62</v>
      </c>
      <c r="G181" s="14">
        <f>SUM(E174,E176,I171)</f>
        <v>20</v>
      </c>
      <c r="H181" s="14">
        <f>SUM(I174,I176,E171)</f>
        <v>33</v>
      </c>
      <c r="I181" s="14">
        <f t="shared" ref="I181:I182" si="29">G181-H181</f>
        <v>-13</v>
      </c>
    </row>
    <row r="182" spans="1:23" x14ac:dyDescent="0.25">
      <c r="B182" s="16" t="str">
        <f>H164</f>
        <v>Patricia</v>
      </c>
      <c r="C182" s="16">
        <f>IF(H166&lt;&gt;0,SUM(R165:R167),IF(H166=0,SUM(R169:R172)))</f>
        <v>0</v>
      </c>
      <c r="D182" s="16">
        <f>IF(H166&lt;&gt;0,SUM(S165:S167),IF(H166=0,SUM(S169:S172)))</f>
        <v>0</v>
      </c>
      <c r="E182" s="16">
        <f>IF(H166&lt;&gt;0,SUM(T165:T167),IF(H166=0,SUM(T169:T172)))</f>
        <v>3</v>
      </c>
      <c r="F182" s="16">
        <f>IF(H166&lt;&gt;0,SUM(P176,R177,R180),IF(H166=0,SUM(T183:T186)))</f>
        <v>-28</v>
      </c>
      <c r="G182" s="16">
        <f>SUM(E172,I173,I176)</f>
        <v>14</v>
      </c>
      <c r="H182" s="16">
        <f>SUM(I172,E173,E176)</f>
        <v>42</v>
      </c>
      <c r="I182" s="16">
        <f t="shared" si="29"/>
        <v>-28</v>
      </c>
      <c r="N182" s="48" t="s">
        <v>51</v>
      </c>
      <c r="O182" s="52" t="s">
        <v>44</v>
      </c>
      <c r="P182" s="52"/>
      <c r="Q182" s="52" t="s">
        <v>52</v>
      </c>
      <c r="R182" s="52"/>
      <c r="S182" s="52" t="s">
        <v>53</v>
      </c>
      <c r="T182" s="52"/>
    </row>
    <row r="183" spans="1:23" x14ac:dyDescent="0.25">
      <c r="B183" s="15" t="str">
        <f>H166</f>
        <v xml:space="preserve"> </v>
      </c>
      <c r="C183" s="15">
        <f>IF(H166&lt;&gt;0,SUM(U165:U167),IF(H166=0," "))</f>
        <v>1</v>
      </c>
      <c r="D183" s="15">
        <f>IF(H166&lt;&gt;0,SUM(V165:V167),IF(H166=0," "))</f>
        <v>1</v>
      </c>
      <c r="E183" s="15">
        <f>IF(H166&lt;&gt;0,SUM(W165:W167),IF(H166=0," "))</f>
        <v>1</v>
      </c>
      <c r="F183" s="15">
        <f>IF(H166&lt;&gt;0,SUM(R176,R178,R179),IF(H166=0," " ))</f>
        <v>79</v>
      </c>
      <c r="G183" s="15">
        <f>IF(H166&lt;&gt;0,SUM(I175,I174,I172),IF(H166=0," "))</f>
        <v>23</v>
      </c>
      <c r="H183" s="15">
        <f>IF(H166&lt;&gt;0,SUM(E175,E174,E172),IF(H166=0," "))</f>
        <v>19</v>
      </c>
      <c r="I183" s="15">
        <f>IF(H166&lt;&gt;0,G183-H183,IF(H166=0," "))</f>
        <v>4</v>
      </c>
      <c r="O183" s="48">
        <f>IF(D171="V",50,IF(D171="E",25,IF(D171="D",0)))</f>
        <v>50</v>
      </c>
      <c r="P183" s="48">
        <f>O183+E171-I171</f>
        <v>70</v>
      </c>
      <c r="Q183" s="48">
        <f>IF(H171="V",50,IF(H171="E",25,IF(H171="D",0)))</f>
        <v>0</v>
      </c>
      <c r="R183" s="48">
        <f>Q183+I171-E171</f>
        <v>-20</v>
      </c>
      <c r="S183" s="48">
        <f>IF(H172="V",50,IF(H172="E",25,IF(H172="D",0)))</f>
        <v>50</v>
      </c>
      <c r="T183" s="48">
        <f>S183+I172-E172</f>
        <v>64</v>
      </c>
    </row>
    <row r="184" spans="1:23" x14ac:dyDescent="0.25">
      <c r="O184" s="48">
        <f>IF(D172="V",50,IF(D172="E",25,IF(D172="D",0)))</f>
        <v>0</v>
      </c>
      <c r="P184" s="48">
        <f>O184+E172-I172</f>
        <v>-14</v>
      </c>
      <c r="Q184" s="48">
        <f>IF(D173="V",50,IF(D173="E",25,IF(D173="D",0)))</f>
        <v>50</v>
      </c>
      <c r="R184" s="48">
        <f>Q184+E173-I173</f>
        <v>57</v>
      </c>
      <c r="S184" s="48">
        <f>IF(H173="V",50,IF(H173="E",25,IF(H173="D",0)))</f>
        <v>0</v>
      </c>
      <c r="T184" s="48">
        <f>S184+I173-E173</f>
        <v>-7</v>
      </c>
    </row>
    <row r="185" spans="1:23" x14ac:dyDescent="0.25">
      <c r="O185" s="48">
        <f>IF(D174="V",50,IF(D174="E",25,IF(D174="D",0)))</f>
        <v>25</v>
      </c>
      <c r="P185" s="48">
        <f>O185+E174-I174</f>
        <v>25</v>
      </c>
      <c r="Q185" s="48">
        <f>IF(H174="V",50,IF(H174="E",25,IF(H174="D",0)))</f>
        <v>25</v>
      </c>
      <c r="R185" s="48">
        <f>Q185+I174-E174</f>
        <v>25</v>
      </c>
      <c r="S185" s="48">
        <f>IF(H175="V",50,IF(H175="E",25,IF(H175="D",0)))</f>
        <v>0</v>
      </c>
      <c r="T185" s="48">
        <f>S185+I175-E175</f>
        <v>-10</v>
      </c>
    </row>
    <row r="186" spans="1:23" x14ac:dyDescent="0.25">
      <c r="D186" s="32"/>
      <c r="E186" s="13" t="s">
        <v>19</v>
      </c>
      <c r="O186" s="48">
        <f>IF(D175="V",50,IF(D175="E",25,IF(D175="D",0)))</f>
        <v>50</v>
      </c>
      <c r="P186" s="48">
        <f>O186+E175-I175</f>
        <v>60</v>
      </c>
      <c r="Q186" s="48">
        <f>IF(D176="V",50,IF(D176="E",25,IF(D176="D",0)))</f>
        <v>50</v>
      </c>
      <c r="R186" s="48">
        <f>Q186+E176-I176</f>
        <v>57</v>
      </c>
      <c r="S186" s="48">
        <f>IF(H176="V",50,IF(H176="E",25,IF(H176="D",0)))</f>
        <v>0</v>
      </c>
      <c r="T186" s="48">
        <f>S186+I176-E176</f>
        <v>-7</v>
      </c>
    </row>
    <row r="187" spans="1:23" x14ac:dyDescent="0.25">
      <c r="D187" s="33">
        <v>1</v>
      </c>
      <c r="E187" s="28" t="str">
        <f>INDEX(B180:B183,MATCH(L176,F180:F183,))</f>
        <v>Léone</v>
      </c>
    </row>
    <row r="188" spans="1:23" x14ac:dyDescent="0.25">
      <c r="D188" s="33">
        <v>2</v>
      </c>
      <c r="E188" s="29" t="str">
        <f>INDEX(B180:B183,MATCH(L177,F180:F183,))</f>
        <v xml:space="preserve"> </v>
      </c>
      <c r="G188" s="26"/>
    </row>
    <row r="189" spans="1:23" x14ac:dyDescent="0.25">
      <c r="D189" s="33">
        <v>3</v>
      </c>
      <c r="E189" s="30" t="str">
        <f>INDEX(B180:B183,MATCH(L178,F180:F183,))</f>
        <v>David</v>
      </c>
    </row>
    <row r="190" spans="1:23" x14ac:dyDescent="0.25">
      <c r="D190" s="33">
        <v>4</v>
      </c>
      <c r="E190" s="31" t="str">
        <f>INDEX(B180:B183,MATCH(L179,F180:F183,))</f>
        <v>Patricia</v>
      </c>
    </row>
    <row r="191" spans="1:23" x14ac:dyDescent="0.25">
      <c r="A191" s="34"/>
      <c r="B191" s="34"/>
      <c r="C191" s="34"/>
      <c r="D191" s="34"/>
      <c r="E191" s="34"/>
      <c r="F191" s="34"/>
      <c r="G191" s="34"/>
      <c r="H191" s="34"/>
      <c r="I191" s="34"/>
      <c r="J191" s="34"/>
      <c r="K191" s="34"/>
      <c r="L191" s="34"/>
      <c r="M191" s="34"/>
      <c r="N191" s="34"/>
      <c r="O191" s="34"/>
      <c r="P191" s="34"/>
      <c r="Q191" s="34"/>
      <c r="R191" s="34"/>
      <c r="S191" s="34"/>
      <c r="T191" s="34"/>
      <c r="U191" s="34"/>
      <c r="V191" s="34"/>
      <c r="W191" s="34"/>
    </row>
    <row r="192" spans="1:23" x14ac:dyDescent="0.25">
      <c r="A192" s="34"/>
      <c r="B192" s="34"/>
      <c r="C192" s="34"/>
      <c r="D192" s="34"/>
      <c r="E192" s="34"/>
      <c r="F192" s="34"/>
      <c r="G192" s="34"/>
      <c r="H192" s="34"/>
      <c r="I192" s="34"/>
      <c r="J192" s="34"/>
      <c r="K192" s="34"/>
      <c r="L192" s="34"/>
      <c r="M192" s="34"/>
      <c r="N192" s="34"/>
      <c r="O192" s="34"/>
      <c r="P192" s="34"/>
      <c r="Q192" s="34"/>
      <c r="R192" s="34"/>
      <c r="S192" s="34"/>
      <c r="T192" s="34"/>
      <c r="U192" s="34"/>
      <c r="V192" s="34"/>
      <c r="W192" s="34"/>
    </row>
    <row r="193" spans="1:23" ht="15" customHeight="1" x14ac:dyDescent="0.25">
      <c r="A193" s="53" t="s">
        <v>31</v>
      </c>
      <c r="B193" s="53"/>
      <c r="C193" s="53"/>
      <c r="D193" s="53"/>
      <c r="E193" s="53"/>
      <c r="F193" s="53"/>
      <c r="G193" s="53"/>
      <c r="H193" s="53"/>
      <c r="I193" s="53"/>
    </row>
    <row r="194" spans="1:23" ht="15" customHeight="1" x14ac:dyDescent="0.25">
      <c r="A194" s="53"/>
      <c r="B194" s="53"/>
      <c r="C194" s="53"/>
      <c r="D194" s="53"/>
      <c r="E194" s="53"/>
      <c r="F194" s="53"/>
      <c r="G194" s="53"/>
      <c r="H194" s="53"/>
      <c r="I194" s="53"/>
      <c r="L194" s="48" t="s">
        <v>0</v>
      </c>
      <c r="O194" s="48" t="s">
        <v>1</v>
      </c>
      <c r="R194" s="48" t="s">
        <v>2</v>
      </c>
      <c r="U194" s="48" t="s">
        <v>3</v>
      </c>
    </row>
    <row r="195" spans="1:23" ht="15.75" thickBot="1" x14ac:dyDescent="0.3">
      <c r="L195" s="48" t="s">
        <v>47</v>
      </c>
      <c r="M195" s="48" t="s">
        <v>48</v>
      </c>
      <c r="N195" s="48" t="s">
        <v>49</v>
      </c>
      <c r="O195" s="48" t="s">
        <v>47</v>
      </c>
      <c r="P195" s="48" t="s">
        <v>48</v>
      </c>
      <c r="Q195" s="48" t="s">
        <v>49</v>
      </c>
      <c r="R195" s="48" t="s">
        <v>47</v>
      </c>
      <c r="S195" s="48" t="s">
        <v>48</v>
      </c>
      <c r="T195" s="48" t="s">
        <v>49</v>
      </c>
      <c r="U195" s="48" t="s">
        <v>47</v>
      </c>
      <c r="V195" s="48" t="s">
        <v>48</v>
      </c>
      <c r="W195" s="48" t="s">
        <v>49</v>
      </c>
    </row>
    <row r="196" spans="1:23" ht="15.75" thickBot="1" x14ac:dyDescent="0.3">
      <c r="C196" s="4" t="s">
        <v>0</v>
      </c>
      <c r="D196" s="37" t="str">
        <f>IF('Phase 1'!H166&lt;&gt;0,'Phase 1'!E190,IF('Phase 1'!H166=0,'Phase 1'!E189))</f>
        <v>Marie</v>
      </c>
      <c r="G196" s="6" t="s">
        <v>2</v>
      </c>
      <c r="H196" s="38" t="str">
        <f>IF('Phase 1'!H198&lt;&gt;0,'Phase 1'!E221,IF('Phase 1'!H198=0,'Phase 1'!E251))</f>
        <v>Justine</v>
      </c>
    </row>
    <row r="197" spans="1:23" ht="15.75" thickBot="1" x14ac:dyDescent="0.3">
      <c r="K197" s="48" t="s">
        <v>45</v>
      </c>
      <c r="L197" s="48">
        <f>COUNTIF(D203,"V")</f>
        <v>1</v>
      </c>
      <c r="M197" s="48">
        <f>COUNTIF(D203,"E")</f>
        <v>0</v>
      </c>
      <c r="N197" s="48">
        <f>COUNTIF(D203,"D")</f>
        <v>0</v>
      </c>
      <c r="O197" s="48">
        <f>COUNTIF(H203,"V")</f>
        <v>0</v>
      </c>
      <c r="P197" s="48">
        <f>COUNTIF(H203,"E")</f>
        <v>0</v>
      </c>
      <c r="Q197" s="48">
        <f>COUNTIF(H203,"D")</f>
        <v>1</v>
      </c>
      <c r="R197" s="48">
        <f>COUNTIF(D204,"V")</f>
        <v>0</v>
      </c>
      <c r="S197" s="48">
        <f>COUNTIF(D204,"E")</f>
        <v>0</v>
      </c>
      <c r="T197" s="48">
        <f>COUNTIF(D204,"D")</f>
        <v>1</v>
      </c>
      <c r="U197" s="48">
        <f>COUNTIF(H204,"V")</f>
        <v>1</v>
      </c>
      <c r="V197" s="48">
        <f>COUNTIF(H204,"E")</f>
        <v>0</v>
      </c>
      <c r="W197" s="48">
        <f>COUNTIF(H204,"D")</f>
        <v>0</v>
      </c>
    </row>
    <row r="198" spans="1:23" ht="15.75" thickBot="1" x14ac:dyDescent="0.3">
      <c r="C198" s="5" t="s">
        <v>1</v>
      </c>
      <c r="D198" s="38" t="str">
        <f>'Phase 1'!E220</f>
        <v>Stéphane</v>
      </c>
      <c r="G198" s="7" t="s">
        <v>3</v>
      </c>
      <c r="H198" s="38" t="str">
        <f>IF('Phase 1'!H198&lt;&gt;0,'Phase 1'!E251,IF('Phase 1'!H198=0," "))</f>
        <v xml:space="preserve"> </v>
      </c>
      <c r="L198" s="48">
        <f>COUNTIF(D205,"V")</f>
        <v>1</v>
      </c>
      <c r="M198" s="48">
        <f>COUNTIF(D205,"E")</f>
        <v>0</v>
      </c>
      <c r="N198" s="48">
        <f>COUNTIF(D205,"D")</f>
        <v>0</v>
      </c>
      <c r="O198" s="48">
        <f>COUNTIF(D206,"V")</f>
        <v>0</v>
      </c>
      <c r="P198" s="48">
        <f>COUNTIF(D206,"E")</f>
        <v>1</v>
      </c>
      <c r="Q198" s="48">
        <f>COUNTIF(D206,"D")</f>
        <v>0</v>
      </c>
      <c r="R198" s="48">
        <f>COUNTIF(H205,"V")</f>
        <v>0</v>
      </c>
      <c r="S198" s="48">
        <f>COUNTIF(H205,"E")</f>
        <v>0</v>
      </c>
      <c r="T198" s="48">
        <f>COUNTIF(H205,"D")</f>
        <v>1</v>
      </c>
      <c r="U198" s="48">
        <f>COUNTIF(H206,"V")</f>
        <v>0</v>
      </c>
      <c r="V198" s="48">
        <f>COUNTIF(H206,"E")</f>
        <v>1</v>
      </c>
      <c r="W198" s="48">
        <f>COUNTIF(H206,"D")</f>
        <v>0</v>
      </c>
    </row>
    <row r="199" spans="1:23" x14ac:dyDescent="0.25">
      <c r="C199" s="34"/>
      <c r="D199" s="9"/>
      <c r="G199" s="34"/>
      <c r="H199" s="9"/>
      <c r="L199" s="48">
        <f>COUNTIF(D207,"V")</f>
        <v>1</v>
      </c>
      <c r="M199" s="48">
        <f>COUNTIF(D207,"E")</f>
        <v>0</v>
      </c>
      <c r="N199" s="48">
        <f>COUNTIF(D207,"D")</f>
        <v>0</v>
      </c>
      <c r="O199" s="48">
        <f>COUNTIF(D208,"V")</f>
        <v>1</v>
      </c>
      <c r="P199" s="48">
        <f>COUNTIF(D208,"E")</f>
        <v>0</v>
      </c>
      <c r="Q199" s="48">
        <f>COUNTIF(D208,"D")</f>
        <v>0</v>
      </c>
      <c r="R199" s="48">
        <f>COUNTIF(H208,"V")</f>
        <v>0</v>
      </c>
      <c r="S199" s="48">
        <f>COUNTIF(H208,"E")</f>
        <v>0</v>
      </c>
      <c r="T199" s="48">
        <f>COUNTIF(H208,"D")</f>
        <v>1</v>
      </c>
      <c r="U199" s="48">
        <f>COUNTIF(H207,"V")</f>
        <v>0</v>
      </c>
      <c r="V199" s="48">
        <f>COUNTIF(H207,"E")</f>
        <v>0</v>
      </c>
      <c r="W199" s="48">
        <f>COUNTIF(H207,"D")</f>
        <v>1</v>
      </c>
    </row>
    <row r="200" spans="1:23" ht="15.75" thickBot="1" x14ac:dyDescent="0.3"/>
    <row r="201" spans="1:23" ht="18.75" x14ac:dyDescent="0.25">
      <c r="A201" s="49" t="s">
        <v>24</v>
      </c>
      <c r="B201" s="50"/>
      <c r="C201" s="50"/>
      <c r="D201" s="50"/>
      <c r="E201" s="50"/>
      <c r="F201" s="50"/>
      <c r="G201" s="50"/>
      <c r="H201" s="50"/>
      <c r="I201" s="51"/>
      <c r="K201" s="48" t="s">
        <v>46</v>
      </c>
      <c r="L201" s="48">
        <f>COUNTIF(D203,"V")</f>
        <v>1</v>
      </c>
      <c r="M201" s="48">
        <f>COUNTIF(D203,"E")</f>
        <v>0</v>
      </c>
      <c r="N201" s="48">
        <f>COUNTIF(D203,"D")</f>
        <v>0</v>
      </c>
      <c r="O201" s="48">
        <f>COUNTIF(H203,"V")</f>
        <v>0</v>
      </c>
      <c r="P201" s="48">
        <f>COUNTIF(H203,"E")</f>
        <v>0</v>
      </c>
      <c r="Q201" s="48">
        <f>COUNTIF(H203,"D")</f>
        <v>1</v>
      </c>
      <c r="R201" s="48">
        <f>COUNTIF(H204,"V")</f>
        <v>1</v>
      </c>
      <c r="S201" s="48">
        <f>COUNTIF(H204,"E")</f>
        <v>0</v>
      </c>
      <c r="T201" s="48">
        <f>COUNTIF(H204,"D")</f>
        <v>0</v>
      </c>
    </row>
    <row r="202" spans="1:23" x14ac:dyDescent="0.25">
      <c r="A202" s="8"/>
      <c r="B202" s="9"/>
      <c r="C202" s="10"/>
      <c r="D202" s="11" t="s">
        <v>4</v>
      </c>
      <c r="E202" s="11" t="s">
        <v>8</v>
      </c>
      <c r="F202" s="11"/>
      <c r="G202" s="11"/>
      <c r="H202" s="11" t="s">
        <v>4</v>
      </c>
      <c r="I202" s="12" t="s">
        <v>8</v>
      </c>
      <c r="L202" s="48">
        <f>COUNTIF(D204,"V")</f>
        <v>0</v>
      </c>
      <c r="M202" s="48">
        <f>COUNTIF(D204,"E")</f>
        <v>0</v>
      </c>
      <c r="N202" s="48">
        <f>COUNTIF(D204,"D")</f>
        <v>1</v>
      </c>
      <c r="O202" s="48">
        <f>COUNTIF(D205,"V")</f>
        <v>1</v>
      </c>
      <c r="P202" s="48">
        <f>COUNTIF(D205,"E")</f>
        <v>0</v>
      </c>
      <c r="Q202" s="48">
        <f>COUNTIF(D205,"D")</f>
        <v>0</v>
      </c>
      <c r="R202" s="48">
        <f>COUNTIF(H205,"V")</f>
        <v>0</v>
      </c>
      <c r="S202" s="48">
        <f>COUNTIF(H205,"E")</f>
        <v>0</v>
      </c>
      <c r="T202" s="48">
        <f>COUNTIF(H205,"D")</f>
        <v>1</v>
      </c>
    </row>
    <row r="203" spans="1:23" x14ac:dyDescent="0.25">
      <c r="A203" s="17" t="s">
        <v>9</v>
      </c>
      <c r="B203" s="18" t="s">
        <v>20</v>
      </c>
      <c r="C203" s="44" t="str">
        <f>D196</f>
        <v>Marie</v>
      </c>
      <c r="D203" s="39" t="s">
        <v>5</v>
      </c>
      <c r="E203" s="39">
        <v>21</v>
      </c>
      <c r="F203" s="35"/>
      <c r="G203" s="46" t="str">
        <f>D198</f>
        <v>Stéphane</v>
      </c>
      <c r="H203" s="39" t="s">
        <v>43</v>
      </c>
      <c r="I203" s="41">
        <v>1</v>
      </c>
      <c r="L203" s="48">
        <f>COUNTIF(D206,"V")</f>
        <v>0</v>
      </c>
      <c r="M203" s="48">
        <f>COUNTIF(D206,"E")</f>
        <v>1</v>
      </c>
      <c r="N203" s="48">
        <f>COUNTIF(D206,"D")</f>
        <v>0</v>
      </c>
      <c r="O203" s="48">
        <f>COUNTIF(H206,"V")</f>
        <v>0</v>
      </c>
      <c r="P203" s="48">
        <f>COUNTIF(H206,"E")</f>
        <v>1</v>
      </c>
      <c r="Q203" s="48">
        <f>COUNTIF(H206,"D")</f>
        <v>0</v>
      </c>
      <c r="R203" s="48">
        <f>COUNTIF(H207,"V")</f>
        <v>0</v>
      </c>
      <c r="S203" s="48">
        <f>COUNTIF(H207,"E")</f>
        <v>0</v>
      </c>
      <c r="T203" s="48">
        <f>COUNTIF(H207,"D")</f>
        <v>1</v>
      </c>
    </row>
    <row r="204" spans="1:23" x14ac:dyDescent="0.25">
      <c r="A204" s="19" t="s">
        <v>10</v>
      </c>
      <c r="B204" s="20" t="str">
        <f>IF(H198&lt;&gt;0,"C/D",IF(H198=0,"A/C"))</f>
        <v>C/D</v>
      </c>
      <c r="C204" s="44" t="str">
        <f>IF(H198=0,D196,IF(H198&lt;&gt;0,H196))</f>
        <v>Justine</v>
      </c>
      <c r="D204" s="39" t="s">
        <v>6</v>
      </c>
      <c r="E204" s="39">
        <v>1</v>
      </c>
      <c r="F204" s="35"/>
      <c r="G204" s="46" t="str">
        <f>IF(H198=0,H196,IF(H198&lt;&gt;0,H198))</f>
        <v xml:space="preserve"> </v>
      </c>
      <c r="H204" s="39" t="s">
        <v>5</v>
      </c>
      <c r="I204" s="41">
        <v>15</v>
      </c>
      <c r="L204" s="48">
        <f>COUNTIF(D207,"V")</f>
        <v>1</v>
      </c>
      <c r="M204" s="48">
        <f>COUNTIF(D207,"E")</f>
        <v>0</v>
      </c>
      <c r="N204" s="48">
        <f>COUNTIF(D207,"D")</f>
        <v>0</v>
      </c>
      <c r="O204" s="48">
        <f>COUNTIF(D208,"V")</f>
        <v>1</v>
      </c>
      <c r="P204" s="48">
        <f>COUNTIF(D208,"E")</f>
        <v>0</v>
      </c>
      <c r="Q204" s="48">
        <f>COUNTIF(D208,"D")</f>
        <v>0</v>
      </c>
      <c r="R204" s="48">
        <f>COUNTIF(H208,"V")</f>
        <v>0</v>
      </c>
      <c r="S204" s="48">
        <f>COUNTIF(H208,"E")</f>
        <v>0</v>
      </c>
      <c r="T204" s="48">
        <f>COUNTIF(H208,"D")</f>
        <v>1</v>
      </c>
    </row>
    <row r="205" spans="1:23" x14ac:dyDescent="0.25">
      <c r="A205" s="21" t="s">
        <v>11</v>
      </c>
      <c r="B205" s="22" t="str">
        <f>IF(H198&lt;&gt;0,"A/C",IF(H198=0,"B/C"))</f>
        <v>A/C</v>
      </c>
      <c r="C205" s="44" t="str">
        <f>IF(H198=0,D198,IF(H198&lt;&gt;0,D196))</f>
        <v>Marie</v>
      </c>
      <c r="D205" s="39" t="s">
        <v>42</v>
      </c>
      <c r="E205" s="39">
        <v>12</v>
      </c>
      <c r="F205" s="35"/>
      <c r="G205" s="46" t="str">
        <f>IF(H198=0,H196,IF(H198&lt;&gt;0,H196))</f>
        <v>Justine</v>
      </c>
      <c r="H205" s="39" t="s">
        <v>43</v>
      </c>
      <c r="I205" s="41">
        <v>5</v>
      </c>
    </row>
    <row r="206" spans="1:23" x14ac:dyDescent="0.25">
      <c r="A206" s="17" t="s">
        <v>12</v>
      </c>
      <c r="B206" s="18" t="str">
        <f>IF(H198&lt;&gt;0,"B/D",IF(H198=0,"A/B"))</f>
        <v>B/D</v>
      </c>
      <c r="C206" s="44" t="str">
        <f>IF(H198=0,D196,IF(H198&lt;&gt;0,D198))</f>
        <v>Stéphane</v>
      </c>
      <c r="D206" s="39" t="s">
        <v>7</v>
      </c>
      <c r="E206" s="39">
        <v>4</v>
      </c>
      <c r="F206" s="35"/>
      <c r="G206" s="46" t="str">
        <f>IF(H198=0,D198,IF(H198&lt;&gt;0,H198))</f>
        <v xml:space="preserve"> </v>
      </c>
      <c r="H206" s="39" t="s">
        <v>7</v>
      </c>
      <c r="I206" s="41">
        <v>4</v>
      </c>
    </row>
    <row r="207" spans="1:23" x14ac:dyDescent="0.25">
      <c r="A207" s="19" t="s">
        <v>13</v>
      </c>
      <c r="B207" s="20" t="str">
        <f>IF(H198&lt;&gt;0,"A/D",IF(H198=0,"A/C"))</f>
        <v>A/D</v>
      </c>
      <c r="C207" s="44" t="str">
        <f>IF(H198=0,D196,IF(H198&lt;&gt;0,D196))</f>
        <v>Marie</v>
      </c>
      <c r="D207" s="39" t="s">
        <v>42</v>
      </c>
      <c r="E207" s="39">
        <v>14</v>
      </c>
      <c r="F207" s="35"/>
      <c r="G207" s="46" t="str">
        <f>IF(H198=0,H196,IF(H198&lt;&gt;0,H198))</f>
        <v xml:space="preserve"> </v>
      </c>
      <c r="H207" s="39" t="s">
        <v>43</v>
      </c>
      <c r="I207" s="41">
        <v>4</v>
      </c>
      <c r="L207" s="43" t="s">
        <v>15</v>
      </c>
      <c r="N207" s="48" t="s">
        <v>50</v>
      </c>
      <c r="O207" s="48">
        <f t="shared" ref="O207:O212" si="30">IF(D203="V",50,IF(D203="E",25,IF(D203="D",0)))</f>
        <v>50</v>
      </c>
      <c r="P207" s="48">
        <f t="shared" ref="P207:P212" si="31">O207+E203-I203</f>
        <v>70</v>
      </c>
      <c r="Q207" s="48">
        <f t="shared" ref="Q207:Q212" si="32">IF(H203="V",50,IF(H203="E",25,IF(H203="D",0)))</f>
        <v>0</v>
      </c>
      <c r="R207" s="3">
        <f t="shared" ref="R207:R212" si="33">Q207+I203-E203</f>
        <v>-20</v>
      </c>
    </row>
    <row r="208" spans="1:23" ht="15.75" thickBot="1" x14ac:dyDescent="0.3">
      <c r="A208" s="23" t="s">
        <v>14</v>
      </c>
      <c r="B208" s="24" t="str">
        <f>IF(H198&lt;&gt;0,"B/C",IF(H198=0,"B/C"))</f>
        <v>B/C</v>
      </c>
      <c r="C208" s="45" t="str">
        <f>IF(H198=0,D198,IF(H198&lt;&gt;0,D198))</f>
        <v>Stéphane</v>
      </c>
      <c r="D208" s="40" t="s">
        <v>42</v>
      </c>
      <c r="E208" s="40">
        <v>15</v>
      </c>
      <c r="F208" s="36"/>
      <c r="G208" s="47" t="str">
        <f>IF(H198=0,H196,IF(H198&lt;&gt;0,H196))</f>
        <v>Justine</v>
      </c>
      <c r="H208" s="40" t="s">
        <v>43</v>
      </c>
      <c r="I208" s="42">
        <v>8</v>
      </c>
      <c r="L208" s="43">
        <f>LARGE(F212:F215,1)</f>
        <v>187</v>
      </c>
      <c r="O208" s="48">
        <f t="shared" si="30"/>
        <v>0</v>
      </c>
      <c r="P208" s="48">
        <f t="shared" si="31"/>
        <v>-14</v>
      </c>
      <c r="Q208" s="48">
        <f t="shared" si="32"/>
        <v>50</v>
      </c>
      <c r="R208" s="3">
        <f t="shared" si="33"/>
        <v>64</v>
      </c>
    </row>
    <row r="209" spans="1:23" x14ac:dyDescent="0.25">
      <c r="L209" s="43">
        <f>LARGE(F212:F215,2)</f>
        <v>79</v>
      </c>
      <c r="O209" s="48">
        <f t="shared" si="30"/>
        <v>50</v>
      </c>
      <c r="P209" s="48">
        <f t="shared" si="31"/>
        <v>57</v>
      </c>
      <c r="Q209" s="48">
        <f t="shared" si="32"/>
        <v>0</v>
      </c>
      <c r="R209" s="3">
        <f t="shared" si="33"/>
        <v>-7</v>
      </c>
    </row>
    <row r="210" spans="1:23" x14ac:dyDescent="0.25">
      <c r="L210" s="43">
        <f>LARGE(F212:F215,3)</f>
        <v>62</v>
      </c>
      <c r="O210" s="48">
        <f t="shared" si="30"/>
        <v>25</v>
      </c>
      <c r="P210" s="48">
        <f t="shared" si="31"/>
        <v>25</v>
      </c>
      <c r="Q210" s="48">
        <f t="shared" si="32"/>
        <v>25</v>
      </c>
      <c r="R210" s="3">
        <f t="shared" si="33"/>
        <v>25</v>
      </c>
    </row>
    <row r="211" spans="1:23" x14ac:dyDescent="0.25">
      <c r="C211" s="27" t="s">
        <v>21</v>
      </c>
      <c r="D211" s="27" t="s">
        <v>23</v>
      </c>
      <c r="E211" s="27" t="s">
        <v>22</v>
      </c>
      <c r="F211" s="27" t="s">
        <v>15</v>
      </c>
      <c r="G211" s="27" t="s">
        <v>16</v>
      </c>
      <c r="H211" s="27" t="s">
        <v>17</v>
      </c>
      <c r="I211" s="27" t="s">
        <v>18</v>
      </c>
      <c r="L211" s="43">
        <f>LARGE(F212:F215,4)</f>
        <v>-28</v>
      </c>
      <c r="O211" s="48">
        <f t="shared" si="30"/>
        <v>50</v>
      </c>
      <c r="P211" s="48">
        <f t="shared" si="31"/>
        <v>60</v>
      </c>
      <c r="Q211" s="48">
        <f t="shared" si="32"/>
        <v>0</v>
      </c>
      <c r="R211" s="3">
        <f t="shared" si="33"/>
        <v>-10</v>
      </c>
    </row>
    <row r="212" spans="1:23" x14ac:dyDescent="0.25">
      <c r="B212" s="25" t="str">
        <f>D196</f>
        <v>Marie</v>
      </c>
      <c r="C212" s="25">
        <f>IF(H198&lt;&gt;0,SUM(L197:L199),IF(H198=0,SUM(L201:L204)))</f>
        <v>3</v>
      </c>
      <c r="D212" s="25">
        <f>IF(H198&lt;&gt;0,SUM(M197:M199),IF(H198=0,SUM(M201:M204)))</f>
        <v>0</v>
      </c>
      <c r="E212" s="25">
        <f>IF(H198&lt;&gt;0,SUM(N197:N199),IF(H198=0,SUM(N201:N204)))</f>
        <v>0</v>
      </c>
      <c r="F212" s="25">
        <f>IF(H198&lt;&gt;0,SUM(P207,P209,P211),IF(H198=0,SUM(P215:P218)))</f>
        <v>187</v>
      </c>
      <c r="G212" s="25">
        <f>SUM(E203,E205,E207)</f>
        <v>47</v>
      </c>
      <c r="H212" s="25">
        <f>SUM(I203,I205,I207)</f>
        <v>10</v>
      </c>
      <c r="I212" s="25">
        <f>G212-H212</f>
        <v>37</v>
      </c>
      <c r="O212" s="48">
        <f t="shared" si="30"/>
        <v>50</v>
      </c>
      <c r="P212" s="48">
        <f t="shared" si="31"/>
        <v>57</v>
      </c>
      <c r="Q212" s="48">
        <f t="shared" si="32"/>
        <v>0</v>
      </c>
      <c r="R212" s="3">
        <f t="shared" si="33"/>
        <v>-7</v>
      </c>
    </row>
    <row r="213" spans="1:23" x14ac:dyDescent="0.25">
      <c r="B213" s="14" t="str">
        <f>D198</f>
        <v>Stéphane</v>
      </c>
      <c r="C213" s="14">
        <f>IF(H198&lt;&gt;0,SUM(O197:O199),IF(H198=0,SUM(O201:O204)))</f>
        <v>1</v>
      </c>
      <c r="D213" s="14">
        <f>IF(H198&lt;&gt;0,SUM(P197:P199),IF(H198=0,SUM(P201:P204)))</f>
        <v>1</v>
      </c>
      <c r="E213" s="14">
        <f>IF(H198&lt;&gt;0,SUM(Q197:Q199),IF(H198=0,SUM(Q201:Q204)))</f>
        <v>1</v>
      </c>
      <c r="F213" s="14">
        <f>IF(H198&lt;&gt;0,SUM(R207,P210,P212),IF(H198=0,SUM(R215:R218)))</f>
        <v>62</v>
      </c>
      <c r="G213" s="14">
        <f>SUM(E206,E208,I203)</f>
        <v>20</v>
      </c>
      <c r="H213" s="14">
        <f>SUM(I206,I208,E203)</f>
        <v>33</v>
      </c>
      <c r="I213" s="14">
        <f t="shared" ref="I213:I214" si="34">G213-H213</f>
        <v>-13</v>
      </c>
    </row>
    <row r="214" spans="1:23" x14ac:dyDescent="0.25">
      <c r="B214" s="16" t="str">
        <f>H196</f>
        <v>Justine</v>
      </c>
      <c r="C214" s="16">
        <f>IF(H198&lt;&gt;0,SUM(R197:R199),IF(H198=0,SUM(R201:R204)))</f>
        <v>0</v>
      </c>
      <c r="D214" s="16">
        <f>IF(H198&lt;&gt;0,SUM(S197:S199),IF(H198=0,SUM(S201:S204)))</f>
        <v>0</v>
      </c>
      <c r="E214" s="16">
        <f>IF(H198&lt;&gt;0,SUM(T197:T199),IF(H198=0,SUM(T201:T204)))</f>
        <v>3</v>
      </c>
      <c r="F214" s="16">
        <f>IF(H198&lt;&gt;0,SUM(P208,R209,R212),IF(H198=0,SUM(T215:T218)))</f>
        <v>-28</v>
      </c>
      <c r="G214" s="16">
        <f>SUM(E204,I205,I208)</f>
        <v>14</v>
      </c>
      <c r="H214" s="16">
        <f>SUM(I204,E205,E208)</f>
        <v>42</v>
      </c>
      <c r="I214" s="16">
        <f t="shared" si="34"/>
        <v>-28</v>
      </c>
      <c r="N214" s="48" t="s">
        <v>51</v>
      </c>
      <c r="O214" s="52" t="s">
        <v>44</v>
      </c>
      <c r="P214" s="52"/>
      <c r="Q214" s="52" t="s">
        <v>52</v>
      </c>
      <c r="R214" s="52"/>
      <c r="S214" s="52" t="s">
        <v>53</v>
      </c>
      <c r="T214" s="52"/>
    </row>
    <row r="215" spans="1:23" x14ac:dyDescent="0.25">
      <c r="B215" s="15" t="str">
        <f>H198</f>
        <v xml:space="preserve"> </v>
      </c>
      <c r="C215" s="15">
        <f>IF(H198&lt;&gt;0,SUM(U197:U199),IF(H198=0," "))</f>
        <v>1</v>
      </c>
      <c r="D215" s="15">
        <f>IF(H198&lt;&gt;0,SUM(V197:V199),IF(H198=0," "))</f>
        <v>1</v>
      </c>
      <c r="E215" s="15">
        <f>IF(H198&lt;&gt;0,SUM(W197:W199),IF(H198=0," "))</f>
        <v>1</v>
      </c>
      <c r="F215" s="15">
        <f>IF(H198&lt;&gt;0,SUM(R208,R210,R211),IF(H198=0," " ))</f>
        <v>79</v>
      </c>
      <c r="G215" s="15">
        <f>IF(H198&lt;&gt;0,SUM(I207,I206,I204),IF(H198=0," "))</f>
        <v>23</v>
      </c>
      <c r="H215" s="15">
        <f>IF(H198&lt;&gt;0,SUM(E207,E206,E204),IF(H198=0," "))</f>
        <v>19</v>
      </c>
      <c r="I215" s="15">
        <f>IF(H198&lt;&gt;0,G215-H215,IF(H198=0," "))</f>
        <v>4</v>
      </c>
      <c r="O215" s="48">
        <f>IF(D203="V",50,IF(D203="E",25,IF(D203="D",0)))</f>
        <v>50</v>
      </c>
      <c r="P215" s="48">
        <f>O215+E203-I203</f>
        <v>70</v>
      </c>
      <c r="Q215" s="48">
        <f>IF(H203="V",50,IF(H203="E",25,IF(H203="D",0)))</f>
        <v>0</v>
      </c>
      <c r="R215" s="48">
        <f>Q215+I203-E203</f>
        <v>-20</v>
      </c>
      <c r="S215" s="48">
        <f>IF(H204="V",50,IF(H204="E",25,IF(H204="D",0)))</f>
        <v>50</v>
      </c>
      <c r="T215" s="48">
        <f>S215+I204-E204</f>
        <v>64</v>
      </c>
    </row>
    <row r="216" spans="1:23" x14ac:dyDescent="0.25">
      <c r="O216" s="48">
        <f>IF(D204="V",50,IF(D204="E",25,IF(D204="D",0)))</f>
        <v>0</v>
      </c>
      <c r="P216" s="48">
        <f>O216+E204-I204</f>
        <v>-14</v>
      </c>
      <c r="Q216" s="48">
        <f>IF(D205="V",50,IF(D205="E",25,IF(D205="D",0)))</f>
        <v>50</v>
      </c>
      <c r="R216" s="48">
        <f>Q216+E205-I205</f>
        <v>57</v>
      </c>
      <c r="S216" s="48">
        <f>IF(H205="V",50,IF(H205="E",25,IF(H205="D",0)))</f>
        <v>0</v>
      </c>
      <c r="T216" s="48">
        <f>S216+I205-E205</f>
        <v>-7</v>
      </c>
    </row>
    <row r="217" spans="1:23" x14ac:dyDescent="0.25">
      <c r="O217" s="48">
        <f>IF(D206="V",50,IF(D206="E",25,IF(D206="D",0)))</f>
        <v>25</v>
      </c>
      <c r="P217" s="48">
        <f>O217+E206-I206</f>
        <v>25</v>
      </c>
      <c r="Q217" s="48">
        <f>IF(H206="V",50,IF(H206="E",25,IF(H206="D",0)))</f>
        <v>25</v>
      </c>
      <c r="R217" s="48">
        <f>Q217+I206-E206</f>
        <v>25</v>
      </c>
      <c r="S217" s="48">
        <f>IF(H207="V",50,IF(H207="E",25,IF(H207="D",0)))</f>
        <v>0</v>
      </c>
      <c r="T217" s="48">
        <f>S217+I207-E207</f>
        <v>-10</v>
      </c>
    </row>
    <row r="218" spans="1:23" x14ac:dyDescent="0.25">
      <c r="D218" s="32"/>
      <c r="E218" s="13" t="s">
        <v>19</v>
      </c>
      <c r="O218" s="48">
        <f>IF(D207="V",50,IF(D207="E",25,IF(D207="D",0)))</f>
        <v>50</v>
      </c>
      <c r="P218" s="48">
        <f>O218+E207-I207</f>
        <v>60</v>
      </c>
      <c r="Q218" s="48">
        <f>IF(D208="V",50,IF(D208="E",25,IF(D208="D",0)))</f>
        <v>50</v>
      </c>
      <c r="R218" s="48">
        <f>Q218+E208-I208</f>
        <v>57</v>
      </c>
      <c r="S218" s="48">
        <f>IF(H208="V",50,IF(H208="E",25,IF(H208="D",0)))</f>
        <v>0</v>
      </c>
      <c r="T218" s="48">
        <f>S218+I208-E208</f>
        <v>-7</v>
      </c>
    </row>
    <row r="219" spans="1:23" x14ac:dyDescent="0.25">
      <c r="D219" s="33">
        <v>1</v>
      </c>
      <c r="E219" s="28" t="str">
        <f>INDEX(B212:B215,MATCH(L208,F212:F215,))</f>
        <v>Marie</v>
      </c>
    </row>
    <row r="220" spans="1:23" x14ac:dyDescent="0.25">
      <c r="D220" s="33">
        <v>2</v>
      </c>
      <c r="E220" s="29" t="str">
        <f>INDEX(B212:B215,MATCH(L209,F212:F215,))</f>
        <v xml:space="preserve"> </v>
      </c>
      <c r="G220" s="26"/>
    </row>
    <row r="221" spans="1:23" x14ac:dyDescent="0.25">
      <c r="D221" s="33">
        <v>3</v>
      </c>
      <c r="E221" s="30" t="str">
        <f>INDEX(B212:B215,MATCH(L210,F212:F215,))</f>
        <v>Stéphane</v>
      </c>
    </row>
    <row r="222" spans="1:23" x14ac:dyDescent="0.25">
      <c r="D222" s="33">
        <v>4</v>
      </c>
      <c r="E222" s="31" t="str">
        <f>INDEX(B212:B215,MATCH(L211,F212:F215,))</f>
        <v>Justine</v>
      </c>
    </row>
    <row r="223" spans="1:23" x14ac:dyDescent="0.25">
      <c r="A223" s="34"/>
      <c r="B223" s="34"/>
      <c r="C223" s="34"/>
      <c r="D223" s="34"/>
      <c r="E223" s="34"/>
      <c r="F223" s="34"/>
      <c r="G223" s="34"/>
      <c r="H223" s="34"/>
      <c r="I223" s="34"/>
      <c r="J223" s="34"/>
      <c r="K223" s="34"/>
      <c r="L223" s="34"/>
      <c r="M223" s="34"/>
      <c r="N223" s="34"/>
      <c r="O223" s="34"/>
      <c r="P223" s="34"/>
      <c r="Q223" s="34"/>
      <c r="R223" s="34"/>
      <c r="S223" s="34"/>
      <c r="T223" s="34"/>
      <c r="U223" s="34"/>
      <c r="V223" s="34"/>
      <c r="W223" s="34"/>
    </row>
    <row r="224" spans="1:23" x14ac:dyDescent="0.25">
      <c r="A224" s="34"/>
      <c r="B224" s="34"/>
      <c r="C224" s="34"/>
      <c r="D224" s="34"/>
      <c r="E224" s="34"/>
      <c r="F224" s="34"/>
      <c r="G224" s="34"/>
      <c r="H224" s="34"/>
      <c r="I224" s="34"/>
      <c r="J224" s="34"/>
      <c r="K224" s="34"/>
      <c r="L224" s="34"/>
      <c r="M224" s="34"/>
      <c r="N224" s="34"/>
      <c r="O224" s="34"/>
      <c r="P224" s="34"/>
      <c r="Q224" s="34"/>
      <c r="R224" s="34"/>
      <c r="S224" s="34"/>
      <c r="T224" s="34"/>
      <c r="U224" s="34"/>
      <c r="V224" s="34"/>
      <c r="W224" s="34"/>
    </row>
    <row r="225" spans="1:23" ht="15" customHeight="1" x14ac:dyDescent="0.25">
      <c r="A225" s="53" t="s">
        <v>32</v>
      </c>
      <c r="B225" s="53"/>
      <c r="C225" s="53"/>
      <c r="D225" s="53"/>
      <c r="E225" s="53"/>
      <c r="F225" s="53"/>
      <c r="G225" s="53"/>
      <c r="H225" s="53"/>
      <c r="I225" s="53"/>
    </row>
    <row r="226" spans="1:23" ht="15" customHeight="1" x14ac:dyDescent="0.25">
      <c r="A226" s="53"/>
      <c r="B226" s="53"/>
      <c r="C226" s="53"/>
      <c r="D226" s="53"/>
      <c r="E226" s="53"/>
      <c r="F226" s="53"/>
      <c r="G226" s="53"/>
      <c r="H226" s="53"/>
      <c r="I226" s="53"/>
      <c r="L226" s="48" t="s">
        <v>0</v>
      </c>
      <c r="O226" s="48" t="s">
        <v>1</v>
      </c>
      <c r="R226" s="48" t="s">
        <v>2</v>
      </c>
      <c r="U226" s="48" t="s">
        <v>3</v>
      </c>
    </row>
    <row r="227" spans="1:23" ht="15.75" thickBot="1" x14ac:dyDescent="0.3">
      <c r="L227" s="48" t="s">
        <v>47</v>
      </c>
      <c r="M227" s="48" t="s">
        <v>48</v>
      </c>
      <c r="N227" s="48" t="s">
        <v>49</v>
      </c>
      <c r="O227" s="48" t="s">
        <v>47</v>
      </c>
      <c r="P227" s="48" t="s">
        <v>48</v>
      </c>
      <c r="Q227" s="48" t="s">
        <v>49</v>
      </c>
      <c r="R227" s="48" t="s">
        <v>47</v>
      </c>
      <c r="S227" s="48" t="s">
        <v>48</v>
      </c>
      <c r="T227" s="48" t="s">
        <v>49</v>
      </c>
      <c r="U227" s="48" t="s">
        <v>47</v>
      </c>
      <c r="V227" s="48" t="s">
        <v>48</v>
      </c>
      <c r="W227" s="48" t="s">
        <v>49</v>
      </c>
    </row>
    <row r="228" spans="1:23" ht="15.75" thickBot="1" x14ac:dyDescent="0.3">
      <c r="C228" s="4" t="s">
        <v>0</v>
      </c>
      <c r="D228" s="37" t="str">
        <f>IF('Phase 1'!H198&lt;&gt;0,'Phase 1'!E222,IF('Phase 1'!H198=0,'Phase 1'!E221))</f>
        <v>Véronique</v>
      </c>
      <c r="G228" s="6" t="s">
        <v>2</v>
      </c>
      <c r="H228" s="38" t="str">
        <f>IF('Phase 1'!H230&lt;&gt;0,'Phase 1'!E253,IF('Phase 1'!H230=0,'Phase 1'!E283))</f>
        <v>Heloïse</v>
      </c>
    </row>
    <row r="229" spans="1:23" ht="15.75" thickBot="1" x14ac:dyDescent="0.3">
      <c r="K229" s="48" t="s">
        <v>45</v>
      </c>
      <c r="L229" s="48">
        <f>COUNTIF(D235,"V")</f>
        <v>1</v>
      </c>
      <c r="M229" s="48">
        <f>COUNTIF(D235,"E")</f>
        <v>0</v>
      </c>
      <c r="N229" s="48">
        <f>COUNTIF(D235,"D")</f>
        <v>0</v>
      </c>
      <c r="O229" s="48">
        <f>COUNTIF(H235,"V")</f>
        <v>0</v>
      </c>
      <c r="P229" s="48">
        <f>COUNTIF(H235,"E")</f>
        <v>0</v>
      </c>
      <c r="Q229" s="48">
        <f>COUNTIF(H235,"D")</f>
        <v>1</v>
      </c>
      <c r="R229" s="48">
        <f>COUNTIF(D236,"V")</f>
        <v>0</v>
      </c>
      <c r="S229" s="48">
        <f>COUNTIF(D236,"E")</f>
        <v>0</v>
      </c>
      <c r="T229" s="48">
        <f>COUNTIF(D236,"D")</f>
        <v>1</v>
      </c>
      <c r="U229" s="48">
        <f>COUNTIF(H236,"V")</f>
        <v>1</v>
      </c>
      <c r="V229" s="48">
        <f>COUNTIF(H236,"E")</f>
        <v>0</v>
      </c>
      <c r="W229" s="48">
        <f>COUNTIF(H236,"D")</f>
        <v>0</v>
      </c>
    </row>
    <row r="230" spans="1:23" ht="15.75" thickBot="1" x14ac:dyDescent="0.3">
      <c r="C230" s="5" t="s">
        <v>1</v>
      </c>
      <c r="D230" s="38" t="str">
        <f>'Phase 1'!E252</f>
        <v>Erwan</v>
      </c>
      <c r="G230" s="7" t="s">
        <v>3</v>
      </c>
      <c r="H230" s="38" t="str">
        <f>IF('Phase 1'!H230&lt;&gt;0,'Phase 1'!E283,IF('Phase 1'!H198=0," "))</f>
        <v xml:space="preserve"> </v>
      </c>
      <c r="L230" s="48">
        <f>COUNTIF(D237,"V")</f>
        <v>1</v>
      </c>
      <c r="M230" s="48">
        <f>COUNTIF(D237,"E")</f>
        <v>0</v>
      </c>
      <c r="N230" s="48">
        <f>COUNTIF(D237,"D")</f>
        <v>0</v>
      </c>
      <c r="O230" s="48">
        <f>COUNTIF(D238,"V")</f>
        <v>0</v>
      </c>
      <c r="P230" s="48">
        <f>COUNTIF(D238,"E")</f>
        <v>1</v>
      </c>
      <c r="Q230" s="48">
        <f>COUNTIF(D238,"D")</f>
        <v>0</v>
      </c>
      <c r="R230" s="48">
        <f>COUNTIF(H237,"V")</f>
        <v>0</v>
      </c>
      <c r="S230" s="48">
        <f>COUNTIF(H237,"E")</f>
        <v>0</v>
      </c>
      <c r="T230" s="48">
        <f>COUNTIF(H237,"D")</f>
        <v>1</v>
      </c>
      <c r="U230" s="48">
        <f>COUNTIF(H238,"V")</f>
        <v>0</v>
      </c>
      <c r="V230" s="48">
        <f>COUNTIF(H238,"E")</f>
        <v>1</v>
      </c>
      <c r="W230" s="48">
        <f>COUNTIF(H238,"D")</f>
        <v>0</v>
      </c>
    </row>
    <row r="231" spans="1:23" x14ac:dyDescent="0.25">
      <c r="C231" s="34"/>
      <c r="D231" s="9"/>
      <c r="G231" s="34"/>
      <c r="H231" s="9"/>
      <c r="L231" s="48">
        <f>COUNTIF(D239,"V")</f>
        <v>1</v>
      </c>
      <c r="M231" s="48">
        <f>COUNTIF(D239,"E")</f>
        <v>0</v>
      </c>
      <c r="N231" s="48">
        <f>COUNTIF(D239,"D")</f>
        <v>0</v>
      </c>
      <c r="O231" s="48">
        <f>COUNTIF(D240,"V")</f>
        <v>1</v>
      </c>
      <c r="P231" s="48">
        <f>COUNTIF(D240,"E")</f>
        <v>0</v>
      </c>
      <c r="Q231" s="48">
        <f>COUNTIF(D240,"D")</f>
        <v>0</v>
      </c>
      <c r="R231" s="48">
        <f>COUNTIF(H240,"V")</f>
        <v>0</v>
      </c>
      <c r="S231" s="48">
        <f>COUNTIF(H240,"E")</f>
        <v>0</v>
      </c>
      <c r="T231" s="48">
        <f>COUNTIF(H240,"D")</f>
        <v>1</v>
      </c>
      <c r="U231" s="48">
        <f>COUNTIF(H239,"V")</f>
        <v>0</v>
      </c>
      <c r="V231" s="48">
        <f>COUNTIF(H239,"E")</f>
        <v>0</v>
      </c>
      <c r="W231" s="48">
        <f>COUNTIF(H239,"D")</f>
        <v>1</v>
      </c>
    </row>
    <row r="232" spans="1:23" ht="15.75" thickBot="1" x14ac:dyDescent="0.3"/>
    <row r="233" spans="1:23" ht="18.75" x14ac:dyDescent="0.25">
      <c r="A233" s="49" t="s">
        <v>24</v>
      </c>
      <c r="B233" s="50"/>
      <c r="C233" s="50"/>
      <c r="D233" s="50"/>
      <c r="E233" s="50"/>
      <c r="F233" s="50"/>
      <c r="G233" s="50"/>
      <c r="H233" s="50"/>
      <c r="I233" s="51"/>
      <c r="K233" s="48" t="s">
        <v>46</v>
      </c>
      <c r="L233" s="48">
        <f>COUNTIF(D235,"V")</f>
        <v>1</v>
      </c>
      <c r="M233" s="48">
        <f>COUNTIF(D235,"E")</f>
        <v>0</v>
      </c>
      <c r="N233" s="48">
        <f>COUNTIF(D235,"D")</f>
        <v>0</v>
      </c>
      <c r="O233" s="48">
        <f>COUNTIF(H235,"V")</f>
        <v>0</v>
      </c>
      <c r="P233" s="48">
        <f>COUNTIF(H235,"E")</f>
        <v>0</v>
      </c>
      <c r="Q233" s="48">
        <f>COUNTIF(H235,"D")</f>
        <v>1</v>
      </c>
      <c r="R233" s="48">
        <f>COUNTIF(H236,"V")</f>
        <v>1</v>
      </c>
      <c r="S233" s="48">
        <f>COUNTIF(H236,"E")</f>
        <v>0</v>
      </c>
      <c r="T233" s="48">
        <f>COUNTIF(H236,"D")</f>
        <v>0</v>
      </c>
    </row>
    <row r="234" spans="1:23" x14ac:dyDescent="0.25">
      <c r="A234" s="8"/>
      <c r="B234" s="9"/>
      <c r="C234" s="10"/>
      <c r="D234" s="11" t="s">
        <v>4</v>
      </c>
      <c r="E234" s="11" t="s">
        <v>8</v>
      </c>
      <c r="F234" s="11"/>
      <c r="G234" s="11"/>
      <c r="H234" s="11" t="s">
        <v>4</v>
      </c>
      <c r="I234" s="12" t="s">
        <v>8</v>
      </c>
      <c r="L234" s="48">
        <f>COUNTIF(D236,"V")</f>
        <v>0</v>
      </c>
      <c r="M234" s="48">
        <f>COUNTIF(D236,"E")</f>
        <v>0</v>
      </c>
      <c r="N234" s="48">
        <f>COUNTIF(D236,"D")</f>
        <v>1</v>
      </c>
      <c r="O234" s="48">
        <f>COUNTIF(D237,"V")</f>
        <v>1</v>
      </c>
      <c r="P234" s="48">
        <f>COUNTIF(D237,"E")</f>
        <v>0</v>
      </c>
      <c r="Q234" s="48">
        <f>COUNTIF(D237,"D")</f>
        <v>0</v>
      </c>
      <c r="R234" s="48">
        <f>COUNTIF(H237,"V")</f>
        <v>0</v>
      </c>
      <c r="S234" s="48">
        <f>COUNTIF(H237,"E")</f>
        <v>0</v>
      </c>
      <c r="T234" s="48">
        <f>COUNTIF(H237,"D")</f>
        <v>1</v>
      </c>
    </row>
    <row r="235" spans="1:23" x14ac:dyDescent="0.25">
      <c r="A235" s="17" t="s">
        <v>9</v>
      </c>
      <c r="B235" s="18" t="s">
        <v>20</v>
      </c>
      <c r="C235" s="44" t="str">
        <f>D228</f>
        <v>Véronique</v>
      </c>
      <c r="D235" s="39" t="s">
        <v>5</v>
      </c>
      <c r="E235" s="39">
        <v>21</v>
      </c>
      <c r="F235" s="35"/>
      <c r="G235" s="46" t="str">
        <f>D230</f>
        <v>Erwan</v>
      </c>
      <c r="H235" s="39" t="s">
        <v>43</v>
      </c>
      <c r="I235" s="41">
        <v>1</v>
      </c>
      <c r="L235" s="48">
        <f>COUNTIF(D238,"V")</f>
        <v>0</v>
      </c>
      <c r="M235" s="48">
        <f>COUNTIF(D238,"E")</f>
        <v>1</v>
      </c>
      <c r="N235" s="48">
        <f>COUNTIF(D238,"D")</f>
        <v>0</v>
      </c>
      <c r="O235" s="48">
        <f>COUNTIF(H238,"V")</f>
        <v>0</v>
      </c>
      <c r="P235" s="48">
        <f>COUNTIF(H238,"E")</f>
        <v>1</v>
      </c>
      <c r="Q235" s="48">
        <f>COUNTIF(H238,"D")</f>
        <v>0</v>
      </c>
      <c r="R235" s="48">
        <f>COUNTIF(H239,"V")</f>
        <v>0</v>
      </c>
      <c r="S235" s="48">
        <f>COUNTIF(H239,"E")</f>
        <v>0</v>
      </c>
      <c r="T235" s="48">
        <f>COUNTIF(H239,"D")</f>
        <v>1</v>
      </c>
    </row>
    <row r="236" spans="1:23" x14ac:dyDescent="0.25">
      <c r="A236" s="19" t="s">
        <v>10</v>
      </c>
      <c r="B236" s="20" t="str">
        <f>IF(H230&lt;&gt;0,"C/D",IF(H230=0,"A/C"))</f>
        <v>C/D</v>
      </c>
      <c r="C236" s="44" t="str">
        <f>IF(H230=0,D228,IF(H230&lt;&gt;0,H228))</f>
        <v>Heloïse</v>
      </c>
      <c r="D236" s="39" t="s">
        <v>6</v>
      </c>
      <c r="E236" s="39">
        <v>1</v>
      </c>
      <c r="F236" s="35"/>
      <c r="G236" s="46" t="str">
        <f>IF(H230=0,H228,IF(H230&lt;&gt;0,H230))</f>
        <v xml:space="preserve"> </v>
      </c>
      <c r="H236" s="39" t="s">
        <v>5</v>
      </c>
      <c r="I236" s="41">
        <v>15</v>
      </c>
      <c r="L236" s="48">
        <f>COUNTIF(D239,"V")</f>
        <v>1</v>
      </c>
      <c r="M236" s="48">
        <f>COUNTIF(D239,"E")</f>
        <v>0</v>
      </c>
      <c r="N236" s="48">
        <f>COUNTIF(D239,"D")</f>
        <v>0</v>
      </c>
      <c r="O236" s="48">
        <f>COUNTIF(D240,"V")</f>
        <v>1</v>
      </c>
      <c r="P236" s="48">
        <f>COUNTIF(D240,"E")</f>
        <v>0</v>
      </c>
      <c r="Q236" s="48">
        <f>COUNTIF(D240,"D")</f>
        <v>0</v>
      </c>
      <c r="R236" s="48">
        <f>COUNTIF(H240,"V")</f>
        <v>0</v>
      </c>
      <c r="S236" s="48">
        <f>COUNTIF(H240,"E")</f>
        <v>0</v>
      </c>
      <c r="T236" s="48">
        <f>COUNTIF(H240,"D")</f>
        <v>1</v>
      </c>
    </row>
    <row r="237" spans="1:23" x14ac:dyDescent="0.25">
      <c r="A237" s="21" t="s">
        <v>11</v>
      </c>
      <c r="B237" s="22" t="str">
        <f>IF(H230&lt;&gt;0,"A/C",IF(H230=0,"B/C"))</f>
        <v>A/C</v>
      </c>
      <c r="C237" s="44" t="str">
        <f>IF(H230=0,D230,IF(H230&lt;&gt;0,D228))</f>
        <v>Véronique</v>
      </c>
      <c r="D237" s="39" t="s">
        <v>42</v>
      </c>
      <c r="E237" s="39">
        <v>12</v>
      </c>
      <c r="F237" s="35"/>
      <c r="G237" s="46" t="str">
        <f>IF(H230=0,H228,IF(H230&lt;&gt;0,H228))</f>
        <v>Heloïse</v>
      </c>
      <c r="H237" s="39" t="s">
        <v>43</v>
      </c>
      <c r="I237" s="41">
        <v>5</v>
      </c>
    </row>
    <row r="238" spans="1:23" x14ac:dyDescent="0.25">
      <c r="A238" s="17" t="s">
        <v>12</v>
      </c>
      <c r="B238" s="18" t="str">
        <f>IF(H230&lt;&gt;0,"B/D",IF(H230=0,"A/B"))</f>
        <v>B/D</v>
      </c>
      <c r="C238" s="44" t="str">
        <f>IF(H230=0,D228,IF(H230&lt;&gt;0,D230))</f>
        <v>Erwan</v>
      </c>
      <c r="D238" s="39" t="s">
        <v>7</v>
      </c>
      <c r="E238" s="39">
        <v>4</v>
      </c>
      <c r="F238" s="35"/>
      <c r="G238" s="46" t="str">
        <f>IF(H230=0,D230,IF(H230&lt;&gt;0,H230))</f>
        <v xml:space="preserve"> </v>
      </c>
      <c r="H238" s="39" t="s">
        <v>7</v>
      </c>
      <c r="I238" s="41">
        <v>4</v>
      </c>
    </row>
    <row r="239" spans="1:23" x14ac:dyDescent="0.25">
      <c r="A239" s="19" t="s">
        <v>13</v>
      </c>
      <c r="B239" s="20" t="str">
        <f>IF(H230&lt;&gt;0,"A/D",IF(H230=0,"A/C"))</f>
        <v>A/D</v>
      </c>
      <c r="C239" s="44" t="str">
        <f>IF(H230=0,D228,IF(H230&lt;&gt;0,D228))</f>
        <v>Véronique</v>
      </c>
      <c r="D239" s="39" t="s">
        <v>42</v>
      </c>
      <c r="E239" s="39">
        <v>14</v>
      </c>
      <c r="F239" s="35"/>
      <c r="G239" s="46" t="str">
        <f>IF(H230=0,H228,IF(H230&lt;&gt;0,H230))</f>
        <v xml:space="preserve"> </v>
      </c>
      <c r="H239" s="39" t="s">
        <v>43</v>
      </c>
      <c r="I239" s="41">
        <v>4</v>
      </c>
      <c r="L239" s="43" t="s">
        <v>15</v>
      </c>
      <c r="N239" s="48" t="s">
        <v>50</v>
      </c>
      <c r="O239" s="48">
        <f t="shared" ref="O239:O244" si="35">IF(D235="V",50,IF(D235="E",25,IF(D235="D",0)))</f>
        <v>50</v>
      </c>
      <c r="P239" s="48">
        <f t="shared" ref="P239:P244" si="36">O239+E235-I235</f>
        <v>70</v>
      </c>
      <c r="Q239" s="48">
        <f t="shared" ref="Q239:Q244" si="37">IF(H235="V",50,IF(H235="E",25,IF(H235="D",0)))</f>
        <v>0</v>
      </c>
      <c r="R239" s="3">
        <f t="shared" ref="R239:R244" si="38">Q239+I235-E235</f>
        <v>-20</v>
      </c>
    </row>
    <row r="240" spans="1:23" ht="15.75" thickBot="1" x14ac:dyDescent="0.3">
      <c r="A240" s="23" t="s">
        <v>14</v>
      </c>
      <c r="B240" s="24" t="str">
        <f>IF(H230&lt;&gt;0,"B/C",IF(H230=0,"B/C"))</f>
        <v>B/C</v>
      </c>
      <c r="C240" s="45" t="str">
        <f>IF(H230=0,D230,IF(H230&lt;&gt;0,D230))</f>
        <v>Erwan</v>
      </c>
      <c r="D240" s="40" t="s">
        <v>42</v>
      </c>
      <c r="E240" s="40">
        <v>15</v>
      </c>
      <c r="F240" s="36"/>
      <c r="G240" s="47" t="str">
        <f>IF(H230=0,H228,IF(H230&lt;&gt;0,H228))</f>
        <v>Heloïse</v>
      </c>
      <c r="H240" s="40" t="s">
        <v>43</v>
      </c>
      <c r="I240" s="42">
        <v>8</v>
      </c>
      <c r="L240" s="43">
        <f>LARGE(F244:F247,1)</f>
        <v>187</v>
      </c>
      <c r="O240" s="48">
        <f t="shared" si="35"/>
        <v>0</v>
      </c>
      <c r="P240" s="48">
        <f t="shared" si="36"/>
        <v>-14</v>
      </c>
      <c r="Q240" s="48">
        <f t="shared" si="37"/>
        <v>50</v>
      </c>
      <c r="R240" s="3">
        <f t="shared" si="38"/>
        <v>64</v>
      </c>
    </row>
    <row r="241" spans="1:23" x14ac:dyDescent="0.25">
      <c r="L241" s="43">
        <f>LARGE(F244:F247,2)</f>
        <v>79</v>
      </c>
      <c r="O241" s="48">
        <f t="shared" si="35"/>
        <v>50</v>
      </c>
      <c r="P241" s="48">
        <f t="shared" si="36"/>
        <v>57</v>
      </c>
      <c r="Q241" s="48">
        <f t="shared" si="37"/>
        <v>0</v>
      </c>
      <c r="R241" s="3">
        <f t="shared" si="38"/>
        <v>-7</v>
      </c>
    </row>
    <row r="242" spans="1:23" x14ac:dyDescent="0.25">
      <c r="L242" s="43">
        <f>LARGE(F244:F247,3)</f>
        <v>62</v>
      </c>
      <c r="O242" s="48">
        <f t="shared" si="35"/>
        <v>25</v>
      </c>
      <c r="P242" s="48">
        <f t="shared" si="36"/>
        <v>25</v>
      </c>
      <c r="Q242" s="48">
        <f t="shared" si="37"/>
        <v>25</v>
      </c>
      <c r="R242" s="3">
        <f t="shared" si="38"/>
        <v>25</v>
      </c>
    </row>
    <row r="243" spans="1:23" x14ac:dyDescent="0.25">
      <c r="C243" s="27" t="s">
        <v>21</v>
      </c>
      <c r="D243" s="27" t="s">
        <v>23</v>
      </c>
      <c r="E243" s="27" t="s">
        <v>22</v>
      </c>
      <c r="F243" s="27" t="s">
        <v>15</v>
      </c>
      <c r="G243" s="27" t="s">
        <v>16</v>
      </c>
      <c r="H243" s="27" t="s">
        <v>17</v>
      </c>
      <c r="I243" s="27" t="s">
        <v>18</v>
      </c>
      <c r="L243" s="43">
        <f>LARGE(F244:F247,4)</f>
        <v>-28</v>
      </c>
      <c r="O243" s="48">
        <f t="shared" si="35"/>
        <v>50</v>
      </c>
      <c r="P243" s="48">
        <f t="shared" si="36"/>
        <v>60</v>
      </c>
      <c r="Q243" s="48">
        <f t="shared" si="37"/>
        <v>0</v>
      </c>
      <c r="R243" s="3">
        <f t="shared" si="38"/>
        <v>-10</v>
      </c>
    </row>
    <row r="244" spans="1:23" x14ac:dyDescent="0.25">
      <c r="B244" s="25" t="str">
        <f>D228</f>
        <v>Véronique</v>
      </c>
      <c r="C244" s="25">
        <f>IF(H230&lt;&gt;0,SUM(L229:L231),IF(H230=0,SUM(L233:L236)))</f>
        <v>3</v>
      </c>
      <c r="D244" s="25">
        <f>IF(H230&lt;&gt;0,SUM(M229:M231),IF(H230=0,SUM(M233:M236)))</f>
        <v>0</v>
      </c>
      <c r="E244" s="25">
        <f>IF(H230&lt;&gt;0,SUM(N229:N231),IF(H230=0,SUM(N233:N236)))</f>
        <v>0</v>
      </c>
      <c r="F244" s="25">
        <f>IF(H230&lt;&gt;0,SUM(P239,P241,P243),IF(H230=0,SUM(P247:P250)))</f>
        <v>187</v>
      </c>
      <c r="G244" s="25">
        <f>SUM(E235,E237,E239)</f>
        <v>47</v>
      </c>
      <c r="H244" s="25">
        <f>SUM(I235,I237,I239)</f>
        <v>10</v>
      </c>
      <c r="I244" s="25">
        <f>G244-H244</f>
        <v>37</v>
      </c>
      <c r="O244" s="48">
        <f t="shared" si="35"/>
        <v>50</v>
      </c>
      <c r="P244" s="48">
        <f t="shared" si="36"/>
        <v>57</v>
      </c>
      <c r="Q244" s="48">
        <f t="shared" si="37"/>
        <v>0</v>
      </c>
      <c r="R244" s="3">
        <f t="shared" si="38"/>
        <v>-7</v>
      </c>
    </row>
    <row r="245" spans="1:23" x14ac:dyDescent="0.25">
      <c r="B245" s="14" t="str">
        <f>D230</f>
        <v>Erwan</v>
      </c>
      <c r="C245" s="14">
        <f>IF(H230&lt;&gt;0,SUM(O229:O231),IF(H230=0,SUM(O233:O236)))</f>
        <v>1</v>
      </c>
      <c r="D245" s="14">
        <f>IF(H230&lt;&gt;0,SUM(P229:P231),IF(H230=0,SUM(P233:P236)))</f>
        <v>1</v>
      </c>
      <c r="E245" s="14">
        <f>IF(H230&lt;&gt;0,SUM(Q229:Q231),IF(H230=0,SUM(Q233:Q236)))</f>
        <v>1</v>
      </c>
      <c r="F245" s="14">
        <f>IF(H230&lt;&gt;0,SUM(R239,P242,P244),IF(H230=0,SUM(R247:R250)))</f>
        <v>62</v>
      </c>
      <c r="G245" s="14">
        <f>SUM(E238,E240,I235)</f>
        <v>20</v>
      </c>
      <c r="H245" s="14">
        <f>SUM(I238,I240,E235)</f>
        <v>33</v>
      </c>
      <c r="I245" s="14">
        <f t="shared" ref="I245:I246" si="39">G245-H245</f>
        <v>-13</v>
      </c>
    </row>
    <row r="246" spans="1:23" x14ac:dyDescent="0.25">
      <c r="B246" s="16" t="str">
        <f>H228</f>
        <v>Heloïse</v>
      </c>
      <c r="C246" s="16">
        <f>IF(H230&lt;&gt;0,SUM(R229:R231),IF(H230=0,SUM(R233:R236)))</f>
        <v>0</v>
      </c>
      <c r="D246" s="16">
        <f>IF(H230&lt;&gt;0,SUM(S229:S231),IF(H230=0,SUM(S233:S236)))</f>
        <v>0</v>
      </c>
      <c r="E246" s="16">
        <f>IF(H230&lt;&gt;0,SUM(T229:T231),IF(H230=0,SUM(T233:T236)))</f>
        <v>3</v>
      </c>
      <c r="F246" s="16">
        <f>IF(H230&lt;&gt;0,SUM(P240,R241,R244),IF(H230=0,SUM(T247:T250)))</f>
        <v>-28</v>
      </c>
      <c r="G246" s="16">
        <f>SUM(E236,I237,I240)</f>
        <v>14</v>
      </c>
      <c r="H246" s="16">
        <f>SUM(I236,E237,E240)</f>
        <v>42</v>
      </c>
      <c r="I246" s="16">
        <f t="shared" si="39"/>
        <v>-28</v>
      </c>
      <c r="N246" s="48" t="s">
        <v>51</v>
      </c>
      <c r="O246" s="52" t="s">
        <v>44</v>
      </c>
      <c r="P246" s="52"/>
      <c r="Q246" s="52" t="s">
        <v>52</v>
      </c>
      <c r="R246" s="52"/>
      <c r="S246" s="52" t="s">
        <v>53</v>
      </c>
      <c r="T246" s="52"/>
    </row>
    <row r="247" spans="1:23" x14ac:dyDescent="0.25">
      <c r="B247" s="15" t="str">
        <f>H230</f>
        <v xml:space="preserve"> </v>
      </c>
      <c r="C247" s="15">
        <f>IF(H230&lt;&gt;0,SUM(U229:U231),IF(H230=0," "))</f>
        <v>1</v>
      </c>
      <c r="D247" s="15">
        <f>IF(H230&lt;&gt;0,SUM(V229:V231),IF(H230=0," "))</f>
        <v>1</v>
      </c>
      <c r="E247" s="15">
        <f>IF(H230&lt;&gt;0,SUM(W229:W231),IF(H230=0," "))</f>
        <v>1</v>
      </c>
      <c r="F247" s="15">
        <f>IF(H230&lt;&gt;0,SUM(R240,R242,R243),IF(H230=0," " ))</f>
        <v>79</v>
      </c>
      <c r="G247" s="15">
        <f>IF(H230&lt;&gt;0,SUM(I239,I238,I236),IF(H230=0," "))</f>
        <v>23</v>
      </c>
      <c r="H247" s="15">
        <f>IF(H230&lt;&gt;0,SUM(E239,E238,E236),IF(H230=0," "))</f>
        <v>19</v>
      </c>
      <c r="I247" s="15">
        <f>IF(H230&lt;&gt;0,G247-H247,IF(H230=0," "))</f>
        <v>4</v>
      </c>
      <c r="O247" s="48">
        <f>IF(D235="V",50,IF(D235="E",25,IF(D235="D",0)))</f>
        <v>50</v>
      </c>
      <c r="P247" s="48">
        <f>O247+E235-I235</f>
        <v>70</v>
      </c>
      <c r="Q247" s="48">
        <f>IF(H235="V",50,IF(H235="E",25,IF(H235="D",0)))</f>
        <v>0</v>
      </c>
      <c r="R247" s="48">
        <f>Q247+I235-E235</f>
        <v>-20</v>
      </c>
      <c r="S247" s="48">
        <f>IF(H236="V",50,IF(H236="E",25,IF(H236="D",0)))</f>
        <v>50</v>
      </c>
      <c r="T247" s="48">
        <f>S247+I236-E236</f>
        <v>64</v>
      </c>
    </row>
    <row r="248" spans="1:23" x14ac:dyDescent="0.25">
      <c r="O248" s="48">
        <f>IF(D236="V",50,IF(D236="E",25,IF(D236="D",0)))</f>
        <v>0</v>
      </c>
      <c r="P248" s="48">
        <f>O248+E236-I236</f>
        <v>-14</v>
      </c>
      <c r="Q248" s="48">
        <f>IF(D237="V",50,IF(D237="E",25,IF(D237="D",0)))</f>
        <v>50</v>
      </c>
      <c r="R248" s="48">
        <f>Q248+E237-I237</f>
        <v>57</v>
      </c>
      <c r="S248" s="48">
        <f>IF(H237="V",50,IF(H237="E",25,IF(H237="D",0)))</f>
        <v>0</v>
      </c>
      <c r="T248" s="48">
        <f>S248+I237-E237</f>
        <v>-7</v>
      </c>
    </row>
    <row r="249" spans="1:23" x14ac:dyDescent="0.25">
      <c r="O249" s="48">
        <f>IF(D238="V",50,IF(D238="E",25,IF(D238="D",0)))</f>
        <v>25</v>
      </c>
      <c r="P249" s="48">
        <f>O249+E238-I238</f>
        <v>25</v>
      </c>
      <c r="Q249" s="48">
        <f>IF(H238="V",50,IF(H238="E",25,IF(H238="D",0)))</f>
        <v>25</v>
      </c>
      <c r="R249" s="48">
        <f>Q249+I238-E238</f>
        <v>25</v>
      </c>
      <c r="S249" s="48">
        <f>IF(H239="V",50,IF(H239="E",25,IF(H239="D",0)))</f>
        <v>0</v>
      </c>
      <c r="T249" s="48">
        <f>S249+I239-E239</f>
        <v>-10</v>
      </c>
    </row>
    <row r="250" spans="1:23" x14ac:dyDescent="0.25">
      <c r="D250" s="32"/>
      <c r="E250" s="13" t="s">
        <v>19</v>
      </c>
      <c r="O250" s="48">
        <f>IF(D239="V",50,IF(D239="E",25,IF(D239="D",0)))</f>
        <v>50</v>
      </c>
      <c r="P250" s="48">
        <f>O250+E239-I239</f>
        <v>60</v>
      </c>
      <c r="Q250" s="48">
        <f>IF(D240="V",50,IF(D240="E",25,IF(D240="D",0)))</f>
        <v>50</v>
      </c>
      <c r="R250" s="48">
        <f>Q250+E240-I240</f>
        <v>57</v>
      </c>
      <c r="S250" s="48">
        <f>IF(H240="V",50,IF(H240="E",25,IF(H240="D",0)))</f>
        <v>0</v>
      </c>
      <c r="T250" s="48">
        <f>S250+I240-E240</f>
        <v>-7</v>
      </c>
    </row>
    <row r="251" spans="1:23" x14ac:dyDescent="0.25">
      <c r="D251" s="33">
        <v>1</v>
      </c>
      <c r="E251" s="28" t="str">
        <f>INDEX(B244:B247,MATCH(L240,F244:F247,))</f>
        <v>Véronique</v>
      </c>
    </row>
    <row r="252" spans="1:23" x14ac:dyDescent="0.25">
      <c r="D252" s="33">
        <v>2</v>
      </c>
      <c r="E252" s="29" t="str">
        <f>INDEX(B244:B247,MATCH(L241,F244:F247,))</f>
        <v xml:space="preserve"> </v>
      </c>
      <c r="G252" s="26"/>
    </row>
    <row r="253" spans="1:23" x14ac:dyDescent="0.25">
      <c r="D253" s="33">
        <v>3</v>
      </c>
      <c r="E253" s="30" t="str">
        <f>INDEX(B244:B247,MATCH(L242,F244:F247,))</f>
        <v>Erwan</v>
      </c>
    </row>
    <row r="254" spans="1:23" x14ac:dyDescent="0.25">
      <c r="D254" s="33">
        <v>4</v>
      </c>
      <c r="E254" s="31" t="str">
        <f>INDEX(B244:B247,MATCH(L243,F244:F247,))</f>
        <v>Heloïse</v>
      </c>
    </row>
    <row r="255" spans="1:23" x14ac:dyDescent="0.25">
      <c r="A255" s="34"/>
      <c r="B255" s="34"/>
      <c r="C255" s="34"/>
      <c r="D255" s="34"/>
      <c r="E255" s="34"/>
      <c r="F255" s="34"/>
      <c r="G255" s="34"/>
      <c r="H255" s="34"/>
      <c r="I255" s="34"/>
      <c r="J255" s="34"/>
      <c r="K255" s="34"/>
      <c r="L255" s="34"/>
      <c r="M255" s="34"/>
      <c r="N255" s="34"/>
      <c r="O255" s="34"/>
      <c r="P255" s="34"/>
      <c r="Q255" s="34"/>
      <c r="R255" s="34"/>
      <c r="S255" s="34"/>
      <c r="T255" s="34"/>
      <c r="U255" s="34"/>
      <c r="V255" s="34"/>
      <c r="W255" s="34"/>
    </row>
    <row r="256" spans="1:23" x14ac:dyDescent="0.25">
      <c r="A256" s="34"/>
      <c r="B256" s="34"/>
      <c r="C256" s="34"/>
      <c r="D256" s="34"/>
      <c r="E256" s="34"/>
      <c r="F256" s="34"/>
      <c r="G256" s="34"/>
      <c r="H256" s="34"/>
      <c r="I256" s="34"/>
      <c r="J256" s="34"/>
      <c r="K256" s="34"/>
      <c r="L256" s="34"/>
      <c r="M256" s="34"/>
      <c r="N256" s="34"/>
      <c r="O256" s="34"/>
      <c r="P256" s="34"/>
      <c r="Q256" s="34"/>
      <c r="R256" s="34"/>
      <c r="S256" s="34"/>
      <c r="T256" s="34"/>
      <c r="U256" s="34"/>
      <c r="V256" s="34"/>
      <c r="W256" s="34"/>
    </row>
    <row r="257" spans="1:23" ht="15" customHeight="1" x14ac:dyDescent="0.25">
      <c r="A257" s="53" t="s">
        <v>38</v>
      </c>
      <c r="B257" s="53"/>
      <c r="C257" s="53"/>
      <c r="D257" s="53"/>
      <c r="E257" s="53"/>
      <c r="F257" s="53"/>
      <c r="G257" s="53"/>
      <c r="H257" s="53"/>
      <c r="I257" s="53"/>
    </row>
    <row r="258" spans="1:23" ht="15" customHeight="1" x14ac:dyDescent="0.25">
      <c r="A258" s="53"/>
      <c r="B258" s="53"/>
      <c r="C258" s="53"/>
      <c r="D258" s="53"/>
      <c r="E258" s="53"/>
      <c r="F258" s="53"/>
      <c r="G258" s="53"/>
      <c r="H258" s="53"/>
      <c r="I258" s="53"/>
      <c r="L258" s="48" t="s">
        <v>0</v>
      </c>
      <c r="O258" s="48" t="s">
        <v>1</v>
      </c>
      <c r="R258" s="48" t="s">
        <v>2</v>
      </c>
      <c r="U258" s="48" t="s">
        <v>3</v>
      </c>
    </row>
    <row r="259" spans="1:23" ht="15.75" thickBot="1" x14ac:dyDescent="0.3">
      <c r="L259" s="48" t="s">
        <v>47</v>
      </c>
      <c r="M259" s="48" t="s">
        <v>48</v>
      </c>
      <c r="N259" s="48" t="s">
        <v>49</v>
      </c>
      <c r="O259" s="48" t="s">
        <v>47</v>
      </c>
      <c r="P259" s="48" t="s">
        <v>48</v>
      </c>
      <c r="Q259" s="48" t="s">
        <v>49</v>
      </c>
      <c r="R259" s="48" t="s">
        <v>47</v>
      </c>
      <c r="S259" s="48" t="s">
        <v>48</v>
      </c>
      <c r="T259" s="48" t="s">
        <v>49</v>
      </c>
      <c r="U259" s="48" t="s">
        <v>47</v>
      </c>
      <c r="V259" s="48" t="s">
        <v>48</v>
      </c>
      <c r="W259" s="48" t="s">
        <v>49</v>
      </c>
    </row>
    <row r="260" spans="1:23" ht="15.75" thickBot="1" x14ac:dyDescent="0.3">
      <c r="C260" s="4" t="s">
        <v>0</v>
      </c>
      <c r="D260" s="37" t="str">
        <f>IF('Phase 1'!H230&lt;&gt;0,'Phase 1'!E254,IF('Phase 1'!H230=0,'Phase 1'!E253))</f>
        <v>Maude</v>
      </c>
      <c r="G260" s="6" t="s">
        <v>2</v>
      </c>
      <c r="H260" s="38" t="str">
        <f>IF('Phase 1'!H262&lt;&gt;0,'Phase 1'!E285,IF('Phase 1'!H262=0,'Phase 1'!E315))</f>
        <v>Chandler</v>
      </c>
    </row>
    <row r="261" spans="1:23" ht="15.75" thickBot="1" x14ac:dyDescent="0.3">
      <c r="K261" s="48" t="s">
        <v>45</v>
      </c>
      <c r="L261" s="48">
        <f>COUNTIF(D267,"V")</f>
        <v>1</v>
      </c>
      <c r="M261" s="48">
        <f>COUNTIF(D267,"E")</f>
        <v>0</v>
      </c>
      <c r="N261" s="48">
        <f>COUNTIF(D267,"D")</f>
        <v>0</v>
      </c>
      <c r="O261" s="48">
        <f>COUNTIF(H267,"V")</f>
        <v>0</v>
      </c>
      <c r="P261" s="48">
        <f>COUNTIF(H267,"E")</f>
        <v>0</v>
      </c>
      <c r="Q261" s="48">
        <f>COUNTIF(H267,"D")</f>
        <v>1</v>
      </c>
      <c r="R261" s="48">
        <f>COUNTIF(D268,"V")</f>
        <v>0</v>
      </c>
      <c r="S261" s="48">
        <f>COUNTIF(D268,"E")</f>
        <v>0</v>
      </c>
      <c r="T261" s="48">
        <f>COUNTIF(D268,"D")</f>
        <v>1</v>
      </c>
      <c r="U261" s="48">
        <f>COUNTIF(H268,"V")</f>
        <v>1</v>
      </c>
      <c r="V261" s="48">
        <f>COUNTIF(H268,"E")</f>
        <v>0</v>
      </c>
      <c r="W261" s="48">
        <f>COUNTIF(H268,"D")</f>
        <v>0</v>
      </c>
    </row>
    <row r="262" spans="1:23" ht="15.75" thickBot="1" x14ac:dyDescent="0.3">
      <c r="C262" s="5" t="s">
        <v>1</v>
      </c>
      <c r="D262" s="38" t="str">
        <f>'Phase 1'!E284</f>
        <v>Manon</v>
      </c>
      <c r="G262" s="7" t="s">
        <v>3</v>
      </c>
      <c r="H262" s="38" t="str">
        <f>IF('Phase 1'!H262&lt;&gt;0,'Phase 1'!E315,IF('Phase 1'!H262=0," "))</f>
        <v xml:space="preserve"> </v>
      </c>
      <c r="L262" s="48">
        <f>COUNTIF(D269,"V")</f>
        <v>1</v>
      </c>
      <c r="M262" s="48">
        <f>COUNTIF(D269,"E")</f>
        <v>0</v>
      </c>
      <c r="N262" s="48">
        <f>COUNTIF(D269,"D")</f>
        <v>0</v>
      </c>
      <c r="O262" s="48">
        <f>COUNTIF(D270,"V")</f>
        <v>0</v>
      </c>
      <c r="P262" s="48">
        <f>COUNTIF(D270,"E")</f>
        <v>1</v>
      </c>
      <c r="Q262" s="48">
        <f>COUNTIF(D270,"D")</f>
        <v>0</v>
      </c>
      <c r="R262" s="48">
        <f>COUNTIF(H269,"V")</f>
        <v>0</v>
      </c>
      <c r="S262" s="48">
        <f>COUNTIF(H269,"E")</f>
        <v>0</v>
      </c>
      <c r="T262" s="48">
        <f>COUNTIF(H269,"D")</f>
        <v>1</v>
      </c>
      <c r="U262" s="48">
        <f>COUNTIF(H270,"V")</f>
        <v>0</v>
      </c>
      <c r="V262" s="48">
        <f>COUNTIF(H270,"E")</f>
        <v>1</v>
      </c>
      <c r="W262" s="48">
        <f>COUNTIF(H270,"D")</f>
        <v>0</v>
      </c>
    </row>
    <row r="263" spans="1:23" x14ac:dyDescent="0.25">
      <c r="C263" s="34"/>
      <c r="D263" s="9"/>
      <c r="G263" s="34"/>
      <c r="H263" s="9"/>
      <c r="L263" s="48">
        <f>COUNTIF(D271,"V")</f>
        <v>1</v>
      </c>
      <c r="M263" s="48">
        <f>COUNTIF(D271,"E")</f>
        <v>0</v>
      </c>
      <c r="N263" s="48">
        <f>COUNTIF(D271,"D")</f>
        <v>0</v>
      </c>
      <c r="O263" s="48">
        <f>COUNTIF(D272,"V")</f>
        <v>1</v>
      </c>
      <c r="P263" s="48">
        <f>COUNTIF(D272,"E")</f>
        <v>0</v>
      </c>
      <c r="Q263" s="48">
        <f>COUNTIF(D272,"D")</f>
        <v>0</v>
      </c>
      <c r="R263" s="48">
        <f>COUNTIF(H272,"V")</f>
        <v>0</v>
      </c>
      <c r="S263" s="48">
        <f>COUNTIF(H272,"E")</f>
        <v>0</v>
      </c>
      <c r="T263" s="48">
        <f>COUNTIF(H272,"D")</f>
        <v>1</v>
      </c>
      <c r="U263" s="48">
        <f>COUNTIF(H271,"V")</f>
        <v>0</v>
      </c>
      <c r="V263" s="48">
        <f>COUNTIF(H271,"E")</f>
        <v>0</v>
      </c>
      <c r="W263" s="48">
        <f>COUNTIF(H271,"D")</f>
        <v>1</v>
      </c>
    </row>
    <row r="264" spans="1:23" ht="15.75" thickBot="1" x14ac:dyDescent="0.3"/>
    <row r="265" spans="1:23" ht="18.75" x14ac:dyDescent="0.25">
      <c r="A265" s="49" t="s">
        <v>24</v>
      </c>
      <c r="B265" s="50"/>
      <c r="C265" s="50"/>
      <c r="D265" s="50"/>
      <c r="E265" s="50"/>
      <c r="F265" s="50"/>
      <c r="G265" s="50"/>
      <c r="H265" s="50"/>
      <c r="I265" s="51"/>
      <c r="K265" s="48" t="s">
        <v>46</v>
      </c>
      <c r="L265" s="48">
        <f>COUNTIF(D267,"V")</f>
        <v>1</v>
      </c>
      <c r="M265" s="48">
        <f>COUNTIF(D267,"E")</f>
        <v>0</v>
      </c>
      <c r="N265" s="48">
        <f>COUNTIF(D267,"D")</f>
        <v>0</v>
      </c>
      <c r="O265" s="48">
        <f>COUNTIF(H267,"V")</f>
        <v>0</v>
      </c>
      <c r="P265" s="48">
        <f>COUNTIF(H267,"E")</f>
        <v>0</v>
      </c>
      <c r="Q265" s="48">
        <f>COUNTIF(H267,"D")</f>
        <v>1</v>
      </c>
      <c r="R265" s="48">
        <f>COUNTIF(H268,"V")</f>
        <v>1</v>
      </c>
      <c r="S265" s="48">
        <f>COUNTIF(H268,"E")</f>
        <v>0</v>
      </c>
      <c r="T265" s="48">
        <f>COUNTIF(H268,"D")</f>
        <v>0</v>
      </c>
    </row>
    <row r="266" spans="1:23" x14ac:dyDescent="0.25">
      <c r="A266" s="8"/>
      <c r="B266" s="9"/>
      <c r="C266" s="10"/>
      <c r="D266" s="11" t="s">
        <v>4</v>
      </c>
      <c r="E266" s="11" t="s">
        <v>8</v>
      </c>
      <c r="F266" s="11"/>
      <c r="G266" s="11"/>
      <c r="H266" s="11" t="s">
        <v>4</v>
      </c>
      <c r="I266" s="12" t="s">
        <v>8</v>
      </c>
      <c r="L266" s="48">
        <f>COUNTIF(D268,"V")</f>
        <v>0</v>
      </c>
      <c r="M266" s="48">
        <f>COUNTIF(D268,"E")</f>
        <v>0</v>
      </c>
      <c r="N266" s="48">
        <f>COUNTIF(D268,"D")</f>
        <v>1</v>
      </c>
      <c r="O266" s="48">
        <f>COUNTIF(D269,"V")</f>
        <v>1</v>
      </c>
      <c r="P266" s="48">
        <f>COUNTIF(D269,"E")</f>
        <v>0</v>
      </c>
      <c r="Q266" s="48">
        <f>COUNTIF(D269,"D")</f>
        <v>0</v>
      </c>
      <c r="R266" s="48">
        <f>COUNTIF(H269,"V")</f>
        <v>0</v>
      </c>
      <c r="S266" s="48">
        <f>COUNTIF(H269,"E")</f>
        <v>0</v>
      </c>
      <c r="T266" s="48">
        <f>COUNTIF(H269,"D")</f>
        <v>1</v>
      </c>
    </row>
    <row r="267" spans="1:23" x14ac:dyDescent="0.25">
      <c r="A267" s="17" t="s">
        <v>9</v>
      </c>
      <c r="B267" s="18" t="s">
        <v>20</v>
      </c>
      <c r="C267" s="44" t="str">
        <f>D260</f>
        <v>Maude</v>
      </c>
      <c r="D267" s="39" t="s">
        <v>5</v>
      </c>
      <c r="E267" s="39">
        <v>21</v>
      </c>
      <c r="F267" s="35"/>
      <c r="G267" s="46" t="str">
        <f>D262</f>
        <v>Manon</v>
      </c>
      <c r="H267" s="39" t="s">
        <v>43</v>
      </c>
      <c r="I267" s="41">
        <v>1</v>
      </c>
      <c r="L267" s="48">
        <f>COUNTIF(D270,"V")</f>
        <v>0</v>
      </c>
      <c r="M267" s="48">
        <f>COUNTIF(D270,"E")</f>
        <v>1</v>
      </c>
      <c r="N267" s="48">
        <f>COUNTIF(D270,"D")</f>
        <v>0</v>
      </c>
      <c r="O267" s="48">
        <f>COUNTIF(H270,"V")</f>
        <v>0</v>
      </c>
      <c r="P267" s="48">
        <f>COUNTIF(H270,"E")</f>
        <v>1</v>
      </c>
      <c r="Q267" s="48">
        <f>COUNTIF(H270,"D")</f>
        <v>0</v>
      </c>
      <c r="R267" s="48">
        <f>COUNTIF(H271,"V")</f>
        <v>0</v>
      </c>
      <c r="S267" s="48">
        <f>COUNTIF(H271,"E")</f>
        <v>0</v>
      </c>
      <c r="T267" s="48">
        <f>COUNTIF(H271,"D")</f>
        <v>1</v>
      </c>
    </row>
    <row r="268" spans="1:23" x14ac:dyDescent="0.25">
      <c r="A268" s="19" t="s">
        <v>10</v>
      </c>
      <c r="B268" s="20" t="str">
        <f>IF(H262&lt;&gt;0,"C/D",IF(H262=0,"A/C"))</f>
        <v>C/D</v>
      </c>
      <c r="C268" s="44" t="str">
        <f>IF(H262=0,D260,IF(H262&lt;&gt;0,H260))</f>
        <v>Chandler</v>
      </c>
      <c r="D268" s="39" t="s">
        <v>6</v>
      </c>
      <c r="E268" s="39">
        <v>1</v>
      </c>
      <c r="F268" s="35"/>
      <c r="G268" s="46" t="str">
        <f>IF(H262=0,H260,IF(H262&lt;&gt;0,H262))</f>
        <v xml:space="preserve"> </v>
      </c>
      <c r="H268" s="39" t="s">
        <v>5</v>
      </c>
      <c r="I268" s="41">
        <v>15</v>
      </c>
      <c r="L268" s="48">
        <f>COUNTIF(D271,"V")</f>
        <v>1</v>
      </c>
      <c r="M268" s="48">
        <f>COUNTIF(D271,"E")</f>
        <v>0</v>
      </c>
      <c r="N268" s="48">
        <f>COUNTIF(D271,"D")</f>
        <v>0</v>
      </c>
      <c r="O268" s="48">
        <f>COUNTIF(D272,"V")</f>
        <v>1</v>
      </c>
      <c r="P268" s="48">
        <f>COUNTIF(D272,"E")</f>
        <v>0</v>
      </c>
      <c r="Q268" s="48">
        <f>COUNTIF(D272,"D")</f>
        <v>0</v>
      </c>
      <c r="R268" s="48">
        <f>COUNTIF(H272,"V")</f>
        <v>0</v>
      </c>
      <c r="S268" s="48">
        <f>COUNTIF(H272,"E")</f>
        <v>0</v>
      </c>
      <c r="T268" s="48">
        <f>COUNTIF(H272,"D")</f>
        <v>1</v>
      </c>
    </row>
    <row r="269" spans="1:23" x14ac:dyDescent="0.25">
      <c r="A269" s="21" t="s">
        <v>11</v>
      </c>
      <c r="B269" s="22" t="str">
        <f>IF(H262&lt;&gt;0,"A/C",IF(H262=0,"B/C"))</f>
        <v>A/C</v>
      </c>
      <c r="C269" s="44" t="str">
        <f>IF(H262=0,D262,IF(H262&lt;&gt;0,D260))</f>
        <v>Maude</v>
      </c>
      <c r="D269" s="39" t="s">
        <v>42</v>
      </c>
      <c r="E269" s="39">
        <v>12</v>
      </c>
      <c r="F269" s="35"/>
      <c r="G269" s="46" t="str">
        <f>IF(H262=0,H260,IF(H262&lt;&gt;0,H260))</f>
        <v>Chandler</v>
      </c>
      <c r="H269" s="39" t="s">
        <v>43</v>
      </c>
      <c r="I269" s="41">
        <v>5</v>
      </c>
    </row>
    <row r="270" spans="1:23" x14ac:dyDescent="0.25">
      <c r="A270" s="17" t="s">
        <v>12</v>
      </c>
      <c r="B270" s="18" t="str">
        <f>IF(H262&lt;&gt;0,"B/D",IF(H262=0,"A/B"))</f>
        <v>B/D</v>
      </c>
      <c r="C270" s="44" t="str">
        <f>IF(H262=0,D260,IF(H262&lt;&gt;0,D262))</f>
        <v>Manon</v>
      </c>
      <c r="D270" s="39" t="s">
        <v>7</v>
      </c>
      <c r="E270" s="39">
        <v>4</v>
      </c>
      <c r="F270" s="35"/>
      <c r="G270" s="46" t="str">
        <f>IF(H262=0,D262,IF(H262&lt;&gt;0,H262))</f>
        <v xml:space="preserve"> </v>
      </c>
      <c r="H270" s="39" t="s">
        <v>7</v>
      </c>
      <c r="I270" s="41">
        <v>4</v>
      </c>
    </row>
    <row r="271" spans="1:23" x14ac:dyDescent="0.25">
      <c r="A271" s="19" t="s">
        <v>13</v>
      </c>
      <c r="B271" s="20" t="str">
        <f>IF(H262&lt;&gt;0,"A/D",IF(H262=0,"A/C"))</f>
        <v>A/D</v>
      </c>
      <c r="C271" s="44" t="str">
        <f>IF(H262=0,D260,IF(H262&lt;&gt;0,D260))</f>
        <v>Maude</v>
      </c>
      <c r="D271" s="39" t="s">
        <v>42</v>
      </c>
      <c r="E271" s="39">
        <v>14</v>
      </c>
      <c r="F271" s="35"/>
      <c r="G271" s="46" t="str">
        <f>IF(H262=0,H260,IF(H262&lt;&gt;0,H262))</f>
        <v xml:space="preserve"> </v>
      </c>
      <c r="H271" s="39" t="s">
        <v>43</v>
      </c>
      <c r="I271" s="41">
        <v>4</v>
      </c>
      <c r="L271" s="43" t="s">
        <v>15</v>
      </c>
      <c r="N271" s="48" t="s">
        <v>50</v>
      </c>
      <c r="O271" s="48">
        <f t="shared" ref="O271:O276" si="40">IF(D267="V",50,IF(D267="E",25,IF(D267="D",0)))</f>
        <v>50</v>
      </c>
      <c r="P271" s="48">
        <f t="shared" ref="P271:P276" si="41">O271+E267-I267</f>
        <v>70</v>
      </c>
      <c r="Q271" s="48">
        <f t="shared" ref="Q271:Q276" si="42">IF(H267="V",50,IF(H267="E",25,IF(H267="D",0)))</f>
        <v>0</v>
      </c>
      <c r="R271" s="3">
        <f t="shared" ref="R271:R276" si="43">Q271+I267-E267</f>
        <v>-20</v>
      </c>
    </row>
    <row r="272" spans="1:23" ht="15.75" thickBot="1" x14ac:dyDescent="0.3">
      <c r="A272" s="23" t="s">
        <v>14</v>
      </c>
      <c r="B272" s="24" t="str">
        <f>IF(H262&lt;&gt;0,"B/C",IF(H262=0,"B/C"))</f>
        <v>B/C</v>
      </c>
      <c r="C272" s="45" t="str">
        <f>IF(H262=0,D262,IF(H262&lt;&gt;0,D262))</f>
        <v>Manon</v>
      </c>
      <c r="D272" s="40" t="s">
        <v>42</v>
      </c>
      <c r="E272" s="40">
        <v>15</v>
      </c>
      <c r="F272" s="36"/>
      <c r="G272" s="47" t="str">
        <f>IF(H262=0,H260,IF(H262&lt;&gt;0,H260))</f>
        <v>Chandler</v>
      </c>
      <c r="H272" s="40" t="s">
        <v>43</v>
      </c>
      <c r="I272" s="42">
        <v>8</v>
      </c>
      <c r="L272" s="43">
        <f>LARGE(F276:F279,1)</f>
        <v>187</v>
      </c>
      <c r="O272" s="48">
        <f t="shared" si="40"/>
        <v>0</v>
      </c>
      <c r="P272" s="48">
        <f t="shared" si="41"/>
        <v>-14</v>
      </c>
      <c r="Q272" s="48">
        <f t="shared" si="42"/>
        <v>50</v>
      </c>
      <c r="R272" s="3">
        <f t="shared" si="43"/>
        <v>64</v>
      </c>
    </row>
    <row r="273" spans="1:23" x14ac:dyDescent="0.25">
      <c r="L273" s="43">
        <f>LARGE(F276:F279,2)</f>
        <v>79</v>
      </c>
      <c r="O273" s="48">
        <f t="shared" si="40"/>
        <v>50</v>
      </c>
      <c r="P273" s="48">
        <f t="shared" si="41"/>
        <v>57</v>
      </c>
      <c r="Q273" s="48">
        <f t="shared" si="42"/>
        <v>0</v>
      </c>
      <c r="R273" s="3">
        <f t="shared" si="43"/>
        <v>-7</v>
      </c>
    </row>
    <row r="274" spans="1:23" x14ac:dyDescent="0.25">
      <c r="L274" s="43">
        <f>LARGE(F276:F279,3)</f>
        <v>62</v>
      </c>
      <c r="O274" s="48">
        <f t="shared" si="40"/>
        <v>25</v>
      </c>
      <c r="P274" s="48">
        <f t="shared" si="41"/>
        <v>25</v>
      </c>
      <c r="Q274" s="48">
        <f t="shared" si="42"/>
        <v>25</v>
      </c>
      <c r="R274" s="3">
        <f t="shared" si="43"/>
        <v>25</v>
      </c>
    </row>
    <row r="275" spans="1:23" x14ac:dyDescent="0.25">
      <c r="C275" s="27" t="s">
        <v>21</v>
      </c>
      <c r="D275" s="27" t="s">
        <v>23</v>
      </c>
      <c r="E275" s="27" t="s">
        <v>22</v>
      </c>
      <c r="F275" s="27" t="s">
        <v>15</v>
      </c>
      <c r="G275" s="27" t="s">
        <v>16</v>
      </c>
      <c r="H275" s="27" t="s">
        <v>17</v>
      </c>
      <c r="I275" s="27" t="s">
        <v>18</v>
      </c>
      <c r="L275" s="43">
        <f>LARGE(F276:F279,4)</f>
        <v>-28</v>
      </c>
      <c r="O275" s="48">
        <f t="shared" si="40"/>
        <v>50</v>
      </c>
      <c r="P275" s="48">
        <f t="shared" si="41"/>
        <v>60</v>
      </c>
      <c r="Q275" s="48">
        <f t="shared" si="42"/>
        <v>0</v>
      </c>
      <c r="R275" s="3">
        <f t="shared" si="43"/>
        <v>-10</v>
      </c>
    </row>
    <row r="276" spans="1:23" x14ac:dyDescent="0.25">
      <c r="B276" s="25" t="str">
        <f>D260</f>
        <v>Maude</v>
      </c>
      <c r="C276" s="25">
        <f>IF(H262&lt;&gt;0,SUM(L261:L263),IF(H262=0,SUM(L265:L268)))</f>
        <v>3</v>
      </c>
      <c r="D276" s="25">
        <f>IF(H262&lt;&gt;0,SUM(M261:M263),IF(H262=0,SUM(M265:M268)))</f>
        <v>0</v>
      </c>
      <c r="E276" s="25">
        <f>IF(H262&lt;&gt;0,SUM(N261:N263),IF(H262=0,SUM(N265:N268)))</f>
        <v>0</v>
      </c>
      <c r="F276" s="25">
        <f>IF(H262&lt;&gt;0,SUM(P271,P273,P275),IF(H262=0,SUM(P279:P282)))</f>
        <v>187</v>
      </c>
      <c r="G276" s="25">
        <f>SUM(E267,E269,E271)</f>
        <v>47</v>
      </c>
      <c r="H276" s="25">
        <f>SUM(I267,I269,I271)</f>
        <v>10</v>
      </c>
      <c r="I276" s="25">
        <f>G276-H276</f>
        <v>37</v>
      </c>
      <c r="O276" s="48">
        <f t="shared" si="40"/>
        <v>50</v>
      </c>
      <c r="P276" s="48">
        <f t="shared" si="41"/>
        <v>57</v>
      </c>
      <c r="Q276" s="48">
        <f t="shared" si="42"/>
        <v>0</v>
      </c>
      <c r="R276" s="3">
        <f t="shared" si="43"/>
        <v>-7</v>
      </c>
    </row>
    <row r="277" spans="1:23" x14ac:dyDescent="0.25">
      <c r="B277" s="14" t="str">
        <f>D262</f>
        <v>Manon</v>
      </c>
      <c r="C277" s="14">
        <f>IF(H262&lt;&gt;0,SUM(O261:O263),IF(H262=0,SUM(O265:O268)))</f>
        <v>1</v>
      </c>
      <c r="D277" s="14">
        <f>IF(H262&lt;&gt;0,SUM(P261:P263),IF(H262=0,SUM(P265:P268)))</f>
        <v>1</v>
      </c>
      <c r="E277" s="14">
        <f>IF(H262&lt;&gt;0,SUM(Q261:Q263),IF(H262=0,SUM(Q265:Q268)))</f>
        <v>1</v>
      </c>
      <c r="F277" s="14">
        <f>IF(H262&lt;&gt;0,SUM(R271,P274,P276),IF(H262=0,SUM(R279:R282)))</f>
        <v>62</v>
      </c>
      <c r="G277" s="14">
        <f>SUM(E270,E272,I267)</f>
        <v>20</v>
      </c>
      <c r="H277" s="14">
        <f>SUM(I270,I272,E267)</f>
        <v>33</v>
      </c>
      <c r="I277" s="14">
        <f t="shared" ref="I277:I278" si="44">G277-H277</f>
        <v>-13</v>
      </c>
    </row>
    <row r="278" spans="1:23" x14ac:dyDescent="0.25">
      <c r="B278" s="16" t="str">
        <f>H260</f>
        <v>Chandler</v>
      </c>
      <c r="C278" s="16">
        <f>IF(H262&lt;&gt;0,SUM(R261:R263),IF(H262=0,SUM(R265:R268)))</f>
        <v>0</v>
      </c>
      <c r="D278" s="16">
        <f>IF(H262&lt;&gt;0,SUM(S261:S263),IF(H262=0,SUM(S265:S268)))</f>
        <v>0</v>
      </c>
      <c r="E278" s="16">
        <f>IF(H262&lt;&gt;0,SUM(T261:T263),IF(H262=0,SUM(T265:T268)))</f>
        <v>3</v>
      </c>
      <c r="F278" s="16">
        <f>IF(H262&lt;&gt;0,SUM(P272,R273,R276),IF(H262=0,SUM(T279:T282)))</f>
        <v>-28</v>
      </c>
      <c r="G278" s="16">
        <f>SUM(E268,I269,I272)</f>
        <v>14</v>
      </c>
      <c r="H278" s="16">
        <f>SUM(I268,E269,E272)</f>
        <v>42</v>
      </c>
      <c r="I278" s="16">
        <f t="shared" si="44"/>
        <v>-28</v>
      </c>
      <c r="N278" s="48" t="s">
        <v>51</v>
      </c>
      <c r="O278" s="52" t="s">
        <v>44</v>
      </c>
      <c r="P278" s="52"/>
      <c r="Q278" s="52" t="s">
        <v>52</v>
      </c>
      <c r="R278" s="52"/>
      <c r="S278" s="52" t="s">
        <v>53</v>
      </c>
      <c r="T278" s="52"/>
    </row>
    <row r="279" spans="1:23" x14ac:dyDescent="0.25">
      <c r="B279" s="15" t="str">
        <f>H262</f>
        <v xml:space="preserve"> </v>
      </c>
      <c r="C279" s="15">
        <f>IF(H262&lt;&gt;0,SUM(U261:U263),IF(H262=0," "))</f>
        <v>1</v>
      </c>
      <c r="D279" s="15">
        <f>IF(H262&lt;&gt;0,SUM(V261:V263),IF(H262=0," "))</f>
        <v>1</v>
      </c>
      <c r="E279" s="15">
        <f>IF(H262&lt;&gt;0,SUM(W261:W263),IF(H262=0," "))</f>
        <v>1</v>
      </c>
      <c r="F279" s="15">
        <f>IF(H262&lt;&gt;0,SUM(R272,R274,R275),IF(H262=0," " ))</f>
        <v>79</v>
      </c>
      <c r="G279" s="15">
        <f>IF(H262&lt;&gt;0,SUM(I271,I270,I268),IF(H262=0," "))</f>
        <v>23</v>
      </c>
      <c r="H279" s="15">
        <f>IF(H262&lt;&gt;0,SUM(E271,E270,E268),IF(H262=0," "))</f>
        <v>19</v>
      </c>
      <c r="I279" s="15">
        <f>IF(H262&lt;&gt;0,G279-H279,IF(H262=0," "))</f>
        <v>4</v>
      </c>
      <c r="O279" s="48">
        <f>IF(D267="V",50,IF(D267="E",25,IF(D267="D",0)))</f>
        <v>50</v>
      </c>
      <c r="P279" s="48">
        <f>O279+E267-I267</f>
        <v>70</v>
      </c>
      <c r="Q279" s="48">
        <f>IF(H267="V",50,IF(H267="E",25,IF(H267="D",0)))</f>
        <v>0</v>
      </c>
      <c r="R279" s="48">
        <f>Q279+I267-E267</f>
        <v>-20</v>
      </c>
      <c r="S279" s="48">
        <f>IF(H268="V",50,IF(H268="E",25,IF(H268="D",0)))</f>
        <v>50</v>
      </c>
      <c r="T279" s="48">
        <f>S279+I268-E268</f>
        <v>64</v>
      </c>
    </row>
    <row r="280" spans="1:23" x14ac:dyDescent="0.25">
      <c r="O280" s="48">
        <f>IF(D268="V",50,IF(D268="E",25,IF(D268="D",0)))</f>
        <v>0</v>
      </c>
      <c r="P280" s="48">
        <f>O280+E268-I268</f>
        <v>-14</v>
      </c>
      <c r="Q280" s="48">
        <f>IF(D269="V",50,IF(D269="E",25,IF(D269="D",0)))</f>
        <v>50</v>
      </c>
      <c r="R280" s="48">
        <f>Q280+E269-I269</f>
        <v>57</v>
      </c>
      <c r="S280" s="48">
        <f>IF(H269="V",50,IF(H269="E",25,IF(H269="D",0)))</f>
        <v>0</v>
      </c>
      <c r="T280" s="48">
        <f>S280+I269-E269</f>
        <v>-7</v>
      </c>
    </row>
    <row r="281" spans="1:23" x14ac:dyDescent="0.25">
      <c r="O281" s="48">
        <f>IF(D270="V",50,IF(D270="E",25,IF(D270="D",0)))</f>
        <v>25</v>
      </c>
      <c r="P281" s="48">
        <f>O281+E270-I270</f>
        <v>25</v>
      </c>
      <c r="Q281" s="48">
        <f>IF(H270="V",50,IF(H270="E",25,IF(H270="D",0)))</f>
        <v>25</v>
      </c>
      <c r="R281" s="48">
        <f>Q281+I270-E270</f>
        <v>25</v>
      </c>
      <c r="S281" s="48">
        <f>IF(H271="V",50,IF(H271="E",25,IF(H271="D",0)))</f>
        <v>0</v>
      </c>
      <c r="T281" s="48">
        <f>S281+I271-E271</f>
        <v>-10</v>
      </c>
    </row>
    <row r="282" spans="1:23" x14ac:dyDescent="0.25">
      <c r="D282" s="32"/>
      <c r="E282" s="13" t="s">
        <v>19</v>
      </c>
      <c r="O282" s="48">
        <f>IF(D271="V",50,IF(D271="E",25,IF(D271="D",0)))</f>
        <v>50</v>
      </c>
      <c r="P282" s="48">
        <f>O282+E271-I271</f>
        <v>60</v>
      </c>
      <c r="Q282" s="48">
        <f>IF(D272="V",50,IF(D272="E",25,IF(D272="D",0)))</f>
        <v>50</v>
      </c>
      <c r="R282" s="48">
        <f>Q282+E272-I272</f>
        <v>57</v>
      </c>
      <c r="S282" s="48">
        <f>IF(H272="V",50,IF(H272="E",25,IF(H272="D",0)))</f>
        <v>0</v>
      </c>
      <c r="T282" s="48">
        <f>S282+I272-E272</f>
        <v>-7</v>
      </c>
    </row>
    <row r="283" spans="1:23" x14ac:dyDescent="0.25">
      <c r="D283" s="33">
        <v>1</v>
      </c>
      <c r="E283" s="28" t="str">
        <f>INDEX(B276:B279,MATCH(L272,F276:F279,))</f>
        <v>Maude</v>
      </c>
    </row>
    <row r="284" spans="1:23" x14ac:dyDescent="0.25">
      <c r="D284" s="33">
        <v>2</v>
      </c>
      <c r="E284" s="29" t="str">
        <f>INDEX(B276:B279,MATCH(L273,F276:F279,))</f>
        <v xml:space="preserve"> </v>
      </c>
      <c r="G284" s="26"/>
    </row>
    <row r="285" spans="1:23" x14ac:dyDescent="0.25">
      <c r="D285" s="33">
        <v>3</v>
      </c>
      <c r="E285" s="30" t="str">
        <f>INDEX(B276:B279,MATCH(L274,F276:F279,))</f>
        <v>Manon</v>
      </c>
    </row>
    <row r="286" spans="1:23" x14ac:dyDescent="0.25">
      <c r="D286" s="33">
        <v>4</v>
      </c>
      <c r="E286" s="31" t="str">
        <f>INDEX(B276:B279,MATCH(L275,F276:F279,))</f>
        <v>Chandler</v>
      </c>
    </row>
    <row r="287" spans="1:23" x14ac:dyDescent="0.25">
      <c r="A287" s="34"/>
      <c r="B287" s="34"/>
      <c r="C287" s="34"/>
      <c r="D287" s="34"/>
      <c r="E287" s="34"/>
      <c r="F287" s="34"/>
      <c r="G287" s="34"/>
      <c r="H287" s="34"/>
      <c r="I287" s="34"/>
      <c r="J287" s="34"/>
      <c r="K287" s="34"/>
      <c r="L287" s="34"/>
      <c r="M287" s="34"/>
      <c r="N287" s="34"/>
      <c r="O287" s="34"/>
      <c r="P287" s="34"/>
      <c r="Q287" s="34"/>
      <c r="R287" s="34"/>
      <c r="S287" s="34"/>
      <c r="T287" s="34"/>
      <c r="U287" s="34"/>
      <c r="V287" s="34"/>
      <c r="W287" s="34"/>
    </row>
    <row r="288" spans="1:23" x14ac:dyDescent="0.25">
      <c r="A288" s="34"/>
      <c r="B288" s="34"/>
      <c r="C288" s="34"/>
      <c r="D288" s="34"/>
      <c r="E288" s="34"/>
      <c r="F288" s="34"/>
      <c r="G288" s="34"/>
      <c r="H288" s="34"/>
      <c r="I288" s="34"/>
      <c r="J288" s="34"/>
      <c r="K288" s="34"/>
      <c r="L288" s="34"/>
      <c r="M288" s="34"/>
      <c r="N288" s="34"/>
      <c r="O288" s="34"/>
      <c r="P288" s="34"/>
      <c r="Q288" s="34"/>
      <c r="R288" s="34"/>
      <c r="S288" s="34"/>
      <c r="T288" s="34"/>
      <c r="U288" s="34"/>
      <c r="V288" s="34"/>
      <c r="W288" s="34"/>
    </row>
    <row r="289" spans="1:23" ht="15" customHeight="1" x14ac:dyDescent="0.25">
      <c r="A289" s="53" t="s">
        <v>39</v>
      </c>
      <c r="B289" s="53"/>
      <c r="C289" s="53"/>
      <c r="D289" s="53"/>
      <c r="E289" s="53"/>
      <c r="F289" s="53"/>
      <c r="G289" s="53"/>
      <c r="H289" s="53"/>
      <c r="I289" s="53"/>
    </row>
    <row r="290" spans="1:23" ht="15" customHeight="1" x14ac:dyDescent="0.25">
      <c r="A290" s="53"/>
      <c r="B290" s="53"/>
      <c r="C290" s="53"/>
      <c r="D290" s="53"/>
      <c r="E290" s="53"/>
      <c r="F290" s="53"/>
      <c r="G290" s="53"/>
      <c r="H290" s="53"/>
      <c r="I290" s="53"/>
      <c r="L290" s="48" t="s">
        <v>0</v>
      </c>
      <c r="O290" s="48" t="s">
        <v>1</v>
      </c>
      <c r="R290" s="48" t="s">
        <v>2</v>
      </c>
      <c r="U290" s="48" t="s">
        <v>3</v>
      </c>
    </row>
    <row r="291" spans="1:23" ht="15.75" thickBot="1" x14ac:dyDescent="0.3">
      <c r="L291" s="48" t="s">
        <v>47</v>
      </c>
      <c r="M291" s="48" t="s">
        <v>48</v>
      </c>
      <c r="N291" s="48" t="s">
        <v>49</v>
      </c>
      <c r="O291" s="48" t="s">
        <v>47</v>
      </c>
      <c r="P291" s="48" t="s">
        <v>48</v>
      </c>
      <c r="Q291" s="48" t="s">
        <v>49</v>
      </c>
      <c r="R291" s="48" t="s">
        <v>47</v>
      </c>
      <c r="S291" s="48" t="s">
        <v>48</v>
      </c>
      <c r="T291" s="48" t="s">
        <v>49</v>
      </c>
      <c r="U291" s="48" t="s">
        <v>47</v>
      </c>
      <c r="V291" s="48" t="s">
        <v>48</v>
      </c>
      <c r="W291" s="48" t="s">
        <v>49</v>
      </c>
    </row>
    <row r="292" spans="1:23" ht="15.75" thickBot="1" x14ac:dyDescent="0.3">
      <c r="C292" s="4" t="s">
        <v>0</v>
      </c>
      <c r="D292" s="37" t="str">
        <f>IF('Phase 1'!H262&lt;&gt;0,'Phase 1'!E286,IF('Phase 1'!H262=0,'Phase 1'!E285))</f>
        <v>Malicia</v>
      </c>
      <c r="G292" s="6" t="s">
        <v>2</v>
      </c>
      <c r="H292" s="38" t="str">
        <f>IF('Phase 1'!H294&lt;&gt;0,'Phase 1'!E317,IF('Phase 1'!H294=0,'Phase 1'!E347))</f>
        <v>Arthur</v>
      </c>
    </row>
    <row r="293" spans="1:23" ht="15.75" thickBot="1" x14ac:dyDescent="0.3">
      <c r="K293" s="48" t="s">
        <v>45</v>
      </c>
      <c r="L293" s="48">
        <f>COUNTIF(D299,"V")</f>
        <v>1</v>
      </c>
      <c r="M293" s="48">
        <f>COUNTIF(D299,"E")</f>
        <v>0</v>
      </c>
      <c r="N293" s="48">
        <f>COUNTIF(D299,"D")</f>
        <v>0</v>
      </c>
      <c r="O293" s="48">
        <f>COUNTIF(H299,"V")</f>
        <v>0</v>
      </c>
      <c r="P293" s="48">
        <f>COUNTIF(H299,"E")</f>
        <v>0</v>
      </c>
      <c r="Q293" s="48">
        <f>COUNTIF(H299,"D")</f>
        <v>1</v>
      </c>
      <c r="R293" s="48">
        <f>COUNTIF(D300,"V")</f>
        <v>0</v>
      </c>
      <c r="S293" s="48">
        <f>COUNTIF(D300,"E")</f>
        <v>0</v>
      </c>
      <c r="T293" s="48">
        <f>COUNTIF(D300,"D")</f>
        <v>1</v>
      </c>
      <c r="U293" s="48">
        <f>COUNTIF(H300,"V")</f>
        <v>1</v>
      </c>
      <c r="V293" s="48">
        <f>COUNTIF(H300,"E")</f>
        <v>0</v>
      </c>
      <c r="W293" s="48">
        <f>COUNTIF(H300,"D")</f>
        <v>0</v>
      </c>
    </row>
    <row r="294" spans="1:23" ht="15.75" thickBot="1" x14ac:dyDescent="0.3">
      <c r="C294" s="5" t="s">
        <v>1</v>
      </c>
      <c r="D294" s="38" t="str">
        <f>'Phase 1'!E316</f>
        <v>Ross</v>
      </c>
      <c r="G294" s="7" t="s">
        <v>3</v>
      </c>
      <c r="H294" s="38" t="str">
        <f>IF('Phase 1'!H318&lt;&gt;0,'Phase 1'!E347,IF('Phase 1'!H318=0," "))</f>
        <v xml:space="preserve"> </v>
      </c>
      <c r="L294" s="48">
        <f>COUNTIF(D301,"V")</f>
        <v>1</v>
      </c>
      <c r="M294" s="48">
        <f>COUNTIF(D301,"E")</f>
        <v>0</v>
      </c>
      <c r="N294" s="48">
        <f>COUNTIF(D301,"D")</f>
        <v>0</v>
      </c>
      <c r="O294" s="48">
        <f>COUNTIF(D302,"V")</f>
        <v>0</v>
      </c>
      <c r="P294" s="48">
        <f>COUNTIF(D302,"E")</f>
        <v>1</v>
      </c>
      <c r="Q294" s="48">
        <f>COUNTIF(D302,"D")</f>
        <v>0</v>
      </c>
      <c r="R294" s="48">
        <f>COUNTIF(H301,"V")</f>
        <v>0</v>
      </c>
      <c r="S294" s="48">
        <f>COUNTIF(H301,"E")</f>
        <v>0</v>
      </c>
      <c r="T294" s="48">
        <f>COUNTIF(H301,"D")</f>
        <v>1</v>
      </c>
      <c r="U294" s="48">
        <f>COUNTIF(H302,"V")</f>
        <v>0</v>
      </c>
      <c r="V294" s="48">
        <f>COUNTIF(H302,"E")</f>
        <v>1</v>
      </c>
      <c r="W294" s="48">
        <f>COUNTIF(H302,"D")</f>
        <v>0</v>
      </c>
    </row>
    <row r="295" spans="1:23" x14ac:dyDescent="0.25">
      <c r="C295" s="34"/>
      <c r="D295" s="9"/>
      <c r="G295" s="34"/>
      <c r="H295" s="9"/>
      <c r="L295" s="48">
        <f>COUNTIF(D303,"V")</f>
        <v>1</v>
      </c>
      <c r="M295" s="48">
        <f>COUNTIF(D303,"E")</f>
        <v>0</v>
      </c>
      <c r="N295" s="48">
        <f>COUNTIF(D303,"D")</f>
        <v>0</v>
      </c>
      <c r="O295" s="48">
        <f>COUNTIF(D304,"V")</f>
        <v>1</v>
      </c>
      <c r="P295" s="48">
        <f>COUNTIF(D304,"E")</f>
        <v>0</v>
      </c>
      <c r="Q295" s="48">
        <f>COUNTIF(D304,"D")</f>
        <v>0</v>
      </c>
      <c r="R295" s="48">
        <f>COUNTIF(H304,"V")</f>
        <v>0</v>
      </c>
      <c r="S295" s="48">
        <f>COUNTIF(H304,"E")</f>
        <v>0</v>
      </c>
      <c r="T295" s="48">
        <f>COUNTIF(H304,"D")</f>
        <v>1</v>
      </c>
      <c r="U295" s="48">
        <f>COUNTIF(H303,"V")</f>
        <v>0</v>
      </c>
      <c r="V295" s="48">
        <f>COUNTIF(H303,"E")</f>
        <v>0</v>
      </c>
      <c r="W295" s="48">
        <f>COUNTIF(H303,"D")</f>
        <v>1</v>
      </c>
    </row>
    <row r="296" spans="1:23" ht="15.75" thickBot="1" x14ac:dyDescent="0.3"/>
    <row r="297" spans="1:23" ht="18.75" x14ac:dyDescent="0.25">
      <c r="A297" s="49" t="s">
        <v>24</v>
      </c>
      <c r="B297" s="50"/>
      <c r="C297" s="50"/>
      <c r="D297" s="50"/>
      <c r="E297" s="50"/>
      <c r="F297" s="50"/>
      <c r="G297" s="50"/>
      <c r="H297" s="50"/>
      <c r="I297" s="51"/>
      <c r="K297" s="48" t="s">
        <v>46</v>
      </c>
      <c r="L297" s="48">
        <f>COUNTIF(D299,"V")</f>
        <v>1</v>
      </c>
      <c r="M297" s="48">
        <f>COUNTIF(D299,"E")</f>
        <v>0</v>
      </c>
      <c r="N297" s="48">
        <f>COUNTIF(D299,"D")</f>
        <v>0</v>
      </c>
      <c r="O297" s="48">
        <f>COUNTIF(H299,"V")</f>
        <v>0</v>
      </c>
      <c r="P297" s="48">
        <f>COUNTIF(H299,"E")</f>
        <v>0</v>
      </c>
      <c r="Q297" s="48">
        <f>COUNTIF(H299,"D")</f>
        <v>1</v>
      </c>
      <c r="R297" s="48">
        <f>COUNTIF(H300,"V")</f>
        <v>1</v>
      </c>
      <c r="S297" s="48">
        <f>COUNTIF(H300,"E")</f>
        <v>0</v>
      </c>
      <c r="T297" s="48">
        <f>COUNTIF(H300,"D")</f>
        <v>0</v>
      </c>
    </row>
    <row r="298" spans="1:23" x14ac:dyDescent="0.25">
      <c r="A298" s="8"/>
      <c r="B298" s="9"/>
      <c r="C298" s="10"/>
      <c r="D298" s="11" t="s">
        <v>4</v>
      </c>
      <c r="E298" s="11" t="s">
        <v>8</v>
      </c>
      <c r="F298" s="11"/>
      <c r="G298" s="11"/>
      <c r="H298" s="11" t="s">
        <v>4</v>
      </c>
      <c r="I298" s="12" t="s">
        <v>8</v>
      </c>
      <c r="L298" s="48">
        <f>COUNTIF(D300,"V")</f>
        <v>0</v>
      </c>
      <c r="M298" s="48">
        <f>COUNTIF(D300,"E")</f>
        <v>0</v>
      </c>
      <c r="N298" s="48">
        <f>COUNTIF(D300,"D")</f>
        <v>1</v>
      </c>
      <c r="O298" s="48">
        <f>COUNTIF(D301,"V")</f>
        <v>1</v>
      </c>
      <c r="P298" s="48">
        <f>COUNTIF(D301,"E")</f>
        <v>0</v>
      </c>
      <c r="Q298" s="48">
        <f>COUNTIF(D301,"D")</f>
        <v>0</v>
      </c>
      <c r="R298" s="48">
        <f>COUNTIF(H301,"V")</f>
        <v>0</v>
      </c>
      <c r="S298" s="48">
        <f>COUNTIF(H301,"E")</f>
        <v>0</v>
      </c>
      <c r="T298" s="48">
        <f>COUNTIF(H301,"D")</f>
        <v>1</v>
      </c>
    </row>
    <row r="299" spans="1:23" x14ac:dyDescent="0.25">
      <c r="A299" s="17" t="s">
        <v>9</v>
      </c>
      <c r="B299" s="18" t="s">
        <v>20</v>
      </c>
      <c r="C299" s="44" t="str">
        <f>D292</f>
        <v>Malicia</v>
      </c>
      <c r="D299" s="39" t="s">
        <v>5</v>
      </c>
      <c r="E299" s="39">
        <v>21</v>
      </c>
      <c r="F299" s="35"/>
      <c r="G299" s="46" t="str">
        <f>D294</f>
        <v>Ross</v>
      </c>
      <c r="H299" s="39" t="s">
        <v>43</v>
      </c>
      <c r="I299" s="41">
        <v>1</v>
      </c>
      <c r="L299" s="48">
        <f>COUNTIF(D302,"V")</f>
        <v>0</v>
      </c>
      <c r="M299" s="48">
        <f>COUNTIF(D302,"E")</f>
        <v>1</v>
      </c>
      <c r="N299" s="48">
        <f>COUNTIF(D302,"D")</f>
        <v>0</v>
      </c>
      <c r="O299" s="48">
        <f>COUNTIF(H302,"V")</f>
        <v>0</v>
      </c>
      <c r="P299" s="48">
        <f>COUNTIF(H302,"E")</f>
        <v>1</v>
      </c>
      <c r="Q299" s="48">
        <f>COUNTIF(H302,"D")</f>
        <v>0</v>
      </c>
      <c r="R299" s="48">
        <f>COUNTIF(H303,"V")</f>
        <v>0</v>
      </c>
      <c r="S299" s="48">
        <f>COUNTIF(H303,"E")</f>
        <v>0</v>
      </c>
      <c r="T299" s="48">
        <f>COUNTIF(H303,"D")</f>
        <v>1</v>
      </c>
    </row>
    <row r="300" spans="1:23" x14ac:dyDescent="0.25">
      <c r="A300" s="19" t="s">
        <v>10</v>
      </c>
      <c r="B300" s="20" t="str">
        <f>IF(H294&lt;&gt;0,"C/D",IF(H294=0,"A/C"))</f>
        <v>C/D</v>
      </c>
      <c r="C300" s="44" t="str">
        <f>IF(H294=0,D292,IF(H294&lt;&gt;0,H292))</f>
        <v>Arthur</v>
      </c>
      <c r="D300" s="39" t="s">
        <v>6</v>
      </c>
      <c r="E300" s="39">
        <v>1</v>
      </c>
      <c r="F300" s="35"/>
      <c r="G300" s="46" t="str">
        <f>IF(H294=0,H292,IF(H294&lt;&gt;0,H294))</f>
        <v xml:space="preserve"> </v>
      </c>
      <c r="H300" s="39" t="s">
        <v>5</v>
      </c>
      <c r="I300" s="41">
        <v>15</v>
      </c>
      <c r="L300" s="48">
        <f>COUNTIF(D303,"V")</f>
        <v>1</v>
      </c>
      <c r="M300" s="48">
        <f>COUNTIF(D303,"E")</f>
        <v>0</v>
      </c>
      <c r="N300" s="48">
        <f>COUNTIF(D303,"D")</f>
        <v>0</v>
      </c>
      <c r="O300" s="48">
        <f>COUNTIF(D304,"V")</f>
        <v>1</v>
      </c>
      <c r="P300" s="48">
        <f>COUNTIF(D304,"E")</f>
        <v>0</v>
      </c>
      <c r="Q300" s="48">
        <f>COUNTIF(D304,"D")</f>
        <v>0</v>
      </c>
      <c r="R300" s="48">
        <f>COUNTIF(H304,"V")</f>
        <v>0</v>
      </c>
      <c r="S300" s="48">
        <f>COUNTIF(H304,"E")</f>
        <v>0</v>
      </c>
      <c r="T300" s="48">
        <f>COUNTIF(H304,"D")</f>
        <v>1</v>
      </c>
    </row>
    <row r="301" spans="1:23" x14ac:dyDescent="0.25">
      <c r="A301" s="21" t="s">
        <v>11</v>
      </c>
      <c r="B301" s="22" t="str">
        <f>IF(H294&lt;&gt;0,"A/C",IF(H294=0,"B/C"))</f>
        <v>A/C</v>
      </c>
      <c r="C301" s="44" t="str">
        <f>IF(H294=0,D294,IF(H294&lt;&gt;0,D292))</f>
        <v>Malicia</v>
      </c>
      <c r="D301" s="39" t="s">
        <v>42</v>
      </c>
      <c r="E301" s="39">
        <v>12</v>
      </c>
      <c r="F301" s="35"/>
      <c r="G301" s="46" t="str">
        <f>IF(H294=0,H292,IF(H294&lt;&gt;0,H292))</f>
        <v>Arthur</v>
      </c>
      <c r="H301" s="39" t="s">
        <v>43</v>
      </c>
      <c r="I301" s="41">
        <v>5</v>
      </c>
    </row>
    <row r="302" spans="1:23" x14ac:dyDescent="0.25">
      <c r="A302" s="17" t="s">
        <v>12</v>
      </c>
      <c r="B302" s="18" t="str">
        <f>IF(H294&lt;&gt;0,"B/D",IF(H294=0,"A/B"))</f>
        <v>B/D</v>
      </c>
      <c r="C302" s="44" t="str">
        <f>IF(H294=0,D292,IF(H294&lt;&gt;0,D294))</f>
        <v>Ross</v>
      </c>
      <c r="D302" s="39" t="s">
        <v>7</v>
      </c>
      <c r="E302" s="39">
        <v>4</v>
      </c>
      <c r="F302" s="35"/>
      <c r="G302" s="46" t="str">
        <f>IF(H294=0,D294,IF(H294&lt;&gt;0,H294))</f>
        <v xml:space="preserve"> </v>
      </c>
      <c r="H302" s="39" t="s">
        <v>7</v>
      </c>
      <c r="I302" s="41">
        <v>4</v>
      </c>
    </row>
    <row r="303" spans="1:23" x14ac:dyDescent="0.25">
      <c r="A303" s="19" t="s">
        <v>13</v>
      </c>
      <c r="B303" s="20" t="str">
        <f>IF(H294&lt;&gt;0,"A/D",IF(H294=0,"A/C"))</f>
        <v>A/D</v>
      </c>
      <c r="C303" s="44" t="str">
        <f>IF(H294=0,D292,IF(H294&lt;&gt;0,D292))</f>
        <v>Malicia</v>
      </c>
      <c r="D303" s="39" t="s">
        <v>42</v>
      </c>
      <c r="E303" s="39">
        <v>14</v>
      </c>
      <c r="F303" s="35"/>
      <c r="G303" s="46" t="str">
        <f>IF(H294=0,H292,IF(H294&lt;&gt;0,H294))</f>
        <v xml:space="preserve"> </v>
      </c>
      <c r="H303" s="39" t="s">
        <v>43</v>
      </c>
      <c r="I303" s="41">
        <v>4</v>
      </c>
      <c r="L303" s="43" t="s">
        <v>15</v>
      </c>
      <c r="N303" s="48" t="s">
        <v>50</v>
      </c>
      <c r="O303" s="48">
        <f t="shared" ref="O303:O308" si="45">IF(D299="V",50,IF(D299="E",25,IF(D299="D",0)))</f>
        <v>50</v>
      </c>
      <c r="P303" s="48">
        <f t="shared" ref="P303:P308" si="46">O303+E299-I299</f>
        <v>70</v>
      </c>
      <c r="Q303" s="48">
        <f t="shared" ref="Q303:Q308" si="47">IF(H299="V",50,IF(H299="E",25,IF(H299="D",0)))</f>
        <v>0</v>
      </c>
      <c r="R303" s="3">
        <f t="shared" ref="R303:R308" si="48">Q303+I299-E299</f>
        <v>-20</v>
      </c>
    </row>
    <row r="304" spans="1:23" ht="15.75" thickBot="1" x14ac:dyDescent="0.3">
      <c r="A304" s="23" t="s">
        <v>14</v>
      </c>
      <c r="B304" s="24" t="str">
        <f>IF(H294&lt;&gt;0,"B/C",IF(H294=0,"B/C"))</f>
        <v>B/C</v>
      </c>
      <c r="C304" s="45" t="str">
        <f>IF(H294=0,D294,IF(H294&lt;&gt;0,D294))</f>
        <v>Ross</v>
      </c>
      <c r="D304" s="40" t="s">
        <v>42</v>
      </c>
      <c r="E304" s="40">
        <v>15</v>
      </c>
      <c r="F304" s="36"/>
      <c r="G304" s="47" t="str">
        <f>IF(H294=0,H292,IF(H294&lt;&gt;0,H292))</f>
        <v>Arthur</v>
      </c>
      <c r="H304" s="40" t="s">
        <v>43</v>
      </c>
      <c r="I304" s="42">
        <v>8</v>
      </c>
      <c r="L304" s="43">
        <f>LARGE(F308:F311,1)</f>
        <v>187</v>
      </c>
      <c r="O304" s="48">
        <f t="shared" si="45"/>
        <v>0</v>
      </c>
      <c r="P304" s="48">
        <f t="shared" si="46"/>
        <v>-14</v>
      </c>
      <c r="Q304" s="48">
        <f t="shared" si="47"/>
        <v>50</v>
      </c>
      <c r="R304" s="3">
        <f t="shared" si="48"/>
        <v>64</v>
      </c>
    </row>
    <row r="305" spans="1:23" x14ac:dyDescent="0.25">
      <c r="L305" s="43">
        <f>LARGE(F308:F311,2)</f>
        <v>79</v>
      </c>
      <c r="O305" s="48">
        <f t="shared" si="45"/>
        <v>50</v>
      </c>
      <c r="P305" s="48">
        <f t="shared" si="46"/>
        <v>57</v>
      </c>
      <c r="Q305" s="48">
        <f t="shared" si="47"/>
        <v>0</v>
      </c>
      <c r="R305" s="3">
        <f t="shared" si="48"/>
        <v>-7</v>
      </c>
    </row>
    <row r="306" spans="1:23" x14ac:dyDescent="0.25">
      <c r="L306" s="43">
        <f>LARGE(F308:F311,3)</f>
        <v>62</v>
      </c>
      <c r="O306" s="48">
        <f t="shared" si="45"/>
        <v>25</v>
      </c>
      <c r="P306" s="48">
        <f t="shared" si="46"/>
        <v>25</v>
      </c>
      <c r="Q306" s="48">
        <f t="shared" si="47"/>
        <v>25</v>
      </c>
      <c r="R306" s="3">
        <f t="shared" si="48"/>
        <v>25</v>
      </c>
    </row>
    <row r="307" spans="1:23" x14ac:dyDescent="0.25">
      <c r="C307" s="27" t="s">
        <v>21</v>
      </c>
      <c r="D307" s="27" t="s">
        <v>23</v>
      </c>
      <c r="E307" s="27" t="s">
        <v>22</v>
      </c>
      <c r="F307" s="27" t="s">
        <v>15</v>
      </c>
      <c r="G307" s="27" t="s">
        <v>16</v>
      </c>
      <c r="H307" s="27" t="s">
        <v>17</v>
      </c>
      <c r="I307" s="27" t="s">
        <v>18</v>
      </c>
      <c r="L307" s="43">
        <f>LARGE(F308:F311,4)</f>
        <v>-28</v>
      </c>
      <c r="O307" s="48">
        <f t="shared" si="45"/>
        <v>50</v>
      </c>
      <c r="P307" s="48">
        <f t="shared" si="46"/>
        <v>60</v>
      </c>
      <c r="Q307" s="48">
        <f t="shared" si="47"/>
        <v>0</v>
      </c>
      <c r="R307" s="3">
        <f t="shared" si="48"/>
        <v>-10</v>
      </c>
    </row>
    <row r="308" spans="1:23" x14ac:dyDescent="0.25">
      <c r="B308" s="25" t="str">
        <f>D292</f>
        <v>Malicia</v>
      </c>
      <c r="C308" s="25">
        <f>IF(H294&lt;&gt;0,SUM(L293:L295),IF(H294=0,SUM(L297:L300)))</f>
        <v>3</v>
      </c>
      <c r="D308" s="25">
        <f>IF(H294&lt;&gt;0,SUM(M293:M295),IF(H294=0,SUM(M297:M300)))</f>
        <v>0</v>
      </c>
      <c r="E308" s="25">
        <f>IF(H294&lt;&gt;0,SUM(N293:N295),IF(H294=0,SUM(N297:N300)))</f>
        <v>0</v>
      </c>
      <c r="F308" s="25">
        <f>IF(H294&lt;&gt;0,SUM(P303,P305,P307),IF(H294=0,SUM(P311:P314)))</f>
        <v>187</v>
      </c>
      <c r="G308" s="25">
        <f>SUM(E299,E301,E303)</f>
        <v>47</v>
      </c>
      <c r="H308" s="25">
        <f>SUM(I299,I301,I303)</f>
        <v>10</v>
      </c>
      <c r="I308" s="25">
        <f>G308-H308</f>
        <v>37</v>
      </c>
      <c r="O308" s="48">
        <f t="shared" si="45"/>
        <v>50</v>
      </c>
      <c r="P308" s="48">
        <f t="shared" si="46"/>
        <v>57</v>
      </c>
      <c r="Q308" s="48">
        <f t="shared" si="47"/>
        <v>0</v>
      </c>
      <c r="R308" s="3">
        <f t="shared" si="48"/>
        <v>-7</v>
      </c>
    </row>
    <row r="309" spans="1:23" x14ac:dyDescent="0.25">
      <c r="B309" s="14" t="str">
        <f>D294</f>
        <v>Ross</v>
      </c>
      <c r="C309" s="14">
        <f>IF(H294&lt;&gt;0,SUM(O293:O295),IF(H294=0,SUM(O297:O300)))</f>
        <v>1</v>
      </c>
      <c r="D309" s="14">
        <f>IF(H294&lt;&gt;0,SUM(P293:P295),IF(H294=0,SUM(P297:P300)))</f>
        <v>1</v>
      </c>
      <c r="E309" s="14">
        <f>IF(H294&lt;&gt;0,SUM(Q293:Q295),IF(H294=0,SUM(Q297:Q300)))</f>
        <v>1</v>
      </c>
      <c r="F309" s="14">
        <f>IF(H294&lt;&gt;0,SUM(R303,P306,P308),IF(H294=0,SUM(R311:R314)))</f>
        <v>62</v>
      </c>
      <c r="G309" s="14">
        <f>SUM(E302,E304,I299)</f>
        <v>20</v>
      </c>
      <c r="H309" s="14">
        <f>SUM(I302,I304,E299)</f>
        <v>33</v>
      </c>
      <c r="I309" s="14">
        <f t="shared" ref="I309:I310" si="49">G309-H309</f>
        <v>-13</v>
      </c>
    </row>
    <row r="310" spans="1:23" x14ac:dyDescent="0.25">
      <c r="B310" s="16" t="str">
        <f>H292</f>
        <v>Arthur</v>
      </c>
      <c r="C310" s="16">
        <f>IF(H294&lt;&gt;0,SUM(R293:R295),IF(H294=0,SUM(R297:R300)))</f>
        <v>0</v>
      </c>
      <c r="D310" s="16">
        <f>IF(H294&lt;&gt;0,SUM(S293:S295),IF(H294=0,SUM(S297:S300)))</f>
        <v>0</v>
      </c>
      <c r="E310" s="16">
        <f>IF(H294&lt;&gt;0,SUM(T293:T295),IF(H294=0,SUM(T297:T300)))</f>
        <v>3</v>
      </c>
      <c r="F310" s="16">
        <f>IF(H294&lt;&gt;0,SUM(P304,R305,R308),IF(H294=0,SUM(T311:T314)))</f>
        <v>-28</v>
      </c>
      <c r="G310" s="16">
        <f>SUM(E300,I301,I304)</f>
        <v>14</v>
      </c>
      <c r="H310" s="16">
        <f>SUM(I300,E301,E304)</f>
        <v>42</v>
      </c>
      <c r="I310" s="16">
        <f t="shared" si="49"/>
        <v>-28</v>
      </c>
      <c r="N310" s="48" t="s">
        <v>51</v>
      </c>
      <c r="O310" s="52" t="s">
        <v>44</v>
      </c>
      <c r="P310" s="52"/>
      <c r="Q310" s="52" t="s">
        <v>52</v>
      </c>
      <c r="R310" s="52"/>
      <c r="S310" s="52" t="s">
        <v>53</v>
      </c>
      <c r="T310" s="52"/>
    </row>
    <row r="311" spans="1:23" x14ac:dyDescent="0.25">
      <c r="B311" s="15" t="str">
        <f>H294</f>
        <v xml:space="preserve"> </v>
      </c>
      <c r="C311" s="15">
        <f>IF(H294&lt;&gt;0,SUM(U293:U295),IF(H294=0," "))</f>
        <v>1</v>
      </c>
      <c r="D311" s="15">
        <f>IF(H294&lt;&gt;0,SUM(V293:V295),IF(H294=0," "))</f>
        <v>1</v>
      </c>
      <c r="E311" s="15">
        <f>IF(H294&lt;&gt;0,SUM(W293:W295),IF(H294=0," "))</f>
        <v>1</v>
      </c>
      <c r="F311" s="15">
        <f>IF(H294&lt;&gt;0,SUM(R304,R306,R307),IF(H294=0," " ))</f>
        <v>79</v>
      </c>
      <c r="G311" s="15">
        <f>IF(H294&lt;&gt;0,SUM(I303,I302,I300),IF(H294=0," "))</f>
        <v>23</v>
      </c>
      <c r="H311" s="15">
        <f>IF(H294&lt;&gt;0,SUM(E303,E302,E300),IF(H294=0," "))</f>
        <v>19</v>
      </c>
      <c r="I311" s="15">
        <f>IF(H294&lt;&gt;0,G311-H311,IF(H294=0," "))</f>
        <v>4</v>
      </c>
      <c r="O311" s="48">
        <f>IF(D299="V",50,IF(D299="E",25,IF(D299="D",0)))</f>
        <v>50</v>
      </c>
      <c r="P311" s="48">
        <f>O311+E299-I299</f>
        <v>70</v>
      </c>
      <c r="Q311" s="48">
        <f>IF(H299="V",50,IF(H299="E",25,IF(H299="D",0)))</f>
        <v>0</v>
      </c>
      <c r="R311" s="48">
        <f>Q311+I299-E299</f>
        <v>-20</v>
      </c>
      <c r="S311" s="48">
        <f>IF(H300="V",50,IF(H300="E",25,IF(H300="D",0)))</f>
        <v>50</v>
      </c>
      <c r="T311" s="48">
        <f>S311+I300-E300</f>
        <v>64</v>
      </c>
    </row>
    <row r="312" spans="1:23" x14ac:dyDescent="0.25">
      <c r="O312" s="48">
        <f>IF(D300="V",50,IF(D300="E",25,IF(D300="D",0)))</f>
        <v>0</v>
      </c>
      <c r="P312" s="48">
        <f>O312+E300-I300</f>
        <v>-14</v>
      </c>
      <c r="Q312" s="48">
        <f>IF(D301="V",50,IF(D301="E",25,IF(D301="D",0)))</f>
        <v>50</v>
      </c>
      <c r="R312" s="48">
        <f>Q312+E301-I301</f>
        <v>57</v>
      </c>
      <c r="S312" s="48">
        <f>IF(H301="V",50,IF(H301="E",25,IF(H301="D",0)))</f>
        <v>0</v>
      </c>
      <c r="T312" s="48">
        <f>S312+I301-E301</f>
        <v>-7</v>
      </c>
    </row>
    <row r="313" spans="1:23" x14ac:dyDescent="0.25">
      <c r="O313" s="48">
        <f>IF(D302="V",50,IF(D302="E",25,IF(D302="D",0)))</f>
        <v>25</v>
      </c>
      <c r="P313" s="48">
        <f>O313+E302-I302</f>
        <v>25</v>
      </c>
      <c r="Q313" s="48">
        <f>IF(H302="V",50,IF(H302="E",25,IF(H302="D",0)))</f>
        <v>25</v>
      </c>
      <c r="R313" s="48">
        <f>Q313+I302-E302</f>
        <v>25</v>
      </c>
      <c r="S313" s="48">
        <f>IF(H303="V",50,IF(H303="E",25,IF(H303="D",0)))</f>
        <v>0</v>
      </c>
      <c r="T313" s="48">
        <f>S313+I303-E303</f>
        <v>-10</v>
      </c>
    </row>
    <row r="314" spans="1:23" x14ac:dyDescent="0.25">
      <c r="D314" s="32"/>
      <c r="E314" s="13" t="s">
        <v>19</v>
      </c>
      <c r="O314" s="48">
        <f>IF(D303="V",50,IF(D303="E",25,IF(D303="D",0)))</f>
        <v>50</v>
      </c>
      <c r="P314" s="48">
        <f>O314+E303-I303</f>
        <v>60</v>
      </c>
      <c r="Q314" s="48">
        <f>IF(D304="V",50,IF(D304="E",25,IF(D304="D",0)))</f>
        <v>50</v>
      </c>
      <c r="R314" s="48">
        <f>Q314+E304-I304</f>
        <v>57</v>
      </c>
      <c r="S314" s="48">
        <f>IF(H304="V",50,IF(H304="E",25,IF(H304="D",0)))</f>
        <v>0</v>
      </c>
      <c r="T314" s="48">
        <f>S314+I304-E304</f>
        <v>-7</v>
      </c>
    </row>
    <row r="315" spans="1:23" x14ac:dyDescent="0.25">
      <c r="D315" s="33">
        <v>1</v>
      </c>
      <c r="E315" s="28" t="str">
        <f>INDEX(B308:B311,MATCH(L304,F308:F311,))</f>
        <v>Malicia</v>
      </c>
    </row>
    <row r="316" spans="1:23" x14ac:dyDescent="0.25">
      <c r="D316" s="33">
        <v>2</v>
      </c>
      <c r="E316" s="29" t="str">
        <f>INDEX(B308:B311,MATCH(L305,F308:F311,))</f>
        <v xml:space="preserve"> </v>
      </c>
      <c r="G316" s="26"/>
    </row>
    <row r="317" spans="1:23" x14ac:dyDescent="0.25">
      <c r="D317" s="33">
        <v>3</v>
      </c>
      <c r="E317" s="30" t="str">
        <f>INDEX(B308:B311,MATCH(L306,F308:F311,))</f>
        <v>Ross</v>
      </c>
    </row>
    <row r="318" spans="1:23" x14ac:dyDescent="0.25">
      <c r="D318" s="33">
        <v>4</v>
      </c>
      <c r="E318" s="31" t="str">
        <f>INDEX(B308:B311,MATCH(L307,F308:F311,))</f>
        <v>Arthur</v>
      </c>
    </row>
    <row r="319" spans="1:23" x14ac:dyDescent="0.25">
      <c r="A319" s="34"/>
      <c r="B319" s="34"/>
      <c r="C319" s="34"/>
      <c r="D319" s="34"/>
      <c r="E319" s="34"/>
      <c r="F319" s="34"/>
      <c r="G319" s="34"/>
      <c r="H319" s="34"/>
      <c r="I319" s="34"/>
      <c r="J319" s="34"/>
      <c r="K319" s="34"/>
      <c r="L319" s="34"/>
      <c r="M319" s="34"/>
      <c r="N319" s="34"/>
      <c r="O319" s="34"/>
      <c r="P319" s="34"/>
      <c r="Q319" s="34"/>
      <c r="R319" s="34"/>
      <c r="S319" s="34"/>
      <c r="T319" s="34"/>
      <c r="U319" s="34"/>
      <c r="V319" s="34"/>
      <c r="W319" s="34"/>
    </row>
    <row r="320" spans="1:23" x14ac:dyDescent="0.25">
      <c r="A320" s="34"/>
      <c r="B320" s="34"/>
      <c r="C320" s="34"/>
      <c r="D320" s="34"/>
      <c r="E320" s="34"/>
      <c r="F320" s="34"/>
      <c r="G320" s="34"/>
      <c r="H320" s="34"/>
      <c r="I320" s="34"/>
      <c r="J320" s="34"/>
      <c r="K320" s="34"/>
      <c r="L320" s="34"/>
      <c r="M320" s="34"/>
      <c r="N320" s="34"/>
      <c r="O320" s="34"/>
      <c r="P320" s="34"/>
      <c r="Q320" s="34"/>
      <c r="R320" s="34"/>
      <c r="S320" s="34"/>
      <c r="T320" s="34"/>
      <c r="U320" s="34"/>
      <c r="V320" s="34"/>
      <c r="W320" s="34"/>
    </row>
    <row r="321" spans="1:23" ht="15" customHeight="1" x14ac:dyDescent="0.25">
      <c r="A321" s="53" t="s">
        <v>40</v>
      </c>
      <c r="B321" s="53"/>
      <c r="C321" s="53"/>
      <c r="D321" s="53"/>
      <c r="E321" s="53"/>
      <c r="F321" s="53"/>
      <c r="G321" s="53"/>
      <c r="H321" s="53"/>
      <c r="I321" s="53"/>
    </row>
    <row r="322" spans="1:23" ht="15" customHeight="1" x14ac:dyDescent="0.25">
      <c r="A322" s="53"/>
      <c r="B322" s="53"/>
      <c r="C322" s="53"/>
      <c r="D322" s="53"/>
      <c r="E322" s="53"/>
      <c r="F322" s="53"/>
      <c r="G322" s="53"/>
      <c r="H322" s="53"/>
      <c r="I322" s="53"/>
      <c r="L322" s="48" t="s">
        <v>0</v>
      </c>
      <c r="O322" s="48" t="s">
        <v>1</v>
      </c>
      <c r="R322" s="48" t="s">
        <v>2</v>
      </c>
      <c r="U322" s="48" t="s">
        <v>3</v>
      </c>
    </row>
    <row r="323" spans="1:23" ht="15.75" thickBot="1" x14ac:dyDescent="0.3">
      <c r="L323" s="48" t="s">
        <v>47</v>
      </c>
      <c r="M323" s="48" t="s">
        <v>48</v>
      </c>
      <c r="N323" s="48" t="s">
        <v>49</v>
      </c>
      <c r="O323" s="48" t="s">
        <v>47</v>
      </c>
      <c r="P323" s="48" t="s">
        <v>48</v>
      </c>
      <c r="Q323" s="48" t="s">
        <v>49</v>
      </c>
      <c r="R323" s="48" t="s">
        <v>47</v>
      </c>
      <c r="S323" s="48" t="s">
        <v>48</v>
      </c>
      <c r="T323" s="48" t="s">
        <v>49</v>
      </c>
      <c r="U323" s="48" t="s">
        <v>47</v>
      </c>
      <c r="V323" s="48" t="s">
        <v>48</v>
      </c>
      <c r="W323" s="48" t="s">
        <v>49</v>
      </c>
    </row>
    <row r="324" spans="1:23" ht="15.75" thickBot="1" x14ac:dyDescent="0.3">
      <c r="C324" s="4" t="s">
        <v>0</v>
      </c>
      <c r="D324" s="37" t="str">
        <f>IF('Phase 1'!H294&lt;&gt;0,'Phase 1'!E318,IF('Phase 1'!H294=0,'Phase 1'!E317))</f>
        <v>Monica</v>
      </c>
      <c r="G324" s="6" t="s">
        <v>2</v>
      </c>
      <c r="H324" s="38" t="str">
        <f>IF('Phase 1'!H326&lt;&gt;0,'Phase 1'!E349,IF('Phase 1'!H326=0,'Phase 1'!E379))</f>
        <v>Louisette</v>
      </c>
    </row>
    <row r="325" spans="1:23" ht="15.75" thickBot="1" x14ac:dyDescent="0.3">
      <c r="K325" s="48" t="s">
        <v>45</v>
      </c>
      <c r="L325" s="48">
        <f>COUNTIF(D331,"V")</f>
        <v>1</v>
      </c>
      <c r="M325" s="48">
        <f>COUNTIF(D331,"E")</f>
        <v>0</v>
      </c>
      <c r="N325" s="48">
        <f>COUNTIF(D331,"D")</f>
        <v>0</v>
      </c>
      <c r="O325" s="48">
        <f>COUNTIF(H331,"V")</f>
        <v>0</v>
      </c>
      <c r="P325" s="48">
        <f>COUNTIF(H331,"E")</f>
        <v>0</v>
      </c>
      <c r="Q325" s="48">
        <f>COUNTIF(H331,"D")</f>
        <v>1</v>
      </c>
      <c r="R325" s="48">
        <f>COUNTIF(D332,"V")</f>
        <v>0</v>
      </c>
      <c r="S325" s="48">
        <f>COUNTIF(D332,"E")</f>
        <v>0</v>
      </c>
      <c r="T325" s="48">
        <f>COUNTIF(D332,"D")</f>
        <v>1</v>
      </c>
      <c r="U325" s="48">
        <f>COUNTIF(H332,"V")</f>
        <v>1</v>
      </c>
      <c r="V325" s="48">
        <f>COUNTIF(H332,"E")</f>
        <v>0</v>
      </c>
      <c r="W325" s="48">
        <f>COUNTIF(H332,"D")</f>
        <v>0</v>
      </c>
    </row>
    <row r="326" spans="1:23" ht="15.75" thickBot="1" x14ac:dyDescent="0.3">
      <c r="C326" s="5" t="s">
        <v>1</v>
      </c>
      <c r="D326" s="38" t="str">
        <f>'Phase 1'!E348</f>
        <v>Emma</v>
      </c>
      <c r="G326" s="7" t="s">
        <v>3</v>
      </c>
      <c r="H326" s="38" t="str">
        <f>IF('Phase 1'!H326&lt;&gt;0,'Phase 1'!E379,IF('Phase 1'!H326=0," "))</f>
        <v xml:space="preserve"> </v>
      </c>
      <c r="L326" s="48">
        <f>COUNTIF(D333,"V")</f>
        <v>1</v>
      </c>
      <c r="M326" s="48">
        <f>COUNTIF(D333,"E")</f>
        <v>0</v>
      </c>
      <c r="N326" s="48">
        <f>COUNTIF(D333,"D")</f>
        <v>0</v>
      </c>
      <c r="O326" s="48">
        <f>COUNTIF(D334,"V")</f>
        <v>0</v>
      </c>
      <c r="P326" s="48">
        <f>COUNTIF(D334,"E")</f>
        <v>1</v>
      </c>
      <c r="Q326" s="48">
        <f>COUNTIF(D334,"D")</f>
        <v>0</v>
      </c>
      <c r="R326" s="48">
        <f>COUNTIF(H333,"V")</f>
        <v>0</v>
      </c>
      <c r="S326" s="48">
        <f>COUNTIF(H333,"E")</f>
        <v>0</v>
      </c>
      <c r="T326" s="48">
        <f>COUNTIF(H333,"D")</f>
        <v>1</v>
      </c>
      <c r="U326" s="48">
        <f>COUNTIF(H334,"V")</f>
        <v>0</v>
      </c>
      <c r="V326" s="48">
        <f>COUNTIF(H334,"E")</f>
        <v>1</v>
      </c>
      <c r="W326" s="48">
        <f>COUNTIF(H334,"D")</f>
        <v>0</v>
      </c>
    </row>
    <row r="327" spans="1:23" x14ac:dyDescent="0.25">
      <c r="C327" s="34"/>
      <c r="D327" s="9"/>
      <c r="G327" s="34"/>
      <c r="H327" s="9"/>
      <c r="L327" s="48">
        <f>COUNTIF(D335,"V")</f>
        <v>1</v>
      </c>
      <c r="M327" s="48">
        <f>COUNTIF(D335,"E")</f>
        <v>0</v>
      </c>
      <c r="N327" s="48">
        <f>COUNTIF(D335,"D")</f>
        <v>0</v>
      </c>
      <c r="O327" s="48">
        <f>COUNTIF(D336,"V")</f>
        <v>1</v>
      </c>
      <c r="P327" s="48">
        <f>COUNTIF(D336,"E")</f>
        <v>0</v>
      </c>
      <c r="Q327" s="48">
        <f>COUNTIF(D336,"D")</f>
        <v>0</v>
      </c>
      <c r="R327" s="48">
        <f>COUNTIF(H336,"V")</f>
        <v>0</v>
      </c>
      <c r="S327" s="48">
        <f>COUNTIF(H336,"E")</f>
        <v>0</v>
      </c>
      <c r="T327" s="48">
        <f>COUNTIF(H336,"D")</f>
        <v>1</v>
      </c>
      <c r="U327" s="48">
        <f>COUNTIF(H335,"V")</f>
        <v>0</v>
      </c>
      <c r="V327" s="48">
        <f>COUNTIF(H335,"E")</f>
        <v>0</v>
      </c>
      <c r="W327" s="48">
        <f>COUNTIF(H335,"D")</f>
        <v>1</v>
      </c>
    </row>
    <row r="328" spans="1:23" ht="15.75" thickBot="1" x14ac:dyDescent="0.3"/>
    <row r="329" spans="1:23" ht="18.75" x14ac:dyDescent="0.25">
      <c r="A329" s="49" t="s">
        <v>24</v>
      </c>
      <c r="B329" s="50"/>
      <c r="C329" s="50"/>
      <c r="D329" s="50"/>
      <c r="E329" s="50"/>
      <c r="F329" s="50"/>
      <c r="G329" s="50"/>
      <c r="H329" s="50"/>
      <c r="I329" s="51"/>
      <c r="K329" s="48" t="s">
        <v>46</v>
      </c>
      <c r="L329" s="48">
        <f>COUNTIF(D331,"V")</f>
        <v>1</v>
      </c>
      <c r="M329" s="48">
        <f>COUNTIF(D331,"E")</f>
        <v>0</v>
      </c>
      <c r="N329" s="48">
        <f>COUNTIF(D331,"D")</f>
        <v>0</v>
      </c>
      <c r="O329" s="48">
        <f>COUNTIF(H331,"V")</f>
        <v>0</v>
      </c>
      <c r="P329" s="48">
        <f>COUNTIF(H331,"E")</f>
        <v>0</v>
      </c>
      <c r="Q329" s="48">
        <f>COUNTIF(H331,"D")</f>
        <v>1</v>
      </c>
      <c r="R329" s="48">
        <f>COUNTIF(H332,"V")</f>
        <v>1</v>
      </c>
      <c r="S329" s="48">
        <f>COUNTIF(H332,"E")</f>
        <v>0</v>
      </c>
      <c r="T329" s="48">
        <f>COUNTIF(H332,"D")</f>
        <v>0</v>
      </c>
    </row>
    <row r="330" spans="1:23" x14ac:dyDescent="0.25">
      <c r="A330" s="8"/>
      <c r="B330" s="9"/>
      <c r="C330" s="10"/>
      <c r="D330" s="11" t="s">
        <v>4</v>
      </c>
      <c r="E330" s="11" t="s">
        <v>8</v>
      </c>
      <c r="F330" s="11"/>
      <c r="G330" s="11"/>
      <c r="H330" s="11" t="s">
        <v>4</v>
      </c>
      <c r="I330" s="12" t="s">
        <v>8</v>
      </c>
      <c r="L330" s="48">
        <f>COUNTIF(D332,"V")</f>
        <v>0</v>
      </c>
      <c r="M330" s="48">
        <f>COUNTIF(D332,"E")</f>
        <v>0</v>
      </c>
      <c r="N330" s="48">
        <f>COUNTIF(D332,"D")</f>
        <v>1</v>
      </c>
      <c r="O330" s="48">
        <f>COUNTIF(D333,"V")</f>
        <v>1</v>
      </c>
      <c r="P330" s="48">
        <f>COUNTIF(D333,"E")</f>
        <v>0</v>
      </c>
      <c r="Q330" s="48">
        <f>COUNTIF(D333,"D")</f>
        <v>0</v>
      </c>
      <c r="R330" s="48">
        <f>COUNTIF(H333,"V")</f>
        <v>0</v>
      </c>
      <c r="S330" s="48">
        <f>COUNTIF(H333,"E")</f>
        <v>0</v>
      </c>
      <c r="T330" s="48">
        <f>COUNTIF(H333,"D")</f>
        <v>1</v>
      </c>
    </row>
    <row r="331" spans="1:23" x14ac:dyDescent="0.25">
      <c r="A331" s="17" t="s">
        <v>9</v>
      </c>
      <c r="B331" s="18" t="s">
        <v>20</v>
      </c>
      <c r="C331" s="44" t="str">
        <f>D324</f>
        <v>Monica</v>
      </c>
      <c r="D331" s="39" t="s">
        <v>5</v>
      </c>
      <c r="E331" s="39">
        <v>21</v>
      </c>
      <c r="F331" s="35"/>
      <c r="G331" s="46" t="str">
        <f>D326</f>
        <v>Emma</v>
      </c>
      <c r="H331" s="39" t="s">
        <v>43</v>
      </c>
      <c r="I331" s="41">
        <v>1</v>
      </c>
      <c r="L331" s="48">
        <f>COUNTIF(D334,"V")</f>
        <v>0</v>
      </c>
      <c r="M331" s="48">
        <f>COUNTIF(D334,"E")</f>
        <v>1</v>
      </c>
      <c r="N331" s="48">
        <f>COUNTIF(D334,"D")</f>
        <v>0</v>
      </c>
      <c r="O331" s="48">
        <f>COUNTIF(H334,"V")</f>
        <v>0</v>
      </c>
      <c r="P331" s="48">
        <f>COUNTIF(H334,"E")</f>
        <v>1</v>
      </c>
      <c r="Q331" s="48">
        <f>COUNTIF(H334,"D")</f>
        <v>0</v>
      </c>
      <c r="R331" s="48">
        <f>COUNTIF(H335,"V")</f>
        <v>0</v>
      </c>
      <c r="S331" s="48">
        <f>COUNTIF(H335,"E")</f>
        <v>0</v>
      </c>
      <c r="T331" s="48">
        <f>COUNTIF(H335,"D")</f>
        <v>1</v>
      </c>
    </row>
    <row r="332" spans="1:23" x14ac:dyDescent="0.25">
      <c r="A332" s="19" t="s">
        <v>10</v>
      </c>
      <c r="B332" s="20" t="str">
        <f>IF(H326&lt;&gt;0,"C/D",IF(H326=0,"A/C"))</f>
        <v>C/D</v>
      </c>
      <c r="C332" s="44" t="str">
        <f>IF(H326=0,D324,IF(H326&lt;&gt;0,H324))</f>
        <v>Louisette</v>
      </c>
      <c r="D332" s="39" t="s">
        <v>6</v>
      </c>
      <c r="E332" s="39">
        <v>1</v>
      </c>
      <c r="F332" s="35"/>
      <c r="G332" s="46" t="str">
        <f>IF(H326=0,H324,IF(H326&lt;&gt;0,H326))</f>
        <v xml:space="preserve"> </v>
      </c>
      <c r="H332" s="39" t="s">
        <v>5</v>
      </c>
      <c r="I332" s="41">
        <v>15</v>
      </c>
      <c r="L332" s="48">
        <f>COUNTIF(D335,"V")</f>
        <v>1</v>
      </c>
      <c r="M332" s="48">
        <f>COUNTIF(D335,"E")</f>
        <v>0</v>
      </c>
      <c r="N332" s="48">
        <f>COUNTIF(D335,"D")</f>
        <v>0</v>
      </c>
      <c r="O332" s="48">
        <f>COUNTIF(D336,"V")</f>
        <v>1</v>
      </c>
      <c r="P332" s="48">
        <f>COUNTIF(D336,"E")</f>
        <v>0</v>
      </c>
      <c r="Q332" s="48">
        <f>COUNTIF(D336,"D")</f>
        <v>0</v>
      </c>
      <c r="R332" s="48">
        <f>COUNTIF(H336,"V")</f>
        <v>0</v>
      </c>
      <c r="S332" s="48">
        <f>COUNTIF(H336,"E")</f>
        <v>0</v>
      </c>
      <c r="T332" s="48">
        <f>COUNTIF(H336,"D")</f>
        <v>1</v>
      </c>
    </row>
    <row r="333" spans="1:23" x14ac:dyDescent="0.25">
      <c r="A333" s="21" t="s">
        <v>11</v>
      </c>
      <c r="B333" s="22" t="str">
        <f>IF(H326&lt;&gt;0,"A/C",IF(H326=0,"B/C"))</f>
        <v>A/C</v>
      </c>
      <c r="C333" s="44" t="str">
        <f>IF(H326=0,D326,IF(H326&lt;&gt;0,D324))</f>
        <v>Monica</v>
      </c>
      <c r="D333" s="39" t="s">
        <v>42</v>
      </c>
      <c r="E333" s="39">
        <v>12</v>
      </c>
      <c r="F333" s="35"/>
      <c r="G333" s="46" t="str">
        <f>IF(H326=0,H324,IF(H326&lt;&gt;0,H324))</f>
        <v>Louisette</v>
      </c>
      <c r="H333" s="39" t="s">
        <v>43</v>
      </c>
      <c r="I333" s="41">
        <v>5</v>
      </c>
    </row>
    <row r="334" spans="1:23" x14ac:dyDescent="0.25">
      <c r="A334" s="17" t="s">
        <v>12</v>
      </c>
      <c r="B334" s="18" t="str">
        <f>IF(H326&lt;&gt;0,"B/D",IF(H326=0,"A/B"))</f>
        <v>B/D</v>
      </c>
      <c r="C334" s="44" t="str">
        <f>IF(H326=0,D324,IF(H326&lt;&gt;0,D326))</f>
        <v>Emma</v>
      </c>
      <c r="D334" s="39" t="s">
        <v>7</v>
      </c>
      <c r="E334" s="39">
        <v>4</v>
      </c>
      <c r="F334" s="35"/>
      <c r="G334" s="46" t="str">
        <f>IF(H326=0,D326,IF(H326&lt;&gt;0,H326))</f>
        <v xml:space="preserve"> </v>
      </c>
      <c r="H334" s="39" t="s">
        <v>7</v>
      </c>
      <c r="I334" s="41">
        <v>4</v>
      </c>
    </row>
    <row r="335" spans="1:23" x14ac:dyDescent="0.25">
      <c r="A335" s="19" t="s">
        <v>13</v>
      </c>
      <c r="B335" s="20" t="str">
        <f>IF(H326&lt;&gt;0,"A/D",IF(H326=0,"A/C"))</f>
        <v>A/D</v>
      </c>
      <c r="C335" s="44" t="str">
        <f>IF(H326=0,D324,IF(H326&lt;&gt;0,D324))</f>
        <v>Monica</v>
      </c>
      <c r="D335" s="39" t="s">
        <v>42</v>
      </c>
      <c r="E335" s="39">
        <v>14</v>
      </c>
      <c r="F335" s="35"/>
      <c r="G335" s="46" t="str">
        <f>IF(H326=0,H324,IF(H326&lt;&gt;0,H326))</f>
        <v xml:space="preserve"> </v>
      </c>
      <c r="H335" s="39" t="s">
        <v>43</v>
      </c>
      <c r="I335" s="41">
        <v>4</v>
      </c>
      <c r="L335" s="43" t="s">
        <v>15</v>
      </c>
      <c r="N335" s="48" t="s">
        <v>50</v>
      </c>
      <c r="O335" s="48">
        <f t="shared" ref="O335:O340" si="50">IF(D331="V",50,IF(D331="E",25,IF(D331="D",0)))</f>
        <v>50</v>
      </c>
      <c r="P335" s="48">
        <f t="shared" ref="P335:P340" si="51">O335+E331-I331</f>
        <v>70</v>
      </c>
      <c r="Q335" s="48">
        <f t="shared" ref="Q335:Q340" si="52">IF(H331="V",50,IF(H331="E",25,IF(H331="D",0)))</f>
        <v>0</v>
      </c>
      <c r="R335" s="3">
        <f t="shared" ref="R335:R340" si="53">Q335+I331-E331</f>
        <v>-20</v>
      </c>
    </row>
    <row r="336" spans="1:23" ht="15.75" thickBot="1" x14ac:dyDescent="0.3">
      <c r="A336" s="23" t="s">
        <v>14</v>
      </c>
      <c r="B336" s="24" t="str">
        <f>IF(H326&lt;&gt;0,"B/C",IF(H326=0,"B/C"))</f>
        <v>B/C</v>
      </c>
      <c r="C336" s="45" t="str">
        <f>IF(H326=0,D326,IF(H326&lt;&gt;0,D326))</f>
        <v>Emma</v>
      </c>
      <c r="D336" s="40" t="s">
        <v>42</v>
      </c>
      <c r="E336" s="40">
        <v>15</v>
      </c>
      <c r="F336" s="36"/>
      <c r="G336" s="47" t="str">
        <f>IF(H326=0,H324,IF(H326&lt;&gt;0,H324))</f>
        <v>Louisette</v>
      </c>
      <c r="H336" s="40" t="s">
        <v>43</v>
      </c>
      <c r="I336" s="42">
        <v>8</v>
      </c>
      <c r="L336" s="43">
        <f>LARGE(F340:F343,1)</f>
        <v>187</v>
      </c>
      <c r="O336" s="48">
        <f t="shared" si="50"/>
        <v>0</v>
      </c>
      <c r="P336" s="48">
        <f t="shared" si="51"/>
        <v>-14</v>
      </c>
      <c r="Q336" s="48">
        <f t="shared" si="52"/>
        <v>50</v>
      </c>
      <c r="R336" s="3">
        <f t="shared" si="53"/>
        <v>64</v>
      </c>
    </row>
    <row r="337" spans="1:23" x14ac:dyDescent="0.25">
      <c r="L337" s="43">
        <f>LARGE(F340:F343,2)</f>
        <v>79</v>
      </c>
      <c r="O337" s="48">
        <f t="shared" si="50"/>
        <v>50</v>
      </c>
      <c r="P337" s="48">
        <f t="shared" si="51"/>
        <v>57</v>
      </c>
      <c r="Q337" s="48">
        <f t="shared" si="52"/>
        <v>0</v>
      </c>
      <c r="R337" s="3">
        <f t="shared" si="53"/>
        <v>-7</v>
      </c>
    </row>
    <row r="338" spans="1:23" x14ac:dyDescent="0.25">
      <c r="L338" s="43">
        <f>LARGE(F340:F343,3)</f>
        <v>62</v>
      </c>
      <c r="O338" s="48">
        <f t="shared" si="50"/>
        <v>25</v>
      </c>
      <c r="P338" s="48">
        <f t="shared" si="51"/>
        <v>25</v>
      </c>
      <c r="Q338" s="48">
        <f t="shared" si="52"/>
        <v>25</v>
      </c>
      <c r="R338" s="3">
        <f t="shared" si="53"/>
        <v>25</v>
      </c>
    </row>
    <row r="339" spans="1:23" x14ac:dyDescent="0.25">
      <c r="C339" s="27" t="s">
        <v>21</v>
      </c>
      <c r="D339" s="27" t="s">
        <v>23</v>
      </c>
      <c r="E339" s="27" t="s">
        <v>22</v>
      </c>
      <c r="F339" s="27" t="s">
        <v>15</v>
      </c>
      <c r="G339" s="27" t="s">
        <v>16</v>
      </c>
      <c r="H339" s="27" t="s">
        <v>17</v>
      </c>
      <c r="I339" s="27" t="s">
        <v>18</v>
      </c>
      <c r="L339" s="43">
        <f>LARGE(F340:F343,4)</f>
        <v>-28</v>
      </c>
      <c r="O339" s="48">
        <f t="shared" si="50"/>
        <v>50</v>
      </c>
      <c r="P339" s="48">
        <f t="shared" si="51"/>
        <v>60</v>
      </c>
      <c r="Q339" s="48">
        <f t="shared" si="52"/>
        <v>0</v>
      </c>
      <c r="R339" s="3">
        <f t="shared" si="53"/>
        <v>-10</v>
      </c>
    </row>
    <row r="340" spans="1:23" x14ac:dyDescent="0.25">
      <c r="B340" s="25" t="str">
        <f>D324</f>
        <v>Monica</v>
      </c>
      <c r="C340" s="25">
        <f>IF(H326&lt;&gt;0,SUM(L325:L327),IF(H326=0,SUM(L329:L332)))</f>
        <v>3</v>
      </c>
      <c r="D340" s="25">
        <f>IF(H326&lt;&gt;0,SUM(M325:M327),IF(H326=0,SUM(M329:M332)))</f>
        <v>0</v>
      </c>
      <c r="E340" s="25">
        <f>IF(H326&lt;&gt;0,SUM(N325:N327),IF(H326=0,SUM(N329:N332)))</f>
        <v>0</v>
      </c>
      <c r="F340" s="25">
        <f>IF(H326&lt;&gt;0,SUM(P335,P337,P339),IF(H326=0,SUM(P343:P346)))</f>
        <v>187</v>
      </c>
      <c r="G340" s="25">
        <f>SUM(E331,E333,E335)</f>
        <v>47</v>
      </c>
      <c r="H340" s="25">
        <f>SUM(I331,I333,I335)</f>
        <v>10</v>
      </c>
      <c r="I340" s="25">
        <f>G340-H340</f>
        <v>37</v>
      </c>
      <c r="O340" s="48">
        <f t="shared" si="50"/>
        <v>50</v>
      </c>
      <c r="P340" s="48">
        <f t="shared" si="51"/>
        <v>57</v>
      </c>
      <c r="Q340" s="48">
        <f t="shared" si="52"/>
        <v>0</v>
      </c>
      <c r="R340" s="3">
        <f t="shared" si="53"/>
        <v>-7</v>
      </c>
    </row>
    <row r="341" spans="1:23" x14ac:dyDescent="0.25">
      <c r="B341" s="14" t="str">
        <f>D326</f>
        <v>Emma</v>
      </c>
      <c r="C341" s="14">
        <f>IF(H326&lt;&gt;0,SUM(O325:O327),IF(H326=0,SUM(O329:O332)))</f>
        <v>1</v>
      </c>
      <c r="D341" s="14">
        <f>IF(H326&lt;&gt;0,SUM(P325:P327),IF(H326=0,SUM(P329:P332)))</f>
        <v>1</v>
      </c>
      <c r="E341" s="14">
        <f>IF(H326&lt;&gt;0,SUM(Q325:Q327),IF(H326=0,SUM(Q329:Q332)))</f>
        <v>1</v>
      </c>
      <c r="F341" s="14">
        <f>IF(H326&lt;&gt;0,SUM(R335,P338,P340),IF(H326=0,SUM(R343:R346)))</f>
        <v>62</v>
      </c>
      <c r="G341" s="14">
        <f>SUM(E334,E336,I331)</f>
        <v>20</v>
      </c>
      <c r="H341" s="14">
        <f>SUM(I334,I336,E331)</f>
        <v>33</v>
      </c>
      <c r="I341" s="14">
        <f t="shared" ref="I341:I342" si="54">G341-H341</f>
        <v>-13</v>
      </c>
    </row>
    <row r="342" spans="1:23" x14ac:dyDescent="0.25">
      <c r="B342" s="16" t="str">
        <f>H324</f>
        <v>Louisette</v>
      </c>
      <c r="C342" s="16">
        <f>IF(H326&lt;&gt;0,SUM(R325:R327),IF(H326=0,SUM(R329:R332)))</f>
        <v>0</v>
      </c>
      <c r="D342" s="16">
        <f>IF(H326&lt;&gt;0,SUM(S325:S327),IF(H326=0,SUM(S329:S332)))</f>
        <v>0</v>
      </c>
      <c r="E342" s="16">
        <f>IF(H326&lt;&gt;0,SUM(T325:T327),IF(H326=0,SUM(T329:T332)))</f>
        <v>3</v>
      </c>
      <c r="F342" s="16">
        <f>IF(H326&lt;&gt;0,SUM(P336,R337,R340),IF(H326=0,SUM(T343:T346)))</f>
        <v>-28</v>
      </c>
      <c r="G342" s="16">
        <f>SUM(E332,I333,I336)</f>
        <v>14</v>
      </c>
      <c r="H342" s="16">
        <f>SUM(I332,E333,E336)</f>
        <v>42</v>
      </c>
      <c r="I342" s="16">
        <f t="shared" si="54"/>
        <v>-28</v>
      </c>
      <c r="N342" s="48" t="s">
        <v>51</v>
      </c>
      <c r="O342" s="52" t="s">
        <v>44</v>
      </c>
      <c r="P342" s="52"/>
      <c r="Q342" s="52" t="s">
        <v>52</v>
      </c>
      <c r="R342" s="52"/>
      <c r="S342" s="52" t="s">
        <v>53</v>
      </c>
      <c r="T342" s="52"/>
    </row>
    <row r="343" spans="1:23" x14ac:dyDescent="0.25">
      <c r="B343" s="15" t="str">
        <f>H326</f>
        <v xml:space="preserve"> </v>
      </c>
      <c r="C343" s="15">
        <f>IF(H326&lt;&gt;0,SUM(U325:U327),IF(H326=0," "))</f>
        <v>1</v>
      </c>
      <c r="D343" s="15">
        <f>IF(H326&lt;&gt;0,SUM(V325:V327),IF(H326=0," "))</f>
        <v>1</v>
      </c>
      <c r="E343" s="15">
        <f>IF(H326&lt;&gt;0,SUM(W325:W327),IF(H326=0," "))</f>
        <v>1</v>
      </c>
      <c r="F343" s="15">
        <f>IF(H326&lt;&gt;0,SUM(R336,R338,R339),IF(H326=0," " ))</f>
        <v>79</v>
      </c>
      <c r="G343" s="15">
        <f>IF(H326&lt;&gt;0,SUM(I335,I334,I332),IF(H326=0," "))</f>
        <v>23</v>
      </c>
      <c r="H343" s="15">
        <f>IF(H326&lt;&gt;0,SUM(E335,E334,E332),IF(H326=0," "))</f>
        <v>19</v>
      </c>
      <c r="I343" s="15">
        <f>IF(H326&lt;&gt;0,G343-H343,IF(H326=0," "))</f>
        <v>4</v>
      </c>
      <c r="O343" s="48">
        <f>IF(D331="V",50,IF(D331="E",25,IF(D331="D",0)))</f>
        <v>50</v>
      </c>
      <c r="P343" s="48">
        <f>O343+E331-I331</f>
        <v>70</v>
      </c>
      <c r="Q343" s="48">
        <f>IF(H331="V",50,IF(H331="E",25,IF(H331="D",0)))</f>
        <v>0</v>
      </c>
      <c r="R343" s="48">
        <f>Q343+I331-E331</f>
        <v>-20</v>
      </c>
      <c r="S343" s="48">
        <f>IF(H332="V",50,IF(H332="E",25,IF(H332="D",0)))</f>
        <v>50</v>
      </c>
      <c r="T343" s="48">
        <f>S343+I332-E332</f>
        <v>64</v>
      </c>
    </row>
    <row r="344" spans="1:23" x14ac:dyDescent="0.25">
      <c r="O344" s="48">
        <f>IF(D332="V",50,IF(D332="E",25,IF(D332="D",0)))</f>
        <v>0</v>
      </c>
      <c r="P344" s="48">
        <f>O344+E332-I332</f>
        <v>-14</v>
      </c>
      <c r="Q344" s="48">
        <f>IF(D333="V",50,IF(D333="E",25,IF(D333="D",0)))</f>
        <v>50</v>
      </c>
      <c r="R344" s="48">
        <f>Q344+E333-I333</f>
        <v>57</v>
      </c>
      <c r="S344" s="48">
        <f>IF(H333="V",50,IF(H333="E",25,IF(H333="D",0)))</f>
        <v>0</v>
      </c>
      <c r="T344" s="48">
        <f>S344+I333-E333</f>
        <v>-7</v>
      </c>
    </row>
    <row r="345" spans="1:23" x14ac:dyDescent="0.25">
      <c r="O345" s="48">
        <f>IF(D334="V",50,IF(D334="E",25,IF(D334="D",0)))</f>
        <v>25</v>
      </c>
      <c r="P345" s="48">
        <f>O345+E334-I334</f>
        <v>25</v>
      </c>
      <c r="Q345" s="48">
        <f>IF(H334="V",50,IF(H334="E",25,IF(H334="D",0)))</f>
        <v>25</v>
      </c>
      <c r="R345" s="48">
        <f>Q345+I334-E334</f>
        <v>25</v>
      </c>
      <c r="S345" s="48">
        <f>IF(H335="V",50,IF(H335="E",25,IF(H335="D",0)))</f>
        <v>0</v>
      </c>
      <c r="T345" s="48">
        <f>S345+I335-E335</f>
        <v>-10</v>
      </c>
    </row>
    <row r="346" spans="1:23" x14ac:dyDescent="0.25">
      <c r="D346" s="32"/>
      <c r="E346" s="13" t="s">
        <v>19</v>
      </c>
      <c r="O346" s="48">
        <f>IF(D335="V",50,IF(D335="E",25,IF(D335="D",0)))</f>
        <v>50</v>
      </c>
      <c r="P346" s="48">
        <f>O346+E335-I335</f>
        <v>60</v>
      </c>
      <c r="Q346" s="48">
        <f>IF(D336="V",50,IF(D336="E",25,IF(D336="D",0)))</f>
        <v>50</v>
      </c>
      <c r="R346" s="48">
        <f>Q346+E336-I336</f>
        <v>57</v>
      </c>
      <c r="S346" s="48">
        <f>IF(H336="V",50,IF(H336="E",25,IF(H336="D",0)))</f>
        <v>0</v>
      </c>
      <c r="T346" s="48">
        <f>S346+I336-E336</f>
        <v>-7</v>
      </c>
    </row>
    <row r="347" spans="1:23" x14ac:dyDescent="0.25">
      <c r="D347" s="33">
        <v>1</v>
      </c>
      <c r="E347" s="28" t="str">
        <f>INDEX(B340:B343,MATCH(L336,F340:F343,))</f>
        <v>Monica</v>
      </c>
    </row>
    <row r="348" spans="1:23" x14ac:dyDescent="0.25">
      <c r="D348" s="33">
        <v>2</v>
      </c>
      <c r="E348" s="29" t="str">
        <f>INDEX(B340:B343,MATCH(L337,F340:F343,))</f>
        <v xml:space="preserve"> </v>
      </c>
      <c r="G348" s="26"/>
    </row>
    <row r="349" spans="1:23" x14ac:dyDescent="0.25">
      <c r="D349" s="33">
        <v>3</v>
      </c>
      <c r="E349" s="30" t="str">
        <f>INDEX(B340:B343,MATCH(L338,F340:F343,))</f>
        <v>Emma</v>
      </c>
    </row>
    <row r="350" spans="1:23" x14ac:dyDescent="0.25">
      <c r="D350" s="33">
        <v>4</v>
      </c>
      <c r="E350" s="31" t="str">
        <f>INDEX(B340:B343,MATCH(L339,F340:F343,))</f>
        <v>Louisette</v>
      </c>
    </row>
    <row r="351" spans="1:23" x14ac:dyDescent="0.25">
      <c r="A351" s="34"/>
      <c r="B351" s="34"/>
      <c r="C351" s="34"/>
      <c r="D351" s="34"/>
      <c r="E351" s="34"/>
      <c r="F351" s="34"/>
      <c r="G351" s="34"/>
      <c r="H351" s="34"/>
      <c r="I351" s="34"/>
      <c r="J351" s="34"/>
      <c r="K351" s="34"/>
      <c r="L351" s="34"/>
      <c r="M351" s="34"/>
      <c r="N351" s="34"/>
      <c r="O351" s="34"/>
      <c r="P351" s="34"/>
      <c r="Q351" s="34"/>
      <c r="R351" s="34"/>
      <c r="S351" s="34"/>
      <c r="T351" s="34"/>
      <c r="U351" s="34"/>
      <c r="V351" s="34"/>
      <c r="W351" s="34"/>
    </row>
    <row r="352" spans="1:23" x14ac:dyDescent="0.25">
      <c r="A352" s="34"/>
      <c r="B352" s="34"/>
      <c r="C352" s="34"/>
      <c r="D352" s="34"/>
      <c r="E352" s="34"/>
      <c r="F352" s="34"/>
      <c r="G352" s="34"/>
      <c r="H352" s="34"/>
      <c r="I352" s="34"/>
      <c r="J352" s="34"/>
      <c r="K352" s="34"/>
      <c r="L352" s="34"/>
      <c r="M352" s="34"/>
      <c r="N352" s="34"/>
      <c r="O352" s="34"/>
      <c r="P352" s="34"/>
      <c r="Q352" s="34"/>
      <c r="R352" s="34"/>
      <c r="S352" s="34"/>
      <c r="T352" s="34"/>
      <c r="U352" s="34"/>
      <c r="V352" s="34"/>
      <c r="W352" s="34"/>
    </row>
    <row r="353" spans="1:23" ht="15" customHeight="1" x14ac:dyDescent="0.25">
      <c r="A353" s="53" t="s">
        <v>41</v>
      </c>
      <c r="B353" s="53"/>
      <c r="C353" s="53"/>
      <c r="D353" s="53"/>
      <c r="E353" s="53"/>
      <c r="F353" s="53"/>
      <c r="G353" s="53"/>
      <c r="H353" s="53"/>
      <c r="I353" s="53"/>
    </row>
    <row r="354" spans="1:23" ht="15" customHeight="1" x14ac:dyDescent="0.25">
      <c r="A354" s="53"/>
      <c r="B354" s="53"/>
      <c r="C354" s="53"/>
      <c r="D354" s="53"/>
      <c r="E354" s="53"/>
      <c r="F354" s="53"/>
      <c r="G354" s="53"/>
      <c r="H354" s="53"/>
      <c r="I354" s="53"/>
      <c r="L354" s="48" t="s">
        <v>0</v>
      </c>
      <c r="O354" s="48" t="s">
        <v>1</v>
      </c>
      <c r="R354" s="48" t="s">
        <v>2</v>
      </c>
      <c r="U354" s="48" t="s">
        <v>3</v>
      </c>
    </row>
    <row r="355" spans="1:23" ht="15.75" thickBot="1" x14ac:dyDescent="0.3">
      <c r="L355" s="48" t="s">
        <v>47</v>
      </c>
      <c r="M355" s="48" t="s">
        <v>48</v>
      </c>
      <c r="N355" s="48" t="s">
        <v>49</v>
      </c>
      <c r="O355" s="48" t="s">
        <v>47</v>
      </c>
      <c r="P355" s="48" t="s">
        <v>48</v>
      </c>
      <c r="Q355" s="48" t="s">
        <v>49</v>
      </c>
      <c r="R355" s="48" t="s">
        <v>47</v>
      </c>
      <c r="S355" s="48" t="s">
        <v>48</v>
      </c>
      <c r="T355" s="48" t="s">
        <v>49</v>
      </c>
      <c r="U355" s="48" t="s">
        <v>47</v>
      </c>
      <c r="V355" s="48" t="s">
        <v>48</v>
      </c>
      <c r="W355" s="48" t="s">
        <v>49</v>
      </c>
    </row>
    <row r="356" spans="1:23" ht="15.75" thickBot="1" x14ac:dyDescent="0.3">
      <c r="C356" s="4" t="s">
        <v>0</v>
      </c>
      <c r="D356" s="37" t="str">
        <f>IF('Phase 1'!H326&lt;&gt;0,'Phase 1'!E350,IF('Phase 1'!H326=0,'Phase 1'!E349))</f>
        <v>Alexis</v>
      </c>
      <c r="G356" s="6" t="s">
        <v>2</v>
      </c>
      <c r="H356" s="38" t="str">
        <f>'Phase 1'!E381</f>
        <v>JP</v>
      </c>
    </row>
    <row r="357" spans="1:23" ht="15.75" thickBot="1" x14ac:dyDescent="0.3">
      <c r="K357" s="48" t="s">
        <v>45</v>
      </c>
      <c r="L357" s="48">
        <f>COUNTIF(D363,"V")</f>
        <v>1</v>
      </c>
      <c r="M357" s="48">
        <f>COUNTIF(D363,"E")</f>
        <v>0</v>
      </c>
      <c r="N357" s="48">
        <f>COUNTIF(D363,"D")</f>
        <v>0</v>
      </c>
      <c r="O357" s="48">
        <f>COUNTIF(H363,"V")</f>
        <v>0</v>
      </c>
      <c r="P357" s="48">
        <f>COUNTIF(H363,"E")</f>
        <v>0</v>
      </c>
      <c r="Q357" s="48">
        <f>COUNTIF(H363,"D")</f>
        <v>1</v>
      </c>
      <c r="R357" s="48">
        <f>COUNTIF(D364,"V")</f>
        <v>0</v>
      </c>
      <c r="S357" s="48">
        <f>COUNTIF(D364,"E")</f>
        <v>0</v>
      </c>
      <c r="T357" s="48">
        <f>COUNTIF(D364,"D")</f>
        <v>1</v>
      </c>
      <c r="U357" s="48">
        <f>COUNTIF(H364,"V")</f>
        <v>1</v>
      </c>
      <c r="V357" s="48">
        <f>COUNTIF(H364,"E")</f>
        <v>0</v>
      </c>
      <c r="W357" s="48">
        <f>COUNTIF(H364,"D")</f>
        <v>0</v>
      </c>
    </row>
    <row r="358" spans="1:23" ht="15.75" thickBot="1" x14ac:dyDescent="0.3">
      <c r="C358" s="5" t="s">
        <v>1</v>
      </c>
      <c r="D358" s="38" t="str">
        <f>'Phase 1'!E380</f>
        <v>Nono</v>
      </c>
      <c r="G358" s="7" t="s">
        <v>3</v>
      </c>
      <c r="H358" s="38" t="str">
        <f>IF('Phase 1'!H358&lt;&gt;0,'Phase 1'!E381,IF('Phase 1'!H358=0," "))</f>
        <v xml:space="preserve"> </v>
      </c>
      <c r="L358" s="48">
        <f>COUNTIF(D365,"V")</f>
        <v>1</v>
      </c>
      <c r="M358" s="48">
        <f>COUNTIF(D365,"E")</f>
        <v>0</v>
      </c>
      <c r="N358" s="48">
        <f>COUNTIF(D365,"D")</f>
        <v>0</v>
      </c>
      <c r="O358" s="48">
        <f>COUNTIF(D366,"V")</f>
        <v>0</v>
      </c>
      <c r="P358" s="48">
        <f>COUNTIF(D366,"E")</f>
        <v>1</v>
      </c>
      <c r="Q358" s="48">
        <f>COUNTIF(D366,"D")</f>
        <v>0</v>
      </c>
      <c r="R358" s="48">
        <f>COUNTIF(H365,"V")</f>
        <v>0</v>
      </c>
      <c r="S358" s="48">
        <f>COUNTIF(H365,"E")</f>
        <v>0</v>
      </c>
      <c r="T358" s="48">
        <f>COUNTIF(H365,"D")</f>
        <v>1</v>
      </c>
      <c r="U358" s="48">
        <f>COUNTIF(H366,"V")</f>
        <v>0</v>
      </c>
      <c r="V358" s="48">
        <f>COUNTIF(H366,"E")</f>
        <v>1</v>
      </c>
      <c r="W358" s="48">
        <f>COUNTIF(H366,"D")</f>
        <v>0</v>
      </c>
    </row>
    <row r="359" spans="1:23" x14ac:dyDescent="0.25">
      <c r="C359" s="34"/>
      <c r="D359" s="9"/>
      <c r="G359" s="34"/>
      <c r="H359" s="9"/>
      <c r="L359" s="48">
        <f>COUNTIF(D367,"V")</f>
        <v>1</v>
      </c>
      <c r="M359" s="48">
        <f>COUNTIF(D367,"E")</f>
        <v>0</v>
      </c>
      <c r="N359" s="48">
        <f>COUNTIF(D367,"D")</f>
        <v>0</v>
      </c>
      <c r="O359" s="48">
        <f>COUNTIF(D368,"V")</f>
        <v>1</v>
      </c>
      <c r="P359" s="48">
        <f>COUNTIF(D368,"E")</f>
        <v>0</v>
      </c>
      <c r="Q359" s="48">
        <f>COUNTIF(D368,"D")</f>
        <v>0</v>
      </c>
      <c r="R359" s="48">
        <f>COUNTIF(H368,"V")</f>
        <v>0</v>
      </c>
      <c r="S359" s="48">
        <f>COUNTIF(H368,"E")</f>
        <v>0</v>
      </c>
      <c r="T359" s="48">
        <f>COUNTIF(H368,"D")</f>
        <v>1</v>
      </c>
      <c r="U359" s="48">
        <f>COUNTIF(H367,"V")</f>
        <v>0</v>
      </c>
      <c r="V359" s="48">
        <f>COUNTIF(H367,"E")</f>
        <v>0</v>
      </c>
      <c r="W359" s="48">
        <f>COUNTIF(H367,"D")</f>
        <v>1</v>
      </c>
    </row>
    <row r="360" spans="1:23" ht="15.75" thickBot="1" x14ac:dyDescent="0.3"/>
    <row r="361" spans="1:23" ht="18.75" x14ac:dyDescent="0.25">
      <c r="A361" s="49" t="s">
        <v>24</v>
      </c>
      <c r="B361" s="50"/>
      <c r="C361" s="50"/>
      <c r="D361" s="50"/>
      <c r="E361" s="50"/>
      <c r="F361" s="50"/>
      <c r="G361" s="50"/>
      <c r="H361" s="50"/>
      <c r="I361" s="51"/>
      <c r="K361" s="48" t="s">
        <v>46</v>
      </c>
      <c r="L361" s="48">
        <f>COUNTIF(D363,"V")</f>
        <v>1</v>
      </c>
      <c r="M361" s="48">
        <f>COUNTIF(D363,"E")</f>
        <v>0</v>
      </c>
      <c r="N361" s="48">
        <f>COUNTIF(D363,"D")</f>
        <v>0</v>
      </c>
      <c r="O361" s="48">
        <f>COUNTIF(H363,"V")</f>
        <v>0</v>
      </c>
      <c r="P361" s="48">
        <f>COUNTIF(H363,"E")</f>
        <v>0</v>
      </c>
      <c r="Q361" s="48">
        <f>COUNTIF(H363,"D")</f>
        <v>1</v>
      </c>
      <c r="R361" s="48">
        <f>COUNTIF(H364,"V")</f>
        <v>1</v>
      </c>
      <c r="S361" s="48">
        <f>COUNTIF(H364,"E")</f>
        <v>0</v>
      </c>
      <c r="T361" s="48">
        <f>COUNTIF(H364,"D")</f>
        <v>0</v>
      </c>
    </row>
    <row r="362" spans="1:23" x14ac:dyDescent="0.25">
      <c r="A362" s="8"/>
      <c r="B362" s="9"/>
      <c r="C362" s="10"/>
      <c r="D362" s="11" t="s">
        <v>4</v>
      </c>
      <c r="E362" s="11" t="s">
        <v>8</v>
      </c>
      <c r="F362" s="11"/>
      <c r="G362" s="11"/>
      <c r="H362" s="11" t="s">
        <v>4</v>
      </c>
      <c r="I362" s="12" t="s">
        <v>8</v>
      </c>
      <c r="L362" s="48">
        <f>COUNTIF(D364,"V")</f>
        <v>0</v>
      </c>
      <c r="M362" s="48">
        <f>COUNTIF(D364,"E")</f>
        <v>0</v>
      </c>
      <c r="N362" s="48">
        <f>COUNTIF(D364,"D")</f>
        <v>1</v>
      </c>
      <c r="O362" s="48">
        <f>COUNTIF(D365,"V")</f>
        <v>1</v>
      </c>
      <c r="P362" s="48">
        <f>COUNTIF(D365,"E")</f>
        <v>0</v>
      </c>
      <c r="Q362" s="48">
        <f>COUNTIF(D365,"D")</f>
        <v>0</v>
      </c>
      <c r="R362" s="48">
        <f>COUNTIF(H365,"V")</f>
        <v>0</v>
      </c>
      <c r="S362" s="48">
        <f>COUNTIF(H365,"E")</f>
        <v>0</v>
      </c>
      <c r="T362" s="48">
        <f>COUNTIF(H365,"D")</f>
        <v>1</v>
      </c>
    </row>
    <row r="363" spans="1:23" x14ac:dyDescent="0.25">
      <c r="A363" s="17" t="s">
        <v>9</v>
      </c>
      <c r="B363" s="18" t="s">
        <v>20</v>
      </c>
      <c r="C363" s="44" t="str">
        <f>D356</f>
        <v>Alexis</v>
      </c>
      <c r="D363" s="39" t="s">
        <v>5</v>
      </c>
      <c r="E363" s="39">
        <v>21</v>
      </c>
      <c r="F363" s="35"/>
      <c r="G363" s="46" t="str">
        <f>D358</f>
        <v>Nono</v>
      </c>
      <c r="H363" s="39" t="s">
        <v>43</v>
      </c>
      <c r="I363" s="41">
        <v>1</v>
      </c>
      <c r="L363" s="48">
        <f>COUNTIF(D366,"V")</f>
        <v>0</v>
      </c>
      <c r="M363" s="48">
        <f>COUNTIF(D366,"E")</f>
        <v>1</v>
      </c>
      <c r="N363" s="48">
        <f>COUNTIF(D366,"D")</f>
        <v>0</v>
      </c>
      <c r="O363" s="48">
        <f>COUNTIF(H366,"V")</f>
        <v>0</v>
      </c>
      <c r="P363" s="48">
        <f>COUNTIF(H366,"E")</f>
        <v>1</v>
      </c>
      <c r="Q363" s="48">
        <f>COUNTIF(H366,"D")</f>
        <v>0</v>
      </c>
      <c r="R363" s="48">
        <f>COUNTIF(H367,"V")</f>
        <v>0</v>
      </c>
      <c r="S363" s="48">
        <f>COUNTIF(H367,"E")</f>
        <v>0</v>
      </c>
      <c r="T363" s="48">
        <f>COUNTIF(H367,"D")</f>
        <v>1</v>
      </c>
    </row>
    <row r="364" spans="1:23" x14ac:dyDescent="0.25">
      <c r="A364" s="19" t="s">
        <v>10</v>
      </c>
      <c r="B364" s="20" t="str">
        <f>IF(H358&lt;&gt;0,"C/D",IF(H358=0,"A/C"))</f>
        <v>C/D</v>
      </c>
      <c r="C364" s="44" t="str">
        <f>IF(H358=0,D356,IF(H358&lt;&gt;0,H356))</f>
        <v>JP</v>
      </c>
      <c r="D364" s="39" t="s">
        <v>6</v>
      </c>
      <c r="E364" s="39">
        <v>1</v>
      </c>
      <c r="F364" s="35"/>
      <c r="G364" s="46" t="str">
        <f>IF(H358=0,H356,IF(H358&lt;&gt;0,H358))</f>
        <v xml:space="preserve"> </v>
      </c>
      <c r="H364" s="39" t="s">
        <v>5</v>
      </c>
      <c r="I364" s="41">
        <v>15</v>
      </c>
      <c r="L364" s="48">
        <f>COUNTIF(D367,"V")</f>
        <v>1</v>
      </c>
      <c r="M364" s="48">
        <f>COUNTIF(D367,"E")</f>
        <v>0</v>
      </c>
      <c r="N364" s="48">
        <f>COUNTIF(D367,"D")</f>
        <v>0</v>
      </c>
      <c r="O364" s="48">
        <f>COUNTIF(D368,"V")</f>
        <v>1</v>
      </c>
      <c r="P364" s="48">
        <f>COUNTIF(D368,"E")</f>
        <v>0</v>
      </c>
      <c r="Q364" s="48">
        <f>COUNTIF(D368,"D")</f>
        <v>0</v>
      </c>
      <c r="R364" s="48">
        <f>COUNTIF(H368,"V")</f>
        <v>0</v>
      </c>
      <c r="S364" s="48">
        <f>COUNTIF(H368,"E")</f>
        <v>0</v>
      </c>
      <c r="T364" s="48">
        <f>COUNTIF(H368,"D")</f>
        <v>1</v>
      </c>
    </row>
    <row r="365" spans="1:23" x14ac:dyDescent="0.25">
      <c r="A365" s="21" t="s">
        <v>11</v>
      </c>
      <c r="B365" s="22" t="str">
        <f>IF(H358&lt;&gt;0,"A/C",IF(H358=0,"B/C"))</f>
        <v>A/C</v>
      </c>
      <c r="C365" s="44" t="str">
        <f>IF(H358=0,D358,IF(H358&lt;&gt;0,D356))</f>
        <v>Alexis</v>
      </c>
      <c r="D365" s="39" t="s">
        <v>42</v>
      </c>
      <c r="E365" s="39">
        <v>12</v>
      </c>
      <c r="F365" s="35"/>
      <c r="G365" s="46" t="str">
        <f>IF(H358=0,H356,IF(H358&lt;&gt;0,H356))</f>
        <v>JP</v>
      </c>
      <c r="H365" s="39" t="s">
        <v>43</v>
      </c>
      <c r="I365" s="41">
        <v>5</v>
      </c>
    </row>
    <row r="366" spans="1:23" x14ac:dyDescent="0.25">
      <c r="A366" s="17" t="s">
        <v>12</v>
      </c>
      <c r="B366" s="18" t="str">
        <f>IF(H358&lt;&gt;0,"B/D",IF(H358=0,"A/B"))</f>
        <v>B/D</v>
      </c>
      <c r="C366" s="44" t="str">
        <f>IF(H358=0,D356,IF(H358&lt;&gt;0,D358))</f>
        <v>Nono</v>
      </c>
      <c r="D366" s="39" t="s">
        <v>7</v>
      </c>
      <c r="E366" s="39">
        <v>4</v>
      </c>
      <c r="F366" s="35"/>
      <c r="G366" s="46" t="str">
        <f>IF(H358=0,D358,IF(H358&lt;&gt;0,H358))</f>
        <v xml:space="preserve"> </v>
      </c>
      <c r="H366" s="39" t="s">
        <v>7</v>
      </c>
      <c r="I366" s="41">
        <v>4</v>
      </c>
    </row>
    <row r="367" spans="1:23" x14ac:dyDescent="0.25">
      <c r="A367" s="19" t="s">
        <v>13</v>
      </c>
      <c r="B367" s="20" t="str">
        <f>IF(H358&lt;&gt;0,"A/D",IF(H358=0,"A/C"))</f>
        <v>A/D</v>
      </c>
      <c r="C367" s="44" t="str">
        <f>IF(H358=0,D356,IF(H358&lt;&gt;0,D356))</f>
        <v>Alexis</v>
      </c>
      <c r="D367" s="39" t="s">
        <v>42</v>
      </c>
      <c r="E367" s="39">
        <v>14</v>
      </c>
      <c r="F367" s="35"/>
      <c r="G367" s="46" t="str">
        <f>IF(H358=0,H356,IF(H358&lt;&gt;0,H358))</f>
        <v xml:space="preserve"> </v>
      </c>
      <c r="H367" s="39" t="s">
        <v>43</v>
      </c>
      <c r="I367" s="41">
        <v>4</v>
      </c>
      <c r="L367" s="43" t="s">
        <v>15</v>
      </c>
      <c r="N367" s="48" t="s">
        <v>50</v>
      </c>
      <c r="O367" s="48">
        <f t="shared" ref="O367:O372" si="55">IF(D363="V",50,IF(D363="E",25,IF(D363="D",0)))</f>
        <v>50</v>
      </c>
      <c r="P367" s="48">
        <f t="shared" ref="P367:P372" si="56">O367+E363-I363</f>
        <v>70</v>
      </c>
      <c r="Q367" s="48">
        <f t="shared" ref="Q367:Q372" si="57">IF(H363="V",50,IF(H363="E",25,IF(H363="D",0)))</f>
        <v>0</v>
      </c>
      <c r="R367" s="3">
        <f t="shared" ref="R367:R372" si="58">Q367+I363-E363</f>
        <v>-20</v>
      </c>
    </row>
    <row r="368" spans="1:23" ht="15.75" thickBot="1" x14ac:dyDescent="0.3">
      <c r="A368" s="23" t="s">
        <v>14</v>
      </c>
      <c r="B368" s="24" t="str">
        <f>IF(H358&lt;&gt;0,"B/C",IF(H358=0,"B/C"))</f>
        <v>B/C</v>
      </c>
      <c r="C368" s="45" t="str">
        <f>IF(H358=0,D358,IF(H358&lt;&gt;0,D358))</f>
        <v>Nono</v>
      </c>
      <c r="D368" s="40" t="s">
        <v>42</v>
      </c>
      <c r="E368" s="40">
        <v>15</v>
      </c>
      <c r="F368" s="36"/>
      <c r="G368" s="47" t="str">
        <f>IF(H358=0,H356,IF(H358&lt;&gt;0,H356))</f>
        <v>JP</v>
      </c>
      <c r="H368" s="40" t="s">
        <v>43</v>
      </c>
      <c r="I368" s="42">
        <v>8</v>
      </c>
      <c r="L368" s="43">
        <f>LARGE(F372:F375,1)</f>
        <v>187</v>
      </c>
      <c r="O368" s="48">
        <f t="shared" si="55"/>
        <v>0</v>
      </c>
      <c r="P368" s="48">
        <f t="shared" si="56"/>
        <v>-14</v>
      </c>
      <c r="Q368" s="48">
        <f t="shared" si="57"/>
        <v>50</v>
      </c>
      <c r="R368" s="3">
        <f t="shared" si="58"/>
        <v>64</v>
      </c>
    </row>
    <row r="369" spans="1:23" x14ac:dyDescent="0.25">
      <c r="L369" s="43">
        <f>LARGE(F372:F375,2)</f>
        <v>79</v>
      </c>
      <c r="O369" s="48">
        <f t="shared" si="55"/>
        <v>50</v>
      </c>
      <c r="P369" s="48">
        <f t="shared" si="56"/>
        <v>57</v>
      </c>
      <c r="Q369" s="48">
        <f t="shared" si="57"/>
        <v>0</v>
      </c>
      <c r="R369" s="3">
        <f t="shared" si="58"/>
        <v>-7</v>
      </c>
    </row>
    <row r="370" spans="1:23" x14ac:dyDescent="0.25">
      <c r="L370" s="43">
        <f>LARGE(F372:F375,3)</f>
        <v>62</v>
      </c>
      <c r="O370" s="48">
        <f t="shared" si="55"/>
        <v>25</v>
      </c>
      <c r="P370" s="48">
        <f t="shared" si="56"/>
        <v>25</v>
      </c>
      <c r="Q370" s="48">
        <f t="shared" si="57"/>
        <v>25</v>
      </c>
      <c r="R370" s="3">
        <f t="shared" si="58"/>
        <v>25</v>
      </c>
    </row>
    <row r="371" spans="1:23" x14ac:dyDescent="0.25">
      <c r="C371" s="27" t="s">
        <v>21</v>
      </c>
      <c r="D371" s="27" t="s">
        <v>23</v>
      </c>
      <c r="E371" s="27" t="s">
        <v>22</v>
      </c>
      <c r="F371" s="27" t="s">
        <v>15</v>
      </c>
      <c r="G371" s="27" t="s">
        <v>16</v>
      </c>
      <c r="H371" s="27" t="s">
        <v>17</v>
      </c>
      <c r="I371" s="27" t="s">
        <v>18</v>
      </c>
      <c r="L371" s="43">
        <f>LARGE(F372:F375,4)</f>
        <v>-28</v>
      </c>
      <c r="O371" s="48">
        <f t="shared" si="55"/>
        <v>50</v>
      </c>
      <c r="P371" s="48">
        <f t="shared" si="56"/>
        <v>60</v>
      </c>
      <c r="Q371" s="48">
        <f t="shared" si="57"/>
        <v>0</v>
      </c>
      <c r="R371" s="3">
        <f t="shared" si="58"/>
        <v>-10</v>
      </c>
    </row>
    <row r="372" spans="1:23" x14ac:dyDescent="0.25">
      <c r="B372" s="25" t="str">
        <f>D356</f>
        <v>Alexis</v>
      </c>
      <c r="C372" s="25">
        <f>IF(H358&lt;&gt;0,SUM(L357:L359),IF(H358=0,SUM(L361:L364)))</f>
        <v>3</v>
      </c>
      <c r="D372" s="25">
        <f>IF(H358&lt;&gt;0,SUM(M357:M359),IF(H358=0,SUM(M361:M364)))</f>
        <v>0</v>
      </c>
      <c r="E372" s="25">
        <f>IF(H358&lt;&gt;0,SUM(N357:N359),IF(H358=0,SUM(N361:N364)))</f>
        <v>0</v>
      </c>
      <c r="F372" s="25">
        <f>IF(H358&lt;&gt;0,SUM(P367,P369,P371),IF(H358=0,SUM(P375:P378)))</f>
        <v>187</v>
      </c>
      <c r="G372" s="25">
        <f>SUM(E363,E365,E367)</f>
        <v>47</v>
      </c>
      <c r="H372" s="25">
        <f>SUM(I363,I365,I367)</f>
        <v>10</v>
      </c>
      <c r="I372" s="25">
        <f>G372-H372</f>
        <v>37</v>
      </c>
      <c r="O372" s="48">
        <f t="shared" si="55"/>
        <v>50</v>
      </c>
      <c r="P372" s="48">
        <f t="shared" si="56"/>
        <v>57</v>
      </c>
      <c r="Q372" s="48">
        <f t="shared" si="57"/>
        <v>0</v>
      </c>
      <c r="R372" s="3">
        <f t="shared" si="58"/>
        <v>-7</v>
      </c>
    </row>
    <row r="373" spans="1:23" x14ac:dyDescent="0.25">
      <c r="B373" s="14" t="str">
        <f>D358</f>
        <v>Nono</v>
      </c>
      <c r="C373" s="14">
        <f>IF(H358&lt;&gt;0,SUM(O357:O359),IF(H358=0,SUM(O361:O364)))</f>
        <v>1</v>
      </c>
      <c r="D373" s="14">
        <f>IF(H358&lt;&gt;0,SUM(P357:P359),IF(H358=0,SUM(P361:P364)))</f>
        <v>1</v>
      </c>
      <c r="E373" s="14">
        <f>IF(H358&lt;&gt;0,SUM(Q357:Q359),IF(H358=0,SUM(Q361:Q364)))</f>
        <v>1</v>
      </c>
      <c r="F373" s="14">
        <f>IF(H358&lt;&gt;0,SUM(R367,P370,P372),IF(H358=0,SUM(R375:R378)))</f>
        <v>62</v>
      </c>
      <c r="G373" s="14">
        <f>SUM(E366,E368,I363)</f>
        <v>20</v>
      </c>
      <c r="H373" s="14">
        <f>SUM(I366,I368,E363)</f>
        <v>33</v>
      </c>
      <c r="I373" s="14">
        <f t="shared" ref="I373:I374" si="59">G373-H373</f>
        <v>-13</v>
      </c>
    </row>
    <row r="374" spans="1:23" x14ac:dyDescent="0.25">
      <c r="B374" s="16" t="str">
        <f>H356</f>
        <v>JP</v>
      </c>
      <c r="C374" s="16">
        <f>IF(H358&lt;&gt;0,SUM(R357:R359),IF(H358=0,SUM(R361:R364)))</f>
        <v>0</v>
      </c>
      <c r="D374" s="16">
        <f>IF(H358&lt;&gt;0,SUM(S357:S359),IF(H358=0,SUM(S361:S364)))</f>
        <v>0</v>
      </c>
      <c r="E374" s="16">
        <f>IF(H358&lt;&gt;0,SUM(T357:T359),IF(H358=0,SUM(T361:T364)))</f>
        <v>3</v>
      </c>
      <c r="F374" s="16">
        <f>IF(H358&lt;&gt;0,SUM(P368,R369,R372),IF(H358=0,SUM(T375:T378)))</f>
        <v>-28</v>
      </c>
      <c r="G374" s="16">
        <f>SUM(E364,I365,I368)</f>
        <v>14</v>
      </c>
      <c r="H374" s="16">
        <f>SUM(I364,E365,E368)</f>
        <v>42</v>
      </c>
      <c r="I374" s="16">
        <f t="shared" si="59"/>
        <v>-28</v>
      </c>
      <c r="N374" s="48" t="s">
        <v>51</v>
      </c>
      <c r="O374" s="52" t="s">
        <v>44</v>
      </c>
      <c r="P374" s="52"/>
      <c r="Q374" s="52" t="s">
        <v>52</v>
      </c>
      <c r="R374" s="52"/>
      <c r="S374" s="52" t="s">
        <v>53</v>
      </c>
      <c r="T374" s="52"/>
    </row>
    <row r="375" spans="1:23" x14ac:dyDescent="0.25">
      <c r="B375" s="15" t="str">
        <f>H358</f>
        <v xml:space="preserve"> </v>
      </c>
      <c r="C375" s="15">
        <f>IF(H358&lt;&gt;0,SUM(U357:U359),IF(H358=0," "))</f>
        <v>1</v>
      </c>
      <c r="D375" s="15">
        <f>IF(H358&lt;&gt;0,SUM(V357:V359),IF(H358=0," "))</f>
        <v>1</v>
      </c>
      <c r="E375" s="15">
        <f>IF(H358&lt;&gt;0,SUM(W357:W359),IF(H358=0," "))</f>
        <v>1</v>
      </c>
      <c r="F375" s="15">
        <f>IF(H358&lt;&gt;0,SUM(R368,R370,R371),IF(H358=0," " ))</f>
        <v>79</v>
      </c>
      <c r="G375" s="15">
        <f>IF(H358&lt;&gt;0,SUM(I367,I366,I364),IF(H358=0," "))</f>
        <v>23</v>
      </c>
      <c r="H375" s="15">
        <f>IF(H358&lt;&gt;0,SUM(E367,E366,E364),IF(H358=0," "))</f>
        <v>19</v>
      </c>
      <c r="I375" s="15">
        <f>IF(H358&lt;&gt;0,G375-H375,IF(H358=0," "))</f>
        <v>4</v>
      </c>
      <c r="O375" s="48">
        <f>IF(D363="V",50,IF(D363="E",25,IF(D363="D",0)))</f>
        <v>50</v>
      </c>
      <c r="P375" s="48">
        <f>O375+E363-I363</f>
        <v>70</v>
      </c>
      <c r="Q375" s="48">
        <f>IF(H363="V",50,IF(H363="E",25,IF(H363="D",0)))</f>
        <v>0</v>
      </c>
      <c r="R375" s="48">
        <f>Q375+I363-E363</f>
        <v>-20</v>
      </c>
      <c r="S375" s="48">
        <f>IF(H364="V",50,IF(H364="E",25,IF(H364="D",0)))</f>
        <v>50</v>
      </c>
      <c r="T375" s="48">
        <f>S375+I364-E364</f>
        <v>64</v>
      </c>
    </row>
    <row r="376" spans="1:23" x14ac:dyDescent="0.25">
      <c r="O376" s="48">
        <f>IF(D364="V",50,IF(D364="E",25,IF(D364="D",0)))</f>
        <v>0</v>
      </c>
      <c r="P376" s="48">
        <f>O376+E364-I364</f>
        <v>-14</v>
      </c>
      <c r="Q376" s="48">
        <f>IF(D365="V",50,IF(D365="E",25,IF(D365="D",0)))</f>
        <v>50</v>
      </c>
      <c r="R376" s="48">
        <f>Q376+E365-I365</f>
        <v>57</v>
      </c>
      <c r="S376" s="48">
        <f>IF(H365="V",50,IF(H365="E",25,IF(H365="D",0)))</f>
        <v>0</v>
      </c>
      <c r="T376" s="48">
        <f>S376+I365-E365</f>
        <v>-7</v>
      </c>
    </row>
    <row r="377" spans="1:23" x14ac:dyDescent="0.25">
      <c r="O377" s="48">
        <f>IF(D366="V",50,IF(D366="E",25,IF(D366="D",0)))</f>
        <v>25</v>
      </c>
      <c r="P377" s="48">
        <f>O377+E366-I366</f>
        <v>25</v>
      </c>
      <c r="Q377" s="48">
        <f>IF(H366="V",50,IF(H366="E",25,IF(H366="D",0)))</f>
        <v>25</v>
      </c>
      <c r="R377" s="48">
        <f>Q377+I366-E366</f>
        <v>25</v>
      </c>
      <c r="S377" s="48">
        <f>IF(H367="V",50,IF(H367="E",25,IF(H367="D",0)))</f>
        <v>0</v>
      </c>
      <c r="T377" s="48">
        <f>S377+I367-E367</f>
        <v>-10</v>
      </c>
    </row>
    <row r="378" spans="1:23" x14ac:dyDescent="0.25">
      <c r="D378" s="32"/>
      <c r="E378" s="13" t="s">
        <v>19</v>
      </c>
      <c r="O378" s="48">
        <f>IF(D367="V",50,IF(D367="E",25,IF(D367="D",0)))</f>
        <v>50</v>
      </c>
      <c r="P378" s="48">
        <f>O378+E367-I367</f>
        <v>60</v>
      </c>
      <c r="Q378" s="48">
        <f>IF(D368="V",50,IF(D368="E",25,IF(D368="D",0)))</f>
        <v>50</v>
      </c>
      <c r="R378" s="48">
        <f>Q378+E368-I368</f>
        <v>57</v>
      </c>
      <c r="S378" s="48">
        <f>IF(H368="V",50,IF(H368="E",25,IF(H368="D",0)))</f>
        <v>0</v>
      </c>
      <c r="T378" s="48">
        <f>S378+I368-E368</f>
        <v>-7</v>
      </c>
    </row>
    <row r="379" spans="1:23" x14ac:dyDescent="0.25">
      <c r="D379" s="33">
        <v>1</v>
      </c>
      <c r="E379" s="28" t="str">
        <f>INDEX(B372:B375,MATCH(L368,F372:F375,))</f>
        <v>Alexis</v>
      </c>
    </row>
    <row r="380" spans="1:23" x14ac:dyDescent="0.25">
      <c r="D380" s="33">
        <v>2</v>
      </c>
      <c r="E380" s="29" t="str">
        <f>INDEX(B372:B375,MATCH(L369,F372:F375,))</f>
        <v xml:space="preserve"> </v>
      </c>
      <c r="G380" s="26"/>
    </row>
    <row r="381" spans="1:23" x14ac:dyDescent="0.25">
      <c r="D381" s="33">
        <v>3</v>
      </c>
      <c r="E381" s="30" t="str">
        <f>INDEX(B372:B375,MATCH(L370,F372:F375,))</f>
        <v>Nono</v>
      </c>
    </row>
    <row r="382" spans="1:23" x14ac:dyDescent="0.25">
      <c r="D382" s="33">
        <v>4</v>
      </c>
      <c r="E382" s="31" t="str">
        <f>INDEX(B372:B375,MATCH(L371,F372:F375,))</f>
        <v>JP</v>
      </c>
    </row>
    <row r="383" spans="1:23" x14ac:dyDescent="0.25">
      <c r="A383" s="34"/>
      <c r="B383" s="34"/>
      <c r="C383" s="34"/>
      <c r="D383" s="34"/>
      <c r="E383" s="34"/>
      <c r="F383" s="34"/>
      <c r="G383" s="34"/>
      <c r="H383" s="34"/>
      <c r="I383" s="34"/>
      <c r="J383" s="34"/>
      <c r="K383" s="34"/>
      <c r="L383" s="34"/>
      <c r="M383" s="34"/>
      <c r="N383" s="34"/>
      <c r="O383" s="34"/>
      <c r="P383" s="34"/>
      <c r="Q383" s="34"/>
      <c r="R383" s="34"/>
      <c r="S383" s="34"/>
      <c r="T383" s="34"/>
      <c r="U383" s="34"/>
      <c r="V383" s="34"/>
      <c r="W383" s="34"/>
    </row>
    <row r="384" spans="1:23" x14ac:dyDescent="0.25">
      <c r="A384" s="34"/>
      <c r="B384" s="34"/>
      <c r="C384" s="34"/>
      <c r="D384" s="34"/>
      <c r="E384" s="34"/>
      <c r="F384" s="34"/>
      <c r="G384" s="34"/>
      <c r="H384" s="34"/>
      <c r="I384" s="34"/>
      <c r="J384" s="34"/>
      <c r="K384" s="34"/>
      <c r="L384" s="34"/>
      <c r="M384" s="34"/>
      <c r="N384" s="34"/>
      <c r="O384" s="34"/>
      <c r="P384" s="34"/>
      <c r="Q384" s="34"/>
      <c r="R384" s="34"/>
      <c r="S384" s="34"/>
      <c r="T384" s="34"/>
      <c r="U384" s="34"/>
      <c r="V384" s="34"/>
      <c r="W384" s="34"/>
    </row>
    <row r="385" spans="1:23" x14ac:dyDescent="0.25">
      <c r="A385" s="34"/>
      <c r="B385" s="34"/>
      <c r="C385" s="34"/>
      <c r="D385" s="34"/>
      <c r="E385" s="34"/>
      <c r="F385" s="34"/>
      <c r="G385" s="34"/>
      <c r="H385" s="34"/>
      <c r="I385" s="34"/>
      <c r="J385" s="34"/>
      <c r="K385" s="34"/>
      <c r="L385" s="34"/>
      <c r="M385" s="34"/>
      <c r="N385" s="34"/>
      <c r="O385" s="34"/>
      <c r="P385" s="34"/>
      <c r="Q385" s="34"/>
      <c r="R385" s="34"/>
      <c r="S385" s="34"/>
      <c r="T385" s="34"/>
      <c r="U385" s="34"/>
      <c r="V385" s="34"/>
      <c r="W385" s="34"/>
    </row>
    <row r="386" spans="1:23" x14ac:dyDescent="0.25">
      <c r="A386" s="34"/>
      <c r="B386" s="34"/>
      <c r="C386" s="34"/>
      <c r="D386" s="34"/>
      <c r="E386" s="34"/>
      <c r="F386" s="34"/>
      <c r="G386" s="34"/>
      <c r="H386" s="34"/>
      <c r="I386" s="34"/>
      <c r="J386" s="34"/>
      <c r="K386" s="34"/>
      <c r="L386" s="34"/>
      <c r="M386" s="34"/>
      <c r="N386" s="34"/>
      <c r="O386" s="34"/>
      <c r="P386" s="34"/>
      <c r="Q386" s="34"/>
      <c r="R386" s="34"/>
      <c r="S386" s="34"/>
      <c r="T386" s="34"/>
      <c r="U386" s="34"/>
      <c r="V386" s="34"/>
      <c r="W386" s="34"/>
    </row>
    <row r="387" spans="1:23" x14ac:dyDescent="0.25">
      <c r="A387" s="34"/>
      <c r="B387" s="34"/>
      <c r="C387" s="34"/>
      <c r="D387" s="34"/>
      <c r="E387" s="34"/>
      <c r="F387" s="34"/>
      <c r="G387" s="34"/>
      <c r="H387" s="34"/>
      <c r="I387" s="34"/>
      <c r="J387" s="34"/>
      <c r="K387" s="34"/>
      <c r="L387" s="34"/>
      <c r="M387" s="34"/>
      <c r="N387" s="34"/>
      <c r="O387" s="34"/>
      <c r="P387" s="34"/>
      <c r="Q387" s="34"/>
      <c r="R387" s="34"/>
      <c r="S387" s="34"/>
      <c r="T387" s="34"/>
      <c r="U387" s="34"/>
      <c r="V387" s="34"/>
      <c r="W387" s="34"/>
    </row>
    <row r="388" spans="1:23" x14ac:dyDescent="0.25">
      <c r="A388" s="34"/>
      <c r="B388" s="34"/>
      <c r="C388" s="34"/>
      <c r="D388" s="34"/>
      <c r="E388" s="34"/>
      <c r="F388" s="34"/>
      <c r="G388" s="34"/>
      <c r="H388" s="34"/>
      <c r="I388" s="34"/>
      <c r="J388" s="34"/>
      <c r="K388" s="34"/>
      <c r="L388" s="34"/>
      <c r="M388" s="34"/>
      <c r="N388" s="34"/>
      <c r="O388" s="34"/>
      <c r="P388" s="34"/>
      <c r="Q388" s="34"/>
      <c r="R388" s="34"/>
      <c r="S388" s="34"/>
      <c r="T388" s="34"/>
      <c r="U388" s="34"/>
      <c r="V388" s="34"/>
      <c r="W388" s="34"/>
    </row>
  </sheetData>
  <sheetProtection selectLockedCells="1"/>
  <mergeCells count="60">
    <mergeCell ref="O342:P342"/>
    <mergeCell ref="Q342:R342"/>
    <mergeCell ref="S342:T342"/>
    <mergeCell ref="A353:I354"/>
    <mergeCell ref="A361:I361"/>
    <mergeCell ref="O374:P374"/>
    <mergeCell ref="Q374:R374"/>
    <mergeCell ref="S374:T374"/>
    <mergeCell ref="A297:I297"/>
    <mergeCell ref="O310:P310"/>
    <mergeCell ref="Q310:R310"/>
    <mergeCell ref="S310:T310"/>
    <mergeCell ref="A321:I322"/>
    <mergeCell ref="A329:I329"/>
    <mergeCell ref="A257:I258"/>
    <mergeCell ref="A265:I265"/>
    <mergeCell ref="O278:P278"/>
    <mergeCell ref="Q278:R278"/>
    <mergeCell ref="S278:T278"/>
    <mergeCell ref="A289:I290"/>
    <mergeCell ref="O214:P214"/>
    <mergeCell ref="Q214:R214"/>
    <mergeCell ref="S214:T214"/>
    <mergeCell ref="A225:I226"/>
    <mergeCell ref="A233:I233"/>
    <mergeCell ref="O246:P246"/>
    <mergeCell ref="Q246:R246"/>
    <mergeCell ref="S246:T246"/>
    <mergeCell ref="A169:I169"/>
    <mergeCell ref="O182:P182"/>
    <mergeCell ref="Q182:R182"/>
    <mergeCell ref="S182:T182"/>
    <mergeCell ref="A193:I194"/>
    <mergeCell ref="A201:I201"/>
    <mergeCell ref="A129:I130"/>
    <mergeCell ref="A137:I137"/>
    <mergeCell ref="O150:P150"/>
    <mergeCell ref="Q150:R150"/>
    <mergeCell ref="S150:T150"/>
    <mergeCell ref="A161:I162"/>
    <mergeCell ref="O86:P86"/>
    <mergeCell ref="Q86:R86"/>
    <mergeCell ref="S86:T86"/>
    <mergeCell ref="A97:I98"/>
    <mergeCell ref="A105:I105"/>
    <mergeCell ref="O118:P118"/>
    <mergeCell ref="Q118:R118"/>
    <mergeCell ref="S118:T118"/>
    <mergeCell ref="A41:I41"/>
    <mergeCell ref="O54:P54"/>
    <mergeCell ref="Q54:R54"/>
    <mergeCell ref="S54:T54"/>
    <mergeCell ref="A65:I66"/>
    <mergeCell ref="A73:I73"/>
    <mergeCell ref="A1:I2"/>
    <mergeCell ref="A9:I9"/>
    <mergeCell ref="O22:P22"/>
    <mergeCell ref="Q22:R22"/>
    <mergeCell ref="S22:T22"/>
    <mergeCell ref="A33:I34"/>
  </mergeCells>
  <conditionalFormatting sqref="C11:C16 G11:G16">
    <cfRule type="cellIs" dxfId="79" priority="77" operator="equal">
      <formula>$H$6</formula>
    </cfRule>
    <cfRule type="cellIs" dxfId="78" priority="78" operator="equal">
      <formula>$H$4</formula>
    </cfRule>
    <cfRule type="cellIs" dxfId="77" priority="79" operator="equal">
      <formula>$D$6</formula>
    </cfRule>
    <cfRule type="cellIs" dxfId="76" priority="80" operator="equal">
      <formula>$D$4</formula>
    </cfRule>
  </conditionalFormatting>
  <conditionalFormatting sqref="E30">
    <cfRule type="expression" dxfId="75" priority="76">
      <formula>AND(H6=0)</formula>
    </cfRule>
  </conditionalFormatting>
  <conditionalFormatting sqref="C43:C48 G43:G48">
    <cfRule type="cellIs" dxfId="67" priority="67" operator="equal">
      <formula>$H$38</formula>
    </cfRule>
    <cfRule type="cellIs" dxfId="68" priority="68" operator="equal">
      <formula>$H$36</formula>
    </cfRule>
    <cfRule type="cellIs" dxfId="69" priority="69" operator="equal">
      <formula>$D$38</formula>
    </cfRule>
    <cfRule type="cellIs" dxfId="70" priority="70" operator="equal">
      <formula>$D$36</formula>
    </cfRule>
    <cfRule type="cellIs" dxfId="74" priority="72" operator="equal">
      <formula>$H$6</formula>
    </cfRule>
    <cfRule type="cellIs" dxfId="73" priority="73" operator="equal">
      <formula>$H$4</formula>
    </cfRule>
    <cfRule type="cellIs" dxfId="72" priority="74" operator="equal">
      <formula>$D$6</formula>
    </cfRule>
    <cfRule type="cellIs" dxfId="71" priority="75" operator="equal">
      <formula>$D$4</formula>
    </cfRule>
  </conditionalFormatting>
  <conditionalFormatting sqref="E62">
    <cfRule type="expression" dxfId="66" priority="71">
      <formula>AND(H38=0)</formula>
    </cfRule>
  </conditionalFormatting>
  <conditionalFormatting sqref="C75:C80 G75:G80">
    <cfRule type="cellIs" dxfId="54" priority="37" operator="equal">
      <formula>$H$70</formula>
    </cfRule>
    <cfRule type="cellIs" dxfId="55" priority="38" operator="equal">
      <formula>$H$68</formula>
    </cfRule>
    <cfRule type="cellIs" dxfId="56" priority="39" operator="equal">
      <formula>$D$70</formula>
    </cfRule>
    <cfRule type="cellIs" dxfId="57" priority="40" operator="equal">
      <formula>$D$68</formula>
    </cfRule>
    <cfRule type="cellIs" dxfId="65" priority="58" operator="equal">
      <formula>$H$38</formula>
    </cfRule>
    <cfRule type="cellIs" dxfId="64" priority="59" operator="equal">
      <formula>$H$36</formula>
    </cfRule>
    <cfRule type="cellIs" dxfId="63" priority="60" operator="equal">
      <formula>$D$38</formula>
    </cfRule>
    <cfRule type="cellIs" dxfId="62" priority="61" operator="equal">
      <formula>$D$36</formula>
    </cfRule>
    <cfRule type="cellIs" dxfId="61" priority="63" operator="equal">
      <formula>$H$6</formula>
    </cfRule>
    <cfRule type="cellIs" dxfId="60" priority="64" operator="equal">
      <formula>$H$4</formula>
    </cfRule>
    <cfRule type="cellIs" dxfId="59" priority="65" operator="equal">
      <formula>$D$6</formula>
    </cfRule>
    <cfRule type="cellIs" dxfId="58" priority="66" operator="equal">
      <formula>$D$4</formula>
    </cfRule>
  </conditionalFormatting>
  <conditionalFormatting sqref="E94">
    <cfRule type="expression" dxfId="53" priority="62">
      <formula>AND(H70=0)</formula>
    </cfRule>
  </conditionalFormatting>
  <conditionalFormatting sqref="C107:C112 G107:G112">
    <cfRule type="cellIs" dxfId="44" priority="36" operator="equal">
      <formula>$D$100</formula>
    </cfRule>
    <cfRule type="cellIs" dxfId="52" priority="49" operator="equal">
      <formula>$H$38</formula>
    </cfRule>
    <cfRule type="cellIs" dxfId="51" priority="50" operator="equal">
      <formula>$H$36</formula>
    </cfRule>
    <cfRule type="cellIs" dxfId="50" priority="51" operator="equal">
      <formula>$D$38</formula>
    </cfRule>
    <cfRule type="cellIs" dxfId="49" priority="52" operator="equal">
      <formula>$D$36</formula>
    </cfRule>
    <cfRule type="cellIs" dxfId="48" priority="54" operator="equal">
      <formula>$H$6</formula>
    </cfRule>
    <cfRule type="cellIs" dxfId="47" priority="55" operator="equal">
      <formula>$H$4</formula>
    </cfRule>
    <cfRule type="cellIs" dxfId="46" priority="56" operator="equal">
      <formula>$D$6</formula>
    </cfRule>
    <cfRule type="cellIs" dxfId="45" priority="57" operator="equal">
      <formula>$D$4</formula>
    </cfRule>
  </conditionalFormatting>
  <conditionalFormatting sqref="E126">
    <cfRule type="expression" dxfId="43" priority="53">
      <formula>AND(H102=0)</formula>
    </cfRule>
  </conditionalFormatting>
  <conditionalFormatting sqref="E158">
    <cfRule type="expression" dxfId="42" priority="48">
      <formula>AND(H134=0)</formula>
    </cfRule>
  </conditionalFormatting>
  <conditionalFormatting sqref="E190">
    <cfRule type="expression" dxfId="41" priority="47">
      <formula>AND(H166=0)</formula>
    </cfRule>
  </conditionalFormatting>
  <conditionalFormatting sqref="E222">
    <cfRule type="expression" dxfId="40" priority="46">
      <formula>AND(H198=0)</formula>
    </cfRule>
  </conditionalFormatting>
  <conditionalFormatting sqref="E254">
    <cfRule type="expression" dxfId="39" priority="45">
      <formula>AND(H230=0)</formula>
    </cfRule>
  </conditionalFormatting>
  <conditionalFormatting sqref="E286">
    <cfRule type="expression" dxfId="38" priority="44">
      <formula>AND(H262=0)</formula>
    </cfRule>
  </conditionalFormatting>
  <conditionalFormatting sqref="E318">
    <cfRule type="expression" dxfId="37" priority="43">
      <formula>AND(H294=0)</formula>
    </cfRule>
  </conditionalFormatting>
  <conditionalFormatting sqref="E350">
    <cfRule type="expression" dxfId="36" priority="42">
      <formula>AND(H326=0)</formula>
    </cfRule>
  </conditionalFormatting>
  <conditionalFormatting sqref="E382">
    <cfRule type="expression" dxfId="35" priority="41">
      <formula>AND(H358=0)</formula>
    </cfRule>
  </conditionalFormatting>
  <conditionalFormatting sqref="C106:C112 G107:G112">
    <cfRule type="cellIs" dxfId="32" priority="33" operator="equal">
      <formula>$H$102</formula>
    </cfRule>
    <cfRule type="cellIs" dxfId="33" priority="34" operator="equal">
      <formula>$H$100</formula>
    </cfRule>
    <cfRule type="cellIs" dxfId="34" priority="35" operator="equal">
      <formula>$D$102</formula>
    </cfRule>
  </conditionalFormatting>
  <conditionalFormatting sqref="C139:C144 G139:G144">
    <cfRule type="cellIs" dxfId="28" priority="29" operator="equal">
      <formula>$H$134</formula>
    </cfRule>
    <cfRule type="cellIs" dxfId="29" priority="30" operator="equal">
      <formula>$H$132</formula>
    </cfRule>
    <cfRule type="cellIs" dxfId="30" priority="31" operator="equal">
      <formula>$D$134</formula>
    </cfRule>
    <cfRule type="cellIs" dxfId="31" priority="32" operator="equal">
      <formula>$D$132</formula>
    </cfRule>
  </conditionalFormatting>
  <conditionalFormatting sqref="C171:C176 G171:G176">
    <cfRule type="cellIs" dxfId="24" priority="25" operator="equal">
      <formula>$H$166</formula>
    </cfRule>
    <cfRule type="cellIs" dxfId="25" priority="26" operator="equal">
      <formula>$H$164</formula>
    </cfRule>
    <cfRule type="cellIs" dxfId="26" priority="27" operator="equal">
      <formula>$D$166</formula>
    </cfRule>
    <cfRule type="cellIs" dxfId="27" priority="28" operator="equal">
      <formula>$D$164</formula>
    </cfRule>
  </conditionalFormatting>
  <conditionalFormatting sqref="C203:C208 G203:G208">
    <cfRule type="cellIs" dxfId="20" priority="21" operator="equal">
      <formula>$H$198</formula>
    </cfRule>
    <cfRule type="cellIs" dxfId="21" priority="22" operator="equal">
      <formula>$H$196</formula>
    </cfRule>
    <cfRule type="cellIs" dxfId="22" priority="23" operator="equal">
      <formula>$D$198</formula>
    </cfRule>
    <cfRule type="cellIs" dxfId="23" priority="24" operator="equal">
      <formula>$D$196</formula>
    </cfRule>
  </conditionalFormatting>
  <conditionalFormatting sqref="C235:C240 G235:G240">
    <cfRule type="cellIs" dxfId="16" priority="17" operator="equal">
      <formula>$H$230</formula>
    </cfRule>
    <cfRule type="cellIs" dxfId="17" priority="18" operator="equal">
      <formula>$H$228</formula>
    </cfRule>
    <cfRule type="cellIs" dxfId="18" priority="19" operator="equal">
      <formula>$D$230</formula>
    </cfRule>
    <cfRule type="cellIs" dxfId="19" priority="20" operator="equal">
      <formula>$D$228</formula>
    </cfRule>
  </conditionalFormatting>
  <conditionalFormatting sqref="C267:C272 G267:G272">
    <cfRule type="cellIs" dxfId="12" priority="13" operator="equal">
      <formula>$H$262</formula>
    </cfRule>
    <cfRule type="cellIs" dxfId="13" priority="14" operator="equal">
      <formula>$H$260</formula>
    </cfRule>
    <cfRule type="cellIs" dxfId="14" priority="15" operator="equal">
      <formula>$D$262</formula>
    </cfRule>
    <cfRule type="cellIs" dxfId="15" priority="16" operator="equal">
      <formula>$D$260</formula>
    </cfRule>
  </conditionalFormatting>
  <conditionalFormatting sqref="C299:C304 G299:G304">
    <cfRule type="cellIs" dxfId="8" priority="9" operator="equal">
      <formula>$H$294</formula>
    </cfRule>
    <cfRule type="cellIs" dxfId="9" priority="10" operator="equal">
      <formula>$H$292</formula>
    </cfRule>
    <cfRule type="cellIs" dxfId="10" priority="11" operator="equal">
      <formula>$D$294</formula>
    </cfRule>
    <cfRule type="cellIs" dxfId="11" priority="12" operator="equal">
      <formula>$D$292</formula>
    </cfRule>
  </conditionalFormatting>
  <conditionalFormatting sqref="C331:C336 G331:G336">
    <cfRule type="cellIs" dxfId="7" priority="8" operator="equal">
      <formula>$D$324</formula>
    </cfRule>
  </conditionalFormatting>
  <conditionalFormatting sqref="C331:C336 G331:G336">
    <cfRule type="cellIs" dxfId="6" priority="7" operator="equal">
      <formula>$D$326</formula>
    </cfRule>
  </conditionalFormatting>
  <conditionalFormatting sqref="C331:C336 G331:G336">
    <cfRule type="cellIs" dxfId="5" priority="6" operator="equal">
      <formula>$H$324</formula>
    </cfRule>
  </conditionalFormatting>
  <conditionalFormatting sqref="C331:C336 G331:G336">
    <cfRule type="cellIs" dxfId="4" priority="5" operator="equal">
      <formula>$H$326</formula>
    </cfRule>
  </conditionalFormatting>
  <conditionalFormatting sqref="C363:C368 G363:G368">
    <cfRule type="cellIs" dxfId="0" priority="1" operator="equal">
      <formula>$H$358</formula>
    </cfRule>
    <cfRule type="cellIs" dxfId="1" priority="2" operator="equal">
      <formula>$H$356</formula>
    </cfRule>
    <cfRule type="cellIs" dxfId="2" priority="3" operator="equal">
      <formula>$D$358</formula>
    </cfRule>
    <cfRule type="cellIs" dxfId="3" priority="4" operator="equal">
      <formula>$D$356</formula>
    </cfRule>
  </conditionalFormatting>
  <dataValidations disablePrompts="1" count="2">
    <dataValidation type="list" allowBlank="1" showInputMessage="1" showErrorMessage="1" sqref="H331:H336 D11:D16 D139:D144 H139:H144 D299:D304 H299:H304 H11:H16 D363:D368 D43:D48 H43:H48 D75:D80 H75:H80 D107:D112 H107:H112 D171:D176 H171:H176 D203:D208 H203:H208 D235:D240 H235:H240 D267:D272 H267:H272 D331:D336 H363:H368">
      <formula1>Résultat</formula1>
    </dataValidation>
    <dataValidation type="list" allowBlank="1" showInputMessage="1" showErrorMessage="1" sqref="I331:I336 E11:E16 E139:E144 I139:I144 E299:E304 I299:I304 I11:I16 E363:E368 E43:E48 I43:I48 E75:E80 I75:I80 E107:E112 I107:I112 E171:E176 I171:I176 E203:E208 I203:I208 E235:E240 I235:I240 E267:E272 I267:I272 E331:E336 I363:I368">
      <formula1>score</formula1>
    </dataValidation>
  </dataValidation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D26"/>
  <sheetViews>
    <sheetView workbookViewId="0">
      <selection activeCell="D5" sqref="D5:D26"/>
    </sheetView>
  </sheetViews>
  <sheetFormatPr baseColWidth="10" defaultRowHeight="15" x14ac:dyDescent="0.25"/>
  <cols>
    <col min="1" max="16384" width="11.42578125" style="1"/>
  </cols>
  <sheetData>
    <row r="5" spans="3:4" x14ac:dyDescent="0.25">
      <c r="C5" s="1" t="s">
        <v>5</v>
      </c>
      <c r="D5" s="1">
        <v>0</v>
      </c>
    </row>
    <row r="6" spans="3:4" x14ac:dyDescent="0.25">
      <c r="C6" s="1" t="s">
        <v>7</v>
      </c>
      <c r="D6" s="1">
        <v>1</v>
      </c>
    </row>
    <row r="7" spans="3:4" x14ac:dyDescent="0.25">
      <c r="C7" s="1" t="s">
        <v>6</v>
      </c>
      <c r="D7" s="1">
        <v>2</v>
      </c>
    </row>
    <row r="8" spans="3:4" x14ac:dyDescent="0.25">
      <c r="D8" s="1">
        <v>3</v>
      </c>
    </row>
    <row r="9" spans="3:4" x14ac:dyDescent="0.25">
      <c r="D9" s="1">
        <v>4</v>
      </c>
    </row>
    <row r="10" spans="3:4" x14ac:dyDescent="0.25">
      <c r="D10" s="1">
        <v>5</v>
      </c>
    </row>
    <row r="11" spans="3:4" x14ac:dyDescent="0.25">
      <c r="D11" s="1">
        <v>6</v>
      </c>
    </row>
    <row r="12" spans="3:4" x14ac:dyDescent="0.25">
      <c r="D12" s="1">
        <v>7</v>
      </c>
    </row>
    <row r="13" spans="3:4" x14ac:dyDescent="0.25">
      <c r="D13" s="1">
        <v>8</v>
      </c>
    </row>
    <row r="14" spans="3:4" x14ac:dyDescent="0.25">
      <c r="D14" s="1">
        <v>9</v>
      </c>
    </row>
    <row r="15" spans="3:4" x14ac:dyDescent="0.25">
      <c r="D15" s="1">
        <v>10</v>
      </c>
    </row>
    <row r="16" spans="3:4" x14ac:dyDescent="0.25">
      <c r="D16" s="1">
        <v>11</v>
      </c>
    </row>
    <row r="17" spans="4:4" x14ac:dyDescent="0.25">
      <c r="D17" s="1">
        <v>12</v>
      </c>
    </row>
    <row r="18" spans="4:4" x14ac:dyDescent="0.25">
      <c r="D18" s="1">
        <v>13</v>
      </c>
    </row>
    <row r="19" spans="4:4" x14ac:dyDescent="0.25">
      <c r="D19" s="1">
        <v>14</v>
      </c>
    </row>
    <row r="20" spans="4:4" x14ac:dyDescent="0.25">
      <c r="D20" s="1">
        <v>15</v>
      </c>
    </row>
    <row r="21" spans="4:4" x14ac:dyDescent="0.25">
      <c r="D21" s="1">
        <v>16</v>
      </c>
    </row>
    <row r="22" spans="4:4" x14ac:dyDescent="0.25">
      <c r="D22" s="1">
        <v>17</v>
      </c>
    </row>
    <row r="23" spans="4:4" x14ac:dyDescent="0.25">
      <c r="D23" s="1">
        <v>18</v>
      </c>
    </row>
    <row r="24" spans="4:4" x14ac:dyDescent="0.25">
      <c r="D24" s="1">
        <v>19</v>
      </c>
    </row>
    <row r="25" spans="4:4" x14ac:dyDescent="0.25">
      <c r="D25" s="1">
        <v>20</v>
      </c>
    </row>
    <row r="26" spans="4:4" x14ac:dyDescent="0.25">
      <c r="D26" s="1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Phase 1</vt:lpstr>
      <vt:lpstr>Phase 2</vt:lpstr>
      <vt:lpstr>Feuil2</vt:lpstr>
      <vt:lpstr>Résultat</vt:lpstr>
      <vt:lpstr>score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Chevalier</dc:creator>
  <cp:lastModifiedBy>Sylvain Chevalier</cp:lastModifiedBy>
  <dcterms:created xsi:type="dcterms:W3CDTF">2021-10-14T13:11:03Z</dcterms:created>
  <dcterms:modified xsi:type="dcterms:W3CDTF">2022-03-29T11:54:27Z</dcterms:modified>
</cp:coreProperties>
</file>