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30" windowWidth="21840" windowHeight="10050"/>
  </bookViews>
  <sheets>
    <sheet name="5ème" sheetId="2" r:id="rId1"/>
    <sheet name="3ème" sheetId="7" r:id="rId2"/>
    <sheet name="calcul" sheetId="4" state="hidden" r:id="rId3"/>
    <sheet name="Feuil1" sheetId="1" state="hidden" r:id="rId4"/>
  </sheets>
  <calcPr calcId="145621"/>
</workbook>
</file>

<file path=xl/calcChain.xml><?xml version="1.0" encoding="utf-8"?>
<calcChain xmlns="http://schemas.openxmlformats.org/spreadsheetml/2006/main">
  <c r="E21" i="2" l="1"/>
  <c r="F10" i="7" l="1"/>
  <c r="G11" i="7"/>
  <c r="G9" i="7"/>
  <c r="C21" i="2" l="1"/>
  <c r="C20" i="2"/>
  <c r="C19" i="2"/>
  <c r="F11" i="7"/>
  <c r="I31" i="4" s="1"/>
  <c r="J31" i="4" s="1"/>
  <c r="O11" i="7" s="1"/>
  <c r="F28" i="4"/>
  <c r="G28" i="4" s="1"/>
  <c r="M8" i="7" s="1"/>
  <c r="F9" i="7"/>
  <c r="C29" i="4" s="1"/>
  <c r="D29" i="4" s="1"/>
  <c r="K9" i="7" s="1"/>
  <c r="C32" i="4"/>
  <c r="D32" i="4" s="1"/>
  <c r="K12" i="7" s="1"/>
  <c r="C37" i="4"/>
  <c r="D37" i="4" s="1"/>
  <c r="K17" i="7" s="1"/>
  <c r="C41" i="4"/>
  <c r="D41" i="4" s="1"/>
  <c r="K21" i="7" s="1"/>
  <c r="C43" i="4"/>
  <c r="D43" i="4" s="1"/>
  <c r="K23" i="7" s="1"/>
  <c r="C45" i="4"/>
  <c r="D45" i="4" s="1"/>
  <c r="K25" i="7" s="1"/>
  <c r="A15" i="7"/>
  <c r="A16" i="7"/>
  <c r="A17" i="7"/>
  <c r="F7" i="2"/>
  <c r="D20" i="2" s="1"/>
  <c r="G7" i="2" s="1"/>
  <c r="F8" i="2"/>
  <c r="I9" i="4" s="1"/>
  <c r="J9" i="4" s="1"/>
  <c r="O8" i="2" s="1"/>
  <c r="F6" i="2"/>
  <c r="D19" i="2" s="1"/>
  <c r="G6" i="2" s="1"/>
  <c r="G15" i="1"/>
  <c r="F43" i="1" s="1"/>
  <c r="G14" i="1"/>
  <c r="G13" i="1"/>
  <c r="G7" i="1"/>
  <c r="M6" i="1"/>
  <c r="M7" i="1"/>
  <c r="M8" i="1"/>
  <c r="M13" i="1"/>
  <c r="M14" i="1"/>
  <c r="M15" i="1"/>
  <c r="D43" i="1"/>
  <c r="N13" i="1"/>
  <c r="G8" i="1"/>
  <c r="Z37" i="1" s="1"/>
  <c r="X37" i="1" s="1"/>
  <c r="G6" i="1"/>
  <c r="R28" i="1" s="1"/>
  <c r="P28" i="1" s="1"/>
  <c r="Z29" i="1"/>
  <c r="X29" i="1" s="1"/>
  <c r="Z39" i="1"/>
  <c r="X39" i="1" s="1"/>
  <c r="Z31" i="1"/>
  <c r="X31" i="1"/>
  <c r="R25" i="1"/>
  <c r="P25" i="1" s="1"/>
  <c r="Z38" i="1"/>
  <c r="X38" i="1"/>
  <c r="Z30" i="1"/>
  <c r="X30" i="1" s="1"/>
  <c r="Z26" i="1"/>
  <c r="X26" i="1" s="1"/>
  <c r="R31" i="1"/>
  <c r="P31" i="1" s="1"/>
  <c r="R35" i="1"/>
  <c r="P35" i="1" s="1"/>
  <c r="R38" i="1"/>
  <c r="P38" i="1" s="1"/>
  <c r="R30" i="1"/>
  <c r="P30" i="1" s="1"/>
  <c r="Z25" i="1"/>
  <c r="X25" i="1" s="1"/>
  <c r="Z40" i="1"/>
  <c r="X40" i="1" s="1"/>
  <c r="Z36" i="1"/>
  <c r="X36" i="1" s="1"/>
  <c r="Z32" i="1"/>
  <c r="X32" i="1" s="1"/>
  <c r="V28" i="1"/>
  <c r="T28" i="1" s="1"/>
  <c r="V32" i="1"/>
  <c r="T32" i="1" s="1"/>
  <c r="V36" i="1"/>
  <c r="T36" i="1" s="1"/>
  <c r="V40" i="1"/>
  <c r="T40" i="1" s="1"/>
  <c r="V29" i="1"/>
  <c r="T29" i="1" s="1"/>
  <c r="V33" i="1"/>
  <c r="T33" i="1" s="1"/>
  <c r="V37" i="1"/>
  <c r="T37" i="1" s="1"/>
  <c r="V41" i="1"/>
  <c r="T41" i="1" s="1"/>
  <c r="V30" i="1"/>
  <c r="T30" i="1" s="1"/>
  <c r="V34" i="1"/>
  <c r="T34" i="1" s="1"/>
  <c r="V38" i="1"/>
  <c r="T38" i="1" s="1"/>
  <c r="V42" i="1"/>
  <c r="T42" i="1" s="1"/>
  <c r="V31" i="1"/>
  <c r="T31" i="1" s="1"/>
  <c r="V35" i="1"/>
  <c r="T35" i="1" s="1"/>
  <c r="V39" i="1"/>
  <c r="T39" i="1" s="1"/>
  <c r="V27" i="1"/>
  <c r="T27" i="1" s="1"/>
  <c r="V43" i="1"/>
  <c r="T43" i="1" s="1"/>
  <c r="V26" i="1"/>
  <c r="T26" i="1" s="1"/>
  <c r="N7" i="1"/>
  <c r="H7" i="1" s="1"/>
  <c r="V25" i="1"/>
  <c r="T25" i="1" s="1"/>
  <c r="G10" i="1"/>
  <c r="N15" i="1"/>
  <c r="H15" i="1" s="1"/>
  <c r="N14" i="1"/>
  <c r="H14" i="1"/>
  <c r="N8" i="1"/>
  <c r="H8" i="1" s="1"/>
  <c r="H13" i="1"/>
  <c r="J42" i="1"/>
  <c r="H42" i="1" s="1"/>
  <c r="J38" i="1"/>
  <c r="H38" i="1"/>
  <c r="J34" i="1"/>
  <c r="H34" i="1" s="1"/>
  <c r="J30" i="1"/>
  <c r="H30" i="1"/>
  <c r="J26" i="1"/>
  <c r="H26" i="1" s="1"/>
  <c r="F25" i="1"/>
  <c r="D25" i="1"/>
  <c r="J41" i="1"/>
  <c r="H41" i="1" s="1"/>
  <c r="J37" i="1"/>
  <c r="H37" i="1"/>
  <c r="J33" i="1"/>
  <c r="H33" i="1" s="1"/>
  <c r="J29" i="1"/>
  <c r="H29" i="1"/>
  <c r="J25" i="1"/>
  <c r="H25" i="1" s="1"/>
  <c r="J40" i="1"/>
  <c r="H40" i="1"/>
  <c r="J36" i="1"/>
  <c r="H36" i="1" s="1"/>
  <c r="J32" i="1"/>
  <c r="H32" i="1"/>
  <c r="J28" i="1"/>
  <c r="H28" i="1" s="1"/>
  <c r="G17" i="1"/>
  <c r="J43" i="1"/>
  <c r="H43" i="1" s="1"/>
  <c r="J39" i="1"/>
  <c r="H39" i="1" s="1"/>
  <c r="J35" i="1"/>
  <c r="H35" i="1" s="1"/>
  <c r="J31" i="1"/>
  <c r="H31" i="1" s="1"/>
  <c r="J27" i="1"/>
  <c r="H27" i="1" s="1"/>
  <c r="N40" i="1"/>
  <c r="L40" i="1" s="1"/>
  <c r="N33" i="1"/>
  <c r="L33" i="1" s="1"/>
  <c r="N38" i="1"/>
  <c r="L38" i="1" s="1"/>
  <c r="N30" i="1"/>
  <c r="L30" i="1" s="1"/>
  <c r="N29" i="1"/>
  <c r="L29" i="1" s="1"/>
  <c r="N42" i="1"/>
  <c r="L42" i="1" s="1"/>
  <c r="N37" i="1"/>
  <c r="L37" i="1" s="1"/>
  <c r="N41" i="1"/>
  <c r="L41" i="1" s="1"/>
  <c r="N34" i="1"/>
  <c r="L34" i="1"/>
  <c r="N26" i="1"/>
  <c r="L26" i="1" s="1"/>
  <c r="N32" i="1"/>
  <c r="L32" i="1"/>
  <c r="N28" i="1"/>
  <c r="L28" i="1" s="1"/>
  <c r="N25" i="1"/>
  <c r="L25" i="1"/>
  <c r="N36" i="1"/>
  <c r="L36" i="1" s="1"/>
  <c r="N43" i="1"/>
  <c r="L43" i="1"/>
  <c r="N39" i="1"/>
  <c r="L39" i="1" s="1"/>
  <c r="N35" i="1"/>
  <c r="L35" i="1"/>
  <c r="N31" i="1"/>
  <c r="L31" i="1" s="1"/>
  <c r="N27" i="1"/>
  <c r="L27" i="1"/>
  <c r="F42" i="1"/>
  <c r="D42" i="1" s="1"/>
  <c r="F40" i="1"/>
  <c r="D40" i="1"/>
  <c r="F38" i="1"/>
  <c r="D38" i="1" s="1"/>
  <c r="F36" i="1"/>
  <c r="D36" i="1"/>
  <c r="F34" i="1"/>
  <c r="D34" i="1" s="1"/>
  <c r="F32" i="1"/>
  <c r="D32" i="1"/>
  <c r="F30" i="1"/>
  <c r="D30" i="1" s="1"/>
  <c r="F28" i="1"/>
  <c r="D28" i="1"/>
  <c r="F26" i="1"/>
  <c r="D26" i="1" s="1"/>
  <c r="F41" i="1"/>
  <c r="D41" i="1"/>
  <c r="F39" i="1"/>
  <c r="D39" i="1" s="1"/>
  <c r="F37" i="1"/>
  <c r="D37" i="1"/>
  <c r="F35" i="1"/>
  <c r="D35" i="1" s="1"/>
  <c r="F33" i="1"/>
  <c r="D33" i="1"/>
  <c r="F31" i="1"/>
  <c r="D31" i="1" s="1"/>
  <c r="F29" i="1"/>
  <c r="D29" i="1"/>
  <c r="F27" i="1"/>
  <c r="D27" i="1" s="1"/>
  <c r="I41" i="4" l="1"/>
  <c r="J41" i="4" s="1"/>
  <c r="O21" i="7" s="1"/>
  <c r="I37" i="4"/>
  <c r="J37" i="4" s="1"/>
  <c r="O17" i="7" s="1"/>
  <c r="I45" i="4"/>
  <c r="J45" i="4" s="1"/>
  <c r="O25" i="7" s="1"/>
  <c r="I33" i="4"/>
  <c r="J33" i="4" s="1"/>
  <c r="O13" i="7" s="1"/>
  <c r="I27" i="4"/>
  <c r="J27" i="4" s="1"/>
  <c r="O7" i="7" s="1"/>
  <c r="I44" i="4"/>
  <c r="J44" i="4" s="1"/>
  <c r="O24" i="7" s="1"/>
  <c r="I40" i="4"/>
  <c r="J40" i="4" s="1"/>
  <c r="O20" i="7" s="1"/>
  <c r="I36" i="4"/>
  <c r="J36" i="4" s="1"/>
  <c r="O16" i="7" s="1"/>
  <c r="I32" i="4"/>
  <c r="J32" i="4" s="1"/>
  <c r="O12" i="7" s="1"/>
  <c r="I43" i="4"/>
  <c r="J43" i="4" s="1"/>
  <c r="O23" i="7" s="1"/>
  <c r="I39" i="4"/>
  <c r="J39" i="4" s="1"/>
  <c r="O19" i="7" s="1"/>
  <c r="I34" i="4"/>
  <c r="J34" i="4" s="1"/>
  <c r="O14" i="7" s="1"/>
  <c r="I29" i="4"/>
  <c r="J29" i="4" s="1"/>
  <c r="O9" i="7" s="1"/>
  <c r="B17" i="7"/>
  <c r="I42" i="4"/>
  <c r="J42" i="4" s="1"/>
  <c r="O22" i="7" s="1"/>
  <c r="I38" i="4"/>
  <c r="J38" i="4" s="1"/>
  <c r="O18" i="7" s="1"/>
  <c r="I28" i="4"/>
  <c r="J28" i="4" s="1"/>
  <c r="O8" i="7" s="1"/>
  <c r="B15" i="7"/>
  <c r="C44" i="4"/>
  <c r="D44" i="4" s="1"/>
  <c r="K24" i="7" s="1"/>
  <c r="C40" i="4"/>
  <c r="D40" i="4" s="1"/>
  <c r="K20" i="7" s="1"/>
  <c r="C36" i="4"/>
  <c r="D36" i="4" s="1"/>
  <c r="K16" i="7" s="1"/>
  <c r="C31" i="4"/>
  <c r="D31" i="4" s="1"/>
  <c r="K11" i="7" s="1"/>
  <c r="C39" i="4"/>
  <c r="D39" i="4" s="1"/>
  <c r="K19" i="7" s="1"/>
  <c r="C30" i="4"/>
  <c r="D30" i="4" s="1"/>
  <c r="K10" i="7" s="1"/>
  <c r="C27" i="4"/>
  <c r="D27" i="4" s="1"/>
  <c r="K7" i="7" s="1"/>
  <c r="C42" i="4"/>
  <c r="D42" i="4" s="1"/>
  <c r="K22" i="7" s="1"/>
  <c r="C38" i="4"/>
  <c r="D38" i="4" s="1"/>
  <c r="K18" i="7" s="1"/>
  <c r="C34" i="4"/>
  <c r="D34" i="4" s="1"/>
  <c r="K14" i="7" s="1"/>
  <c r="C28" i="4"/>
  <c r="D28" i="4" s="1"/>
  <c r="K8" i="7" s="1"/>
  <c r="Q8" i="7" s="1"/>
  <c r="C35" i="4"/>
  <c r="D35" i="4" s="1"/>
  <c r="K15" i="7" s="1"/>
  <c r="C33" i="4"/>
  <c r="D33" i="4" s="1"/>
  <c r="K13" i="7" s="1"/>
  <c r="D21" i="2"/>
  <c r="G8" i="2" s="1"/>
  <c r="I18" i="4"/>
  <c r="J18" i="4" s="1"/>
  <c r="O17" i="2" s="1"/>
  <c r="F45" i="4"/>
  <c r="G45" i="4" s="1"/>
  <c r="M25" i="7" s="1"/>
  <c r="F41" i="4"/>
  <c r="G41" i="4" s="1"/>
  <c r="M21" i="7" s="1"/>
  <c r="Q21" i="7" s="1"/>
  <c r="F38" i="4"/>
  <c r="G38" i="4" s="1"/>
  <c r="M18" i="7" s="1"/>
  <c r="F29" i="4"/>
  <c r="G29" i="4" s="1"/>
  <c r="M9" i="7" s="1"/>
  <c r="Q9" i="7" s="1"/>
  <c r="B16" i="7"/>
  <c r="G10" i="7" s="1"/>
  <c r="F27" i="4"/>
  <c r="G27" i="4" s="1"/>
  <c r="M7" i="7" s="1"/>
  <c r="F44" i="4"/>
  <c r="G44" i="4" s="1"/>
  <c r="M24" i="7" s="1"/>
  <c r="F40" i="4"/>
  <c r="G40" i="4" s="1"/>
  <c r="M20" i="7" s="1"/>
  <c r="F37" i="4"/>
  <c r="G37" i="4" s="1"/>
  <c r="M17" i="7" s="1"/>
  <c r="Q17" i="7" s="1"/>
  <c r="F13" i="7"/>
  <c r="F43" i="4"/>
  <c r="G43" i="4" s="1"/>
  <c r="M23" i="7" s="1"/>
  <c r="Q23" i="7" s="1"/>
  <c r="F39" i="4"/>
  <c r="G39" i="4" s="1"/>
  <c r="M19" i="7" s="1"/>
  <c r="F36" i="4"/>
  <c r="G36" i="4" s="1"/>
  <c r="M16" i="7" s="1"/>
  <c r="F42" i="4"/>
  <c r="G42" i="4" s="1"/>
  <c r="M22" i="7" s="1"/>
  <c r="Q22" i="7" s="1"/>
  <c r="F35" i="4"/>
  <c r="G35" i="4" s="1"/>
  <c r="M15" i="7" s="1"/>
  <c r="F33" i="4"/>
  <c r="G33" i="4" s="1"/>
  <c r="M13" i="7" s="1"/>
  <c r="F31" i="4"/>
  <c r="G31" i="4" s="1"/>
  <c r="M11" i="7" s="1"/>
  <c r="Q11" i="7" s="1"/>
  <c r="I23" i="4"/>
  <c r="J23" i="4" s="1"/>
  <c r="O22" i="2" s="1"/>
  <c r="I15" i="4"/>
  <c r="J15" i="4" s="1"/>
  <c r="O14" i="2" s="1"/>
  <c r="I21" i="4"/>
  <c r="J21" i="4" s="1"/>
  <c r="O20" i="2" s="1"/>
  <c r="I7" i="4"/>
  <c r="J7" i="4" s="1"/>
  <c r="O6" i="2" s="1"/>
  <c r="I17" i="4"/>
  <c r="J17" i="4" s="1"/>
  <c r="O16" i="2" s="1"/>
  <c r="I19" i="4"/>
  <c r="J19" i="4" s="1"/>
  <c r="O18" i="2" s="1"/>
  <c r="I11" i="4"/>
  <c r="J11" i="4" s="1"/>
  <c r="O10" i="2" s="1"/>
  <c r="F18" i="4"/>
  <c r="G18" i="4" s="1"/>
  <c r="M17" i="2" s="1"/>
  <c r="F15" i="4"/>
  <c r="G15" i="4" s="1"/>
  <c r="M14" i="2" s="1"/>
  <c r="F12" i="4"/>
  <c r="G12" i="4" s="1"/>
  <c r="M11" i="2" s="1"/>
  <c r="F9" i="4"/>
  <c r="G9" i="4" s="1"/>
  <c r="M8" i="2" s="1"/>
  <c r="F5" i="4"/>
  <c r="G5" i="4" s="1"/>
  <c r="M4" i="2" s="1"/>
  <c r="F21" i="4"/>
  <c r="G21" i="4" s="1"/>
  <c r="M20" i="2" s="1"/>
  <c r="F14" i="4"/>
  <c r="G14" i="4" s="1"/>
  <c r="M13" i="2" s="1"/>
  <c r="F11" i="4"/>
  <c r="G11" i="4" s="1"/>
  <c r="M10" i="2" s="1"/>
  <c r="F8" i="4"/>
  <c r="G8" i="4" s="1"/>
  <c r="M7" i="2" s="1"/>
  <c r="F10" i="4"/>
  <c r="G10" i="4" s="1"/>
  <c r="M9" i="2" s="1"/>
  <c r="F23" i="4"/>
  <c r="G23" i="4" s="1"/>
  <c r="M22" i="2" s="1"/>
  <c r="F20" i="4"/>
  <c r="G20" i="4" s="1"/>
  <c r="M19" i="2" s="1"/>
  <c r="F17" i="4"/>
  <c r="G17" i="4" s="1"/>
  <c r="M16" i="2" s="1"/>
  <c r="F7" i="4"/>
  <c r="G7" i="4" s="1"/>
  <c r="M6" i="2" s="1"/>
  <c r="F22" i="4"/>
  <c r="G22" i="4" s="1"/>
  <c r="M21" i="2" s="1"/>
  <c r="F19" i="4"/>
  <c r="G19" i="4" s="1"/>
  <c r="M18" i="2" s="1"/>
  <c r="F16" i="4"/>
  <c r="G16" i="4" s="1"/>
  <c r="M15" i="2" s="1"/>
  <c r="F13" i="4"/>
  <c r="G13" i="4" s="1"/>
  <c r="M12" i="2" s="1"/>
  <c r="F6" i="4"/>
  <c r="G6" i="4" s="1"/>
  <c r="M5" i="2" s="1"/>
  <c r="C6" i="4"/>
  <c r="D6" i="4" s="1"/>
  <c r="K5" i="2" s="1"/>
  <c r="C21" i="4"/>
  <c r="D21" i="4" s="1"/>
  <c r="K20" i="2" s="1"/>
  <c r="C18" i="4"/>
  <c r="D18" i="4" s="1"/>
  <c r="K17" i="2" s="1"/>
  <c r="C15" i="4"/>
  <c r="D15" i="4" s="1"/>
  <c r="K14" i="2" s="1"/>
  <c r="C8" i="4"/>
  <c r="D8" i="4" s="1"/>
  <c r="K7" i="2" s="1"/>
  <c r="C20" i="4"/>
  <c r="D20" i="4" s="1"/>
  <c r="K19" i="2" s="1"/>
  <c r="C17" i="4"/>
  <c r="D17" i="4" s="1"/>
  <c r="K16" i="2" s="1"/>
  <c r="C14" i="4"/>
  <c r="D14" i="4" s="1"/>
  <c r="K13" i="2" s="1"/>
  <c r="C11" i="4"/>
  <c r="D11" i="4" s="1"/>
  <c r="K10" i="2" s="1"/>
  <c r="Q10" i="2" s="1"/>
  <c r="C5" i="4"/>
  <c r="D5" i="4" s="1"/>
  <c r="K4" i="2" s="1"/>
  <c r="C23" i="4"/>
  <c r="D23" i="4" s="1"/>
  <c r="K22" i="2" s="1"/>
  <c r="C7" i="4"/>
  <c r="D7" i="4" s="1"/>
  <c r="K6" i="2" s="1"/>
  <c r="C16" i="4"/>
  <c r="D16" i="4" s="1"/>
  <c r="K15" i="2" s="1"/>
  <c r="C13" i="4"/>
  <c r="D13" i="4" s="1"/>
  <c r="K12" i="2" s="1"/>
  <c r="C10" i="4"/>
  <c r="D10" i="4" s="1"/>
  <c r="K9" i="2" s="1"/>
  <c r="C22" i="4"/>
  <c r="D22" i="4" s="1"/>
  <c r="K21" i="2" s="1"/>
  <c r="C19" i="4"/>
  <c r="D19" i="4" s="1"/>
  <c r="K18" i="2" s="1"/>
  <c r="C12" i="4"/>
  <c r="D12" i="4" s="1"/>
  <c r="K11" i="2" s="1"/>
  <c r="C9" i="4"/>
  <c r="D9" i="4" s="1"/>
  <c r="K8" i="2" s="1"/>
  <c r="R37" i="1"/>
  <c r="P37" i="1" s="1"/>
  <c r="R36" i="1"/>
  <c r="P36" i="1" s="1"/>
  <c r="R29" i="1"/>
  <c r="P29" i="1" s="1"/>
  <c r="I22" i="4"/>
  <c r="J22" i="4" s="1"/>
  <c r="O21" i="2" s="1"/>
  <c r="R26" i="1"/>
  <c r="P26" i="1" s="1"/>
  <c r="R34" i="1"/>
  <c r="P34" i="1" s="1"/>
  <c r="R42" i="1"/>
  <c r="P42" i="1" s="1"/>
  <c r="R43" i="1"/>
  <c r="P43" i="1" s="1"/>
  <c r="Z28" i="1"/>
  <c r="X28" i="1" s="1"/>
  <c r="Z41" i="1"/>
  <c r="X41" i="1" s="1"/>
  <c r="Z33" i="1"/>
  <c r="X33" i="1" s="1"/>
  <c r="Z43" i="1"/>
  <c r="X43" i="1" s="1"/>
  <c r="Z35" i="1"/>
  <c r="X35" i="1" s="1"/>
  <c r="Z27" i="1"/>
  <c r="X27" i="1" s="1"/>
  <c r="Z42" i="1"/>
  <c r="X42" i="1" s="1"/>
  <c r="Z34" i="1"/>
  <c r="X34" i="1" s="1"/>
  <c r="F10" i="2"/>
  <c r="I6" i="4"/>
  <c r="J6" i="4" s="1"/>
  <c r="O5" i="2" s="1"/>
  <c r="I10" i="4"/>
  <c r="J10" i="4" s="1"/>
  <c r="O9" i="2" s="1"/>
  <c r="I14" i="4"/>
  <c r="J14" i="4" s="1"/>
  <c r="O13" i="2" s="1"/>
  <c r="I8" i="4"/>
  <c r="J8" i="4" s="1"/>
  <c r="O7" i="2" s="1"/>
  <c r="I12" i="4"/>
  <c r="J12" i="4" s="1"/>
  <c r="O11" i="2" s="1"/>
  <c r="I16" i="4"/>
  <c r="J16" i="4" s="1"/>
  <c r="O15" i="2" s="1"/>
  <c r="I20" i="4"/>
  <c r="J20" i="4" s="1"/>
  <c r="O19" i="2" s="1"/>
  <c r="I5" i="4"/>
  <c r="J5" i="4" s="1"/>
  <c r="O4" i="2" s="1"/>
  <c r="R39" i="1"/>
  <c r="P39" i="1" s="1"/>
  <c r="R41" i="1"/>
  <c r="P41" i="1" s="1"/>
  <c r="R33" i="1"/>
  <c r="P33" i="1" s="1"/>
  <c r="R40" i="1"/>
  <c r="P40" i="1" s="1"/>
  <c r="R32" i="1"/>
  <c r="P32" i="1" s="1"/>
  <c r="R27" i="1"/>
  <c r="P27" i="1" s="1"/>
  <c r="N6" i="1"/>
  <c r="H6" i="1" s="1"/>
  <c r="I13" i="4"/>
  <c r="J13" i="4" s="1"/>
  <c r="O12" i="2" s="1"/>
  <c r="I30" i="4"/>
  <c r="J30" i="4" s="1"/>
  <c r="O10" i="7" s="1"/>
  <c r="F34" i="4"/>
  <c r="G34" i="4" s="1"/>
  <c r="M14" i="7" s="1"/>
  <c r="F30" i="4"/>
  <c r="G30" i="4" s="1"/>
  <c r="M10" i="7" s="1"/>
  <c r="Q10" i="7" s="1"/>
  <c r="I35" i="4"/>
  <c r="J35" i="4" s="1"/>
  <c r="O15" i="7" s="1"/>
  <c r="F32" i="4"/>
  <c r="G32" i="4" s="1"/>
  <c r="M12" i="7" s="1"/>
  <c r="Q12" i="7" s="1"/>
  <c r="Q24" i="7" l="1"/>
  <c r="Q18" i="7"/>
  <c r="Q25" i="7"/>
  <c r="Q13" i="7"/>
  <c r="Q19" i="7"/>
  <c r="Q20" i="7"/>
  <c r="Q14" i="7"/>
  <c r="Q7" i="7"/>
  <c r="Q16" i="7"/>
  <c r="Q15" i="7"/>
  <c r="Q8" i="2"/>
  <c r="Q14" i="2"/>
  <c r="Q11" i="2"/>
  <c r="Q20" i="2"/>
  <c r="Q22" i="2"/>
  <c r="Q16" i="2"/>
  <c r="Q17" i="2"/>
  <c r="Q21" i="2"/>
  <c r="Q4" i="2"/>
  <c r="Q13" i="2"/>
  <c r="Q9" i="2"/>
  <c r="Q18" i="2"/>
  <c r="Q15" i="2"/>
  <c r="Q7" i="2"/>
  <c r="Q5" i="2"/>
  <c r="Q6" i="2"/>
  <c r="Q12" i="2"/>
  <c r="Q19" i="2"/>
</calcChain>
</file>

<file path=xl/sharedStrings.xml><?xml version="1.0" encoding="utf-8"?>
<sst xmlns="http://schemas.openxmlformats.org/spreadsheetml/2006/main" count="326" uniqueCount="27">
  <si>
    <t>Tours</t>
  </si>
  <si>
    <t>Dernier plot</t>
  </si>
  <si>
    <t>Vitesse</t>
  </si>
  <si>
    <t>Correction demi-fond collège Cathelineau</t>
  </si>
  <si>
    <t>Distance</t>
  </si>
  <si>
    <t>Total</t>
  </si>
  <si>
    <t>VMA</t>
  </si>
  <si>
    <t>2 minutes</t>
  </si>
  <si>
    <t>4 minutes</t>
  </si>
  <si>
    <t>7 minutes</t>
  </si>
  <si>
    <t>%</t>
  </si>
  <si>
    <t>6 minutes</t>
  </si>
  <si>
    <t>9 minutes</t>
  </si>
  <si>
    <t>3 minutes</t>
  </si>
  <si>
    <t xml:space="preserve">5ème </t>
  </si>
  <si>
    <t xml:space="preserve">3ème </t>
  </si>
  <si>
    <t>Course de</t>
  </si>
  <si>
    <t>Plot</t>
  </si>
  <si>
    <t xml:space="preserve"> </t>
  </si>
  <si>
    <t xml:space="preserve">6 minutes </t>
  </si>
  <si>
    <t xml:space="preserve">7 minutes </t>
  </si>
  <si>
    <t xml:space="preserve">Correction demi-fond </t>
  </si>
  <si>
    <t>Moyenne</t>
  </si>
  <si>
    <t>VMA élève :</t>
  </si>
  <si>
    <t>Points</t>
  </si>
  <si>
    <t>G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</si>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</sst>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22"/>
      <color indexed="8"/>
      <name val="Agency FB"/>
      <family val="2"/>
    </font>
    <font>
      <b/>
      <sz val="11"/>
      <color indexed="60"/>
      <name val="Calibri"/>
      <family val="2"/>
    </font>
    <font>
      <sz val="11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11"/>
      <name val="Calibri"/>
      <family val="2"/>
    </font>
    <font>
      <sz val="11"/>
      <color indexed="9"/>
      <name val="Calibri"/>
      <family val="2"/>
    </font>
    <font>
      <sz val="11"/>
      <color indexed="55"/>
      <name val="Calibri"/>
      <family val="2"/>
    </font>
    <font>
      <sz val="22"/>
      <color indexed="8"/>
      <name val="Calibri"/>
      <family val="2"/>
    </font>
    <font>
      <b/>
      <i/>
      <sz val="11"/>
      <color indexed="8"/>
      <name val="Calibri"/>
      <family val="2"/>
    </font>
    <font>
      <b/>
      <sz val="10"/>
      <color indexed="8"/>
      <name val="Arial"/>
      <family val="2"/>
    </font>
    <font>
      <b/>
      <sz val="20"/>
      <color indexed="8"/>
      <name val="CourierPS"/>
      <family val="3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0" tint="-0.34998626667073579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0">
    <xf numFmtId="0" fontId="0" fillId="0" borderId="0" xfId="0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7" fillId="0" borderId="0" xfId="0" applyFont="1"/>
    <xf numFmtId="0" fontId="6" fillId="0" borderId="0" xfId="0" applyFont="1"/>
    <xf numFmtId="0" fontId="8" fillId="0" borderId="0" xfId="0" applyFont="1"/>
    <xf numFmtId="0" fontId="0" fillId="2" borderId="2" xfId="0" applyFill="1" applyBorder="1" applyAlignment="1">
      <alignment horizontal="center"/>
    </xf>
    <xf numFmtId="1" fontId="4" fillId="2" borderId="3" xfId="0" applyNumberFormat="1" applyFont="1" applyFill="1" applyBorder="1" applyAlignment="1">
      <alignment horizontal="right"/>
    </xf>
    <xf numFmtId="0" fontId="0" fillId="2" borderId="3" xfId="0" applyFill="1" applyBorder="1"/>
    <xf numFmtId="0" fontId="6" fillId="0" borderId="3" xfId="0" applyFont="1" applyBorder="1"/>
    <xf numFmtId="0" fontId="0" fillId="0" borderId="3" xfId="0" applyBorder="1"/>
    <xf numFmtId="0" fontId="9" fillId="2" borderId="3" xfId="0" applyFont="1" applyFill="1" applyBorder="1"/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2" xfId="0" applyFill="1" applyBorder="1" applyAlignment="1">
      <alignment horizontal="center"/>
    </xf>
    <xf numFmtId="1" fontId="4" fillId="0" borderId="3" xfId="0" applyNumberFormat="1" applyFont="1" applyFill="1" applyBorder="1" applyAlignment="1">
      <alignment horizontal="right"/>
    </xf>
    <xf numFmtId="0" fontId="0" fillId="0" borderId="3" xfId="0" applyFill="1" applyBorder="1"/>
    <xf numFmtId="0" fontId="6" fillId="0" borderId="3" xfId="0" applyFont="1" applyFill="1" applyBorder="1" applyAlignment="1">
      <alignment horizontal="center"/>
    </xf>
    <xf numFmtId="1" fontId="0" fillId="0" borderId="3" xfId="0" applyNumberFormat="1" applyFill="1" applyBorder="1"/>
    <xf numFmtId="0" fontId="6" fillId="0" borderId="3" xfId="0" applyFont="1" applyFill="1" applyBorder="1" applyAlignment="1">
      <alignment horizontal="center" vertical="center"/>
    </xf>
    <xf numFmtId="0" fontId="0" fillId="0" borderId="4" xfId="0" applyBorder="1"/>
    <xf numFmtId="0" fontId="6" fillId="0" borderId="3" xfId="0" applyFont="1" applyFill="1" applyBorder="1"/>
    <xf numFmtId="0" fontId="0" fillId="0" borderId="5" xfId="0" applyBorder="1"/>
    <xf numFmtId="1" fontId="0" fillId="2" borderId="3" xfId="0" applyNumberFormat="1" applyFill="1" applyBorder="1"/>
    <xf numFmtId="0" fontId="0" fillId="2" borderId="4" xfId="0" applyFill="1" applyBorder="1"/>
    <xf numFmtId="0" fontId="9" fillId="2" borderId="3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0" fillId="3" borderId="0" xfId="0" applyFill="1" applyAlignment="1">
      <alignment horizontal="center"/>
    </xf>
    <xf numFmtId="0" fontId="0" fillId="0" borderId="10" xfId="0" applyBorder="1"/>
    <xf numFmtId="0" fontId="0" fillId="0" borderId="0" xfId="0" applyBorder="1"/>
    <xf numFmtId="0" fontId="0" fillId="0" borderId="11" xfId="0" applyBorder="1"/>
    <xf numFmtId="0" fontId="4" fillId="0" borderId="10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1" fontId="0" fillId="0" borderId="11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1" fontId="0" fillId="0" borderId="14" xfId="0" applyNumberForma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1" fontId="0" fillId="0" borderId="13" xfId="0" applyNumberFormat="1" applyBorder="1" applyAlignment="1">
      <alignment horizontal="center"/>
    </xf>
    <xf numFmtId="0" fontId="4" fillId="0" borderId="10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6" fillId="0" borderId="0" xfId="0" applyFont="1"/>
    <xf numFmtId="0" fontId="0" fillId="0" borderId="1" xfId="0" applyBorder="1" applyAlignment="1">
      <alignment horizontal="center"/>
    </xf>
    <xf numFmtId="0" fontId="0" fillId="0" borderId="15" xfId="0" applyBorder="1" applyAlignment="1">
      <alignment horizontal="center"/>
    </xf>
    <xf numFmtId="0" fontId="11" fillId="3" borderId="0" xfId="0" applyFont="1" applyFill="1" applyAlignment="1">
      <alignment horizontal="right"/>
    </xf>
    <xf numFmtId="0" fontId="0" fillId="0" borderId="16" xfId="0" applyBorder="1" applyAlignment="1">
      <alignment horizontal="center"/>
    </xf>
    <xf numFmtId="0" fontId="0" fillId="0" borderId="19" xfId="0" applyBorder="1"/>
    <xf numFmtId="0" fontId="0" fillId="0" borderId="3" xfId="0" applyBorder="1"/>
    <xf numFmtId="0" fontId="0" fillId="0" borderId="20" xfId="0" applyBorder="1"/>
    <xf numFmtId="0" fontId="0" fillId="2" borderId="3" xfId="0" applyFill="1" applyBorder="1"/>
    <xf numFmtId="0" fontId="0" fillId="2" borderId="20" xfId="0" applyFill="1" applyBorder="1"/>
    <xf numFmtId="0" fontId="0" fillId="2" borderId="21" xfId="0" applyFill="1" applyBorder="1"/>
    <xf numFmtId="0" fontId="0" fillId="2" borderId="22" xfId="0" applyFill="1" applyBorder="1"/>
    <xf numFmtId="0" fontId="12" fillId="0" borderId="16" xfId="0" applyFont="1" applyBorder="1" applyAlignment="1"/>
    <xf numFmtId="0" fontId="12" fillId="0" borderId="17" xfId="0" applyFont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2" borderId="23" xfId="0" applyFont="1" applyFill="1" applyBorder="1" applyAlignment="1">
      <alignment horizontal="center"/>
    </xf>
    <xf numFmtId="0" fontId="4" fillId="0" borderId="10" xfId="0" applyFont="1" applyFill="1" applyBorder="1"/>
    <xf numFmtId="0" fontId="4" fillId="0" borderId="12" xfId="0" applyFont="1" applyFill="1" applyBorder="1"/>
    <xf numFmtId="0" fontId="11" fillId="0" borderId="24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0" fillId="0" borderId="0" xfId="0" applyProtection="1">
      <protection hidden="1"/>
    </xf>
    <xf numFmtId="0" fontId="0" fillId="0" borderId="19" xfId="0" applyBorder="1" applyAlignment="1">
      <alignment horizontal="center" vertical="center"/>
    </xf>
    <xf numFmtId="0" fontId="0" fillId="13" borderId="20" xfId="0" applyFill="1" applyBorder="1"/>
    <xf numFmtId="0" fontId="0" fillId="13" borderId="22" xfId="0" applyFill="1" applyBorder="1"/>
    <xf numFmtId="1" fontId="0" fillId="13" borderId="19" xfId="0" applyNumberFormat="1" applyFill="1" applyBorder="1" applyAlignment="1">
      <alignment horizontal="right" vertical="center"/>
    </xf>
    <xf numFmtId="1" fontId="0" fillId="0" borderId="19" xfId="0" applyNumberFormat="1" applyBorder="1" applyAlignment="1">
      <alignment horizontal="right" vertical="center"/>
    </xf>
    <xf numFmtId="1" fontId="0" fillId="13" borderId="23" xfId="0" applyNumberFormat="1" applyFill="1" applyBorder="1" applyAlignment="1">
      <alignment horizontal="right" vertical="center"/>
    </xf>
    <xf numFmtId="0" fontId="14" fillId="0" borderId="0" xfId="0" applyFont="1"/>
    <xf numFmtId="0" fontId="0" fillId="0" borderId="0" xfId="0" applyAlignment="1">
      <alignment horizontal="right"/>
    </xf>
    <xf numFmtId="0" fontId="15" fillId="0" borderId="32" xfId="0" applyFont="1" applyBorder="1" applyAlignment="1">
      <alignment horizontal="center"/>
    </xf>
    <xf numFmtId="0" fontId="0" fillId="0" borderId="2" xfId="0" applyBorder="1"/>
    <xf numFmtId="1" fontId="0" fillId="2" borderId="2" xfId="0" applyNumberFormat="1" applyFill="1" applyBorder="1"/>
    <xf numFmtId="1" fontId="0" fillId="0" borderId="2" xfId="0" applyNumberFormat="1" applyBorder="1"/>
    <xf numFmtId="1" fontId="0" fillId="2" borderId="28" xfId="0" applyNumberFormat="1" applyFill="1" applyBorder="1"/>
    <xf numFmtId="1" fontId="0" fillId="0" borderId="2" xfId="0" applyNumberFormat="1" applyFill="1" applyBorder="1"/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13" fillId="0" borderId="0" xfId="0" applyFont="1" applyFill="1" applyAlignment="1">
      <alignment vertical="center"/>
    </xf>
    <xf numFmtId="0" fontId="0" fillId="0" borderId="36" xfId="0" applyBorder="1" applyAlignment="1">
      <alignment horizontal="center"/>
    </xf>
    <xf numFmtId="0" fontId="0" fillId="13" borderId="33" xfId="0" applyFill="1" applyBorder="1" applyAlignment="1">
      <alignment horizontal="center"/>
    </xf>
    <xf numFmtId="0" fontId="0" fillId="13" borderId="34" xfId="0" applyFill="1" applyBorder="1" applyAlignment="1">
      <alignment horizontal="center"/>
    </xf>
    <xf numFmtId="0" fontId="0" fillId="13" borderId="35" xfId="0" applyFill="1" applyBorder="1" applyAlignment="1">
      <alignment horizontal="center"/>
    </xf>
    <xf numFmtId="0" fontId="0" fillId="13" borderId="20" xfId="0" applyFill="1" applyBorder="1" applyAlignment="1">
      <alignment horizontal="center"/>
    </xf>
    <xf numFmtId="0" fontId="0" fillId="13" borderId="36" xfId="0" applyFill="1" applyBorder="1" applyAlignment="1">
      <alignment horizontal="center"/>
    </xf>
    <xf numFmtId="0" fontId="0" fillId="13" borderId="11" xfId="0" applyFill="1" applyBorder="1" applyAlignment="1">
      <alignment horizontal="center"/>
    </xf>
    <xf numFmtId="164" fontId="0" fillId="13" borderId="10" xfId="0" applyNumberFormat="1" applyFill="1" applyBorder="1" applyAlignment="1">
      <alignment horizontal="center"/>
    </xf>
    <xf numFmtId="164" fontId="0" fillId="0" borderId="37" xfId="0" applyNumberFormat="1" applyBorder="1" applyAlignment="1">
      <alignment horizontal="center"/>
    </xf>
    <xf numFmtId="164" fontId="0" fillId="13" borderId="37" xfId="0" applyNumberFormat="1" applyFill="1" applyBorder="1" applyAlignment="1">
      <alignment horizontal="center"/>
    </xf>
    <xf numFmtId="164" fontId="0" fillId="0" borderId="19" xfId="0" applyNumberFormat="1" applyBorder="1"/>
    <xf numFmtId="164" fontId="0" fillId="13" borderId="19" xfId="0" applyNumberFormat="1" applyFill="1" applyBorder="1"/>
    <xf numFmtId="164" fontId="0" fillId="13" borderId="23" xfId="0" applyNumberFormat="1" applyFill="1" applyBorder="1"/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12" fillId="0" borderId="29" xfId="0" applyFont="1" applyBorder="1" applyAlignment="1">
      <alignment horizontal="center"/>
    </xf>
    <xf numFmtId="0" fontId="12" fillId="0" borderId="27" xfId="0" applyFont="1" applyBorder="1" applyAlignment="1">
      <alignment horizontal="center"/>
    </xf>
    <xf numFmtId="0" fontId="13" fillId="11" borderId="0" xfId="0" applyFont="1" applyFill="1" applyAlignment="1">
      <alignment horizontal="center" vertical="center"/>
    </xf>
    <xf numFmtId="0" fontId="10" fillId="12" borderId="7" xfId="0" applyFont="1" applyFill="1" applyBorder="1" applyAlignment="1">
      <alignment horizontal="center" vertical="center" textRotation="35"/>
    </xf>
    <xf numFmtId="0" fontId="10" fillId="12" borderId="9" xfId="0" applyFont="1" applyFill="1" applyBorder="1" applyAlignment="1">
      <alignment horizontal="center" vertical="center" textRotation="35"/>
    </xf>
    <xf numFmtId="0" fontId="10" fillId="12" borderId="10" xfId="0" applyFont="1" applyFill="1" applyBorder="1" applyAlignment="1">
      <alignment horizontal="center" vertical="center" textRotation="35"/>
    </xf>
    <xf numFmtId="0" fontId="10" fillId="12" borderId="11" xfId="0" applyFont="1" applyFill="1" applyBorder="1" applyAlignment="1">
      <alignment horizontal="center" vertical="center" textRotation="35"/>
    </xf>
    <xf numFmtId="0" fontId="10" fillId="12" borderId="12" xfId="0" applyFont="1" applyFill="1" applyBorder="1" applyAlignment="1">
      <alignment horizontal="center" vertical="center" textRotation="35"/>
    </xf>
    <xf numFmtId="0" fontId="10" fillId="12" borderId="14" xfId="0" applyFont="1" applyFill="1" applyBorder="1" applyAlignment="1">
      <alignment horizontal="center" vertical="center" textRotation="35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20" xfId="0" applyNumberFormat="1" applyBorder="1" applyAlignment="1">
      <alignment horizontal="center"/>
    </xf>
    <xf numFmtId="164" fontId="0" fillId="0" borderId="28" xfId="0" applyNumberFormat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2" fillId="5" borderId="0" xfId="0" applyFont="1" applyFill="1" applyAlignment="1">
      <alignment horizontal="center" vertical="center" wrapText="1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10" fillId="9" borderId="0" xfId="0" applyFont="1" applyFill="1" applyAlignment="1">
      <alignment horizontal="center" vertical="center"/>
    </xf>
    <xf numFmtId="0" fontId="10" fillId="9" borderId="6" xfId="0" applyFont="1" applyFill="1" applyBorder="1" applyAlignment="1">
      <alignment horizontal="center" vertical="center"/>
    </xf>
    <xf numFmtId="0" fontId="10" fillId="10" borderId="0" xfId="0" applyFont="1" applyFill="1" applyAlignment="1">
      <alignment horizontal="center" vertical="center"/>
    </xf>
    <xf numFmtId="0" fontId="10" fillId="10" borderId="6" xfId="0" applyFont="1" applyFill="1" applyBorder="1" applyAlignment="1">
      <alignment horizontal="center" vertical="center"/>
    </xf>
    <xf numFmtId="0" fontId="0" fillId="0" borderId="1" xfId="0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/>
      <protection locked="0"/>
    </xf>
    <xf numFmtId="0" fontId="15" fillId="0" borderId="32" xfId="0" applyFont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78">
    <dxf>
      <fill>
        <patternFill>
          <bgColor rgb="FF00B0F0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00B0F0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0" tint="-4.9989318521683403E-2"/>
        </patternFill>
      </fill>
    </dxf>
    <dxf>
      <fill>
        <patternFill>
          <bgColor rgb="FF00B0F0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0" tint="-4.9989318521683403E-2"/>
        </patternFill>
      </fill>
    </dxf>
    <dxf>
      <fill>
        <patternFill>
          <bgColor rgb="FF00B0F0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0" tint="-4.9989318521683403E-2"/>
        </patternFill>
      </fill>
    </dxf>
    <dxf>
      <fill>
        <patternFill>
          <bgColor rgb="FF00B0F0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00B0F0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00B0F0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00B0F0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00B0F0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00B0F0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0" tint="-4.9989318521683403E-2"/>
        </patternFill>
      </fill>
    </dxf>
    <dxf>
      <fill>
        <patternFill>
          <bgColor rgb="FF00B0F0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00B0F0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00B0F0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00B0F0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0" tint="-4.9989318521683403E-2"/>
        </patternFill>
      </fill>
    </dxf>
    <dxf>
      <fill>
        <patternFill>
          <bgColor rgb="FF00B0F0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00B0F0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00B0F0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0" tint="-4.9989318521683403E-2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00B0F0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00B0F0"/>
        </pattern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29"/>
  <sheetViews>
    <sheetView tabSelected="1" topLeftCell="A6" workbookViewId="0">
      <selection activeCell="H28" sqref="H28"/>
    </sheetView>
  </sheetViews>
  <sheetFormatPr baseColWidth="10" defaultRowHeight="15"/>
  <cols>
    <col min="3" max="3" width="9.85546875" customWidth="1"/>
    <col min="5" max="6" width="8.7109375" customWidth="1"/>
    <col min="7" max="7" width="8.42578125" customWidth="1"/>
    <col min="8" max="8" width="9.140625" customWidth="1"/>
    <col min="9" max="16" width="8.7109375" customWidth="1"/>
    <col min="17" max="17" width="6.85546875" customWidth="1"/>
    <col min="18" max="18" width="4.85546875" customWidth="1"/>
  </cols>
  <sheetData>
    <row r="1" spans="1:18" ht="15.75" thickBot="1">
      <c r="B1" s="104" t="s">
        <v>21</v>
      </c>
      <c r="C1" s="104"/>
      <c r="D1" s="104"/>
      <c r="E1" s="104"/>
      <c r="F1" s="104"/>
      <c r="G1" s="104"/>
      <c r="H1" s="104"/>
    </row>
    <row r="2" spans="1:18">
      <c r="B2" s="104"/>
      <c r="C2" s="104"/>
      <c r="D2" s="104"/>
      <c r="E2" s="104"/>
      <c r="F2" s="104"/>
      <c r="G2" s="104"/>
      <c r="H2" s="104"/>
      <c r="J2" s="49" t="s">
        <v>6</v>
      </c>
      <c r="K2" s="111" t="s">
        <v>19</v>
      </c>
      <c r="L2" s="111"/>
      <c r="M2" s="111" t="s">
        <v>12</v>
      </c>
      <c r="N2" s="111"/>
      <c r="O2" s="111" t="s">
        <v>13</v>
      </c>
      <c r="P2" s="112"/>
      <c r="Q2" s="100" t="s">
        <v>22</v>
      </c>
      <c r="R2" s="101"/>
    </row>
    <row r="3" spans="1:18">
      <c r="B3" s="104"/>
      <c r="C3" s="104"/>
      <c r="D3" s="104"/>
      <c r="E3" s="104"/>
      <c r="F3" s="104"/>
      <c r="G3" s="104"/>
      <c r="H3" s="104"/>
      <c r="J3" s="50"/>
      <c r="K3" s="76"/>
      <c r="L3" s="51"/>
      <c r="M3" s="76"/>
      <c r="N3" s="51"/>
      <c r="O3" s="76"/>
      <c r="P3" s="52"/>
      <c r="Q3" s="67"/>
      <c r="R3" s="52"/>
    </row>
    <row r="4" spans="1:18" ht="15.75" thickBot="1">
      <c r="J4" s="59">
        <v>8</v>
      </c>
      <c r="K4" s="77">
        <f>calcul!D5</f>
        <v>90.625</v>
      </c>
      <c r="L4" s="53" t="s">
        <v>10</v>
      </c>
      <c r="M4" s="77">
        <f>calcul!G5</f>
        <v>91.666666666666671</v>
      </c>
      <c r="N4" s="53" t="s">
        <v>10</v>
      </c>
      <c r="O4" s="77">
        <f>calcul!J5</f>
        <v>118.75</v>
      </c>
      <c r="P4" s="54" t="s">
        <v>10</v>
      </c>
      <c r="Q4" s="70">
        <f>(K4+M4+O4)/3</f>
        <v>100.34722222222223</v>
      </c>
      <c r="R4" s="68" t="s">
        <v>10</v>
      </c>
    </row>
    <row r="5" spans="1:18">
      <c r="C5" s="57" t="s">
        <v>16</v>
      </c>
      <c r="D5" s="58" t="s">
        <v>0</v>
      </c>
      <c r="E5" s="58" t="s">
        <v>17</v>
      </c>
      <c r="F5" s="58" t="s">
        <v>4</v>
      </c>
      <c r="G5" s="102" t="s">
        <v>2</v>
      </c>
      <c r="H5" s="103"/>
      <c r="J5" s="60">
        <v>8.5</v>
      </c>
      <c r="K5" s="78">
        <f>calcul!D6</f>
        <v>85.294117647058826</v>
      </c>
      <c r="L5" s="51" t="s">
        <v>10</v>
      </c>
      <c r="M5" s="78">
        <f>calcul!G6</f>
        <v>86.274509803921575</v>
      </c>
      <c r="N5" s="51" t="s">
        <v>10</v>
      </c>
      <c r="O5" s="78">
        <f>calcul!J6</f>
        <v>111.76470588235294</v>
      </c>
      <c r="P5" s="52" t="s">
        <v>10</v>
      </c>
      <c r="Q5" s="71">
        <f t="shared" ref="Q5:Q22" si="0">(K5+M5+O5)/3</f>
        <v>94.444444444444443</v>
      </c>
      <c r="R5" s="52" t="s">
        <v>10</v>
      </c>
    </row>
    <row r="6" spans="1:18">
      <c r="C6" s="64">
        <v>6</v>
      </c>
      <c r="D6" s="133">
        <v>3</v>
      </c>
      <c r="E6" s="133">
        <v>5</v>
      </c>
      <c r="F6" s="46">
        <f>(D6*200)+(E6*25)</f>
        <v>725</v>
      </c>
      <c r="G6" s="113" t="str">
        <f>D19/C19&amp;" Km/h"</f>
        <v>7,25 Km/h</v>
      </c>
      <c r="H6" s="114"/>
      <c r="J6" s="59">
        <v>9</v>
      </c>
      <c r="K6" s="77">
        <f>calcul!D7</f>
        <v>80.555555555555557</v>
      </c>
      <c r="L6" s="53" t="s">
        <v>10</v>
      </c>
      <c r="M6" s="77">
        <f>calcul!G7</f>
        <v>81.481481481481481</v>
      </c>
      <c r="N6" s="53" t="s">
        <v>10</v>
      </c>
      <c r="O6" s="77">
        <f>calcul!J7</f>
        <v>105.55555555555556</v>
      </c>
      <c r="P6" s="54" t="s">
        <v>10</v>
      </c>
      <c r="Q6" s="70">
        <f t="shared" si="0"/>
        <v>89.197530864197532</v>
      </c>
      <c r="R6" s="68" t="s">
        <v>10</v>
      </c>
    </row>
    <row r="7" spans="1:18">
      <c r="C7" s="64">
        <v>9</v>
      </c>
      <c r="D7" s="133">
        <v>5</v>
      </c>
      <c r="E7" s="133">
        <v>4</v>
      </c>
      <c r="F7" s="46">
        <f>(D7*200)+(E7*25)</f>
        <v>1100</v>
      </c>
      <c r="G7" s="113">
        <f>D20/C20</f>
        <v>7.3333333333333339</v>
      </c>
      <c r="H7" s="114"/>
      <c r="J7" s="60">
        <v>9.5</v>
      </c>
      <c r="K7" s="78">
        <f>calcul!D8</f>
        <v>76.315789473684205</v>
      </c>
      <c r="L7" s="51" t="s">
        <v>10</v>
      </c>
      <c r="M7" s="78">
        <f>calcul!G8</f>
        <v>77.192982456140356</v>
      </c>
      <c r="N7" s="51" t="s">
        <v>10</v>
      </c>
      <c r="O7" s="78">
        <f>calcul!J8</f>
        <v>100</v>
      </c>
      <c r="P7" s="52" t="s">
        <v>10</v>
      </c>
      <c r="Q7" s="71">
        <f t="shared" si="0"/>
        <v>84.502923976608187</v>
      </c>
      <c r="R7" s="52" t="s">
        <v>10</v>
      </c>
    </row>
    <row r="8" spans="1:18" ht="15.75" thickBot="1">
      <c r="C8" s="65">
        <v>3</v>
      </c>
      <c r="D8" s="134">
        <v>2</v>
      </c>
      <c r="E8" s="134">
        <v>3</v>
      </c>
      <c r="F8" s="47">
        <f>(D8*200)+(E8*25)</f>
        <v>475</v>
      </c>
      <c r="G8" s="115" t="str">
        <f>D21/C21&amp;" Km/h"</f>
        <v>9,5 Km/h</v>
      </c>
      <c r="H8" s="116"/>
      <c r="J8" s="59">
        <v>10</v>
      </c>
      <c r="K8" s="77">
        <f>calcul!D9</f>
        <v>72.5</v>
      </c>
      <c r="L8" s="53" t="s">
        <v>10</v>
      </c>
      <c r="M8" s="77">
        <f>calcul!G9</f>
        <v>73.333333333333329</v>
      </c>
      <c r="N8" s="53" t="s">
        <v>10</v>
      </c>
      <c r="O8" s="77">
        <f>calcul!J9</f>
        <v>95</v>
      </c>
      <c r="P8" s="54" t="s">
        <v>10</v>
      </c>
      <c r="Q8" s="70">
        <f t="shared" si="0"/>
        <v>80.277777777777771</v>
      </c>
      <c r="R8" s="68" t="s">
        <v>10</v>
      </c>
    </row>
    <row r="9" spans="1:18">
      <c r="J9" s="60">
        <v>10.5</v>
      </c>
      <c r="K9" s="78">
        <f>calcul!D10</f>
        <v>69.047619047619051</v>
      </c>
      <c r="L9" s="51" t="s">
        <v>10</v>
      </c>
      <c r="M9" s="78">
        <f>calcul!G10</f>
        <v>69.841269841269835</v>
      </c>
      <c r="N9" s="51" t="s">
        <v>10</v>
      </c>
      <c r="O9" s="78">
        <f>calcul!J10</f>
        <v>90.476190476190482</v>
      </c>
      <c r="P9" s="52" t="s">
        <v>10</v>
      </c>
      <c r="Q9" s="71">
        <f t="shared" si="0"/>
        <v>76.455026455026456</v>
      </c>
      <c r="R9" s="52" t="s">
        <v>10</v>
      </c>
    </row>
    <row r="10" spans="1:18">
      <c r="E10" s="48" t="s">
        <v>5</v>
      </c>
      <c r="F10" s="32" t="str">
        <f>SUM(F6:F8)&amp;"m"</f>
        <v>2300m</v>
      </c>
      <c r="G10" s="1"/>
      <c r="J10" s="59">
        <v>11</v>
      </c>
      <c r="K10" s="77">
        <f>calcul!D11</f>
        <v>65.909090909090907</v>
      </c>
      <c r="L10" s="53" t="s">
        <v>10</v>
      </c>
      <c r="M10" s="77">
        <f>calcul!G11</f>
        <v>66.666666666666671</v>
      </c>
      <c r="N10" s="53" t="s">
        <v>10</v>
      </c>
      <c r="O10" s="77">
        <f>calcul!J11</f>
        <v>86.36363636363636</v>
      </c>
      <c r="P10" s="54" t="s">
        <v>10</v>
      </c>
      <c r="Q10" s="70">
        <f t="shared" si="0"/>
        <v>72.979797979797979</v>
      </c>
      <c r="R10" s="68" t="s">
        <v>10</v>
      </c>
    </row>
    <row r="11" spans="1:18" ht="15.75" thickBot="1">
      <c r="J11" s="60">
        <v>11.5</v>
      </c>
      <c r="K11" s="78">
        <f>calcul!D12</f>
        <v>63.043478260869563</v>
      </c>
      <c r="L11" s="51" t="s">
        <v>10</v>
      </c>
      <c r="M11" s="78">
        <f>calcul!G12</f>
        <v>63.768115942028984</v>
      </c>
      <c r="N11" s="51" t="s">
        <v>10</v>
      </c>
      <c r="O11" s="78">
        <f>calcul!J12</f>
        <v>82.608695652173907</v>
      </c>
      <c r="P11" s="52" t="s">
        <v>10</v>
      </c>
      <c r="Q11" s="71">
        <f t="shared" si="0"/>
        <v>69.806763285024147</v>
      </c>
      <c r="R11" s="52" t="s">
        <v>10</v>
      </c>
    </row>
    <row r="12" spans="1:18" ht="15.75" thickBot="1">
      <c r="A12" s="45"/>
      <c r="B12" s="45"/>
      <c r="C12" s="105" t="s">
        <v>14</v>
      </c>
      <c r="D12" s="106"/>
      <c r="F12" s="98" t="s">
        <v>23</v>
      </c>
      <c r="G12" s="99"/>
      <c r="H12" s="135">
        <v>9</v>
      </c>
      <c r="J12" s="59">
        <v>12</v>
      </c>
      <c r="K12" s="77">
        <f>calcul!D13</f>
        <v>60.416666666666664</v>
      </c>
      <c r="L12" s="53" t="s">
        <v>10</v>
      </c>
      <c r="M12" s="77">
        <f>calcul!G13</f>
        <v>61.111111111111114</v>
      </c>
      <c r="N12" s="53" t="s">
        <v>10</v>
      </c>
      <c r="O12" s="77">
        <f>calcul!J13</f>
        <v>79.166666666666671</v>
      </c>
      <c r="P12" s="54" t="s">
        <v>10</v>
      </c>
      <c r="Q12" s="70">
        <f t="shared" si="0"/>
        <v>66.898148148148152</v>
      </c>
      <c r="R12" s="68" t="s">
        <v>10</v>
      </c>
    </row>
    <row r="13" spans="1:18">
      <c r="A13" s="45"/>
      <c r="B13" s="45"/>
      <c r="C13" s="107"/>
      <c r="D13" s="108"/>
      <c r="J13" s="60">
        <v>12.5</v>
      </c>
      <c r="K13" s="78">
        <f>calcul!D14</f>
        <v>58</v>
      </c>
      <c r="L13" s="51" t="s">
        <v>10</v>
      </c>
      <c r="M13" s="78">
        <f>calcul!G14</f>
        <v>58.666666666666664</v>
      </c>
      <c r="N13" s="51" t="s">
        <v>10</v>
      </c>
      <c r="O13" s="78">
        <f>calcul!J14</f>
        <v>76</v>
      </c>
      <c r="P13" s="52" t="s">
        <v>10</v>
      </c>
      <c r="Q13" s="71">
        <f t="shared" si="0"/>
        <v>64.222222222222214</v>
      </c>
      <c r="R13" s="52" t="s">
        <v>10</v>
      </c>
    </row>
    <row r="14" spans="1:18">
      <c r="A14" s="45"/>
      <c r="B14" s="45"/>
      <c r="C14" s="107"/>
      <c r="D14" s="108"/>
      <c r="G14" s="1"/>
      <c r="J14" s="59">
        <v>13</v>
      </c>
      <c r="K14" s="77">
        <f>calcul!D15</f>
        <v>55.769230769230766</v>
      </c>
      <c r="L14" s="53" t="s">
        <v>10</v>
      </c>
      <c r="M14" s="77">
        <f>calcul!G15</f>
        <v>56.410256410256409</v>
      </c>
      <c r="N14" s="53" t="s">
        <v>10</v>
      </c>
      <c r="O14" s="77">
        <f>calcul!J15</f>
        <v>73.07692307692308</v>
      </c>
      <c r="P14" s="54" t="s">
        <v>10</v>
      </c>
      <c r="Q14" s="70">
        <f t="shared" si="0"/>
        <v>61.752136752136757</v>
      </c>
      <c r="R14" s="68" t="s">
        <v>10</v>
      </c>
    </row>
    <row r="15" spans="1:18" ht="15.75" thickBot="1">
      <c r="C15" s="109"/>
      <c r="D15" s="110"/>
      <c r="J15" s="60">
        <v>13.5</v>
      </c>
      <c r="K15" s="78">
        <f>calcul!D16</f>
        <v>53.703703703703702</v>
      </c>
      <c r="L15" s="51" t="s">
        <v>10</v>
      </c>
      <c r="M15" s="78">
        <f>calcul!G16</f>
        <v>54.320987654320987</v>
      </c>
      <c r="N15" s="51" t="s">
        <v>10</v>
      </c>
      <c r="O15" s="78">
        <f>calcul!J16</f>
        <v>70.370370370370367</v>
      </c>
      <c r="P15" s="52" t="s">
        <v>10</v>
      </c>
      <c r="Q15" s="71">
        <f t="shared" si="0"/>
        <v>59.465020576131678</v>
      </c>
      <c r="R15" s="52" t="s">
        <v>10</v>
      </c>
    </row>
    <row r="16" spans="1:18">
      <c r="J16" s="59">
        <v>14</v>
      </c>
      <c r="K16" s="77">
        <f>calcul!D17</f>
        <v>51.785714285714285</v>
      </c>
      <c r="L16" s="53" t="s">
        <v>10</v>
      </c>
      <c r="M16" s="77">
        <f>calcul!G17</f>
        <v>52.38095238095238</v>
      </c>
      <c r="N16" s="53" t="s">
        <v>10</v>
      </c>
      <c r="O16" s="77">
        <f>calcul!J17</f>
        <v>67.857142857142861</v>
      </c>
      <c r="P16" s="54" t="s">
        <v>10</v>
      </c>
      <c r="Q16" s="70">
        <f t="shared" si="0"/>
        <v>57.341269841269842</v>
      </c>
      <c r="R16" s="68" t="s">
        <v>10</v>
      </c>
    </row>
    <row r="17" spans="3:18">
      <c r="J17" s="60">
        <v>14.5</v>
      </c>
      <c r="K17" s="78">
        <f>calcul!D18</f>
        <v>50</v>
      </c>
      <c r="L17" s="51" t="s">
        <v>10</v>
      </c>
      <c r="M17" s="78">
        <f>calcul!G18</f>
        <v>50.574712643678161</v>
      </c>
      <c r="N17" s="51" t="s">
        <v>10</v>
      </c>
      <c r="O17" s="78">
        <f>calcul!J18</f>
        <v>65.517241379310349</v>
      </c>
      <c r="P17" s="52" t="s">
        <v>10</v>
      </c>
      <c r="Q17" s="71">
        <f t="shared" si="0"/>
        <v>55.363984674329508</v>
      </c>
      <c r="R17" s="52" t="s">
        <v>10</v>
      </c>
    </row>
    <row r="18" spans="3:18">
      <c r="J18" s="59">
        <v>15</v>
      </c>
      <c r="K18" s="77">
        <f>calcul!D19</f>
        <v>48.333333333333336</v>
      </c>
      <c r="L18" s="53" t="s">
        <v>10</v>
      </c>
      <c r="M18" s="77">
        <f>calcul!G19</f>
        <v>48.888888888888886</v>
      </c>
      <c r="N18" s="53" t="s">
        <v>10</v>
      </c>
      <c r="O18" s="77">
        <f>calcul!J19</f>
        <v>63.333333333333336</v>
      </c>
      <c r="P18" s="54" t="s">
        <v>10</v>
      </c>
      <c r="Q18" s="70">
        <f t="shared" si="0"/>
        <v>53.518518518518526</v>
      </c>
      <c r="R18" s="68" t="s">
        <v>10</v>
      </c>
    </row>
    <row r="19" spans="3:18">
      <c r="C19" s="73">
        <f>C6/60</f>
        <v>0.1</v>
      </c>
      <c r="D19" s="73">
        <f>F6/1000</f>
        <v>0.72499999999999998</v>
      </c>
      <c r="E19" s="138" t="s">
        <v>4</v>
      </c>
      <c r="F19" s="138"/>
      <c r="G19" s="136" t="s">
        <v>24</v>
      </c>
      <c r="H19" s="136"/>
      <c r="J19" s="60">
        <v>15.5</v>
      </c>
      <c r="K19" s="78">
        <f>calcul!D20</f>
        <v>46.774193548387096</v>
      </c>
      <c r="L19" s="51" t="s">
        <v>10</v>
      </c>
      <c r="M19" s="78">
        <f>calcul!G20</f>
        <v>47.311827956989248</v>
      </c>
      <c r="N19" s="51" t="s">
        <v>10</v>
      </c>
      <c r="O19" s="78">
        <f>calcul!J20</f>
        <v>61.29032258064516</v>
      </c>
      <c r="P19" s="52" t="s">
        <v>10</v>
      </c>
      <c r="Q19" s="71">
        <f t="shared" si="0"/>
        <v>51.792114695340501</v>
      </c>
      <c r="R19" s="52" t="s">
        <v>10</v>
      </c>
    </row>
    <row r="20" spans="3:18">
      <c r="C20" s="73">
        <f>C7/60</f>
        <v>0.15</v>
      </c>
      <c r="D20" s="73">
        <f>F7/1000</f>
        <v>1.1000000000000001</v>
      </c>
      <c r="E20" s="138"/>
      <c r="F20" s="138"/>
      <c r="G20" s="137" t="s">
        <v>25</v>
      </c>
      <c r="H20" s="137" t="s">
        <v>26</v>
      </c>
      <c r="J20" s="59">
        <v>16</v>
      </c>
      <c r="K20" s="77">
        <f>calcul!D21</f>
        <v>45.3125</v>
      </c>
      <c r="L20" s="53" t="s">
        <v>10</v>
      </c>
      <c r="M20" s="77">
        <f>calcul!G21</f>
        <v>45.833333333333336</v>
      </c>
      <c r="N20" s="53" t="s">
        <v>10</v>
      </c>
      <c r="O20" s="77">
        <f>calcul!J21</f>
        <v>59.375</v>
      </c>
      <c r="P20" s="54" t="s">
        <v>10</v>
      </c>
      <c r="Q20" s="70">
        <f t="shared" si="0"/>
        <v>50.173611111111114</v>
      </c>
      <c r="R20" s="68" t="s">
        <v>10</v>
      </c>
    </row>
    <row r="21" spans="3:18">
      <c r="C21" s="73">
        <f>C8/60</f>
        <v>0.05</v>
      </c>
      <c r="D21" s="73">
        <f>F8/1000</f>
        <v>0.47499999999999998</v>
      </c>
      <c r="E21" s="139" t="str">
        <f>F10</f>
        <v>2300m</v>
      </c>
      <c r="F21" s="139"/>
      <c r="J21" s="60">
        <v>16.5</v>
      </c>
      <c r="K21" s="78">
        <f>calcul!D22</f>
        <v>43.939393939393938</v>
      </c>
      <c r="L21" s="51" t="s">
        <v>10</v>
      </c>
      <c r="M21" s="78">
        <f>calcul!G22</f>
        <v>44.444444444444443</v>
      </c>
      <c r="N21" s="51" t="s">
        <v>10</v>
      </c>
      <c r="O21" s="78">
        <f>calcul!J22</f>
        <v>57.575757575757578</v>
      </c>
      <c r="P21" s="52" t="s">
        <v>10</v>
      </c>
      <c r="Q21" s="71">
        <f t="shared" si="0"/>
        <v>48.65319865319865</v>
      </c>
      <c r="R21" s="52" t="s">
        <v>10</v>
      </c>
    </row>
    <row r="22" spans="3:18" ht="15.75" thickBot="1">
      <c r="E22" s="139"/>
      <c r="F22" s="139"/>
      <c r="J22" s="61">
        <v>17</v>
      </c>
      <c r="K22" s="79">
        <f>calcul!D23</f>
        <v>42.647058823529413</v>
      </c>
      <c r="L22" s="55" t="s">
        <v>10</v>
      </c>
      <c r="M22" s="79">
        <f>calcul!G23</f>
        <v>43.137254901960787</v>
      </c>
      <c r="N22" s="55" t="s">
        <v>10</v>
      </c>
      <c r="O22" s="79">
        <f>calcul!J23</f>
        <v>55.882352941176471</v>
      </c>
      <c r="P22" s="56" t="s">
        <v>10</v>
      </c>
      <c r="Q22" s="72">
        <f t="shared" si="0"/>
        <v>47.222222222222221</v>
      </c>
      <c r="R22" s="69" t="s">
        <v>10</v>
      </c>
    </row>
    <row r="23" spans="3:18">
      <c r="E23" s="139"/>
      <c r="F23" s="139"/>
    </row>
    <row r="24" spans="3:18">
      <c r="E24" s="139"/>
      <c r="F24" s="139"/>
    </row>
    <row r="25" spans="3:18">
      <c r="E25" s="139"/>
      <c r="F25" s="139"/>
    </row>
    <row r="26" spans="3:18">
      <c r="E26" s="139"/>
      <c r="F26" s="139"/>
    </row>
    <row r="27" spans="3:18">
      <c r="E27" s="139"/>
      <c r="F27" s="139"/>
    </row>
    <row r="28" spans="3:18">
      <c r="E28" s="139"/>
      <c r="F28" s="139"/>
    </row>
    <row r="29" spans="3:18">
      <c r="E29" s="139"/>
      <c r="F29" s="139"/>
    </row>
  </sheetData>
  <mergeCells count="22">
    <mergeCell ref="E28:F28"/>
    <mergeCell ref="E29:F29"/>
    <mergeCell ref="E23:F23"/>
    <mergeCell ref="E24:F24"/>
    <mergeCell ref="E25:F25"/>
    <mergeCell ref="E26:F26"/>
    <mergeCell ref="E27:F27"/>
    <mergeCell ref="G19:H19"/>
    <mergeCell ref="E19:F20"/>
    <mergeCell ref="E21:F21"/>
    <mergeCell ref="E22:F22"/>
    <mergeCell ref="F12:G12"/>
    <mergeCell ref="Q2:R2"/>
    <mergeCell ref="G5:H5"/>
    <mergeCell ref="B1:H3"/>
    <mergeCell ref="C12:D15"/>
    <mergeCell ref="K2:L2"/>
    <mergeCell ref="M2:N2"/>
    <mergeCell ref="O2:P2"/>
    <mergeCell ref="G6:H6"/>
    <mergeCell ref="G7:H7"/>
    <mergeCell ref="G8:H8"/>
  </mergeCells>
  <phoneticPr fontId="5" type="noConversion"/>
  <conditionalFormatting sqref="J4:R4">
    <cfRule type="expression" dxfId="77" priority="19">
      <formula>AND($H$12&lt;&gt;8)</formula>
    </cfRule>
    <cfRule type="expression" dxfId="76" priority="73">
      <formula>AND($H$12=8)</formula>
    </cfRule>
    <cfRule type="expression" priority="74">
      <formula>AND($H$12)=8</formula>
    </cfRule>
    <cfRule type="expression" dxfId="75" priority="75">
      <formula>et+$H$12=8</formula>
    </cfRule>
    <cfRule type="expression" dxfId="74" priority="76">
      <formula>et+$H$12=8</formula>
    </cfRule>
  </conditionalFormatting>
  <conditionalFormatting sqref="J6:R6">
    <cfRule type="expression" dxfId="73" priority="17">
      <formula>AND($H$12&lt;&gt;9)</formula>
    </cfRule>
    <cfRule type="expression" dxfId="72" priority="77">
      <formula>AND($H$12=9)</formula>
    </cfRule>
  </conditionalFormatting>
  <conditionalFormatting sqref="J5:R5">
    <cfRule type="expression" dxfId="71" priority="18">
      <formula>AND($H$12&lt;&gt;8.5)</formula>
    </cfRule>
    <cfRule type="expression" dxfId="70" priority="78">
      <formula>AND($H$12=8.5)</formula>
    </cfRule>
  </conditionalFormatting>
  <conditionalFormatting sqref="J7:R7">
    <cfRule type="expression" dxfId="69" priority="16">
      <formula>AND($H$12&lt;&gt;9.5)</formula>
    </cfRule>
    <cfRule type="expression" dxfId="68" priority="79">
      <formula>AND($H$12=9.5)</formula>
    </cfRule>
  </conditionalFormatting>
  <conditionalFormatting sqref="J8:R8">
    <cfRule type="expression" dxfId="67" priority="15">
      <formula>AND($H$12&lt;&gt;10)</formula>
    </cfRule>
    <cfRule type="expression" dxfId="66" priority="80">
      <formula>AND($H$12=10)</formula>
    </cfRule>
  </conditionalFormatting>
  <conditionalFormatting sqref="J9:R9">
    <cfRule type="expression" dxfId="65" priority="14">
      <formula>AND($H$12&lt;&gt;10.5)</formula>
    </cfRule>
    <cfRule type="expression" dxfId="64" priority="81">
      <formula>AND($H$12=10.5)</formula>
    </cfRule>
  </conditionalFormatting>
  <conditionalFormatting sqref="J10:R10">
    <cfRule type="expression" dxfId="63" priority="13">
      <formula>AND($H$12&lt;&gt;11)</formula>
    </cfRule>
    <cfRule type="expression" dxfId="62" priority="82">
      <formula>AND($H$12=11)</formula>
    </cfRule>
  </conditionalFormatting>
  <conditionalFormatting sqref="J11:R11">
    <cfRule type="expression" dxfId="61" priority="12">
      <formula>AND($H$12&lt;&gt;11.5)</formula>
    </cfRule>
    <cfRule type="expression" dxfId="60" priority="83">
      <formula>AND($H$12=11.5)</formula>
    </cfRule>
  </conditionalFormatting>
  <conditionalFormatting sqref="J12:R12">
    <cfRule type="expression" dxfId="59" priority="11">
      <formula>AND($H$12&lt;&gt;12)</formula>
    </cfRule>
    <cfRule type="expression" dxfId="58" priority="84">
      <formula>AND($H$12=12)</formula>
    </cfRule>
  </conditionalFormatting>
  <conditionalFormatting sqref="J13:R13">
    <cfRule type="expression" dxfId="57" priority="10">
      <formula>AND($H$12&lt;&gt;12.5)</formula>
    </cfRule>
    <cfRule type="expression" dxfId="56" priority="85">
      <formula>AND($H$12=12.5)</formula>
    </cfRule>
  </conditionalFormatting>
  <conditionalFormatting sqref="J14:R14">
    <cfRule type="expression" dxfId="55" priority="9">
      <formula>AND($H$12&lt;&gt;13)</formula>
    </cfRule>
    <cfRule type="expression" dxfId="54" priority="86">
      <formula>AND($H$12=13)</formula>
    </cfRule>
  </conditionalFormatting>
  <conditionalFormatting sqref="J15:R15">
    <cfRule type="expression" dxfId="53" priority="8">
      <formula>AND($H$12&lt;&gt;13.5)</formula>
    </cfRule>
    <cfRule type="expression" dxfId="52" priority="87">
      <formula>AND($H$12=13.5)</formula>
    </cfRule>
  </conditionalFormatting>
  <conditionalFormatting sqref="J16:R16">
    <cfRule type="expression" dxfId="51" priority="7">
      <formula>AND($H$12&lt;&gt;14)</formula>
    </cfRule>
    <cfRule type="expression" dxfId="50" priority="88">
      <formula>AND($H$12=14)</formula>
    </cfRule>
  </conditionalFormatting>
  <conditionalFormatting sqref="J17:R17">
    <cfRule type="expression" dxfId="49" priority="6">
      <formula>AND($H$12&lt;&gt;14.5)</formula>
    </cfRule>
    <cfRule type="expression" dxfId="48" priority="89">
      <formula>AND($H$12=14.5)</formula>
    </cfRule>
  </conditionalFormatting>
  <conditionalFormatting sqref="J18:R18">
    <cfRule type="expression" dxfId="47" priority="5">
      <formula>AND($H$12&lt;&gt;15)</formula>
    </cfRule>
    <cfRule type="expression" dxfId="46" priority="90">
      <formula>AND($H$12=15)</formula>
    </cfRule>
  </conditionalFormatting>
  <conditionalFormatting sqref="J19:R19">
    <cfRule type="expression" dxfId="45" priority="4">
      <formula>AND($H$12&lt;&gt;15.5)</formula>
    </cfRule>
    <cfRule type="expression" dxfId="44" priority="91">
      <formula>AND($H$12=15.5)</formula>
    </cfRule>
  </conditionalFormatting>
  <conditionalFormatting sqref="J20:R20">
    <cfRule type="expression" dxfId="43" priority="3">
      <formula>AND($H$12&lt;&gt;16)</formula>
    </cfRule>
    <cfRule type="expression" dxfId="42" priority="92">
      <formula>AND($H$12=16)</formula>
    </cfRule>
  </conditionalFormatting>
  <conditionalFormatting sqref="J21:R21">
    <cfRule type="expression" dxfId="41" priority="2">
      <formula>AND($H$12&lt;&gt;16.5)</formula>
    </cfRule>
    <cfRule type="expression" dxfId="40" priority="93">
      <formula>AND($H$12=16.5)</formula>
    </cfRule>
  </conditionalFormatting>
  <conditionalFormatting sqref="J22:R22">
    <cfRule type="expression" dxfId="39" priority="1">
      <formula>AND($H$12&lt;&gt;17)</formula>
    </cfRule>
    <cfRule type="expression" dxfId="38" priority="94">
      <formula>AND($H$12=17)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25"/>
  <sheetViews>
    <sheetView workbookViewId="0">
      <selection activeCell="G20" sqref="G20"/>
    </sheetView>
  </sheetViews>
  <sheetFormatPr baseColWidth="10" defaultRowHeight="15"/>
  <cols>
    <col min="3" max="3" width="9.85546875" customWidth="1"/>
    <col min="5" max="6" width="8.7109375" customWidth="1"/>
    <col min="7" max="8" width="9.140625" customWidth="1"/>
    <col min="9" max="16" width="8.7109375" customWidth="1"/>
    <col min="17" max="17" width="6" customWidth="1"/>
    <col min="18" max="18" width="5.28515625" customWidth="1"/>
  </cols>
  <sheetData>
    <row r="1" spans="1:18" ht="15.75" customHeight="1" thickBot="1">
      <c r="B1" s="104" t="s">
        <v>21</v>
      </c>
      <c r="C1" s="104"/>
      <c r="D1" s="104"/>
      <c r="E1" s="104"/>
      <c r="F1" s="104"/>
      <c r="G1" s="104"/>
      <c r="H1" s="104"/>
    </row>
    <row r="2" spans="1:18" ht="15" customHeight="1">
      <c r="B2" s="104"/>
      <c r="C2" s="104"/>
      <c r="D2" s="104"/>
      <c r="E2" s="104"/>
      <c r="F2" s="104"/>
      <c r="G2" s="104"/>
      <c r="H2" s="104"/>
      <c r="J2" s="49" t="s">
        <v>6</v>
      </c>
      <c r="K2" s="111" t="s">
        <v>20</v>
      </c>
      <c r="L2" s="111"/>
      <c r="M2" s="111" t="s">
        <v>8</v>
      </c>
      <c r="N2" s="111"/>
      <c r="O2" s="111" t="s">
        <v>7</v>
      </c>
      <c r="P2" s="112"/>
      <c r="Q2" s="117" t="s">
        <v>22</v>
      </c>
      <c r="R2" s="118"/>
    </row>
    <row r="3" spans="1:18" ht="15" customHeight="1">
      <c r="B3" s="104"/>
      <c r="C3" s="104"/>
      <c r="D3" s="104"/>
      <c r="E3" s="104"/>
      <c r="F3" s="104"/>
      <c r="G3" s="104"/>
      <c r="H3" s="104"/>
      <c r="J3" s="86"/>
      <c r="K3" s="87"/>
      <c r="L3" s="88"/>
      <c r="M3" s="87"/>
      <c r="N3" s="88"/>
      <c r="O3" s="87"/>
      <c r="P3" s="91"/>
      <c r="Q3" s="92"/>
      <c r="R3" s="91"/>
    </row>
    <row r="4" spans="1:18" ht="15" customHeight="1">
      <c r="B4" s="84"/>
      <c r="C4" s="84"/>
      <c r="D4" s="84"/>
      <c r="E4" s="84"/>
      <c r="F4" s="84"/>
      <c r="G4" s="84"/>
      <c r="H4" s="84"/>
      <c r="J4" s="81"/>
      <c r="K4" s="82"/>
      <c r="L4" s="83"/>
      <c r="M4" s="82"/>
      <c r="N4" s="83"/>
      <c r="O4" s="82"/>
      <c r="P4" s="85"/>
      <c r="Q4" s="93"/>
      <c r="R4" s="85"/>
    </row>
    <row r="5" spans="1:18" ht="15" customHeight="1">
      <c r="B5" s="84"/>
      <c r="C5" s="84"/>
      <c r="D5" s="84"/>
      <c r="E5" s="84"/>
      <c r="F5" s="84"/>
      <c r="G5" s="84"/>
      <c r="H5" s="84"/>
      <c r="J5" s="86"/>
      <c r="K5" s="87"/>
      <c r="L5" s="88"/>
      <c r="M5" s="87"/>
      <c r="N5" s="88"/>
      <c r="O5" s="87"/>
      <c r="P5" s="89"/>
      <c r="Q5" s="94"/>
      <c r="R5" s="90"/>
    </row>
    <row r="6" spans="1:18" ht="15" customHeight="1">
      <c r="B6" s="84"/>
      <c r="C6" s="84"/>
      <c r="D6" s="84"/>
      <c r="E6" s="84"/>
      <c r="F6" s="84"/>
      <c r="G6" s="84"/>
      <c r="H6" s="84"/>
      <c r="J6" s="50"/>
      <c r="K6" s="76"/>
      <c r="L6" s="51"/>
      <c r="M6" s="76"/>
      <c r="N6" s="51"/>
      <c r="O6" s="76"/>
      <c r="P6" s="51"/>
      <c r="Q6" s="95"/>
      <c r="R6" s="52"/>
    </row>
    <row r="7" spans="1:18" ht="15.75" thickBot="1">
      <c r="J7" s="59">
        <v>8</v>
      </c>
      <c r="K7" s="77">
        <f>calcul!D27</f>
        <v>0</v>
      </c>
      <c r="L7" s="53" t="s">
        <v>10</v>
      </c>
      <c r="M7" s="77">
        <f>calcul!G27</f>
        <v>0</v>
      </c>
      <c r="N7" s="53" t="s">
        <v>10</v>
      </c>
      <c r="O7" s="77">
        <f>calcul!J27</f>
        <v>0</v>
      </c>
      <c r="P7" s="54" t="s">
        <v>10</v>
      </c>
      <c r="Q7" s="96">
        <f>(K7+M7+O7)/3</f>
        <v>0</v>
      </c>
      <c r="R7" s="68" t="s">
        <v>10</v>
      </c>
    </row>
    <row r="8" spans="1:18">
      <c r="C8" s="57" t="s">
        <v>16</v>
      </c>
      <c r="D8" s="58" t="s">
        <v>0</v>
      </c>
      <c r="E8" s="58" t="s">
        <v>17</v>
      </c>
      <c r="F8" s="58" t="s">
        <v>4</v>
      </c>
      <c r="G8" s="102" t="s">
        <v>2</v>
      </c>
      <c r="H8" s="103"/>
      <c r="J8" s="60">
        <v>8.5</v>
      </c>
      <c r="K8" s="80">
        <f>calcul!D28</f>
        <v>0</v>
      </c>
      <c r="L8" s="51" t="s">
        <v>10</v>
      </c>
      <c r="M8" s="80">
        <f>calcul!G28</f>
        <v>0</v>
      </c>
      <c r="N8" s="51" t="s">
        <v>10</v>
      </c>
      <c r="O8" s="80">
        <f>calcul!J28</f>
        <v>0</v>
      </c>
      <c r="P8" s="52" t="s">
        <v>10</v>
      </c>
      <c r="Q8" s="95">
        <f t="shared" ref="Q8:Q25" si="0">(K8+M8+O8)/3</f>
        <v>0</v>
      </c>
      <c r="R8" s="52" t="s">
        <v>10</v>
      </c>
    </row>
    <row r="9" spans="1:18">
      <c r="C9" s="64">
        <v>7</v>
      </c>
      <c r="D9" s="46"/>
      <c r="E9" s="46"/>
      <c r="F9" s="46">
        <f>(D9*200)+(E9*25)</f>
        <v>0</v>
      </c>
      <c r="G9" s="113" t="str">
        <f>B15/A15&amp;" Km/h"</f>
        <v>0 Km/h</v>
      </c>
      <c r="H9" s="114"/>
      <c r="J9" s="59">
        <v>9</v>
      </c>
      <c r="K9" s="77">
        <f>calcul!D29</f>
        <v>0</v>
      </c>
      <c r="L9" s="53" t="s">
        <v>10</v>
      </c>
      <c r="M9" s="77">
        <f>calcul!G29</f>
        <v>0</v>
      </c>
      <c r="N9" s="53" t="s">
        <v>10</v>
      </c>
      <c r="O9" s="77">
        <f>calcul!J29</f>
        <v>0</v>
      </c>
      <c r="P9" s="54" t="s">
        <v>10</v>
      </c>
      <c r="Q9" s="96">
        <f t="shared" si="0"/>
        <v>0</v>
      </c>
      <c r="R9" s="68" t="s">
        <v>10</v>
      </c>
    </row>
    <row r="10" spans="1:18">
      <c r="C10" s="64">
        <v>4</v>
      </c>
      <c r="D10" s="46"/>
      <c r="E10" s="46"/>
      <c r="F10" s="46">
        <f>(D10*200)+(E10*25)</f>
        <v>0</v>
      </c>
      <c r="G10" s="113" t="str">
        <f>B16/A16&amp;" Km/h"</f>
        <v>0 Km/h</v>
      </c>
      <c r="H10" s="114"/>
      <c r="J10" s="60">
        <v>9.5</v>
      </c>
      <c r="K10" s="80">
        <f>calcul!D30</f>
        <v>0</v>
      </c>
      <c r="L10" s="51" t="s">
        <v>10</v>
      </c>
      <c r="M10" s="80">
        <f>calcul!G30</f>
        <v>0</v>
      </c>
      <c r="N10" s="51" t="s">
        <v>10</v>
      </c>
      <c r="O10" s="80">
        <f>calcul!J30</f>
        <v>0</v>
      </c>
      <c r="P10" s="52" t="s">
        <v>10</v>
      </c>
      <c r="Q10" s="95">
        <f t="shared" si="0"/>
        <v>0</v>
      </c>
      <c r="R10" s="52" t="s">
        <v>10</v>
      </c>
    </row>
    <row r="11" spans="1:18" ht="15.75" thickBot="1">
      <c r="C11" s="65">
        <v>2</v>
      </c>
      <c r="D11" s="47"/>
      <c r="E11" s="47"/>
      <c r="F11" s="47">
        <f>(D11*200)+(E11*25)</f>
        <v>0</v>
      </c>
      <c r="G11" s="115" t="str">
        <f>B17/A17&amp;" Km/h"</f>
        <v>0 Km/h</v>
      </c>
      <c r="H11" s="116"/>
      <c r="J11" s="59">
        <v>10</v>
      </c>
      <c r="K11" s="77">
        <f>calcul!D31</f>
        <v>0</v>
      </c>
      <c r="L11" s="53" t="s">
        <v>10</v>
      </c>
      <c r="M11" s="77">
        <f>calcul!G31</f>
        <v>0</v>
      </c>
      <c r="N11" s="53" t="s">
        <v>10</v>
      </c>
      <c r="O11" s="77">
        <f>calcul!J31</f>
        <v>0</v>
      </c>
      <c r="P11" s="54" t="s">
        <v>10</v>
      </c>
      <c r="Q11" s="96">
        <f t="shared" si="0"/>
        <v>0</v>
      </c>
      <c r="R11" s="68" t="s">
        <v>10</v>
      </c>
    </row>
    <row r="12" spans="1:18">
      <c r="H12" t="s">
        <v>18</v>
      </c>
      <c r="J12" s="60">
        <v>10.5</v>
      </c>
      <c r="K12" s="80">
        <f>calcul!D32</f>
        <v>0</v>
      </c>
      <c r="L12" s="51" t="s">
        <v>10</v>
      </c>
      <c r="M12" s="80">
        <f>calcul!G32</f>
        <v>0</v>
      </c>
      <c r="N12" s="51" t="s">
        <v>10</v>
      </c>
      <c r="O12" s="80">
        <f>calcul!J32</f>
        <v>0</v>
      </c>
      <c r="P12" s="52" t="s">
        <v>10</v>
      </c>
      <c r="Q12" s="95">
        <f t="shared" si="0"/>
        <v>0</v>
      </c>
      <c r="R12" s="52" t="s">
        <v>10</v>
      </c>
    </row>
    <row r="13" spans="1:18">
      <c r="E13" s="48" t="s">
        <v>5</v>
      </c>
      <c r="F13" s="32" t="str">
        <f>SUM(F9:F11)&amp;"m"</f>
        <v>0m</v>
      </c>
      <c r="G13" s="1"/>
      <c r="J13" s="59">
        <v>11</v>
      </c>
      <c r="K13" s="77">
        <f>calcul!D33</f>
        <v>0</v>
      </c>
      <c r="L13" s="53" t="s">
        <v>10</v>
      </c>
      <c r="M13" s="77">
        <f>calcul!G33</f>
        <v>0</v>
      </c>
      <c r="N13" s="53" t="s">
        <v>10</v>
      </c>
      <c r="O13" s="77">
        <f>calcul!J33</f>
        <v>0</v>
      </c>
      <c r="P13" s="54" t="s">
        <v>10</v>
      </c>
      <c r="Q13" s="96">
        <f t="shared" si="0"/>
        <v>0</v>
      </c>
      <c r="R13" s="68" t="s">
        <v>10</v>
      </c>
    </row>
    <row r="14" spans="1:18" ht="15.75" thickBot="1">
      <c r="J14" s="60">
        <v>11.5</v>
      </c>
      <c r="K14" s="80">
        <f>calcul!D34</f>
        <v>0</v>
      </c>
      <c r="L14" s="51" t="s">
        <v>10</v>
      </c>
      <c r="M14" s="80">
        <f>calcul!G34</f>
        <v>0</v>
      </c>
      <c r="N14" s="51" t="s">
        <v>10</v>
      </c>
      <c r="O14" s="80">
        <f>calcul!J34</f>
        <v>0</v>
      </c>
      <c r="P14" s="52" t="s">
        <v>10</v>
      </c>
      <c r="Q14" s="95">
        <f t="shared" si="0"/>
        <v>0</v>
      </c>
      <c r="R14" s="52" t="s">
        <v>10</v>
      </c>
    </row>
    <row r="15" spans="1:18" ht="15.75" thickBot="1">
      <c r="A15" s="45">
        <f>C9/60</f>
        <v>0.11666666666666667</v>
      </c>
      <c r="B15" s="45">
        <f>F9/1000</f>
        <v>0</v>
      </c>
      <c r="C15" s="105" t="s">
        <v>15</v>
      </c>
      <c r="D15" s="106"/>
      <c r="F15" s="98" t="s">
        <v>23</v>
      </c>
      <c r="G15" s="99"/>
      <c r="H15" s="75"/>
      <c r="J15" s="59">
        <v>12</v>
      </c>
      <c r="K15" s="77">
        <f>calcul!D35</f>
        <v>0</v>
      </c>
      <c r="L15" s="53" t="s">
        <v>10</v>
      </c>
      <c r="M15" s="77">
        <f>calcul!G35</f>
        <v>0</v>
      </c>
      <c r="N15" s="53" t="s">
        <v>10</v>
      </c>
      <c r="O15" s="77">
        <f>calcul!J35</f>
        <v>0</v>
      </c>
      <c r="P15" s="54" t="s">
        <v>10</v>
      </c>
      <c r="Q15" s="96">
        <f t="shared" si="0"/>
        <v>0</v>
      </c>
      <c r="R15" s="68" t="s">
        <v>10</v>
      </c>
    </row>
    <row r="16" spans="1:18">
      <c r="A16" s="45">
        <f>C10/60</f>
        <v>6.6666666666666666E-2</v>
      </c>
      <c r="B16" s="45">
        <f>F10/1000</f>
        <v>0</v>
      </c>
      <c r="C16" s="107"/>
      <c r="D16" s="108"/>
      <c r="J16" s="60">
        <v>12.5</v>
      </c>
      <c r="K16" s="80">
        <f>calcul!D36</f>
        <v>0</v>
      </c>
      <c r="L16" s="51" t="s">
        <v>10</v>
      </c>
      <c r="M16" s="80">
        <f>calcul!G36</f>
        <v>0</v>
      </c>
      <c r="N16" s="51" t="s">
        <v>10</v>
      </c>
      <c r="O16" s="80">
        <f>calcul!J36</f>
        <v>0</v>
      </c>
      <c r="P16" s="52" t="s">
        <v>10</v>
      </c>
      <c r="Q16" s="95">
        <f t="shared" si="0"/>
        <v>0</v>
      </c>
      <c r="R16" s="52" t="s">
        <v>10</v>
      </c>
    </row>
    <row r="17" spans="1:18">
      <c r="A17" s="45">
        <f>C11/60</f>
        <v>3.3333333333333333E-2</v>
      </c>
      <c r="B17" s="45">
        <f>F11/1000</f>
        <v>0</v>
      </c>
      <c r="C17" s="107"/>
      <c r="D17" s="108"/>
      <c r="G17" s="1"/>
      <c r="J17" s="59">
        <v>13</v>
      </c>
      <c r="K17" s="77">
        <f>calcul!D37</f>
        <v>0</v>
      </c>
      <c r="L17" s="53" t="s">
        <v>10</v>
      </c>
      <c r="M17" s="77">
        <f>calcul!G37</f>
        <v>0</v>
      </c>
      <c r="N17" s="53" t="s">
        <v>10</v>
      </c>
      <c r="O17" s="77">
        <f>calcul!J37</f>
        <v>0</v>
      </c>
      <c r="P17" s="54" t="s">
        <v>10</v>
      </c>
      <c r="Q17" s="96">
        <f t="shared" si="0"/>
        <v>0</v>
      </c>
      <c r="R17" s="68" t="s">
        <v>10</v>
      </c>
    </row>
    <row r="18" spans="1:18" ht="15.75" thickBot="1">
      <c r="C18" s="109"/>
      <c r="D18" s="110"/>
      <c r="G18" s="74"/>
      <c r="J18" s="60">
        <v>13.5</v>
      </c>
      <c r="K18" s="80">
        <f>calcul!D38</f>
        <v>0</v>
      </c>
      <c r="L18" s="51" t="s">
        <v>10</v>
      </c>
      <c r="M18" s="80">
        <f>calcul!G38</f>
        <v>0</v>
      </c>
      <c r="N18" s="51" t="s">
        <v>10</v>
      </c>
      <c r="O18" s="80">
        <f>calcul!J38</f>
        <v>0</v>
      </c>
      <c r="P18" s="52" t="s">
        <v>10</v>
      </c>
      <c r="Q18" s="95">
        <f t="shared" si="0"/>
        <v>0</v>
      </c>
      <c r="R18" s="52" t="s">
        <v>10</v>
      </c>
    </row>
    <row r="19" spans="1:18">
      <c r="J19" s="59">
        <v>14</v>
      </c>
      <c r="K19" s="77">
        <f>calcul!D39</f>
        <v>0</v>
      </c>
      <c r="L19" s="53" t="s">
        <v>10</v>
      </c>
      <c r="M19" s="77">
        <f>calcul!G39</f>
        <v>0</v>
      </c>
      <c r="N19" s="53" t="s">
        <v>10</v>
      </c>
      <c r="O19" s="77">
        <f>calcul!J39</f>
        <v>0</v>
      </c>
      <c r="P19" s="54" t="s">
        <v>10</v>
      </c>
      <c r="Q19" s="96">
        <f t="shared" si="0"/>
        <v>0</v>
      </c>
      <c r="R19" s="68" t="s">
        <v>10</v>
      </c>
    </row>
    <row r="20" spans="1:18">
      <c r="J20" s="60">
        <v>14.5</v>
      </c>
      <c r="K20" s="80">
        <f>calcul!D40</f>
        <v>0</v>
      </c>
      <c r="L20" s="51" t="s">
        <v>10</v>
      </c>
      <c r="M20" s="80">
        <f>calcul!G40</f>
        <v>0</v>
      </c>
      <c r="N20" s="51" t="s">
        <v>10</v>
      </c>
      <c r="O20" s="80">
        <f>calcul!J40</f>
        <v>0</v>
      </c>
      <c r="P20" s="52" t="s">
        <v>10</v>
      </c>
      <c r="Q20" s="95">
        <f t="shared" si="0"/>
        <v>0</v>
      </c>
      <c r="R20" s="52" t="s">
        <v>10</v>
      </c>
    </row>
    <row r="21" spans="1:18">
      <c r="J21" s="59">
        <v>15</v>
      </c>
      <c r="K21" s="77">
        <f>calcul!D41</f>
        <v>0</v>
      </c>
      <c r="L21" s="53" t="s">
        <v>10</v>
      </c>
      <c r="M21" s="77">
        <f>calcul!G41</f>
        <v>0</v>
      </c>
      <c r="N21" s="53" t="s">
        <v>10</v>
      </c>
      <c r="O21" s="77">
        <f>calcul!J41</f>
        <v>0</v>
      </c>
      <c r="P21" s="54" t="s">
        <v>10</v>
      </c>
      <c r="Q21" s="96">
        <f t="shared" si="0"/>
        <v>0</v>
      </c>
      <c r="R21" s="68" t="s">
        <v>10</v>
      </c>
    </row>
    <row r="22" spans="1:18">
      <c r="J22" s="60">
        <v>15.5</v>
      </c>
      <c r="K22" s="80">
        <f>calcul!D42</f>
        <v>0</v>
      </c>
      <c r="L22" s="51" t="s">
        <v>10</v>
      </c>
      <c r="M22" s="80">
        <f>calcul!G42</f>
        <v>0</v>
      </c>
      <c r="N22" s="51" t="s">
        <v>10</v>
      </c>
      <c r="O22" s="80">
        <f>calcul!J42</f>
        <v>0</v>
      </c>
      <c r="P22" s="52" t="s">
        <v>10</v>
      </c>
      <c r="Q22" s="95">
        <f t="shared" si="0"/>
        <v>0</v>
      </c>
      <c r="R22" s="52" t="s">
        <v>10</v>
      </c>
    </row>
    <row r="23" spans="1:18">
      <c r="J23" s="59">
        <v>16</v>
      </c>
      <c r="K23" s="77">
        <f>calcul!D43</f>
        <v>0</v>
      </c>
      <c r="L23" s="53" t="s">
        <v>10</v>
      </c>
      <c r="M23" s="77">
        <f>calcul!G43</f>
        <v>0</v>
      </c>
      <c r="N23" s="53" t="s">
        <v>10</v>
      </c>
      <c r="O23" s="77">
        <f>calcul!J43</f>
        <v>0</v>
      </c>
      <c r="P23" s="54" t="s">
        <v>10</v>
      </c>
      <c r="Q23" s="96">
        <f t="shared" si="0"/>
        <v>0</v>
      </c>
      <c r="R23" s="68" t="s">
        <v>10</v>
      </c>
    </row>
    <row r="24" spans="1:18">
      <c r="J24" s="60">
        <v>16.5</v>
      </c>
      <c r="K24" s="80">
        <f>calcul!D44</f>
        <v>0</v>
      </c>
      <c r="L24" s="51" t="s">
        <v>10</v>
      </c>
      <c r="M24" s="80">
        <f>calcul!G44</f>
        <v>0</v>
      </c>
      <c r="N24" s="51" t="s">
        <v>10</v>
      </c>
      <c r="O24" s="80">
        <f>calcul!J44</f>
        <v>0</v>
      </c>
      <c r="P24" s="52" t="s">
        <v>10</v>
      </c>
      <c r="Q24" s="95">
        <f t="shared" si="0"/>
        <v>0</v>
      </c>
      <c r="R24" s="52" t="s">
        <v>10</v>
      </c>
    </row>
    <row r="25" spans="1:18" ht="15.75" thickBot="1">
      <c r="J25" s="61">
        <v>17</v>
      </c>
      <c r="K25" s="79">
        <f>calcul!D45</f>
        <v>0</v>
      </c>
      <c r="L25" s="55" t="s">
        <v>10</v>
      </c>
      <c r="M25" s="79">
        <f>calcul!G45</f>
        <v>0</v>
      </c>
      <c r="N25" s="55" t="s">
        <v>10</v>
      </c>
      <c r="O25" s="79">
        <f>calcul!J45</f>
        <v>0</v>
      </c>
      <c r="P25" s="56" t="s">
        <v>10</v>
      </c>
      <c r="Q25" s="97">
        <f t="shared" si="0"/>
        <v>0</v>
      </c>
      <c r="R25" s="69" t="s">
        <v>10</v>
      </c>
    </row>
  </sheetData>
  <mergeCells count="11">
    <mergeCell ref="F15:G15"/>
    <mergeCell ref="Q2:R2"/>
    <mergeCell ref="C15:D18"/>
    <mergeCell ref="K2:L2"/>
    <mergeCell ref="M2:N2"/>
    <mergeCell ref="O2:P2"/>
    <mergeCell ref="G8:H8"/>
    <mergeCell ref="B1:H3"/>
    <mergeCell ref="G9:H9"/>
    <mergeCell ref="G10:H10"/>
    <mergeCell ref="G11:H11"/>
  </mergeCells>
  <phoneticPr fontId="5" type="noConversion"/>
  <conditionalFormatting sqref="J7:R7">
    <cfRule type="expression" dxfId="37" priority="19">
      <formula>AND($H$15&lt;&gt;8)</formula>
    </cfRule>
    <cfRule type="expression" dxfId="36" priority="54">
      <formula>AND($H$15=8)</formula>
    </cfRule>
  </conditionalFormatting>
  <conditionalFormatting sqref="J8:R8">
    <cfRule type="expression" dxfId="35" priority="18">
      <formula>AND($H$15&lt;&gt;8.5)</formula>
    </cfRule>
    <cfRule type="expression" dxfId="34" priority="55">
      <formula>AND($H$15=8.5)</formula>
    </cfRule>
  </conditionalFormatting>
  <conditionalFormatting sqref="J9:R9">
    <cfRule type="expression" dxfId="33" priority="17">
      <formula>AND($H$15&lt;&gt;9)</formula>
    </cfRule>
    <cfRule type="expression" dxfId="32" priority="56">
      <formula>AND($H$15=9)</formula>
    </cfRule>
  </conditionalFormatting>
  <conditionalFormatting sqref="J10:R10">
    <cfRule type="expression" dxfId="31" priority="16">
      <formula>AND($H$15&lt;&gt;9.5)</formula>
    </cfRule>
    <cfRule type="expression" dxfId="30" priority="57">
      <formula>AND($H$15=9.5)</formula>
    </cfRule>
  </conditionalFormatting>
  <conditionalFormatting sqref="J11:R11">
    <cfRule type="expression" dxfId="29" priority="15">
      <formula>AND($H$15&lt;&gt;10)</formula>
    </cfRule>
    <cfRule type="expression" dxfId="28" priority="58">
      <formula>AND($H$15=10)</formula>
    </cfRule>
  </conditionalFormatting>
  <conditionalFormatting sqref="J12:R12">
    <cfRule type="expression" dxfId="27" priority="14">
      <formula>AND($H$15&lt;&gt;10.5)</formula>
    </cfRule>
    <cfRule type="expression" dxfId="26" priority="59">
      <formula>AND($H$15=10.5)</formula>
    </cfRule>
  </conditionalFormatting>
  <conditionalFormatting sqref="J13:R13">
    <cfRule type="expression" dxfId="25" priority="13">
      <formula>AND($H$15&lt;&gt;11)</formula>
    </cfRule>
    <cfRule type="expression" dxfId="24" priority="60">
      <formula>AND($H$15=11)</formula>
    </cfRule>
  </conditionalFormatting>
  <conditionalFormatting sqref="J14:R14">
    <cfRule type="expression" dxfId="23" priority="12">
      <formula>AND($H$15&lt;&gt;11.5)</formula>
    </cfRule>
    <cfRule type="expression" dxfId="22" priority="61">
      <formula>AND($H$15=11.5)</formula>
    </cfRule>
  </conditionalFormatting>
  <conditionalFormatting sqref="J15:R15">
    <cfRule type="expression" dxfId="21" priority="11">
      <formula>AND($H$15&lt;&gt;12)</formula>
    </cfRule>
    <cfRule type="expression" dxfId="20" priority="62">
      <formula>AND($H$15=12)</formula>
    </cfRule>
  </conditionalFormatting>
  <conditionalFormatting sqref="J16:R16">
    <cfRule type="expression" dxfId="19" priority="10">
      <formula>AND($H$15&lt;&gt;12.5)</formula>
    </cfRule>
    <cfRule type="expression" dxfId="18" priority="63">
      <formula>AND($H$15=12.5)</formula>
    </cfRule>
  </conditionalFormatting>
  <conditionalFormatting sqref="J17:R17">
    <cfRule type="expression" dxfId="17" priority="9">
      <formula>AND($H$15&lt;&gt;13)</formula>
    </cfRule>
    <cfRule type="expression" dxfId="16" priority="64">
      <formula>AND($H$15=13)</formula>
    </cfRule>
  </conditionalFormatting>
  <conditionalFormatting sqref="J18:R18">
    <cfRule type="expression" dxfId="15" priority="8">
      <formula>AND($H$15&lt;&gt;13.5)</formula>
    </cfRule>
    <cfRule type="expression" dxfId="14" priority="65">
      <formula>AND($H$15=13.5)</formula>
    </cfRule>
  </conditionalFormatting>
  <conditionalFormatting sqref="J19:R19">
    <cfRule type="expression" dxfId="13" priority="7">
      <formula>AND($H$15&lt;&gt;14)</formula>
    </cfRule>
    <cfRule type="expression" dxfId="12" priority="66">
      <formula>AND($H$15=14)</formula>
    </cfRule>
  </conditionalFormatting>
  <conditionalFormatting sqref="J20:R20">
    <cfRule type="expression" dxfId="11" priority="6">
      <formula>AND($H$15&lt;&gt;14.5)</formula>
    </cfRule>
    <cfRule type="expression" dxfId="10" priority="67">
      <formula>AND($H$15=14.5)</formula>
    </cfRule>
  </conditionalFormatting>
  <conditionalFormatting sqref="J21:R21">
    <cfRule type="expression" dxfId="9" priority="5">
      <formula>AND($H$15&lt;&gt;15)</formula>
    </cfRule>
    <cfRule type="expression" dxfId="8" priority="68">
      <formula>AND($H$15=15)</formula>
    </cfRule>
  </conditionalFormatting>
  <conditionalFormatting sqref="J22:R22">
    <cfRule type="expression" dxfId="7" priority="4">
      <formula>AND($H$15&lt;&gt;15.5)</formula>
    </cfRule>
    <cfRule type="expression" dxfId="6" priority="69">
      <formula>AND($H$15=15.5)</formula>
    </cfRule>
  </conditionalFormatting>
  <conditionalFormatting sqref="J23:R23">
    <cfRule type="expression" dxfId="5" priority="3">
      <formula>AND($H$15&lt;&gt;16)</formula>
    </cfRule>
    <cfRule type="expression" dxfId="4" priority="70">
      <formula>AND($H$15=16)</formula>
    </cfRule>
  </conditionalFormatting>
  <conditionalFormatting sqref="J24:R24">
    <cfRule type="expression" dxfId="3" priority="2">
      <formula>AND($H$15&lt;&gt;16.5)</formula>
    </cfRule>
    <cfRule type="expression" dxfId="2" priority="71">
      <formula>AND($H$15=16.5)</formula>
    </cfRule>
  </conditionalFormatting>
  <conditionalFormatting sqref="J25:R25">
    <cfRule type="expression" dxfId="1" priority="1">
      <formula>AND($H$15&lt;&gt;17)</formula>
    </cfRule>
    <cfRule type="expression" dxfId="0" priority="72">
      <formula>AND($H$15=17)</formula>
    </cfRule>
  </conditionalFormatting>
  <pageMargins left="0.7" right="0.7" top="0.75" bottom="0.75" header="0.3" footer="0.3"/>
  <pageSetup paperSize="9" orientation="portrait" horizontalDpi="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45"/>
  <sheetViews>
    <sheetView workbookViewId="0">
      <selection activeCell="M32" sqref="M32"/>
    </sheetView>
  </sheetViews>
  <sheetFormatPr baseColWidth="10" defaultRowHeight="15"/>
  <sheetData>
    <row r="1" spans="1:10">
      <c r="A1">
        <v>100</v>
      </c>
    </row>
    <row r="2" spans="1:10" ht="15.75" thickBot="1"/>
    <row r="3" spans="1:10">
      <c r="B3" s="119" t="s">
        <v>11</v>
      </c>
      <c r="C3" s="120"/>
      <c r="D3" s="121"/>
      <c r="E3" s="119" t="s">
        <v>12</v>
      </c>
      <c r="F3" s="120"/>
      <c r="G3" s="120"/>
      <c r="H3" s="119" t="s">
        <v>13</v>
      </c>
      <c r="I3" s="120"/>
      <c r="J3" s="121"/>
    </row>
    <row r="4" spans="1:10">
      <c r="B4" s="33"/>
      <c r="C4" s="34"/>
      <c r="D4" s="35"/>
      <c r="E4" s="33"/>
      <c r="F4" s="34"/>
      <c r="G4" s="34"/>
      <c r="H4" s="33"/>
      <c r="I4" s="34"/>
      <c r="J4" s="35"/>
    </row>
    <row r="5" spans="1:10">
      <c r="B5" s="36">
        <v>800</v>
      </c>
      <c r="C5" s="6">
        <f>'5ème'!$F$6</f>
        <v>725</v>
      </c>
      <c r="D5" s="38">
        <f>($A$1*C5)/B5</f>
        <v>90.625</v>
      </c>
      <c r="E5" s="36">
        <v>1200</v>
      </c>
      <c r="F5" s="6">
        <f>'5ème'!$F$7</f>
        <v>1100</v>
      </c>
      <c r="G5" s="41">
        <f>($A$1*F5)/E5</f>
        <v>91.666666666666671</v>
      </c>
      <c r="H5" s="43">
        <v>400</v>
      </c>
      <c r="I5" s="6">
        <f>'5ème'!$F$8</f>
        <v>475</v>
      </c>
      <c r="J5" s="38">
        <f>($A$1*I5)/H5</f>
        <v>118.75</v>
      </c>
    </row>
    <row r="6" spans="1:10">
      <c r="B6" s="36">
        <v>850</v>
      </c>
      <c r="C6" s="6">
        <f>'5ème'!$F$6</f>
        <v>725</v>
      </c>
      <c r="D6" s="38">
        <f t="shared" ref="D6:D23" si="0">($A$1*C6)/B6</f>
        <v>85.294117647058826</v>
      </c>
      <c r="E6" s="36">
        <v>1275</v>
      </c>
      <c r="F6" s="6">
        <f>'5ème'!$F$7</f>
        <v>1100</v>
      </c>
      <c r="G6" s="41">
        <f t="shared" ref="G6:G23" si="1">($A$1*F6)/E6</f>
        <v>86.274509803921575</v>
      </c>
      <c r="H6" s="43">
        <v>425</v>
      </c>
      <c r="I6" s="6">
        <f>'5ème'!$F$8</f>
        <v>475</v>
      </c>
      <c r="J6" s="38">
        <f t="shared" ref="J6:J23" si="2">($A$1*I6)/H6</f>
        <v>111.76470588235294</v>
      </c>
    </row>
    <row r="7" spans="1:10">
      <c r="B7" s="36">
        <v>900</v>
      </c>
      <c r="C7" s="6">
        <f>'5ème'!$F$6</f>
        <v>725</v>
      </c>
      <c r="D7" s="38">
        <f t="shared" si="0"/>
        <v>80.555555555555557</v>
      </c>
      <c r="E7" s="36">
        <v>1350</v>
      </c>
      <c r="F7" s="6">
        <f>'5ème'!$F$7</f>
        <v>1100</v>
      </c>
      <c r="G7" s="41">
        <f t="shared" si="1"/>
        <v>81.481481481481481</v>
      </c>
      <c r="H7" s="43">
        <v>450</v>
      </c>
      <c r="I7" s="6">
        <f>'5ème'!$F$8</f>
        <v>475</v>
      </c>
      <c r="J7" s="38">
        <f t="shared" si="2"/>
        <v>105.55555555555556</v>
      </c>
    </row>
    <row r="8" spans="1:10">
      <c r="B8" s="36">
        <v>950</v>
      </c>
      <c r="C8" s="6">
        <f>'5ème'!$F$6</f>
        <v>725</v>
      </c>
      <c r="D8" s="38">
        <f t="shared" si="0"/>
        <v>76.315789473684205</v>
      </c>
      <c r="E8" s="36">
        <v>1425</v>
      </c>
      <c r="F8" s="6">
        <f>'5ème'!$F$7</f>
        <v>1100</v>
      </c>
      <c r="G8" s="41">
        <f t="shared" si="1"/>
        <v>77.192982456140356</v>
      </c>
      <c r="H8" s="43">
        <v>475</v>
      </c>
      <c r="I8" s="6">
        <f>'5ème'!$F$8</f>
        <v>475</v>
      </c>
      <c r="J8" s="38">
        <f t="shared" si="2"/>
        <v>100</v>
      </c>
    </row>
    <row r="9" spans="1:10">
      <c r="B9" s="36">
        <v>1000</v>
      </c>
      <c r="C9" s="6">
        <f>'5ème'!$F$6</f>
        <v>725</v>
      </c>
      <c r="D9" s="38">
        <f t="shared" si="0"/>
        <v>72.5</v>
      </c>
      <c r="E9" s="36">
        <v>1500</v>
      </c>
      <c r="F9" s="6">
        <f>'5ème'!$F$7</f>
        <v>1100</v>
      </c>
      <c r="G9" s="41">
        <f t="shared" si="1"/>
        <v>73.333333333333329</v>
      </c>
      <c r="H9" s="43">
        <v>500</v>
      </c>
      <c r="I9" s="6">
        <f>'5ème'!$F$8</f>
        <v>475</v>
      </c>
      <c r="J9" s="38">
        <f t="shared" si="2"/>
        <v>95</v>
      </c>
    </row>
    <row r="10" spans="1:10">
      <c r="B10" s="36">
        <v>1050</v>
      </c>
      <c r="C10" s="6">
        <f>'5ème'!$F$6</f>
        <v>725</v>
      </c>
      <c r="D10" s="38">
        <f t="shared" si="0"/>
        <v>69.047619047619051</v>
      </c>
      <c r="E10" s="36">
        <v>1575</v>
      </c>
      <c r="F10" s="6">
        <f>'5ème'!$F$7</f>
        <v>1100</v>
      </c>
      <c r="G10" s="41">
        <f t="shared" si="1"/>
        <v>69.841269841269835</v>
      </c>
      <c r="H10" s="43">
        <v>525</v>
      </c>
      <c r="I10" s="6">
        <f>'5ème'!$F$8</f>
        <v>475</v>
      </c>
      <c r="J10" s="38">
        <f t="shared" si="2"/>
        <v>90.476190476190482</v>
      </c>
    </row>
    <row r="11" spans="1:10">
      <c r="B11" s="36">
        <v>1100</v>
      </c>
      <c r="C11" s="6">
        <f>'5ème'!$F$6</f>
        <v>725</v>
      </c>
      <c r="D11" s="38">
        <f t="shared" si="0"/>
        <v>65.909090909090907</v>
      </c>
      <c r="E11" s="36">
        <v>1650</v>
      </c>
      <c r="F11" s="6">
        <f>'5ème'!$F$7</f>
        <v>1100</v>
      </c>
      <c r="G11" s="41">
        <f t="shared" si="1"/>
        <v>66.666666666666671</v>
      </c>
      <c r="H11" s="43">
        <v>550</v>
      </c>
      <c r="I11" s="6">
        <f>'5ème'!$F$8</f>
        <v>475</v>
      </c>
      <c r="J11" s="38">
        <f t="shared" si="2"/>
        <v>86.36363636363636</v>
      </c>
    </row>
    <row r="12" spans="1:10">
      <c r="B12" s="36">
        <v>1150</v>
      </c>
      <c r="C12" s="6">
        <f>'5ème'!$F$6</f>
        <v>725</v>
      </c>
      <c r="D12" s="38">
        <f t="shared" si="0"/>
        <v>63.043478260869563</v>
      </c>
      <c r="E12" s="36">
        <v>1725</v>
      </c>
      <c r="F12" s="6">
        <f>'5ème'!$F$7</f>
        <v>1100</v>
      </c>
      <c r="G12" s="41">
        <f t="shared" si="1"/>
        <v>63.768115942028984</v>
      </c>
      <c r="H12" s="43">
        <v>575</v>
      </c>
      <c r="I12" s="6">
        <f>'5ème'!$F$8</f>
        <v>475</v>
      </c>
      <c r="J12" s="38">
        <f t="shared" si="2"/>
        <v>82.608695652173907</v>
      </c>
    </row>
    <row r="13" spans="1:10">
      <c r="B13" s="36">
        <v>1200</v>
      </c>
      <c r="C13" s="6">
        <f>'5ème'!$F$6</f>
        <v>725</v>
      </c>
      <c r="D13" s="38">
        <f t="shared" si="0"/>
        <v>60.416666666666664</v>
      </c>
      <c r="E13" s="36">
        <v>1800</v>
      </c>
      <c r="F13" s="6">
        <f>'5ème'!$F$7</f>
        <v>1100</v>
      </c>
      <c r="G13" s="41">
        <f t="shared" si="1"/>
        <v>61.111111111111114</v>
      </c>
      <c r="H13" s="43">
        <v>600</v>
      </c>
      <c r="I13" s="6">
        <f>'5ème'!$F$8</f>
        <v>475</v>
      </c>
      <c r="J13" s="38">
        <f t="shared" si="2"/>
        <v>79.166666666666671</v>
      </c>
    </row>
    <row r="14" spans="1:10">
      <c r="B14" s="36">
        <v>1250</v>
      </c>
      <c r="C14" s="6">
        <f>'5ème'!$F$6</f>
        <v>725</v>
      </c>
      <c r="D14" s="38">
        <f t="shared" si="0"/>
        <v>58</v>
      </c>
      <c r="E14" s="36">
        <v>1875</v>
      </c>
      <c r="F14" s="6">
        <f>'5ème'!$F$7</f>
        <v>1100</v>
      </c>
      <c r="G14" s="41">
        <f t="shared" si="1"/>
        <v>58.666666666666664</v>
      </c>
      <c r="H14" s="43">
        <v>625</v>
      </c>
      <c r="I14" s="6">
        <f>'5ème'!$F$8</f>
        <v>475</v>
      </c>
      <c r="J14" s="38">
        <f t="shared" si="2"/>
        <v>76</v>
      </c>
    </row>
    <row r="15" spans="1:10">
      <c r="B15" s="36">
        <v>1300</v>
      </c>
      <c r="C15" s="6">
        <f>'5ème'!$F$6</f>
        <v>725</v>
      </c>
      <c r="D15" s="38">
        <f t="shared" si="0"/>
        <v>55.769230769230766</v>
      </c>
      <c r="E15" s="36">
        <v>1950</v>
      </c>
      <c r="F15" s="6">
        <f>'5ème'!$F$7</f>
        <v>1100</v>
      </c>
      <c r="G15" s="41">
        <f t="shared" si="1"/>
        <v>56.410256410256409</v>
      </c>
      <c r="H15" s="43">
        <v>650</v>
      </c>
      <c r="I15" s="6">
        <f>'5ème'!$F$8</f>
        <v>475</v>
      </c>
      <c r="J15" s="38">
        <f t="shared" si="2"/>
        <v>73.07692307692308</v>
      </c>
    </row>
    <row r="16" spans="1:10">
      <c r="B16" s="36">
        <v>1350</v>
      </c>
      <c r="C16" s="6">
        <f>'5ème'!$F$6</f>
        <v>725</v>
      </c>
      <c r="D16" s="38">
        <f t="shared" si="0"/>
        <v>53.703703703703702</v>
      </c>
      <c r="E16" s="36">
        <v>2025</v>
      </c>
      <c r="F16" s="6">
        <f>'5ème'!$F$7</f>
        <v>1100</v>
      </c>
      <c r="G16" s="41">
        <f t="shared" si="1"/>
        <v>54.320987654320987</v>
      </c>
      <c r="H16" s="43">
        <v>675</v>
      </c>
      <c r="I16" s="6">
        <f>'5ème'!$F$8</f>
        <v>475</v>
      </c>
      <c r="J16" s="38">
        <f t="shared" si="2"/>
        <v>70.370370370370367</v>
      </c>
    </row>
    <row r="17" spans="2:10">
      <c r="B17" s="36">
        <v>1400</v>
      </c>
      <c r="C17" s="6">
        <f>'5ème'!$F$6</f>
        <v>725</v>
      </c>
      <c r="D17" s="38">
        <f t="shared" si="0"/>
        <v>51.785714285714285</v>
      </c>
      <c r="E17" s="36">
        <v>2100</v>
      </c>
      <c r="F17" s="6">
        <f>'5ème'!$F$7</f>
        <v>1100</v>
      </c>
      <c r="G17" s="41">
        <f t="shared" si="1"/>
        <v>52.38095238095238</v>
      </c>
      <c r="H17" s="43">
        <v>700</v>
      </c>
      <c r="I17" s="6">
        <f>'5ème'!$F$8</f>
        <v>475</v>
      </c>
      <c r="J17" s="38">
        <f t="shared" si="2"/>
        <v>67.857142857142861</v>
      </c>
    </row>
    <row r="18" spans="2:10">
      <c r="B18" s="36">
        <v>1450</v>
      </c>
      <c r="C18" s="6">
        <f>'5ème'!$F$6</f>
        <v>725</v>
      </c>
      <c r="D18" s="38">
        <f t="shared" si="0"/>
        <v>50</v>
      </c>
      <c r="E18" s="36">
        <v>2175</v>
      </c>
      <c r="F18" s="6">
        <f>'5ème'!$F$7</f>
        <v>1100</v>
      </c>
      <c r="G18" s="41">
        <f t="shared" si="1"/>
        <v>50.574712643678161</v>
      </c>
      <c r="H18" s="43">
        <v>725</v>
      </c>
      <c r="I18" s="6">
        <f>'5ème'!$F$8</f>
        <v>475</v>
      </c>
      <c r="J18" s="38">
        <f t="shared" si="2"/>
        <v>65.517241379310349</v>
      </c>
    </row>
    <row r="19" spans="2:10">
      <c r="B19" s="36">
        <v>1500</v>
      </c>
      <c r="C19" s="6">
        <f>'5ème'!$F$6</f>
        <v>725</v>
      </c>
      <c r="D19" s="38">
        <f t="shared" si="0"/>
        <v>48.333333333333336</v>
      </c>
      <c r="E19" s="36">
        <v>2250</v>
      </c>
      <c r="F19" s="6">
        <f>'5ème'!$F$7</f>
        <v>1100</v>
      </c>
      <c r="G19" s="41">
        <f t="shared" si="1"/>
        <v>48.888888888888886</v>
      </c>
      <c r="H19" s="43">
        <v>750</v>
      </c>
      <c r="I19" s="6">
        <f>'5ème'!$F$8</f>
        <v>475</v>
      </c>
      <c r="J19" s="38">
        <f t="shared" si="2"/>
        <v>63.333333333333336</v>
      </c>
    </row>
    <row r="20" spans="2:10">
      <c r="B20" s="36">
        <v>1550</v>
      </c>
      <c r="C20" s="6">
        <f>'5ème'!$F$6</f>
        <v>725</v>
      </c>
      <c r="D20" s="38">
        <f t="shared" si="0"/>
        <v>46.774193548387096</v>
      </c>
      <c r="E20" s="36">
        <v>2325</v>
      </c>
      <c r="F20" s="6">
        <f>'5ème'!$F$7</f>
        <v>1100</v>
      </c>
      <c r="G20" s="41">
        <f t="shared" si="1"/>
        <v>47.311827956989248</v>
      </c>
      <c r="H20" s="43">
        <v>775</v>
      </c>
      <c r="I20" s="6">
        <f>'5ème'!$F$8</f>
        <v>475</v>
      </c>
      <c r="J20" s="38">
        <f t="shared" si="2"/>
        <v>61.29032258064516</v>
      </c>
    </row>
    <row r="21" spans="2:10">
      <c r="B21" s="36">
        <v>1600</v>
      </c>
      <c r="C21" s="6">
        <f>'5ème'!$F$6</f>
        <v>725</v>
      </c>
      <c r="D21" s="38">
        <f t="shared" si="0"/>
        <v>45.3125</v>
      </c>
      <c r="E21" s="36">
        <v>2400</v>
      </c>
      <c r="F21" s="6">
        <f>'5ème'!$F$7</f>
        <v>1100</v>
      </c>
      <c r="G21" s="41">
        <f t="shared" si="1"/>
        <v>45.833333333333336</v>
      </c>
      <c r="H21" s="43">
        <v>800</v>
      </c>
      <c r="I21" s="6">
        <f>'5ème'!$F$8</f>
        <v>475</v>
      </c>
      <c r="J21" s="38">
        <f t="shared" si="2"/>
        <v>59.375</v>
      </c>
    </row>
    <row r="22" spans="2:10">
      <c r="B22" s="36">
        <v>1650</v>
      </c>
      <c r="C22" s="6">
        <f>'5ème'!$F$6</f>
        <v>725</v>
      </c>
      <c r="D22" s="38">
        <f t="shared" si="0"/>
        <v>43.939393939393938</v>
      </c>
      <c r="E22" s="36">
        <v>2475</v>
      </c>
      <c r="F22" s="6">
        <f>'5ème'!$F$7</f>
        <v>1100</v>
      </c>
      <c r="G22" s="41">
        <f t="shared" si="1"/>
        <v>44.444444444444443</v>
      </c>
      <c r="H22" s="43">
        <v>825</v>
      </c>
      <c r="I22" s="6">
        <f>'5ème'!$F$8</f>
        <v>475</v>
      </c>
      <c r="J22" s="38">
        <f t="shared" si="2"/>
        <v>57.575757575757578</v>
      </c>
    </row>
    <row r="23" spans="2:10" ht="15.75" thickBot="1">
      <c r="B23" s="37">
        <v>1700</v>
      </c>
      <c r="C23" s="39">
        <f>'5ème'!$F$6</f>
        <v>725</v>
      </c>
      <c r="D23" s="40">
        <f t="shared" si="0"/>
        <v>42.647058823529413</v>
      </c>
      <c r="E23" s="37">
        <v>2550</v>
      </c>
      <c r="F23" s="39">
        <f>'5ème'!$F$7</f>
        <v>1100</v>
      </c>
      <c r="G23" s="42">
        <f t="shared" si="1"/>
        <v>43.137254901960787</v>
      </c>
      <c r="H23" s="44">
        <v>850</v>
      </c>
      <c r="I23" s="39">
        <f>'5ème'!$F$8</f>
        <v>475</v>
      </c>
      <c r="J23" s="40">
        <f t="shared" si="2"/>
        <v>55.882352941176471</v>
      </c>
    </row>
    <row r="24" spans="2:10" ht="15.75" thickBot="1"/>
    <row r="25" spans="2:10">
      <c r="B25" s="119" t="s">
        <v>9</v>
      </c>
      <c r="C25" s="120"/>
      <c r="D25" s="121"/>
      <c r="E25" s="119" t="s">
        <v>8</v>
      </c>
      <c r="F25" s="120"/>
      <c r="G25" s="121"/>
      <c r="H25" s="119" t="s">
        <v>7</v>
      </c>
      <c r="I25" s="120"/>
      <c r="J25" s="121"/>
    </row>
    <row r="26" spans="2:10">
      <c r="B26" s="33"/>
      <c r="C26" s="34"/>
      <c r="D26" s="35"/>
      <c r="E26" s="33"/>
      <c r="F26" s="34"/>
      <c r="G26" s="35"/>
      <c r="H26" s="33"/>
      <c r="I26" s="34"/>
      <c r="J26" s="35"/>
    </row>
    <row r="27" spans="2:10">
      <c r="B27" s="36">
        <v>925</v>
      </c>
      <c r="C27" s="6">
        <f>'3ème'!$F$9</f>
        <v>0</v>
      </c>
      <c r="D27" s="38">
        <f>($A$1*C27)/B27</f>
        <v>0</v>
      </c>
      <c r="E27" s="36">
        <v>525</v>
      </c>
      <c r="F27" s="6">
        <f>'3ème'!$F$10</f>
        <v>0</v>
      </c>
      <c r="G27" s="38">
        <f t="shared" ref="G27:G45" si="3">($A$1*F27)/E27</f>
        <v>0</v>
      </c>
      <c r="H27" s="62">
        <v>250</v>
      </c>
      <c r="I27" s="6">
        <f>'3ème'!$F$11</f>
        <v>0</v>
      </c>
      <c r="J27" s="38">
        <f t="shared" ref="J27:J45" si="4">($A$1*I27)/H27</f>
        <v>0</v>
      </c>
    </row>
    <row r="28" spans="2:10">
      <c r="B28" s="36">
        <v>1000</v>
      </c>
      <c r="C28" s="6">
        <f>'3ème'!$F$9</f>
        <v>0</v>
      </c>
      <c r="D28" s="38">
        <f t="shared" ref="D28:D45" si="5">($A$1*C28)/B28</f>
        <v>0</v>
      </c>
      <c r="E28" s="36">
        <v>575</v>
      </c>
      <c r="F28" s="6">
        <f>'3ème'!$F$10</f>
        <v>0</v>
      </c>
      <c r="G28" s="38">
        <f t="shared" si="3"/>
        <v>0</v>
      </c>
      <c r="H28" s="62">
        <v>300</v>
      </c>
      <c r="I28" s="6">
        <f>'3ème'!$F$11</f>
        <v>0</v>
      </c>
      <c r="J28" s="38">
        <f t="shared" si="4"/>
        <v>0</v>
      </c>
    </row>
    <row r="29" spans="2:10">
      <c r="B29" s="36">
        <v>1050</v>
      </c>
      <c r="C29" s="6">
        <f>'3ème'!$F$9</f>
        <v>0</v>
      </c>
      <c r="D29" s="38">
        <f t="shared" si="5"/>
        <v>0</v>
      </c>
      <c r="E29" s="36">
        <v>600</v>
      </c>
      <c r="F29" s="6">
        <f>'3ème'!$F$10</f>
        <v>0</v>
      </c>
      <c r="G29" s="38">
        <f t="shared" si="3"/>
        <v>0</v>
      </c>
      <c r="H29" s="62">
        <v>300</v>
      </c>
      <c r="I29" s="6">
        <f>'3ème'!$F$11</f>
        <v>0</v>
      </c>
      <c r="J29" s="38">
        <f t="shared" si="4"/>
        <v>0</v>
      </c>
    </row>
    <row r="30" spans="2:10">
      <c r="B30" s="36">
        <v>1100</v>
      </c>
      <c r="C30" s="6">
        <f>'3ème'!$F$9</f>
        <v>0</v>
      </c>
      <c r="D30" s="38">
        <f t="shared" si="5"/>
        <v>0</v>
      </c>
      <c r="E30" s="36">
        <v>625</v>
      </c>
      <c r="F30" s="6">
        <f>'3ème'!$F$10</f>
        <v>0</v>
      </c>
      <c r="G30" s="38">
        <f t="shared" si="3"/>
        <v>0</v>
      </c>
      <c r="H30" s="62">
        <v>325</v>
      </c>
      <c r="I30" s="6">
        <f>'3ème'!$F$11</f>
        <v>0</v>
      </c>
      <c r="J30" s="38">
        <f t="shared" si="4"/>
        <v>0</v>
      </c>
    </row>
    <row r="31" spans="2:10">
      <c r="B31" s="36">
        <v>1150</v>
      </c>
      <c r="C31" s="6">
        <f>'3ème'!$F$9</f>
        <v>0</v>
      </c>
      <c r="D31" s="38">
        <f t="shared" si="5"/>
        <v>0</v>
      </c>
      <c r="E31" s="36">
        <v>675</v>
      </c>
      <c r="F31" s="6">
        <f>'3ème'!$F$10</f>
        <v>0</v>
      </c>
      <c r="G31" s="38">
        <f t="shared" si="3"/>
        <v>0</v>
      </c>
      <c r="H31" s="62">
        <v>325</v>
      </c>
      <c r="I31" s="6">
        <f>'3ème'!$F$11</f>
        <v>0</v>
      </c>
      <c r="J31" s="38">
        <f t="shared" si="4"/>
        <v>0</v>
      </c>
    </row>
    <row r="32" spans="2:10">
      <c r="B32" s="36">
        <v>1225</v>
      </c>
      <c r="C32" s="6">
        <f>'3ème'!$F$9</f>
        <v>0</v>
      </c>
      <c r="D32" s="38">
        <f t="shared" si="5"/>
        <v>0</v>
      </c>
      <c r="E32" s="36">
        <v>700</v>
      </c>
      <c r="F32" s="6">
        <f>'3ème'!$F$10</f>
        <v>0</v>
      </c>
      <c r="G32" s="38">
        <f t="shared" si="3"/>
        <v>0</v>
      </c>
      <c r="H32" s="62">
        <v>350</v>
      </c>
      <c r="I32" s="6">
        <f>'3ème'!$F$11</f>
        <v>0</v>
      </c>
      <c r="J32" s="38">
        <f t="shared" si="4"/>
        <v>0</v>
      </c>
    </row>
    <row r="33" spans="2:10">
      <c r="B33" s="36">
        <v>1275</v>
      </c>
      <c r="C33" s="6">
        <f>'3ème'!$F$9</f>
        <v>0</v>
      </c>
      <c r="D33" s="38">
        <f t="shared" si="5"/>
        <v>0</v>
      </c>
      <c r="E33" s="36">
        <v>725</v>
      </c>
      <c r="F33" s="6">
        <f>'3ème'!$F$10</f>
        <v>0</v>
      </c>
      <c r="G33" s="38">
        <f t="shared" si="3"/>
        <v>0</v>
      </c>
      <c r="H33" s="62">
        <v>350</v>
      </c>
      <c r="I33" s="6">
        <f>'3ème'!$F$11</f>
        <v>0</v>
      </c>
      <c r="J33" s="38">
        <f t="shared" si="4"/>
        <v>0</v>
      </c>
    </row>
    <row r="34" spans="2:10">
      <c r="B34" s="36">
        <v>1350</v>
      </c>
      <c r="C34" s="6">
        <f>'3ème'!$F$9</f>
        <v>0</v>
      </c>
      <c r="D34" s="38">
        <f t="shared" si="5"/>
        <v>0</v>
      </c>
      <c r="E34" s="36">
        <v>775</v>
      </c>
      <c r="F34" s="6">
        <f>'3ème'!$F$10</f>
        <v>0</v>
      </c>
      <c r="G34" s="38">
        <f t="shared" si="3"/>
        <v>0</v>
      </c>
      <c r="H34" s="62">
        <v>375</v>
      </c>
      <c r="I34" s="6">
        <f>'3ème'!$F$11</f>
        <v>0</v>
      </c>
      <c r="J34" s="38">
        <f t="shared" si="4"/>
        <v>0</v>
      </c>
    </row>
    <row r="35" spans="2:10">
      <c r="B35" s="36">
        <v>1400</v>
      </c>
      <c r="C35" s="6">
        <f>'3ème'!$F$9</f>
        <v>0</v>
      </c>
      <c r="D35" s="38">
        <f t="shared" si="5"/>
        <v>0</v>
      </c>
      <c r="E35" s="36">
        <v>800</v>
      </c>
      <c r="F35" s="6">
        <f>'3ème'!$F$10</f>
        <v>0</v>
      </c>
      <c r="G35" s="38">
        <f t="shared" si="3"/>
        <v>0</v>
      </c>
      <c r="H35" s="62">
        <v>400</v>
      </c>
      <c r="I35" s="6">
        <f>'3ème'!$F$11</f>
        <v>0</v>
      </c>
      <c r="J35" s="38">
        <f t="shared" si="4"/>
        <v>0</v>
      </c>
    </row>
    <row r="36" spans="2:10">
      <c r="B36" s="36">
        <v>1450</v>
      </c>
      <c r="C36" s="6">
        <f>'3ème'!$F$9</f>
        <v>0</v>
      </c>
      <c r="D36" s="38">
        <f t="shared" si="5"/>
        <v>0</v>
      </c>
      <c r="E36" s="36">
        <v>825</v>
      </c>
      <c r="F36" s="6">
        <f>'3ème'!$F$10</f>
        <v>0</v>
      </c>
      <c r="G36" s="38">
        <f t="shared" si="3"/>
        <v>0</v>
      </c>
      <c r="H36" s="62">
        <v>400</v>
      </c>
      <c r="I36" s="6">
        <f>'3ème'!$F$11</f>
        <v>0</v>
      </c>
      <c r="J36" s="38">
        <f t="shared" si="4"/>
        <v>0</v>
      </c>
    </row>
    <row r="37" spans="2:10">
      <c r="B37" s="36">
        <v>1500</v>
      </c>
      <c r="C37" s="6">
        <f>'3ème'!$F$9</f>
        <v>0</v>
      </c>
      <c r="D37" s="38">
        <f t="shared" si="5"/>
        <v>0</v>
      </c>
      <c r="E37" s="36">
        <v>850</v>
      </c>
      <c r="F37" s="6">
        <f>'3ème'!$F$10</f>
        <v>0</v>
      </c>
      <c r="G37" s="38">
        <f t="shared" si="3"/>
        <v>0</v>
      </c>
      <c r="H37" s="62">
        <v>425</v>
      </c>
      <c r="I37" s="6">
        <f>'3ème'!$F$11</f>
        <v>0</v>
      </c>
      <c r="J37" s="38">
        <f t="shared" si="4"/>
        <v>0</v>
      </c>
    </row>
    <row r="38" spans="2:10">
      <c r="B38" s="36">
        <v>1575</v>
      </c>
      <c r="C38" s="6">
        <f>'3ème'!$F$9</f>
        <v>0</v>
      </c>
      <c r="D38" s="38">
        <f t="shared" si="5"/>
        <v>0</v>
      </c>
      <c r="E38" s="36">
        <v>900</v>
      </c>
      <c r="F38" s="6">
        <f>'3ème'!$F$10</f>
        <v>0</v>
      </c>
      <c r="G38" s="38">
        <f t="shared" si="3"/>
        <v>0</v>
      </c>
      <c r="H38" s="62">
        <v>450</v>
      </c>
      <c r="I38" s="6">
        <f>'3ème'!$F$11</f>
        <v>0</v>
      </c>
      <c r="J38" s="38">
        <f t="shared" si="4"/>
        <v>0</v>
      </c>
    </row>
    <row r="39" spans="2:10">
      <c r="B39" s="36">
        <v>1625</v>
      </c>
      <c r="C39" s="6">
        <f>'3ème'!$F$9</f>
        <v>0</v>
      </c>
      <c r="D39" s="38">
        <f t="shared" si="5"/>
        <v>0</v>
      </c>
      <c r="E39" s="36">
        <v>925</v>
      </c>
      <c r="F39" s="6">
        <f>'3ème'!$F$10</f>
        <v>0</v>
      </c>
      <c r="G39" s="38">
        <f t="shared" si="3"/>
        <v>0</v>
      </c>
      <c r="H39" s="62">
        <v>450</v>
      </c>
      <c r="I39" s="6">
        <f>'3ème'!$F$11</f>
        <v>0</v>
      </c>
      <c r="J39" s="38">
        <f t="shared" si="4"/>
        <v>0</v>
      </c>
    </row>
    <row r="40" spans="2:10">
      <c r="B40" s="36">
        <v>1700</v>
      </c>
      <c r="C40" s="6">
        <f>'3ème'!$F$9</f>
        <v>0</v>
      </c>
      <c r="D40" s="38">
        <f t="shared" si="5"/>
        <v>0</v>
      </c>
      <c r="E40" s="36">
        <v>950</v>
      </c>
      <c r="F40" s="6">
        <f>'3ème'!$F$10</f>
        <v>0</v>
      </c>
      <c r="G40" s="38">
        <f t="shared" si="3"/>
        <v>0</v>
      </c>
      <c r="H40" s="62">
        <v>475</v>
      </c>
      <c r="I40" s="6">
        <f>'3ème'!$F$11</f>
        <v>0</v>
      </c>
      <c r="J40" s="38">
        <f t="shared" si="4"/>
        <v>0</v>
      </c>
    </row>
    <row r="41" spans="2:10">
      <c r="B41" s="36">
        <v>1750</v>
      </c>
      <c r="C41" s="6">
        <f>'3ème'!$F$9</f>
        <v>0</v>
      </c>
      <c r="D41" s="38">
        <f t="shared" si="5"/>
        <v>0</v>
      </c>
      <c r="E41" s="36">
        <v>1000</v>
      </c>
      <c r="F41" s="6">
        <f>'3ème'!$F$10</f>
        <v>0</v>
      </c>
      <c r="G41" s="38">
        <f t="shared" si="3"/>
        <v>0</v>
      </c>
      <c r="H41" s="62">
        <v>500</v>
      </c>
      <c r="I41" s="6">
        <f>'3ème'!$F$11</f>
        <v>0</v>
      </c>
      <c r="J41" s="38">
        <f t="shared" si="4"/>
        <v>0</v>
      </c>
    </row>
    <row r="42" spans="2:10">
      <c r="B42" s="36">
        <v>1800</v>
      </c>
      <c r="C42" s="6">
        <f>'3ème'!$F$9</f>
        <v>0</v>
      </c>
      <c r="D42" s="38">
        <f t="shared" si="5"/>
        <v>0</v>
      </c>
      <c r="E42" s="36">
        <v>1025</v>
      </c>
      <c r="F42" s="6">
        <f>'3ème'!$F$10</f>
        <v>0</v>
      </c>
      <c r="G42" s="38">
        <f t="shared" si="3"/>
        <v>0</v>
      </c>
      <c r="H42" s="62">
        <v>500</v>
      </c>
      <c r="I42" s="6">
        <f>'3ème'!$F$11</f>
        <v>0</v>
      </c>
      <c r="J42" s="38">
        <f t="shared" si="4"/>
        <v>0</v>
      </c>
    </row>
    <row r="43" spans="2:10">
      <c r="B43" s="36">
        <v>1850</v>
      </c>
      <c r="C43" s="6">
        <f>'3ème'!$F$9</f>
        <v>0</v>
      </c>
      <c r="D43" s="38">
        <f t="shared" si="5"/>
        <v>0</v>
      </c>
      <c r="E43" s="36">
        <v>1050</v>
      </c>
      <c r="F43" s="6">
        <f>'3ème'!$F$10</f>
        <v>0</v>
      </c>
      <c r="G43" s="38">
        <f t="shared" si="3"/>
        <v>0</v>
      </c>
      <c r="H43" s="62">
        <v>525</v>
      </c>
      <c r="I43" s="6">
        <f>'3ème'!$F$11</f>
        <v>0</v>
      </c>
      <c r="J43" s="38">
        <f t="shared" si="4"/>
        <v>0</v>
      </c>
    </row>
    <row r="44" spans="2:10">
      <c r="B44" s="36">
        <v>1925</v>
      </c>
      <c r="C44" s="6">
        <f>'3ème'!$F$9</f>
        <v>0</v>
      </c>
      <c r="D44" s="38">
        <f t="shared" si="5"/>
        <v>0</v>
      </c>
      <c r="E44" s="36">
        <v>1100</v>
      </c>
      <c r="F44" s="6">
        <f>'3ème'!$F$10</f>
        <v>0</v>
      </c>
      <c r="G44" s="38">
        <f t="shared" si="3"/>
        <v>0</v>
      </c>
      <c r="H44" s="62">
        <v>550</v>
      </c>
      <c r="I44" s="6">
        <f>'3ème'!$F$11</f>
        <v>0</v>
      </c>
      <c r="J44" s="38">
        <f t="shared" si="4"/>
        <v>0</v>
      </c>
    </row>
    <row r="45" spans="2:10" ht="15.75" thickBot="1">
      <c r="B45" s="37">
        <v>1975</v>
      </c>
      <c r="C45" s="39">
        <f>'3ème'!$F$9</f>
        <v>0</v>
      </c>
      <c r="D45" s="40">
        <f t="shared" si="5"/>
        <v>0</v>
      </c>
      <c r="E45" s="37">
        <v>1125</v>
      </c>
      <c r="F45" s="39">
        <f>'3ème'!$F$10</f>
        <v>0</v>
      </c>
      <c r="G45" s="40">
        <f t="shared" si="3"/>
        <v>0</v>
      </c>
      <c r="H45" s="63">
        <v>575</v>
      </c>
      <c r="I45" s="39">
        <f>'3ème'!$F$11</f>
        <v>0</v>
      </c>
      <c r="J45" s="40">
        <f t="shared" si="4"/>
        <v>0</v>
      </c>
    </row>
  </sheetData>
  <mergeCells count="6">
    <mergeCell ref="B3:D3"/>
    <mergeCell ref="E3:G3"/>
    <mergeCell ref="H3:J3"/>
    <mergeCell ref="B25:D25"/>
    <mergeCell ref="E25:G25"/>
    <mergeCell ref="H25:J25"/>
  </mergeCells>
  <phoneticPr fontId="5" type="noConversion"/>
  <pageMargins left="0.7" right="0.7" top="0.75" bottom="0.75" header="0.3" footer="0.3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44"/>
  <sheetViews>
    <sheetView workbookViewId="0">
      <selection activeCell="D18" sqref="D18"/>
    </sheetView>
  </sheetViews>
  <sheetFormatPr baseColWidth="10" defaultRowHeight="15"/>
  <cols>
    <col min="2" max="2" width="5" customWidth="1"/>
    <col min="3" max="3" width="5.140625" customWidth="1"/>
    <col min="9" max="9" width="2.5703125" customWidth="1"/>
    <col min="13" max="13" width="2.7109375" customWidth="1"/>
    <col min="17" max="17" width="2.85546875" customWidth="1"/>
    <col min="21" max="21" width="3.140625" customWidth="1"/>
    <col min="25" max="25" width="3.5703125" customWidth="1"/>
  </cols>
  <sheetData>
    <row r="1" spans="1:19" ht="27">
      <c r="A1" s="125" t="s">
        <v>3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31"/>
    </row>
    <row r="2" spans="1:19" ht="11.25" customHeight="1">
      <c r="A2" s="125"/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31"/>
    </row>
    <row r="3" spans="1:19" s="17" customFormat="1" ht="11.25" customHeight="1">
      <c r="A3" s="125"/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31"/>
    </row>
    <row r="4" spans="1:19" s="17" customFormat="1" ht="11.25" customHeight="1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</row>
    <row r="5" spans="1:19">
      <c r="A5" s="129" t="s">
        <v>14</v>
      </c>
      <c r="B5" s="130"/>
      <c r="C5" s="2"/>
      <c r="D5" s="2"/>
      <c r="E5" s="2" t="s">
        <v>0</v>
      </c>
      <c r="F5" s="3" t="s">
        <v>1</v>
      </c>
      <c r="G5" s="2" t="s">
        <v>4</v>
      </c>
      <c r="H5" s="2" t="s">
        <v>2</v>
      </c>
    </row>
    <row r="6" spans="1:19">
      <c r="A6" s="129"/>
      <c r="B6" s="130"/>
      <c r="C6" s="4">
        <v>6</v>
      </c>
      <c r="D6" s="4"/>
      <c r="E6" s="4">
        <v>5</v>
      </c>
      <c r="F6" s="4">
        <v>2</v>
      </c>
      <c r="G6" s="4">
        <f>(E6*200)+(F6*25)</f>
        <v>1050</v>
      </c>
      <c r="H6" s="5">
        <f>N6/M6</f>
        <v>10.5</v>
      </c>
      <c r="K6" s="7"/>
      <c r="L6" s="7"/>
      <c r="M6" s="9">
        <f>C6/60</f>
        <v>0.1</v>
      </c>
      <c r="N6" s="9">
        <f>G6/1000</f>
        <v>1.05</v>
      </c>
      <c r="O6" s="9"/>
      <c r="P6" s="7"/>
    </row>
    <row r="7" spans="1:19">
      <c r="A7" s="129"/>
      <c r="B7" s="130"/>
      <c r="C7" s="4">
        <v>9</v>
      </c>
      <c r="D7" s="4"/>
      <c r="E7" s="4">
        <v>9</v>
      </c>
      <c r="F7" s="4">
        <v>0</v>
      </c>
      <c r="G7" s="4">
        <f>(E7*200)+(F7*25)</f>
        <v>1800</v>
      </c>
      <c r="H7" s="5">
        <f>N7/M7</f>
        <v>12</v>
      </c>
      <c r="K7" s="7"/>
      <c r="L7" s="7"/>
      <c r="M7" s="9">
        <f>C7/60</f>
        <v>0.15</v>
      </c>
      <c r="N7" s="9">
        <f>G7/1000</f>
        <v>1.8</v>
      </c>
      <c r="O7" s="9"/>
      <c r="P7" s="7"/>
    </row>
    <row r="8" spans="1:19">
      <c r="A8" s="129"/>
      <c r="B8" s="130"/>
      <c r="C8" s="4">
        <v>3</v>
      </c>
      <c r="D8" s="4"/>
      <c r="E8" s="4">
        <v>3</v>
      </c>
      <c r="F8" s="4">
        <v>0</v>
      </c>
      <c r="G8" s="4">
        <f>(E8*200)+(F8*25)</f>
        <v>600</v>
      </c>
      <c r="H8" s="5">
        <f>N8/M8</f>
        <v>11.999999999999998</v>
      </c>
      <c r="K8" s="7"/>
      <c r="L8" s="7"/>
      <c r="M8" s="9">
        <f>C8/60</f>
        <v>0.05</v>
      </c>
      <c r="N8" s="9">
        <f>G8/1000</f>
        <v>0.6</v>
      </c>
      <c r="O8" s="9"/>
      <c r="P8" s="7"/>
    </row>
    <row r="9" spans="1:19">
      <c r="C9" s="1"/>
      <c r="D9" s="1"/>
      <c r="E9" s="1"/>
      <c r="F9" s="1"/>
      <c r="G9" s="1"/>
      <c r="H9" s="1"/>
      <c r="K9" s="7"/>
      <c r="L9" s="7"/>
      <c r="M9" s="9"/>
      <c r="N9" s="9"/>
      <c r="O9" s="9"/>
      <c r="P9" s="7"/>
    </row>
    <row r="10" spans="1:19">
      <c r="C10" s="1"/>
      <c r="D10" s="1"/>
      <c r="E10" s="1"/>
      <c r="F10" s="4" t="s">
        <v>5</v>
      </c>
      <c r="G10" s="4">
        <f>SUM(G6:G8)</f>
        <v>3450</v>
      </c>
      <c r="H10" s="1"/>
      <c r="K10" s="7"/>
      <c r="L10" s="7"/>
      <c r="M10" s="9"/>
      <c r="N10" s="9"/>
      <c r="O10" s="9"/>
      <c r="P10" s="7"/>
    </row>
    <row r="11" spans="1:19">
      <c r="C11" s="1"/>
      <c r="D11" s="1"/>
      <c r="E11" s="1"/>
      <c r="F11" s="1"/>
      <c r="G11" s="1"/>
      <c r="H11" s="1"/>
      <c r="K11" s="7"/>
      <c r="L11" s="7"/>
      <c r="M11" s="9"/>
      <c r="N11" s="9"/>
      <c r="O11" s="9"/>
      <c r="P11" s="7"/>
    </row>
    <row r="12" spans="1:19">
      <c r="A12" s="131" t="s">
        <v>15</v>
      </c>
      <c r="B12" s="132"/>
      <c r="C12" s="2"/>
      <c r="D12" s="2"/>
      <c r="E12" s="2" t="s">
        <v>0</v>
      </c>
      <c r="F12" s="3" t="s">
        <v>1</v>
      </c>
      <c r="G12" s="2" t="s">
        <v>4</v>
      </c>
      <c r="H12" s="2" t="s">
        <v>2</v>
      </c>
      <c r="K12" s="7"/>
      <c r="L12" s="7"/>
      <c r="M12" s="9"/>
      <c r="N12" s="9"/>
      <c r="O12" s="9"/>
      <c r="P12" s="7"/>
    </row>
    <row r="13" spans="1:19" ht="15" customHeight="1">
      <c r="A13" s="131"/>
      <c r="B13" s="132"/>
      <c r="C13" s="4">
        <v>7</v>
      </c>
      <c r="D13" s="4"/>
      <c r="E13" s="4">
        <v>7</v>
      </c>
      <c r="F13" s="4">
        <v>0</v>
      </c>
      <c r="G13" s="4">
        <f>(E13*200)+(F13*25)</f>
        <v>1400</v>
      </c>
      <c r="H13" s="5">
        <f>N13/M13</f>
        <v>11.999999999999998</v>
      </c>
      <c r="K13" s="7"/>
      <c r="L13" s="7"/>
      <c r="M13" s="9">
        <f>C13/60</f>
        <v>0.11666666666666667</v>
      </c>
      <c r="N13" s="9">
        <f>G13/1000</f>
        <v>1.4</v>
      </c>
      <c r="O13" s="9"/>
      <c r="P13" s="7"/>
    </row>
    <row r="14" spans="1:19" ht="15" customHeight="1">
      <c r="A14" s="131"/>
      <c r="B14" s="132"/>
      <c r="C14" s="4">
        <v>4</v>
      </c>
      <c r="D14" s="4"/>
      <c r="E14" s="4">
        <v>4</v>
      </c>
      <c r="F14" s="4">
        <v>0</v>
      </c>
      <c r="G14" s="4">
        <f>(E14*200)+(F14*25)</f>
        <v>800</v>
      </c>
      <c r="H14" s="5">
        <f>N14/M14</f>
        <v>12</v>
      </c>
      <c r="J14" t="s">
        <v>18</v>
      </c>
      <c r="K14" s="7"/>
      <c r="L14" s="7"/>
      <c r="M14" s="9">
        <f>C14/60</f>
        <v>6.6666666666666666E-2</v>
      </c>
      <c r="N14" s="9">
        <f>G14/1000</f>
        <v>0.8</v>
      </c>
      <c r="O14" s="9"/>
      <c r="P14" s="7"/>
    </row>
    <row r="15" spans="1:19" ht="15" customHeight="1">
      <c r="A15" s="131"/>
      <c r="B15" s="132"/>
      <c r="C15" s="4">
        <v>2</v>
      </c>
      <c r="D15" s="4"/>
      <c r="E15" s="4">
        <v>2</v>
      </c>
      <c r="F15" s="4">
        <v>0</v>
      </c>
      <c r="G15" s="4">
        <f>(E15*200)+(F15*25)</f>
        <v>400</v>
      </c>
      <c r="H15" s="5">
        <f>N15/M15</f>
        <v>12</v>
      </c>
      <c r="K15" s="7"/>
      <c r="L15" s="7"/>
      <c r="M15" s="9">
        <f>C15/60</f>
        <v>3.3333333333333333E-2</v>
      </c>
      <c r="N15" s="9">
        <f>G15/1000</f>
        <v>0.4</v>
      </c>
      <c r="O15" s="9"/>
      <c r="P15" s="7"/>
    </row>
    <row r="16" spans="1:19">
      <c r="G16" s="1"/>
      <c r="M16" s="8"/>
      <c r="N16" s="8"/>
      <c r="O16" s="8"/>
    </row>
    <row r="17" spans="2:26">
      <c r="F17" s="4" t="s">
        <v>5</v>
      </c>
      <c r="G17" s="4">
        <f>SUM(G13:G15)</f>
        <v>2600</v>
      </c>
    </row>
    <row r="18" spans="2:26">
      <c r="D18" s="66"/>
      <c r="F18" s="6"/>
      <c r="G18" s="6"/>
    </row>
    <row r="19" spans="2:26">
      <c r="F19" s="6"/>
      <c r="G19" s="6"/>
    </row>
    <row r="22" spans="2:26">
      <c r="B22" t="s">
        <v>6</v>
      </c>
    </row>
    <row r="23" spans="2:26">
      <c r="C23" s="9">
        <v>100</v>
      </c>
      <c r="D23" s="128" t="s">
        <v>7</v>
      </c>
      <c r="E23" s="128"/>
      <c r="H23" s="126" t="s">
        <v>8</v>
      </c>
      <c r="I23" s="126"/>
      <c r="L23" s="127" t="s">
        <v>9</v>
      </c>
      <c r="M23" s="127"/>
      <c r="P23" s="123" t="s">
        <v>11</v>
      </c>
      <c r="Q23" s="123"/>
      <c r="T23" s="124" t="s">
        <v>12</v>
      </c>
      <c r="U23" s="124"/>
      <c r="X23" s="122" t="s">
        <v>13</v>
      </c>
      <c r="Y23" s="122"/>
    </row>
    <row r="24" spans="2:26">
      <c r="C24" s="9"/>
      <c r="D24" s="16"/>
      <c r="E24" s="16"/>
      <c r="F24" s="17"/>
      <c r="G24" s="17"/>
      <c r="H24" s="16"/>
      <c r="I24" s="16"/>
      <c r="J24" s="17"/>
      <c r="K24" s="17"/>
      <c r="L24" s="16"/>
      <c r="M24" s="16"/>
      <c r="N24" s="17"/>
      <c r="P24" s="1"/>
      <c r="Q24" s="1"/>
    </row>
    <row r="25" spans="2:26">
      <c r="B25" s="10">
        <v>8</v>
      </c>
      <c r="C25" s="15">
        <v>250</v>
      </c>
      <c r="D25" s="11">
        <f t="shared" ref="D25:D43" si="0">($C$23*F25)/C25</f>
        <v>160</v>
      </c>
      <c r="E25" s="12" t="s">
        <v>10</v>
      </c>
      <c r="F25" s="15">
        <f>$G$15</f>
        <v>400</v>
      </c>
      <c r="G25" s="15">
        <v>525</v>
      </c>
      <c r="H25" s="11">
        <f t="shared" ref="H25:H43" si="1">($C$23*J25)/G25</f>
        <v>152.38095238095238</v>
      </c>
      <c r="I25" s="12" t="s">
        <v>10</v>
      </c>
      <c r="J25" s="15">
        <f>$G$14</f>
        <v>800</v>
      </c>
      <c r="K25" s="15">
        <v>925</v>
      </c>
      <c r="L25" s="11">
        <f t="shared" ref="L25:L43" si="2">($C$23*N25)/K25</f>
        <v>151.35135135135135</v>
      </c>
      <c r="M25" s="12" t="s">
        <v>10</v>
      </c>
      <c r="N25" s="15">
        <f>$G$13</f>
        <v>1400</v>
      </c>
      <c r="O25" s="29">
        <v>800</v>
      </c>
      <c r="P25" s="27">
        <f>($C$23*R25)/O25</f>
        <v>131.25</v>
      </c>
      <c r="Q25" s="12" t="s">
        <v>10</v>
      </c>
      <c r="R25" s="15">
        <f>$G$6</f>
        <v>1050</v>
      </c>
      <c r="S25" s="15">
        <v>1200</v>
      </c>
      <c r="T25" s="27">
        <f>($C$23*V25)/S25</f>
        <v>150</v>
      </c>
      <c r="U25" s="12" t="s">
        <v>10</v>
      </c>
      <c r="V25" s="15">
        <f>$G$7</f>
        <v>1800</v>
      </c>
      <c r="W25" s="30">
        <v>400</v>
      </c>
      <c r="X25" s="27">
        <f>($C$23*Z25)/W25</f>
        <v>150</v>
      </c>
      <c r="Y25" s="28" t="s">
        <v>10</v>
      </c>
      <c r="Z25" s="8">
        <f>$G$8</f>
        <v>600</v>
      </c>
    </row>
    <row r="26" spans="2:26">
      <c r="B26" s="18">
        <v>8.5</v>
      </c>
      <c r="C26" s="25">
        <v>300</v>
      </c>
      <c r="D26" s="19">
        <f t="shared" si="0"/>
        <v>133.33333333333334</v>
      </c>
      <c r="E26" s="20" t="s">
        <v>10</v>
      </c>
      <c r="F26" s="25">
        <f>$G$15</f>
        <v>400</v>
      </c>
      <c r="G26" s="25">
        <v>575</v>
      </c>
      <c r="H26" s="19">
        <f t="shared" si="1"/>
        <v>139.13043478260869</v>
      </c>
      <c r="I26" s="20" t="s">
        <v>10</v>
      </c>
      <c r="J26" s="25">
        <f t="shared" ref="J26:J43" si="3">$G$14</f>
        <v>800</v>
      </c>
      <c r="K26" s="25">
        <v>1000</v>
      </c>
      <c r="L26" s="19">
        <f t="shared" si="2"/>
        <v>140</v>
      </c>
      <c r="M26" s="20" t="s">
        <v>10</v>
      </c>
      <c r="N26" s="25">
        <f t="shared" ref="N26:N43" si="4">$G$13</f>
        <v>1400</v>
      </c>
      <c r="O26" s="21">
        <v>850</v>
      </c>
      <c r="P26" s="22">
        <f t="shared" ref="P26:P43" si="5">($C$23*R26)/O26</f>
        <v>123.52941176470588</v>
      </c>
      <c r="Q26" s="14" t="s">
        <v>10</v>
      </c>
      <c r="R26" s="13">
        <f t="shared" ref="R26:R43" si="6">$G$6</f>
        <v>1050</v>
      </c>
      <c r="S26" s="13">
        <v>1275</v>
      </c>
      <c r="T26" s="22">
        <f t="shared" ref="T26:T43" si="7">($C$23*V26)/S26</f>
        <v>141.1764705882353</v>
      </c>
      <c r="U26" s="14" t="s">
        <v>10</v>
      </c>
      <c r="V26" s="25">
        <f t="shared" ref="V26:V43" si="8">$G$7</f>
        <v>1800</v>
      </c>
      <c r="W26" s="23">
        <v>425</v>
      </c>
      <c r="X26" s="22">
        <f t="shared" ref="X26:X43" si="9">($C$23*Z26)/W26</f>
        <v>141.1764705882353</v>
      </c>
      <c r="Y26" s="24" t="s">
        <v>10</v>
      </c>
      <c r="Z26" s="8">
        <f t="shared" ref="Z26:Z43" si="10">$G$8</f>
        <v>600</v>
      </c>
    </row>
    <row r="27" spans="2:26">
      <c r="B27" s="10">
        <v>9</v>
      </c>
      <c r="C27" s="15">
        <v>300</v>
      </c>
      <c r="D27" s="11">
        <f t="shared" si="0"/>
        <v>133.33333333333334</v>
      </c>
      <c r="E27" s="12" t="s">
        <v>10</v>
      </c>
      <c r="F27" s="15">
        <f t="shared" ref="F27:F43" si="11">$G$15</f>
        <v>400</v>
      </c>
      <c r="G27" s="15">
        <v>600</v>
      </c>
      <c r="H27" s="11">
        <f t="shared" si="1"/>
        <v>133.33333333333334</v>
      </c>
      <c r="I27" s="12" t="s">
        <v>10</v>
      </c>
      <c r="J27" s="15">
        <f t="shared" si="3"/>
        <v>800</v>
      </c>
      <c r="K27" s="15">
        <v>1050</v>
      </c>
      <c r="L27" s="11">
        <f t="shared" si="2"/>
        <v>133.33333333333334</v>
      </c>
      <c r="M27" s="12" t="s">
        <v>10</v>
      </c>
      <c r="N27" s="15">
        <f t="shared" si="4"/>
        <v>1400</v>
      </c>
      <c r="O27" s="29">
        <v>900</v>
      </c>
      <c r="P27" s="27">
        <f t="shared" si="5"/>
        <v>116.66666666666667</v>
      </c>
      <c r="Q27" s="12" t="s">
        <v>10</v>
      </c>
      <c r="R27" s="15">
        <f t="shared" si="6"/>
        <v>1050</v>
      </c>
      <c r="S27" s="15">
        <v>1350</v>
      </c>
      <c r="T27" s="27">
        <f t="shared" si="7"/>
        <v>133.33333333333334</v>
      </c>
      <c r="U27" s="12" t="s">
        <v>10</v>
      </c>
      <c r="V27" s="15">
        <f t="shared" si="8"/>
        <v>1800</v>
      </c>
      <c r="W27" s="30">
        <v>450</v>
      </c>
      <c r="X27" s="27">
        <f t="shared" si="9"/>
        <v>133.33333333333334</v>
      </c>
      <c r="Y27" s="28" t="s">
        <v>10</v>
      </c>
      <c r="Z27" s="8">
        <f t="shared" si="10"/>
        <v>600</v>
      </c>
    </row>
    <row r="28" spans="2:26">
      <c r="B28" s="18">
        <v>9.5</v>
      </c>
      <c r="C28" s="25">
        <v>325</v>
      </c>
      <c r="D28" s="19">
        <f t="shared" si="0"/>
        <v>123.07692307692308</v>
      </c>
      <c r="E28" s="20" t="s">
        <v>10</v>
      </c>
      <c r="F28" s="25">
        <f t="shared" si="11"/>
        <v>400</v>
      </c>
      <c r="G28" s="25">
        <v>625</v>
      </c>
      <c r="H28" s="19">
        <f t="shared" si="1"/>
        <v>128</v>
      </c>
      <c r="I28" s="20" t="s">
        <v>10</v>
      </c>
      <c r="J28" s="25">
        <f t="shared" si="3"/>
        <v>800</v>
      </c>
      <c r="K28" s="25">
        <v>1100</v>
      </c>
      <c r="L28" s="19">
        <f t="shared" si="2"/>
        <v>127.27272727272727</v>
      </c>
      <c r="M28" s="20" t="s">
        <v>10</v>
      </c>
      <c r="N28" s="25">
        <f t="shared" si="4"/>
        <v>1400</v>
      </c>
      <c r="O28" s="21">
        <v>950</v>
      </c>
      <c r="P28" s="22">
        <f t="shared" si="5"/>
        <v>110.52631578947368</v>
      </c>
      <c r="Q28" s="14" t="s">
        <v>10</v>
      </c>
      <c r="R28" s="13">
        <f t="shared" si="6"/>
        <v>1050</v>
      </c>
      <c r="S28" s="13">
        <v>1425</v>
      </c>
      <c r="T28" s="22">
        <f t="shared" si="7"/>
        <v>126.31578947368421</v>
      </c>
      <c r="U28" s="14" t="s">
        <v>10</v>
      </c>
      <c r="V28" s="25">
        <f t="shared" si="8"/>
        <v>1800</v>
      </c>
      <c r="W28" s="23">
        <v>475</v>
      </c>
      <c r="X28" s="22">
        <f t="shared" si="9"/>
        <v>126.31578947368421</v>
      </c>
      <c r="Y28" s="24" t="s">
        <v>10</v>
      </c>
      <c r="Z28" s="8">
        <f t="shared" si="10"/>
        <v>600</v>
      </c>
    </row>
    <row r="29" spans="2:26">
      <c r="B29" s="10">
        <v>10</v>
      </c>
      <c r="C29" s="15">
        <v>325</v>
      </c>
      <c r="D29" s="11">
        <f t="shared" si="0"/>
        <v>123.07692307692308</v>
      </c>
      <c r="E29" s="12" t="s">
        <v>10</v>
      </c>
      <c r="F29" s="15">
        <f t="shared" si="11"/>
        <v>400</v>
      </c>
      <c r="G29" s="15">
        <v>675</v>
      </c>
      <c r="H29" s="11">
        <f t="shared" si="1"/>
        <v>118.51851851851852</v>
      </c>
      <c r="I29" s="12" t="s">
        <v>10</v>
      </c>
      <c r="J29" s="15">
        <f t="shared" si="3"/>
        <v>800</v>
      </c>
      <c r="K29" s="15">
        <v>1150</v>
      </c>
      <c r="L29" s="11">
        <f t="shared" si="2"/>
        <v>121.73913043478261</v>
      </c>
      <c r="M29" s="12" t="s">
        <v>10</v>
      </c>
      <c r="N29" s="15">
        <f t="shared" si="4"/>
        <v>1400</v>
      </c>
      <c r="O29" s="29">
        <v>1000</v>
      </c>
      <c r="P29" s="27">
        <f t="shared" si="5"/>
        <v>105</v>
      </c>
      <c r="Q29" s="12" t="s">
        <v>10</v>
      </c>
      <c r="R29" s="15">
        <f t="shared" si="6"/>
        <v>1050</v>
      </c>
      <c r="S29" s="15">
        <v>1500</v>
      </c>
      <c r="T29" s="27">
        <f t="shared" si="7"/>
        <v>120</v>
      </c>
      <c r="U29" s="12" t="s">
        <v>10</v>
      </c>
      <c r="V29" s="15">
        <f t="shared" si="8"/>
        <v>1800</v>
      </c>
      <c r="W29" s="30">
        <v>500</v>
      </c>
      <c r="X29" s="27">
        <f t="shared" si="9"/>
        <v>120</v>
      </c>
      <c r="Y29" s="28" t="s">
        <v>10</v>
      </c>
      <c r="Z29" s="8">
        <f t="shared" si="10"/>
        <v>600</v>
      </c>
    </row>
    <row r="30" spans="2:26">
      <c r="B30" s="18">
        <v>10.5</v>
      </c>
      <c r="C30" s="25">
        <v>350</v>
      </c>
      <c r="D30" s="19">
        <f t="shared" si="0"/>
        <v>114.28571428571429</v>
      </c>
      <c r="E30" s="20" t="s">
        <v>10</v>
      </c>
      <c r="F30" s="25">
        <f t="shared" si="11"/>
        <v>400</v>
      </c>
      <c r="G30" s="25">
        <v>700</v>
      </c>
      <c r="H30" s="19">
        <f t="shared" si="1"/>
        <v>114.28571428571429</v>
      </c>
      <c r="I30" s="20" t="s">
        <v>10</v>
      </c>
      <c r="J30" s="25">
        <f t="shared" si="3"/>
        <v>800</v>
      </c>
      <c r="K30" s="25">
        <v>1225</v>
      </c>
      <c r="L30" s="19">
        <f t="shared" si="2"/>
        <v>114.28571428571429</v>
      </c>
      <c r="M30" s="20" t="s">
        <v>10</v>
      </c>
      <c r="N30" s="25">
        <f t="shared" si="4"/>
        <v>1400</v>
      </c>
      <c r="O30" s="21">
        <v>1050</v>
      </c>
      <c r="P30" s="22">
        <f t="shared" si="5"/>
        <v>100</v>
      </c>
      <c r="Q30" s="14" t="s">
        <v>10</v>
      </c>
      <c r="R30" s="13">
        <f t="shared" si="6"/>
        <v>1050</v>
      </c>
      <c r="S30" s="13">
        <v>1575</v>
      </c>
      <c r="T30" s="22">
        <f t="shared" si="7"/>
        <v>114.28571428571429</v>
      </c>
      <c r="U30" s="14" t="s">
        <v>10</v>
      </c>
      <c r="V30" s="25">
        <f t="shared" si="8"/>
        <v>1800</v>
      </c>
      <c r="W30" s="23">
        <v>525</v>
      </c>
      <c r="X30" s="22">
        <f t="shared" si="9"/>
        <v>114.28571428571429</v>
      </c>
      <c r="Y30" s="24" t="s">
        <v>10</v>
      </c>
      <c r="Z30" s="8">
        <f t="shared" si="10"/>
        <v>600</v>
      </c>
    </row>
    <row r="31" spans="2:26">
      <c r="B31" s="10">
        <v>11</v>
      </c>
      <c r="C31" s="15">
        <v>350</v>
      </c>
      <c r="D31" s="11">
        <f t="shared" si="0"/>
        <v>114.28571428571429</v>
      </c>
      <c r="E31" s="12" t="s">
        <v>10</v>
      </c>
      <c r="F31" s="15">
        <f t="shared" si="11"/>
        <v>400</v>
      </c>
      <c r="G31" s="15">
        <v>725</v>
      </c>
      <c r="H31" s="11">
        <f t="shared" si="1"/>
        <v>110.34482758620689</v>
      </c>
      <c r="I31" s="12" t="s">
        <v>10</v>
      </c>
      <c r="J31" s="15">
        <f t="shared" si="3"/>
        <v>800</v>
      </c>
      <c r="K31" s="15">
        <v>1275</v>
      </c>
      <c r="L31" s="11">
        <f t="shared" si="2"/>
        <v>109.80392156862744</v>
      </c>
      <c r="M31" s="12" t="s">
        <v>10</v>
      </c>
      <c r="N31" s="15">
        <f t="shared" si="4"/>
        <v>1400</v>
      </c>
      <c r="O31" s="29">
        <v>1100</v>
      </c>
      <c r="P31" s="27">
        <f t="shared" si="5"/>
        <v>95.454545454545453</v>
      </c>
      <c r="Q31" s="12" t="s">
        <v>10</v>
      </c>
      <c r="R31" s="15">
        <f t="shared" si="6"/>
        <v>1050</v>
      </c>
      <c r="S31" s="15">
        <v>1650</v>
      </c>
      <c r="T31" s="27">
        <f t="shared" si="7"/>
        <v>109.09090909090909</v>
      </c>
      <c r="U31" s="12" t="s">
        <v>10</v>
      </c>
      <c r="V31" s="15">
        <f t="shared" si="8"/>
        <v>1800</v>
      </c>
      <c r="W31" s="30">
        <v>550</v>
      </c>
      <c r="X31" s="27">
        <f t="shared" si="9"/>
        <v>109.09090909090909</v>
      </c>
      <c r="Y31" s="28" t="s">
        <v>10</v>
      </c>
      <c r="Z31" s="8">
        <f t="shared" si="10"/>
        <v>600</v>
      </c>
    </row>
    <row r="32" spans="2:26">
      <c r="B32" s="18">
        <v>11.5</v>
      </c>
      <c r="C32" s="25">
        <v>375</v>
      </c>
      <c r="D32" s="19">
        <f t="shared" si="0"/>
        <v>106.66666666666667</v>
      </c>
      <c r="E32" s="20" t="s">
        <v>10</v>
      </c>
      <c r="F32" s="25">
        <f t="shared" si="11"/>
        <v>400</v>
      </c>
      <c r="G32" s="25">
        <v>775</v>
      </c>
      <c r="H32" s="19">
        <f t="shared" si="1"/>
        <v>103.2258064516129</v>
      </c>
      <c r="I32" s="20" t="s">
        <v>10</v>
      </c>
      <c r="J32" s="25">
        <f t="shared" si="3"/>
        <v>800</v>
      </c>
      <c r="K32" s="25">
        <v>1350</v>
      </c>
      <c r="L32" s="19">
        <f t="shared" si="2"/>
        <v>103.70370370370371</v>
      </c>
      <c r="M32" s="20" t="s">
        <v>10</v>
      </c>
      <c r="N32" s="25">
        <f t="shared" si="4"/>
        <v>1400</v>
      </c>
      <c r="O32" s="21">
        <v>1150</v>
      </c>
      <c r="P32" s="22">
        <f t="shared" si="5"/>
        <v>91.304347826086953</v>
      </c>
      <c r="Q32" s="14" t="s">
        <v>10</v>
      </c>
      <c r="R32" s="13">
        <f t="shared" si="6"/>
        <v>1050</v>
      </c>
      <c r="S32" s="13">
        <v>1725</v>
      </c>
      <c r="T32" s="22">
        <f t="shared" si="7"/>
        <v>104.34782608695652</v>
      </c>
      <c r="U32" s="14" t="s">
        <v>10</v>
      </c>
      <c r="V32" s="25">
        <f t="shared" si="8"/>
        <v>1800</v>
      </c>
      <c r="W32" s="23">
        <v>575</v>
      </c>
      <c r="X32" s="22">
        <f t="shared" si="9"/>
        <v>104.34782608695652</v>
      </c>
      <c r="Y32" s="24" t="s">
        <v>10</v>
      </c>
      <c r="Z32" s="8">
        <f t="shared" si="10"/>
        <v>600</v>
      </c>
    </row>
    <row r="33" spans="2:26">
      <c r="B33" s="10">
        <v>12</v>
      </c>
      <c r="C33" s="15">
        <v>400</v>
      </c>
      <c r="D33" s="11">
        <f t="shared" si="0"/>
        <v>100</v>
      </c>
      <c r="E33" s="12" t="s">
        <v>10</v>
      </c>
      <c r="F33" s="15">
        <f t="shared" si="11"/>
        <v>400</v>
      </c>
      <c r="G33" s="15">
        <v>800</v>
      </c>
      <c r="H33" s="11">
        <f t="shared" si="1"/>
        <v>100</v>
      </c>
      <c r="I33" s="12" t="s">
        <v>10</v>
      </c>
      <c r="J33" s="15">
        <f t="shared" si="3"/>
        <v>800</v>
      </c>
      <c r="K33" s="15">
        <v>1400</v>
      </c>
      <c r="L33" s="11">
        <f t="shared" si="2"/>
        <v>100</v>
      </c>
      <c r="M33" s="12" t="s">
        <v>10</v>
      </c>
      <c r="N33" s="15">
        <f t="shared" si="4"/>
        <v>1400</v>
      </c>
      <c r="O33" s="29">
        <v>1200</v>
      </c>
      <c r="P33" s="27">
        <f t="shared" si="5"/>
        <v>87.5</v>
      </c>
      <c r="Q33" s="12" t="s">
        <v>10</v>
      </c>
      <c r="R33" s="15">
        <f t="shared" si="6"/>
        <v>1050</v>
      </c>
      <c r="S33" s="15">
        <v>1800</v>
      </c>
      <c r="T33" s="27">
        <f t="shared" si="7"/>
        <v>100</v>
      </c>
      <c r="U33" s="12" t="s">
        <v>10</v>
      </c>
      <c r="V33" s="15">
        <f t="shared" si="8"/>
        <v>1800</v>
      </c>
      <c r="W33" s="30">
        <v>600</v>
      </c>
      <c r="X33" s="27">
        <f t="shared" si="9"/>
        <v>100</v>
      </c>
      <c r="Y33" s="28" t="s">
        <v>10</v>
      </c>
      <c r="Z33" s="8">
        <f t="shared" si="10"/>
        <v>600</v>
      </c>
    </row>
    <row r="34" spans="2:26">
      <c r="B34" s="18">
        <v>12.5</v>
      </c>
      <c r="C34" s="25">
        <v>400</v>
      </c>
      <c r="D34" s="19">
        <f t="shared" si="0"/>
        <v>100</v>
      </c>
      <c r="E34" s="20" t="s">
        <v>10</v>
      </c>
      <c r="F34" s="25">
        <f t="shared" si="11"/>
        <v>400</v>
      </c>
      <c r="G34" s="25">
        <v>825</v>
      </c>
      <c r="H34" s="19">
        <f t="shared" si="1"/>
        <v>96.969696969696969</v>
      </c>
      <c r="I34" s="20" t="s">
        <v>10</v>
      </c>
      <c r="J34" s="25">
        <f t="shared" si="3"/>
        <v>800</v>
      </c>
      <c r="K34" s="25">
        <v>1450</v>
      </c>
      <c r="L34" s="19">
        <f t="shared" si="2"/>
        <v>96.551724137931032</v>
      </c>
      <c r="M34" s="20" t="s">
        <v>10</v>
      </c>
      <c r="N34" s="25">
        <f t="shared" si="4"/>
        <v>1400</v>
      </c>
      <c r="O34" s="21">
        <v>1250</v>
      </c>
      <c r="P34" s="22">
        <f t="shared" si="5"/>
        <v>84</v>
      </c>
      <c r="Q34" s="14" t="s">
        <v>10</v>
      </c>
      <c r="R34" s="13">
        <f t="shared" si="6"/>
        <v>1050</v>
      </c>
      <c r="S34" s="13">
        <v>1875</v>
      </c>
      <c r="T34" s="22">
        <f t="shared" si="7"/>
        <v>96</v>
      </c>
      <c r="U34" s="14" t="s">
        <v>10</v>
      </c>
      <c r="V34" s="25">
        <f t="shared" si="8"/>
        <v>1800</v>
      </c>
      <c r="W34" s="23">
        <v>625</v>
      </c>
      <c r="X34" s="22">
        <f t="shared" si="9"/>
        <v>96</v>
      </c>
      <c r="Y34" s="24" t="s">
        <v>10</v>
      </c>
      <c r="Z34" s="8">
        <f t="shared" si="10"/>
        <v>600</v>
      </c>
    </row>
    <row r="35" spans="2:26">
      <c r="B35" s="10">
        <v>13</v>
      </c>
      <c r="C35" s="15">
        <v>425</v>
      </c>
      <c r="D35" s="11">
        <f t="shared" si="0"/>
        <v>94.117647058823536</v>
      </c>
      <c r="E35" s="12" t="s">
        <v>10</v>
      </c>
      <c r="F35" s="15">
        <f t="shared" si="11"/>
        <v>400</v>
      </c>
      <c r="G35" s="15">
        <v>850</v>
      </c>
      <c r="H35" s="11">
        <f t="shared" si="1"/>
        <v>94.117647058823536</v>
      </c>
      <c r="I35" s="12" t="s">
        <v>10</v>
      </c>
      <c r="J35" s="15">
        <f t="shared" si="3"/>
        <v>800</v>
      </c>
      <c r="K35" s="15">
        <v>1500</v>
      </c>
      <c r="L35" s="11">
        <f t="shared" si="2"/>
        <v>93.333333333333329</v>
      </c>
      <c r="M35" s="12" t="s">
        <v>10</v>
      </c>
      <c r="N35" s="15">
        <f t="shared" si="4"/>
        <v>1400</v>
      </c>
      <c r="O35" s="29">
        <v>1300</v>
      </c>
      <c r="P35" s="27">
        <f t="shared" si="5"/>
        <v>80.769230769230774</v>
      </c>
      <c r="Q35" s="12" t="s">
        <v>10</v>
      </c>
      <c r="R35" s="15">
        <f t="shared" si="6"/>
        <v>1050</v>
      </c>
      <c r="S35" s="15">
        <v>1950</v>
      </c>
      <c r="T35" s="27">
        <f t="shared" si="7"/>
        <v>92.307692307692307</v>
      </c>
      <c r="U35" s="12" t="s">
        <v>10</v>
      </c>
      <c r="V35" s="15">
        <f t="shared" si="8"/>
        <v>1800</v>
      </c>
      <c r="W35" s="30">
        <v>650</v>
      </c>
      <c r="X35" s="27">
        <f t="shared" si="9"/>
        <v>92.307692307692307</v>
      </c>
      <c r="Y35" s="28" t="s">
        <v>10</v>
      </c>
      <c r="Z35" s="8">
        <f t="shared" si="10"/>
        <v>600</v>
      </c>
    </row>
    <row r="36" spans="2:26">
      <c r="B36" s="18">
        <v>13.5</v>
      </c>
      <c r="C36" s="25">
        <v>450</v>
      </c>
      <c r="D36" s="19">
        <f t="shared" si="0"/>
        <v>88.888888888888886</v>
      </c>
      <c r="E36" s="20" t="s">
        <v>10</v>
      </c>
      <c r="F36" s="25">
        <f t="shared" si="11"/>
        <v>400</v>
      </c>
      <c r="G36" s="25">
        <v>900</v>
      </c>
      <c r="H36" s="19">
        <f t="shared" si="1"/>
        <v>88.888888888888886</v>
      </c>
      <c r="I36" s="20" t="s">
        <v>10</v>
      </c>
      <c r="J36" s="25">
        <f t="shared" si="3"/>
        <v>800</v>
      </c>
      <c r="K36" s="25">
        <v>1575</v>
      </c>
      <c r="L36" s="19">
        <f t="shared" si="2"/>
        <v>88.888888888888886</v>
      </c>
      <c r="M36" s="20" t="s">
        <v>10</v>
      </c>
      <c r="N36" s="25">
        <f t="shared" si="4"/>
        <v>1400</v>
      </c>
      <c r="O36" s="21">
        <v>1350</v>
      </c>
      <c r="P36" s="22">
        <f t="shared" si="5"/>
        <v>77.777777777777771</v>
      </c>
      <c r="Q36" s="14" t="s">
        <v>10</v>
      </c>
      <c r="R36" s="13">
        <f t="shared" si="6"/>
        <v>1050</v>
      </c>
      <c r="S36" s="13">
        <v>2025</v>
      </c>
      <c r="T36" s="22">
        <f t="shared" si="7"/>
        <v>88.888888888888886</v>
      </c>
      <c r="U36" s="14" t="s">
        <v>10</v>
      </c>
      <c r="V36" s="25">
        <f t="shared" si="8"/>
        <v>1800</v>
      </c>
      <c r="W36" s="23">
        <v>675</v>
      </c>
      <c r="X36" s="22">
        <f t="shared" si="9"/>
        <v>88.888888888888886</v>
      </c>
      <c r="Y36" s="24" t="s">
        <v>10</v>
      </c>
      <c r="Z36" s="8">
        <f t="shared" si="10"/>
        <v>600</v>
      </c>
    </row>
    <row r="37" spans="2:26">
      <c r="B37" s="10">
        <v>14</v>
      </c>
      <c r="C37" s="15">
        <v>450</v>
      </c>
      <c r="D37" s="11">
        <f t="shared" si="0"/>
        <v>88.888888888888886</v>
      </c>
      <c r="E37" s="12" t="s">
        <v>10</v>
      </c>
      <c r="F37" s="15">
        <f t="shared" si="11"/>
        <v>400</v>
      </c>
      <c r="G37" s="15">
        <v>925</v>
      </c>
      <c r="H37" s="11">
        <f t="shared" si="1"/>
        <v>86.486486486486484</v>
      </c>
      <c r="I37" s="12" t="s">
        <v>10</v>
      </c>
      <c r="J37" s="15">
        <f t="shared" si="3"/>
        <v>800</v>
      </c>
      <c r="K37" s="15">
        <v>1625</v>
      </c>
      <c r="L37" s="11">
        <f t="shared" si="2"/>
        <v>86.15384615384616</v>
      </c>
      <c r="M37" s="12" t="s">
        <v>10</v>
      </c>
      <c r="N37" s="15">
        <f t="shared" si="4"/>
        <v>1400</v>
      </c>
      <c r="O37" s="29">
        <v>1400</v>
      </c>
      <c r="P37" s="27">
        <f t="shared" si="5"/>
        <v>75</v>
      </c>
      <c r="Q37" s="12" t="s">
        <v>10</v>
      </c>
      <c r="R37" s="15">
        <f t="shared" si="6"/>
        <v>1050</v>
      </c>
      <c r="S37" s="15">
        <v>2100</v>
      </c>
      <c r="T37" s="27">
        <f t="shared" si="7"/>
        <v>85.714285714285708</v>
      </c>
      <c r="U37" s="12" t="s">
        <v>10</v>
      </c>
      <c r="V37" s="15">
        <f t="shared" si="8"/>
        <v>1800</v>
      </c>
      <c r="W37" s="30">
        <v>700</v>
      </c>
      <c r="X37" s="27">
        <f t="shared" si="9"/>
        <v>85.714285714285708</v>
      </c>
      <c r="Y37" s="28" t="s">
        <v>10</v>
      </c>
      <c r="Z37" s="8">
        <f t="shared" si="10"/>
        <v>600</v>
      </c>
    </row>
    <row r="38" spans="2:26">
      <c r="B38" s="18">
        <v>14.5</v>
      </c>
      <c r="C38" s="25">
        <v>475</v>
      </c>
      <c r="D38" s="19">
        <f t="shared" si="0"/>
        <v>84.21052631578948</v>
      </c>
      <c r="E38" s="20" t="s">
        <v>10</v>
      </c>
      <c r="F38" s="25">
        <f t="shared" si="11"/>
        <v>400</v>
      </c>
      <c r="G38" s="25">
        <v>950</v>
      </c>
      <c r="H38" s="19">
        <f t="shared" si="1"/>
        <v>84.21052631578948</v>
      </c>
      <c r="I38" s="20" t="s">
        <v>10</v>
      </c>
      <c r="J38" s="25">
        <f t="shared" si="3"/>
        <v>800</v>
      </c>
      <c r="K38" s="25">
        <v>1700</v>
      </c>
      <c r="L38" s="19">
        <f t="shared" si="2"/>
        <v>82.352941176470594</v>
      </c>
      <c r="M38" s="20" t="s">
        <v>10</v>
      </c>
      <c r="N38" s="25">
        <f t="shared" si="4"/>
        <v>1400</v>
      </c>
      <c r="O38" s="21">
        <v>1450</v>
      </c>
      <c r="P38" s="22">
        <f t="shared" si="5"/>
        <v>72.41379310344827</v>
      </c>
      <c r="Q38" s="14" t="s">
        <v>10</v>
      </c>
      <c r="R38" s="13">
        <f t="shared" si="6"/>
        <v>1050</v>
      </c>
      <c r="S38" s="13">
        <v>2175</v>
      </c>
      <c r="T38" s="22">
        <f t="shared" si="7"/>
        <v>82.758620689655174</v>
      </c>
      <c r="U38" s="14" t="s">
        <v>10</v>
      </c>
      <c r="V38" s="25">
        <f t="shared" si="8"/>
        <v>1800</v>
      </c>
      <c r="W38" s="23">
        <v>725</v>
      </c>
      <c r="X38" s="22">
        <f t="shared" si="9"/>
        <v>82.758620689655174</v>
      </c>
      <c r="Y38" s="24" t="s">
        <v>10</v>
      </c>
      <c r="Z38" s="8">
        <f t="shared" si="10"/>
        <v>600</v>
      </c>
    </row>
    <row r="39" spans="2:26">
      <c r="B39" s="10">
        <v>15</v>
      </c>
      <c r="C39" s="15">
        <v>500</v>
      </c>
      <c r="D39" s="11">
        <f t="shared" si="0"/>
        <v>80</v>
      </c>
      <c r="E39" s="12" t="s">
        <v>10</v>
      </c>
      <c r="F39" s="15">
        <f t="shared" si="11"/>
        <v>400</v>
      </c>
      <c r="G39" s="15">
        <v>1000</v>
      </c>
      <c r="H39" s="11">
        <f t="shared" si="1"/>
        <v>80</v>
      </c>
      <c r="I39" s="12" t="s">
        <v>10</v>
      </c>
      <c r="J39" s="15">
        <f t="shared" si="3"/>
        <v>800</v>
      </c>
      <c r="K39" s="15">
        <v>1750</v>
      </c>
      <c r="L39" s="11">
        <f t="shared" si="2"/>
        <v>80</v>
      </c>
      <c r="M39" s="12" t="s">
        <v>10</v>
      </c>
      <c r="N39" s="15">
        <f t="shared" si="4"/>
        <v>1400</v>
      </c>
      <c r="O39" s="29">
        <v>1500</v>
      </c>
      <c r="P39" s="27">
        <f t="shared" si="5"/>
        <v>70</v>
      </c>
      <c r="Q39" s="12" t="s">
        <v>10</v>
      </c>
      <c r="R39" s="15">
        <f t="shared" si="6"/>
        <v>1050</v>
      </c>
      <c r="S39" s="15">
        <v>2250</v>
      </c>
      <c r="T39" s="27">
        <f t="shared" si="7"/>
        <v>80</v>
      </c>
      <c r="U39" s="12" t="s">
        <v>10</v>
      </c>
      <c r="V39" s="15">
        <f t="shared" si="8"/>
        <v>1800</v>
      </c>
      <c r="W39" s="30">
        <v>750</v>
      </c>
      <c r="X39" s="27">
        <f t="shared" si="9"/>
        <v>80</v>
      </c>
      <c r="Y39" s="28" t="s">
        <v>10</v>
      </c>
      <c r="Z39" s="8">
        <f t="shared" si="10"/>
        <v>600</v>
      </c>
    </row>
    <row r="40" spans="2:26">
      <c r="B40" s="18">
        <v>15.5</v>
      </c>
      <c r="C40" s="25">
        <v>500</v>
      </c>
      <c r="D40" s="19">
        <f t="shared" si="0"/>
        <v>80</v>
      </c>
      <c r="E40" s="20" t="s">
        <v>10</v>
      </c>
      <c r="F40" s="25">
        <f t="shared" si="11"/>
        <v>400</v>
      </c>
      <c r="G40" s="25">
        <v>1025</v>
      </c>
      <c r="H40" s="19">
        <f t="shared" si="1"/>
        <v>78.048780487804876</v>
      </c>
      <c r="I40" s="20" t="s">
        <v>10</v>
      </c>
      <c r="J40" s="25">
        <f t="shared" si="3"/>
        <v>800</v>
      </c>
      <c r="K40" s="25">
        <v>1800</v>
      </c>
      <c r="L40" s="19">
        <f t="shared" si="2"/>
        <v>77.777777777777771</v>
      </c>
      <c r="M40" s="20" t="s">
        <v>10</v>
      </c>
      <c r="N40" s="25">
        <f t="shared" si="4"/>
        <v>1400</v>
      </c>
      <c r="O40" s="21">
        <v>1550</v>
      </c>
      <c r="P40" s="22">
        <f t="shared" si="5"/>
        <v>67.741935483870961</v>
      </c>
      <c r="Q40" s="14" t="s">
        <v>10</v>
      </c>
      <c r="R40" s="13">
        <f t="shared" si="6"/>
        <v>1050</v>
      </c>
      <c r="S40" s="13">
        <v>2325</v>
      </c>
      <c r="T40" s="22">
        <f t="shared" si="7"/>
        <v>77.41935483870968</v>
      </c>
      <c r="U40" s="14" t="s">
        <v>10</v>
      </c>
      <c r="V40" s="25">
        <f t="shared" si="8"/>
        <v>1800</v>
      </c>
      <c r="W40" s="23">
        <v>775</v>
      </c>
      <c r="X40" s="22">
        <f t="shared" si="9"/>
        <v>77.41935483870968</v>
      </c>
      <c r="Y40" s="24" t="s">
        <v>10</v>
      </c>
      <c r="Z40" s="8">
        <f t="shared" si="10"/>
        <v>600</v>
      </c>
    </row>
    <row r="41" spans="2:26">
      <c r="B41" s="10">
        <v>16</v>
      </c>
      <c r="C41" s="15">
        <v>525</v>
      </c>
      <c r="D41" s="11">
        <f t="shared" si="0"/>
        <v>76.19047619047619</v>
      </c>
      <c r="E41" s="12" t="s">
        <v>10</v>
      </c>
      <c r="F41" s="15">
        <f t="shared" si="11"/>
        <v>400</v>
      </c>
      <c r="G41" s="15">
        <v>1050</v>
      </c>
      <c r="H41" s="11">
        <f t="shared" si="1"/>
        <v>76.19047619047619</v>
      </c>
      <c r="I41" s="12" t="s">
        <v>10</v>
      </c>
      <c r="J41" s="15">
        <f t="shared" si="3"/>
        <v>800</v>
      </c>
      <c r="K41" s="15">
        <v>1850</v>
      </c>
      <c r="L41" s="11">
        <f t="shared" si="2"/>
        <v>75.675675675675677</v>
      </c>
      <c r="M41" s="12" t="s">
        <v>10</v>
      </c>
      <c r="N41" s="15">
        <f t="shared" si="4"/>
        <v>1400</v>
      </c>
      <c r="O41" s="29">
        <v>1600</v>
      </c>
      <c r="P41" s="27">
        <f t="shared" si="5"/>
        <v>65.625</v>
      </c>
      <c r="Q41" s="12" t="s">
        <v>10</v>
      </c>
      <c r="R41" s="15">
        <f t="shared" si="6"/>
        <v>1050</v>
      </c>
      <c r="S41" s="15">
        <v>2400</v>
      </c>
      <c r="T41" s="27">
        <f t="shared" si="7"/>
        <v>75</v>
      </c>
      <c r="U41" s="12" t="s">
        <v>10</v>
      </c>
      <c r="V41" s="15">
        <f t="shared" si="8"/>
        <v>1800</v>
      </c>
      <c r="W41" s="30">
        <v>800</v>
      </c>
      <c r="X41" s="27">
        <f t="shared" si="9"/>
        <v>75</v>
      </c>
      <c r="Y41" s="28" t="s">
        <v>10</v>
      </c>
      <c r="Z41" s="8">
        <f t="shared" si="10"/>
        <v>600</v>
      </c>
    </row>
    <row r="42" spans="2:26">
      <c r="B42" s="18">
        <v>16.5</v>
      </c>
      <c r="C42" s="25">
        <v>550</v>
      </c>
      <c r="D42" s="19">
        <f t="shared" si="0"/>
        <v>72.727272727272734</v>
      </c>
      <c r="E42" s="20" t="s">
        <v>10</v>
      </c>
      <c r="F42" s="25">
        <f t="shared" si="11"/>
        <v>400</v>
      </c>
      <c r="G42" s="25">
        <v>1100</v>
      </c>
      <c r="H42" s="19">
        <f t="shared" si="1"/>
        <v>72.727272727272734</v>
      </c>
      <c r="I42" s="20" t="s">
        <v>10</v>
      </c>
      <c r="J42" s="25">
        <f t="shared" si="3"/>
        <v>800</v>
      </c>
      <c r="K42" s="25">
        <v>1925</v>
      </c>
      <c r="L42" s="19">
        <f t="shared" si="2"/>
        <v>72.727272727272734</v>
      </c>
      <c r="M42" s="20" t="s">
        <v>10</v>
      </c>
      <c r="N42" s="25">
        <f t="shared" si="4"/>
        <v>1400</v>
      </c>
      <c r="O42" s="21">
        <v>1650</v>
      </c>
      <c r="P42" s="22">
        <f t="shared" si="5"/>
        <v>63.636363636363633</v>
      </c>
      <c r="Q42" s="14" t="s">
        <v>10</v>
      </c>
      <c r="R42" s="13">
        <f t="shared" si="6"/>
        <v>1050</v>
      </c>
      <c r="S42" s="13">
        <v>2475</v>
      </c>
      <c r="T42" s="22">
        <f t="shared" si="7"/>
        <v>72.727272727272734</v>
      </c>
      <c r="U42" s="14" t="s">
        <v>10</v>
      </c>
      <c r="V42" s="25">
        <f t="shared" si="8"/>
        <v>1800</v>
      </c>
      <c r="W42" s="23">
        <v>825</v>
      </c>
      <c r="X42" s="22">
        <f t="shared" si="9"/>
        <v>72.727272727272734</v>
      </c>
      <c r="Y42" s="24" t="s">
        <v>10</v>
      </c>
      <c r="Z42" s="8">
        <f t="shared" si="10"/>
        <v>600</v>
      </c>
    </row>
    <row r="43" spans="2:26">
      <c r="B43" s="10">
        <v>17</v>
      </c>
      <c r="C43" s="15">
        <v>575</v>
      </c>
      <c r="D43" s="11">
        <f t="shared" si="0"/>
        <v>69.565217391304344</v>
      </c>
      <c r="E43" s="12" t="s">
        <v>10</v>
      </c>
      <c r="F43" s="15">
        <f t="shared" si="11"/>
        <v>400</v>
      </c>
      <c r="G43" s="15">
        <v>1125</v>
      </c>
      <c r="H43" s="11">
        <f t="shared" si="1"/>
        <v>71.111111111111114</v>
      </c>
      <c r="I43" s="12" t="s">
        <v>10</v>
      </c>
      <c r="J43" s="15">
        <f t="shared" si="3"/>
        <v>800</v>
      </c>
      <c r="K43" s="15">
        <v>1975</v>
      </c>
      <c r="L43" s="11">
        <f t="shared" si="2"/>
        <v>70.886075949367083</v>
      </c>
      <c r="M43" s="12" t="s">
        <v>10</v>
      </c>
      <c r="N43" s="15">
        <f t="shared" si="4"/>
        <v>1400</v>
      </c>
      <c r="O43" s="29">
        <v>1700</v>
      </c>
      <c r="P43" s="27">
        <f t="shared" si="5"/>
        <v>61.764705882352942</v>
      </c>
      <c r="Q43" s="12" t="s">
        <v>10</v>
      </c>
      <c r="R43" s="15">
        <f t="shared" si="6"/>
        <v>1050</v>
      </c>
      <c r="S43" s="15">
        <v>2550</v>
      </c>
      <c r="T43" s="27">
        <f t="shared" si="7"/>
        <v>70.588235294117652</v>
      </c>
      <c r="U43" s="12" t="s">
        <v>10</v>
      </c>
      <c r="V43" s="15">
        <f t="shared" si="8"/>
        <v>1800</v>
      </c>
      <c r="W43" s="30">
        <v>850</v>
      </c>
      <c r="X43" s="27">
        <f t="shared" si="9"/>
        <v>70.588235294117652</v>
      </c>
      <c r="Y43" s="28" t="s">
        <v>10</v>
      </c>
      <c r="Z43" s="8">
        <f t="shared" si="10"/>
        <v>600</v>
      </c>
    </row>
    <row r="44" spans="2:26"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</row>
  </sheetData>
  <mergeCells count="9">
    <mergeCell ref="X23:Y23"/>
    <mergeCell ref="P23:Q23"/>
    <mergeCell ref="T23:U23"/>
    <mergeCell ref="A1:R3"/>
    <mergeCell ref="H23:I23"/>
    <mergeCell ref="L23:M23"/>
    <mergeCell ref="D23:E23"/>
    <mergeCell ref="A5:B8"/>
    <mergeCell ref="A12:B15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5ème</vt:lpstr>
      <vt:lpstr>3ème</vt:lpstr>
      <vt:lpstr>calcul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Chevalier</dc:creator>
  <cp:lastModifiedBy>Sylvain Chevalier</cp:lastModifiedBy>
  <dcterms:created xsi:type="dcterms:W3CDTF">2021-03-22T17:32:48Z</dcterms:created>
  <dcterms:modified xsi:type="dcterms:W3CDTF">2021-10-25T09:47:06Z</dcterms:modified>
</cp:coreProperties>
</file>