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11565"/>
  </bookViews>
  <sheets>
    <sheet name="Feuil1" sheetId="1" r:id="rId1"/>
    <sheet name="Feuil2" sheetId="2" r:id="rId2"/>
    <sheet name="Feuil3" sheetId="3" r:id="rId3"/>
  </sheets>
  <definedNames>
    <definedName name="Liste">Feuil2!$C$24:$C$34</definedName>
  </definedNames>
  <calcPr calcId="125725" iterate="1"/>
</workbook>
</file>

<file path=xl/calcChain.xml><?xml version="1.0" encoding="utf-8"?>
<calcChain xmlns="http://schemas.openxmlformats.org/spreadsheetml/2006/main">
  <c r="A9" i="1"/>
  <c r="I10"/>
  <c r="H10"/>
  <c r="H8"/>
  <c r="I8" s="1"/>
  <c r="I6"/>
  <c r="H6"/>
  <c r="H4"/>
  <c r="I4"/>
  <c r="G28"/>
  <c r="F28"/>
  <c r="E28"/>
  <c r="D28"/>
  <c r="C28"/>
  <c r="B28"/>
  <c r="G27"/>
  <c r="F27"/>
  <c r="E27"/>
  <c r="D27"/>
  <c r="C27"/>
  <c r="B27"/>
  <c r="A27" s="1"/>
  <c r="H27" s="1"/>
  <c r="I26"/>
  <c r="H26"/>
  <c r="G25"/>
  <c r="F25"/>
  <c r="E25"/>
  <c r="D25"/>
  <c r="C25"/>
  <c r="B25"/>
  <c r="A25"/>
  <c r="H25" s="1"/>
  <c r="I24"/>
  <c r="H24"/>
  <c r="G23"/>
  <c r="F23"/>
  <c r="E23"/>
  <c r="D23"/>
  <c r="C23"/>
  <c r="B23"/>
  <c r="A23" s="1"/>
  <c r="H23" s="1"/>
  <c r="I22"/>
  <c r="H22"/>
  <c r="G21"/>
  <c r="F21"/>
  <c r="E21"/>
  <c r="D21"/>
  <c r="C21"/>
  <c r="B21"/>
  <c r="A21"/>
  <c r="H21" s="1"/>
  <c r="I20"/>
  <c r="H20"/>
  <c r="G19"/>
  <c r="F19"/>
  <c r="E19"/>
  <c r="D19"/>
  <c r="C19"/>
  <c r="B19"/>
  <c r="A19" s="1"/>
  <c r="H19" s="1"/>
  <c r="I18"/>
  <c r="H18"/>
  <c r="G17"/>
  <c r="F17"/>
  <c r="E17"/>
  <c r="D17"/>
  <c r="C17"/>
  <c r="B17"/>
  <c r="A17" s="1"/>
  <c r="H17" s="1"/>
  <c r="I16"/>
  <c r="H16"/>
  <c r="G15"/>
  <c r="F15"/>
  <c r="E15"/>
  <c r="D15"/>
  <c r="C15"/>
  <c r="B15"/>
  <c r="A15" s="1"/>
  <c r="H15" s="1"/>
  <c r="I14"/>
  <c r="H14"/>
  <c r="G13"/>
  <c r="F13"/>
  <c r="E13"/>
  <c r="D13"/>
  <c r="C13"/>
  <c r="B13"/>
  <c r="A13" s="1"/>
  <c r="H13" s="1"/>
  <c r="I12"/>
  <c r="H12"/>
  <c r="G11"/>
  <c r="F11"/>
  <c r="E11"/>
  <c r="D11"/>
  <c r="C11"/>
  <c r="B11"/>
  <c r="A11" s="1"/>
  <c r="H11" s="1"/>
  <c r="G9"/>
  <c r="F9"/>
  <c r="E9"/>
  <c r="D9"/>
  <c r="C9"/>
  <c r="B9"/>
  <c r="H9" s="1"/>
  <c r="G7"/>
  <c r="F7"/>
  <c r="E7"/>
  <c r="D7"/>
  <c r="C7"/>
  <c r="B7"/>
  <c r="A7" s="1"/>
  <c r="H7" s="1"/>
  <c r="G5"/>
  <c r="F5"/>
  <c r="E5"/>
  <c r="D5"/>
  <c r="C5"/>
  <c r="B5"/>
  <c r="A5" s="1"/>
  <c r="H5" s="1"/>
  <c r="H3"/>
  <c r="I29" l="1"/>
  <c r="H29"/>
</calcChain>
</file>

<file path=xl/sharedStrings.xml><?xml version="1.0" encoding="utf-8"?>
<sst xmlns="http://schemas.openxmlformats.org/spreadsheetml/2006/main" count="105" uniqueCount="97">
  <si>
    <t>Prix net</t>
  </si>
  <si>
    <t>Rouge</t>
  </si>
  <si>
    <t>1/2 Rouge</t>
  </si>
  <si>
    <t>Rosé</t>
  </si>
  <si>
    <t>1/2 Rosé</t>
  </si>
  <si>
    <t>Blanc</t>
  </si>
  <si>
    <t>1/2 Blanc</t>
  </si>
  <si>
    <t xml:space="preserve">Vente </t>
  </si>
  <si>
    <t>Corvée</t>
  </si>
  <si>
    <t xml:space="preserve">Stock au </t>
  </si>
  <si>
    <t>JK</t>
  </si>
  <si>
    <t>JK+CK</t>
  </si>
  <si>
    <t>LH</t>
  </si>
  <si>
    <t>GO</t>
  </si>
  <si>
    <t>PH</t>
  </si>
  <si>
    <t>Total bouteilles</t>
  </si>
  <si>
    <t xml:space="preserve">Total Frs.                             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</si>
  <si>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</si>
  <si>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</si>
  <si>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</si>
  <si>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</si>
  <si>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</si>
  <si>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</si>
  <si>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</si>
  <si>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</si>
  <si>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</si>
  <si>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</si>
  <si>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</si>
  <si>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</si>
  <si>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</si>
  <si>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</si>
  <si>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</si>
  <si>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</si>
  <si>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</si>
  <si>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</si>
  <si>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Corvées</t>
  </si>
  <si>
    <t>019</t>
  </si>
  <si>
    <t>Réception Jm-B+C+JK</t>
  </si>
  <si>
    <t>020</t>
  </si>
  <si>
    <t>Jardin peda</t>
  </si>
  <si>
    <t>021</t>
  </si>
  <si>
    <t>Bouteille offert par JK</t>
  </si>
  <si>
    <t>022</t>
  </si>
  <si>
    <t>Liste</t>
  </si>
  <si>
    <t>Solde</t>
  </si>
  <si>
    <t>Assan. des présidents</t>
  </si>
  <si>
    <t>http://forum.excel-pratique.com/excel/affichage-t20287.html</t>
  </si>
  <si>
    <t>023</t>
  </si>
  <si>
    <t xml:space="preserve"> Mise sur plis envelopes AG</t>
  </si>
  <si>
    <t>024</t>
  </si>
  <si>
    <t>CK</t>
  </si>
  <si>
    <t>025</t>
  </si>
  <si>
    <t>AC</t>
  </si>
  <si>
    <t>026</t>
  </si>
  <si>
    <t>027</t>
  </si>
  <si>
    <t>CB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</si>
  <si>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</si>
  <si>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</si>
  <si>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</si>
  <si>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</si>
  <si>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</si>
  <si>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</si>
  <si>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</si>
  <si>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</si>
  <si>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</si>
  <si>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</si>
  <si>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</si>
  <si>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</si>
  <si>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</si>
  <si>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</si>
  <si>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</si>
  <si>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</si>
  <si>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</si>
  <si>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</si>
  <si>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</si>
  <si>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</si>
  <si>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</si>
  <si>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</si>
  <si>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</si>
  <si>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EN H4</t>
  </si>
  <si>
    <t>"=SI(SOMMEPROD((ESTNUM(TROUVE(Liste;A4)))*1)&gt;=1;SOMME(B4*$B$2+C4*$C$2+D4*$D$2+E4*$E$2+F4*$F$2+G4*$G$2);"")</t>
  </si>
  <si>
    <t>Formules de thibo</t>
  </si>
  <si>
    <t>EN I4</t>
  </si>
  <si>
    <t>"=SI(SOMMEPROD((ESTNUM(TROUVE(Liste;A4)))*1)=0;SOMME(B4*$B$2+C4*$C$2+D4*$D$2+E4*$E$2+F4*$F$2+G4*$G$2);"")</t>
  </si>
  <si>
    <t>Formules de NAD</t>
  </si>
  <si>
    <t>En H4</t>
  </si>
  <si>
    <t>"=NB.SI(Liste;A4)*SOMMEPROD(ESTNUM(B4:G4)*$B$2:$G$2;B4:G4)</t>
  </si>
  <si>
    <t>En I4</t>
  </si>
  <si>
    <t>"=SOMMEPROD(ESTNUM(B4:G4)*$B$2:$G$2;B4:G4)-H4</t>
  </si>
  <si>
    <t>AA</t>
  </si>
  <si>
    <t>AAA</t>
  </si>
  <si>
    <t>CK+JK</t>
  </si>
  <si>
    <t>AAAC</t>
  </si>
  <si>
    <t>Ali Oszeric</t>
  </si>
  <si>
    <t>JKK</t>
  </si>
  <si>
    <t>JKC</t>
  </si>
  <si>
    <t>jk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</si>
</sst>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4" formatCode="#,##0.00_ ;\-#,##0.00\ "/>
  </numFmts>
  <fonts count="8">
    <font>
      <sz val="10"/>
      <color theme="1"/>
      <name val="Arial"/>
      <family val="2"/>
    </font>
    <font>
      <sz val="14"/>
      <name val="Arial"/>
      <family val="2"/>
    </font>
    <font>
      <sz val="14"/>
      <name val="Times New Roman"/>
      <family val="1"/>
    </font>
    <font>
      <sz val="12"/>
      <name val="Arial"/>
      <family val="2"/>
    </font>
    <font>
      <sz val="12"/>
      <color rgb="FF32323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43" fontId="3" fillId="0" borderId="3" xfId="0" applyNumberFormat="1" applyFont="1" applyBorder="1" applyAlignment="1">
      <alignment horizontal="center"/>
    </xf>
    <xf numFmtId="0" fontId="3" fillId="0" borderId="5" xfId="0" applyFont="1" applyBorder="1" applyAlignment="1">
      <alignment horizontal="left"/>
    </xf>
    <xf numFmtId="0" fontId="3" fillId="0" borderId="3" xfId="0" applyNumberFormat="1" applyFont="1" applyBorder="1" applyAlignment="1">
      <alignment horizontal="right"/>
    </xf>
    <xf numFmtId="43" fontId="3" fillId="0" borderId="3" xfId="0" applyNumberFormat="1" applyFont="1" applyFill="1" applyBorder="1" applyAlignment="1"/>
    <xf numFmtId="0" fontId="3" fillId="0" borderId="3" xfId="0" applyNumberFormat="1" applyFont="1" applyBorder="1" applyAlignment="1"/>
    <xf numFmtId="0" fontId="3" fillId="0" borderId="3" xfId="0" applyNumberFormat="1" applyFont="1" applyBorder="1"/>
    <xf numFmtId="0" fontId="3" fillId="0" borderId="3" xfId="0" applyFont="1" applyBorder="1"/>
    <xf numFmtId="2" fontId="3" fillId="0" borderId="3" xfId="0" applyNumberFormat="1" applyFont="1" applyBorder="1" applyAlignment="1"/>
    <xf numFmtId="0" fontId="4" fillId="0" borderId="3" xfId="0" applyFont="1" applyFill="1" applyBorder="1" applyAlignment="1">
      <alignment horizontal="left" readingOrder="1"/>
    </xf>
    <xf numFmtId="0" fontId="2" fillId="0" borderId="0" xfId="0" applyFont="1" applyBorder="1"/>
    <xf numFmtId="164" fontId="3" fillId="0" borderId="3" xfId="0" applyNumberFormat="1" applyFont="1" applyFill="1" applyBorder="1" applyAlignment="1"/>
    <xf numFmtId="0" fontId="3" fillId="0" borderId="2" xfId="0" applyFont="1" applyBorder="1"/>
    <xf numFmtId="0" fontId="1" fillId="0" borderId="2" xfId="0" applyFont="1" applyBorder="1" applyAlignment="1"/>
    <xf numFmtId="0" fontId="1" fillId="0" borderId="5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43" fontId="3" fillId="0" borderId="8" xfId="0" applyNumberFormat="1" applyFont="1" applyBorder="1" applyAlignment="1"/>
    <xf numFmtId="164" fontId="3" fillId="0" borderId="8" xfId="0" applyNumberFormat="1" applyFont="1" applyBorder="1" applyAlignment="1"/>
    <xf numFmtId="0" fontId="5" fillId="0" borderId="0" xfId="0" applyFont="1" applyAlignment="1"/>
    <xf numFmtId="49" fontId="5" fillId="0" borderId="0" xfId="0" applyNumberFormat="1" applyFont="1" applyAlignment="1">
      <alignment horizontal="center"/>
    </xf>
    <xf numFmtId="0" fontId="3" fillId="0" borderId="0" xfId="0" applyFont="1"/>
    <xf numFmtId="0" fontId="5" fillId="0" borderId="0" xfId="0" applyFont="1"/>
    <xf numFmtId="0" fontId="6" fillId="0" borderId="0" xfId="1" applyAlignment="1" applyProtection="1"/>
    <xf numFmtId="0" fontId="5" fillId="0" borderId="0" xfId="0" applyFont="1" applyFill="1"/>
    <xf numFmtId="0" fontId="0" fillId="0" borderId="0" xfId="0" applyFill="1"/>
    <xf numFmtId="49" fontId="0" fillId="0" borderId="0" xfId="0" applyNumberFormat="1"/>
    <xf numFmtId="0" fontId="3" fillId="2" borderId="5" xfId="0" applyFont="1" applyFill="1" applyBorder="1" applyAlignment="1">
      <alignment horizontal="left"/>
    </xf>
    <xf numFmtId="0" fontId="7" fillId="0" borderId="0" xfId="0" applyFont="1"/>
    <xf numFmtId="43" fontId="7" fillId="0" borderId="0" xfId="0" applyNumberFormat="1" applyFont="1"/>
    <xf numFmtId="0" fontId="3" fillId="3" borderId="5" xfId="0" applyFont="1" applyFill="1" applyBorder="1" applyAlignment="1">
      <alignment horizontal="left"/>
    </xf>
    <xf numFmtId="2" fontId="3" fillId="0" borderId="3" xfId="0" applyNumberFormat="1" applyFont="1" applyFill="1" applyBorder="1" applyAlignment="1"/>
    <xf numFmtId="43" fontId="3" fillId="2" borderId="3" xfId="0" applyNumberFormat="1" applyFont="1" applyFill="1" applyBorder="1" applyAlignment="1"/>
    <xf numFmtId="43" fontId="7" fillId="3" borderId="0" xfId="0" applyNumberFormat="1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19</xdr:row>
      <xdr:rowOff>66675</xdr:rowOff>
    </xdr:from>
    <xdr:to>
      <xdr:col>8</xdr:col>
      <xdr:colOff>685800</xdr:colOff>
      <xdr:row>28</xdr:row>
      <xdr:rowOff>57150</xdr:rowOff>
    </xdr:to>
    <xdr:sp macro="" textlink="">
      <xdr:nvSpPr>
        <xdr:cNvPr id="5" name="ZoneTexte 4"/>
        <xdr:cNvSpPr txBox="1"/>
      </xdr:nvSpPr>
      <xdr:spPr>
        <a:xfrm>
          <a:off x="2905125" y="3714750"/>
          <a:ext cx="5191125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Bonjour  thibo,</a:t>
          </a:r>
          <a:r>
            <a:rPr lang="fr-CH" sz="1100" baseline="0"/>
            <a:t> ta formule en jaune, si sur "A6" je met un mot de la liste associé avec d'autres le resultat reste toujour sur Vente. Normalment doit s'afficher sur  Corvée</a:t>
          </a:r>
        </a:p>
        <a:p>
          <a:r>
            <a:rPr lang="fr-CH" sz="1100" baseline="0"/>
            <a:t>"JKK" il ne pas sur la liste. C'est possible de corrigér</a:t>
          </a:r>
        </a:p>
        <a:p>
          <a:endParaRPr lang="fr-CH" sz="1100" baseline="0"/>
        </a:p>
        <a:p>
          <a:r>
            <a:rPr lang="fr-CH" sz="1100" baseline="0"/>
            <a:t>Nad bonjour  ta formule en rouge fonctionne d'aprés mes attentes, elle suit la "Liste". Sauf  elle ne fait pas de difference entre majuscule et minuscule.</a:t>
          </a:r>
        </a:p>
        <a:p>
          <a:endParaRPr lang="fr-CH" sz="1100" baseline="0"/>
        </a:p>
        <a:p>
          <a:r>
            <a:rPr lang="fr-CH" sz="1100" baseline="0"/>
            <a:t>Grande Merci a tout les deux pour votre temps</a:t>
          </a:r>
          <a:endParaRPr lang="fr-CH" sz="1100"/>
        </a:p>
      </xdr:txBody>
    </xdr:sp>
    <xdr:clientData/>
  </xdr:twoCellAnchor>
  <xdr:twoCellAnchor>
    <xdr:from>
      <xdr:col>0</xdr:col>
      <xdr:colOff>1962153</xdr:colOff>
      <xdr:row>7</xdr:row>
      <xdr:rowOff>114300</xdr:rowOff>
    </xdr:from>
    <xdr:to>
      <xdr:col>4</xdr:col>
      <xdr:colOff>1</xdr:colOff>
      <xdr:row>23</xdr:row>
      <xdr:rowOff>161925</xdr:rowOff>
    </xdr:to>
    <xdr:cxnSp macro="">
      <xdr:nvCxnSpPr>
        <xdr:cNvPr id="6" name="Connecteur droit avec flèche 5"/>
        <xdr:cNvCxnSpPr/>
      </xdr:nvCxnSpPr>
      <xdr:spPr>
        <a:xfrm rot="16200000" flipV="1">
          <a:off x="1800227" y="1638301"/>
          <a:ext cx="3095625" cy="27717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2362203</xdr:colOff>
      <xdr:row>5</xdr:row>
      <xdr:rowOff>152402</xdr:rowOff>
    </xdr:from>
    <xdr:to>
      <xdr:col>4</xdr:col>
      <xdr:colOff>0</xdr:colOff>
      <xdr:row>19</xdr:row>
      <xdr:rowOff>152400</xdr:rowOff>
    </xdr:to>
    <xdr:cxnSp macro="">
      <xdr:nvCxnSpPr>
        <xdr:cNvPr id="4" name="Connecteur droit avec flèche 3"/>
        <xdr:cNvCxnSpPr/>
      </xdr:nvCxnSpPr>
      <xdr:spPr>
        <a:xfrm rot="16200000" flipV="1">
          <a:off x="2214565" y="1281115"/>
          <a:ext cx="2666998" cy="23717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25</xdr:row>
      <xdr:rowOff>114300</xdr:rowOff>
    </xdr:from>
    <xdr:to>
      <xdr:col>12</xdr:col>
      <xdr:colOff>609600</xdr:colOff>
      <xdr:row>39</xdr:row>
      <xdr:rowOff>38100</xdr:rowOff>
    </xdr:to>
    <xdr:sp macro="" textlink="">
      <xdr:nvSpPr>
        <xdr:cNvPr id="2" name="Text Box 46"/>
        <xdr:cNvSpPr txBox="1">
          <a:spLocks noChangeArrowheads="1"/>
        </xdr:cNvSpPr>
      </xdr:nvSpPr>
      <xdr:spPr bwMode="auto">
        <a:xfrm>
          <a:off x="3124200" y="4219575"/>
          <a:ext cx="6629400" cy="2190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Macro événementielle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Click droit sur l'onglet de la feuille et "visualiser le code"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Modification de la formule de Thibo : Si tu modifies les prix situés dans la ligne 2 tu n'as pas besoin de les modifier dans la formule de Thibo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 masquage je n'affiche que les colonnes correspondantes de "B" à "I" dans chaque numéro</a:t>
          </a: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tu prends un nombre et que l'affichage dépasse le nombre maximum de colonnes (sur 2003 : 256) toutes les colonnes seront masquées. Valeur à adapter, dans le code, pour le 2007 ( je crois 16384)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affichage-t2028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9"/>
  <sheetViews>
    <sheetView tabSelected="1" workbookViewId="0">
      <selection activeCell="A7" sqref="A7"/>
    </sheetView>
  </sheetViews>
  <sheetFormatPr baseColWidth="10" defaultRowHeight="12.75"/>
  <cols>
    <col min="1" max="1" width="42.42578125" style="23" customWidth="1"/>
    <col min="2" max="2" width="9" bestFit="1" customWidth="1"/>
    <col min="3" max="3" width="12.28515625" bestFit="1" customWidth="1"/>
    <col min="4" max="4" width="7.28515625" bestFit="1" customWidth="1"/>
    <col min="5" max="5" width="10.85546875" bestFit="1" customWidth="1"/>
    <col min="6" max="6" width="7.28515625" bestFit="1" customWidth="1"/>
    <col min="7" max="7" width="11.28515625" bestFit="1" customWidth="1"/>
    <col min="8" max="9" width="10.7109375" bestFit="1" customWidth="1"/>
    <col min="257" max="257" width="42.42578125" customWidth="1"/>
    <col min="258" max="258" width="8.28515625" bestFit="1" customWidth="1"/>
    <col min="259" max="259" width="12.28515625" bestFit="1" customWidth="1"/>
    <col min="260" max="260" width="7.28515625" bestFit="1" customWidth="1"/>
    <col min="261" max="261" width="10.85546875" bestFit="1" customWidth="1"/>
    <col min="262" max="262" width="7.28515625" bestFit="1" customWidth="1"/>
    <col min="263" max="263" width="11.28515625" bestFit="1" customWidth="1"/>
    <col min="264" max="265" width="10.7109375" bestFit="1" customWidth="1"/>
    <col min="513" max="513" width="42.42578125" customWidth="1"/>
    <col min="514" max="514" width="8.28515625" bestFit="1" customWidth="1"/>
    <col min="515" max="515" width="12.28515625" bestFit="1" customWidth="1"/>
    <col min="516" max="516" width="7.28515625" bestFit="1" customWidth="1"/>
    <col min="517" max="517" width="10.85546875" bestFit="1" customWidth="1"/>
    <col min="518" max="518" width="7.28515625" bestFit="1" customWidth="1"/>
    <col min="519" max="519" width="11.28515625" bestFit="1" customWidth="1"/>
    <col min="520" max="521" width="10.7109375" bestFit="1" customWidth="1"/>
    <col min="769" max="769" width="42.42578125" customWidth="1"/>
    <col min="770" max="770" width="8.28515625" bestFit="1" customWidth="1"/>
    <col min="771" max="771" width="12.28515625" bestFit="1" customWidth="1"/>
    <col min="772" max="772" width="7.28515625" bestFit="1" customWidth="1"/>
    <col min="773" max="773" width="10.85546875" bestFit="1" customWidth="1"/>
    <col min="774" max="774" width="7.28515625" bestFit="1" customWidth="1"/>
    <col min="775" max="775" width="11.28515625" bestFit="1" customWidth="1"/>
    <col min="776" max="777" width="10.7109375" bestFit="1" customWidth="1"/>
    <col min="1025" max="1025" width="42.42578125" customWidth="1"/>
    <col min="1026" max="1026" width="8.28515625" bestFit="1" customWidth="1"/>
    <col min="1027" max="1027" width="12.28515625" bestFit="1" customWidth="1"/>
    <col min="1028" max="1028" width="7.28515625" bestFit="1" customWidth="1"/>
    <col min="1029" max="1029" width="10.85546875" bestFit="1" customWidth="1"/>
    <col min="1030" max="1030" width="7.28515625" bestFit="1" customWidth="1"/>
    <col min="1031" max="1031" width="11.28515625" bestFit="1" customWidth="1"/>
    <col min="1032" max="1033" width="10.7109375" bestFit="1" customWidth="1"/>
    <col min="1281" max="1281" width="42.42578125" customWidth="1"/>
    <col min="1282" max="1282" width="8.28515625" bestFit="1" customWidth="1"/>
    <col min="1283" max="1283" width="12.28515625" bestFit="1" customWidth="1"/>
    <col min="1284" max="1284" width="7.28515625" bestFit="1" customWidth="1"/>
    <col min="1285" max="1285" width="10.85546875" bestFit="1" customWidth="1"/>
    <col min="1286" max="1286" width="7.28515625" bestFit="1" customWidth="1"/>
    <col min="1287" max="1287" width="11.28515625" bestFit="1" customWidth="1"/>
    <col min="1288" max="1289" width="10.7109375" bestFit="1" customWidth="1"/>
    <col min="1537" max="1537" width="42.42578125" customWidth="1"/>
    <col min="1538" max="1538" width="8.28515625" bestFit="1" customWidth="1"/>
    <col min="1539" max="1539" width="12.28515625" bestFit="1" customWidth="1"/>
    <col min="1540" max="1540" width="7.28515625" bestFit="1" customWidth="1"/>
    <col min="1541" max="1541" width="10.85546875" bestFit="1" customWidth="1"/>
    <col min="1542" max="1542" width="7.28515625" bestFit="1" customWidth="1"/>
    <col min="1543" max="1543" width="11.28515625" bestFit="1" customWidth="1"/>
    <col min="1544" max="1545" width="10.7109375" bestFit="1" customWidth="1"/>
    <col min="1793" max="1793" width="42.42578125" customWidth="1"/>
    <col min="1794" max="1794" width="8.28515625" bestFit="1" customWidth="1"/>
    <col min="1795" max="1795" width="12.28515625" bestFit="1" customWidth="1"/>
    <col min="1796" max="1796" width="7.28515625" bestFit="1" customWidth="1"/>
    <col min="1797" max="1797" width="10.85546875" bestFit="1" customWidth="1"/>
    <col min="1798" max="1798" width="7.28515625" bestFit="1" customWidth="1"/>
    <col min="1799" max="1799" width="11.28515625" bestFit="1" customWidth="1"/>
    <col min="1800" max="1801" width="10.7109375" bestFit="1" customWidth="1"/>
    <col min="2049" max="2049" width="42.42578125" customWidth="1"/>
    <col min="2050" max="2050" width="8.28515625" bestFit="1" customWidth="1"/>
    <col min="2051" max="2051" width="12.28515625" bestFit="1" customWidth="1"/>
    <col min="2052" max="2052" width="7.28515625" bestFit="1" customWidth="1"/>
    <col min="2053" max="2053" width="10.85546875" bestFit="1" customWidth="1"/>
    <col min="2054" max="2054" width="7.28515625" bestFit="1" customWidth="1"/>
    <col min="2055" max="2055" width="11.28515625" bestFit="1" customWidth="1"/>
    <col min="2056" max="2057" width="10.7109375" bestFit="1" customWidth="1"/>
    <col min="2305" max="2305" width="42.42578125" customWidth="1"/>
    <col min="2306" max="2306" width="8.28515625" bestFit="1" customWidth="1"/>
    <col min="2307" max="2307" width="12.28515625" bestFit="1" customWidth="1"/>
    <col min="2308" max="2308" width="7.28515625" bestFit="1" customWidth="1"/>
    <col min="2309" max="2309" width="10.85546875" bestFit="1" customWidth="1"/>
    <col min="2310" max="2310" width="7.28515625" bestFit="1" customWidth="1"/>
    <col min="2311" max="2311" width="11.28515625" bestFit="1" customWidth="1"/>
    <col min="2312" max="2313" width="10.7109375" bestFit="1" customWidth="1"/>
    <col min="2561" max="2561" width="42.42578125" customWidth="1"/>
    <col min="2562" max="2562" width="8.28515625" bestFit="1" customWidth="1"/>
    <col min="2563" max="2563" width="12.28515625" bestFit="1" customWidth="1"/>
    <col min="2564" max="2564" width="7.28515625" bestFit="1" customWidth="1"/>
    <col min="2565" max="2565" width="10.85546875" bestFit="1" customWidth="1"/>
    <col min="2566" max="2566" width="7.28515625" bestFit="1" customWidth="1"/>
    <col min="2567" max="2567" width="11.28515625" bestFit="1" customWidth="1"/>
    <col min="2568" max="2569" width="10.7109375" bestFit="1" customWidth="1"/>
    <col min="2817" max="2817" width="42.42578125" customWidth="1"/>
    <col min="2818" max="2818" width="8.28515625" bestFit="1" customWidth="1"/>
    <col min="2819" max="2819" width="12.28515625" bestFit="1" customWidth="1"/>
    <col min="2820" max="2820" width="7.28515625" bestFit="1" customWidth="1"/>
    <col min="2821" max="2821" width="10.85546875" bestFit="1" customWidth="1"/>
    <col min="2822" max="2822" width="7.28515625" bestFit="1" customWidth="1"/>
    <col min="2823" max="2823" width="11.28515625" bestFit="1" customWidth="1"/>
    <col min="2824" max="2825" width="10.7109375" bestFit="1" customWidth="1"/>
    <col min="3073" max="3073" width="42.42578125" customWidth="1"/>
    <col min="3074" max="3074" width="8.28515625" bestFit="1" customWidth="1"/>
    <col min="3075" max="3075" width="12.28515625" bestFit="1" customWidth="1"/>
    <col min="3076" max="3076" width="7.28515625" bestFit="1" customWidth="1"/>
    <col min="3077" max="3077" width="10.85546875" bestFit="1" customWidth="1"/>
    <col min="3078" max="3078" width="7.28515625" bestFit="1" customWidth="1"/>
    <col min="3079" max="3079" width="11.28515625" bestFit="1" customWidth="1"/>
    <col min="3080" max="3081" width="10.7109375" bestFit="1" customWidth="1"/>
    <col min="3329" max="3329" width="42.42578125" customWidth="1"/>
    <col min="3330" max="3330" width="8.28515625" bestFit="1" customWidth="1"/>
    <col min="3331" max="3331" width="12.28515625" bestFit="1" customWidth="1"/>
    <col min="3332" max="3332" width="7.28515625" bestFit="1" customWidth="1"/>
    <col min="3333" max="3333" width="10.85546875" bestFit="1" customWidth="1"/>
    <col min="3334" max="3334" width="7.28515625" bestFit="1" customWidth="1"/>
    <col min="3335" max="3335" width="11.28515625" bestFit="1" customWidth="1"/>
    <col min="3336" max="3337" width="10.7109375" bestFit="1" customWidth="1"/>
    <col min="3585" max="3585" width="42.42578125" customWidth="1"/>
    <col min="3586" max="3586" width="8.28515625" bestFit="1" customWidth="1"/>
    <col min="3587" max="3587" width="12.28515625" bestFit="1" customWidth="1"/>
    <col min="3588" max="3588" width="7.28515625" bestFit="1" customWidth="1"/>
    <col min="3589" max="3589" width="10.85546875" bestFit="1" customWidth="1"/>
    <col min="3590" max="3590" width="7.28515625" bestFit="1" customWidth="1"/>
    <col min="3591" max="3591" width="11.28515625" bestFit="1" customWidth="1"/>
    <col min="3592" max="3593" width="10.7109375" bestFit="1" customWidth="1"/>
    <col min="3841" max="3841" width="42.42578125" customWidth="1"/>
    <col min="3842" max="3842" width="8.28515625" bestFit="1" customWidth="1"/>
    <col min="3843" max="3843" width="12.28515625" bestFit="1" customWidth="1"/>
    <col min="3844" max="3844" width="7.28515625" bestFit="1" customWidth="1"/>
    <col min="3845" max="3845" width="10.85546875" bestFit="1" customWidth="1"/>
    <col min="3846" max="3846" width="7.28515625" bestFit="1" customWidth="1"/>
    <col min="3847" max="3847" width="11.28515625" bestFit="1" customWidth="1"/>
    <col min="3848" max="3849" width="10.7109375" bestFit="1" customWidth="1"/>
    <col min="4097" max="4097" width="42.42578125" customWidth="1"/>
    <col min="4098" max="4098" width="8.28515625" bestFit="1" customWidth="1"/>
    <col min="4099" max="4099" width="12.28515625" bestFit="1" customWidth="1"/>
    <col min="4100" max="4100" width="7.28515625" bestFit="1" customWidth="1"/>
    <col min="4101" max="4101" width="10.85546875" bestFit="1" customWidth="1"/>
    <col min="4102" max="4102" width="7.28515625" bestFit="1" customWidth="1"/>
    <col min="4103" max="4103" width="11.28515625" bestFit="1" customWidth="1"/>
    <col min="4104" max="4105" width="10.7109375" bestFit="1" customWidth="1"/>
    <col min="4353" max="4353" width="42.42578125" customWidth="1"/>
    <col min="4354" max="4354" width="8.28515625" bestFit="1" customWidth="1"/>
    <col min="4355" max="4355" width="12.28515625" bestFit="1" customWidth="1"/>
    <col min="4356" max="4356" width="7.28515625" bestFit="1" customWidth="1"/>
    <col min="4357" max="4357" width="10.85546875" bestFit="1" customWidth="1"/>
    <col min="4358" max="4358" width="7.28515625" bestFit="1" customWidth="1"/>
    <col min="4359" max="4359" width="11.28515625" bestFit="1" customWidth="1"/>
    <col min="4360" max="4361" width="10.7109375" bestFit="1" customWidth="1"/>
    <col min="4609" max="4609" width="42.42578125" customWidth="1"/>
    <col min="4610" max="4610" width="8.28515625" bestFit="1" customWidth="1"/>
    <col min="4611" max="4611" width="12.28515625" bestFit="1" customWidth="1"/>
    <col min="4612" max="4612" width="7.28515625" bestFit="1" customWidth="1"/>
    <col min="4613" max="4613" width="10.85546875" bestFit="1" customWidth="1"/>
    <col min="4614" max="4614" width="7.28515625" bestFit="1" customWidth="1"/>
    <col min="4615" max="4615" width="11.28515625" bestFit="1" customWidth="1"/>
    <col min="4616" max="4617" width="10.7109375" bestFit="1" customWidth="1"/>
    <col min="4865" max="4865" width="42.42578125" customWidth="1"/>
    <col min="4866" max="4866" width="8.28515625" bestFit="1" customWidth="1"/>
    <col min="4867" max="4867" width="12.28515625" bestFit="1" customWidth="1"/>
    <col min="4868" max="4868" width="7.28515625" bestFit="1" customWidth="1"/>
    <col min="4869" max="4869" width="10.85546875" bestFit="1" customWidth="1"/>
    <col min="4870" max="4870" width="7.28515625" bestFit="1" customWidth="1"/>
    <col min="4871" max="4871" width="11.28515625" bestFit="1" customWidth="1"/>
    <col min="4872" max="4873" width="10.7109375" bestFit="1" customWidth="1"/>
    <col min="5121" max="5121" width="42.42578125" customWidth="1"/>
    <col min="5122" max="5122" width="8.28515625" bestFit="1" customWidth="1"/>
    <col min="5123" max="5123" width="12.28515625" bestFit="1" customWidth="1"/>
    <col min="5124" max="5124" width="7.28515625" bestFit="1" customWidth="1"/>
    <col min="5125" max="5125" width="10.85546875" bestFit="1" customWidth="1"/>
    <col min="5126" max="5126" width="7.28515625" bestFit="1" customWidth="1"/>
    <col min="5127" max="5127" width="11.28515625" bestFit="1" customWidth="1"/>
    <col min="5128" max="5129" width="10.7109375" bestFit="1" customWidth="1"/>
    <col min="5377" max="5377" width="42.42578125" customWidth="1"/>
    <col min="5378" max="5378" width="8.28515625" bestFit="1" customWidth="1"/>
    <col min="5379" max="5379" width="12.28515625" bestFit="1" customWidth="1"/>
    <col min="5380" max="5380" width="7.28515625" bestFit="1" customWidth="1"/>
    <col min="5381" max="5381" width="10.85546875" bestFit="1" customWidth="1"/>
    <col min="5382" max="5382" width="7.28515625" bestFit="1" customWidth="1"/>
    <col min="5383" max="5383" width="11.28515625" bestFit="1" customWidth="1"/>
    <col min="5384" max="5385" width="10.7109375" bestFit="1" customWidth="1"/>
    <col min="5633" max="5633" width="42.42578125" customWidth="1"/>
    <col min="5634" max="5634" width="8.28515625" bestFit="1" customWidth="1"/>
    <col min="5635" max="5635" width="12.28515625" bestFit="1" customWidth="1"/>
    <col min="5636" max="5636" width="7.28515625" bestFit="1" customWidth="1"/>
    <col min="5637" max="5637" width="10.85546875" bestFit="1" customWidth="1"/>
    <col min="5638" max="5638" width="7.28515625" bestFit="1" customWidth="1"/>
    <col min="5639" max="5639" width="11.28515625" bestFit="1" customWidth="1"/>
    <col min="5640" max="5641" width="10.7109375" bestFit="1" customWidth="1"/>
    <col min="5889" max="5889" width="42.42578125" customWidth="1"/>
    <col min="5890" max="5890" width="8.28515625" bestFit="1" customWidth="1"/>
    <col min="5891" max="5891" width="12.28515625" bestFit="1" customWidth="1"/>
    <col min="5892" max="5892" width="7.28515625" bestFit="1" customWidth="1"/>
    <col min="5893" max="5893" width="10.85546875" bestFit="1" customWidth="1"/>
    <col min="5894" max="5894" width="7.28515625" bestFit="1" customWidth="1"/>
    <col min="5895" max="5895" width="11.28515625" bestFit="1" customWidth="1"/>
    <col min="5896" max="5897" width="10.7109375" bestFit="1" customWidth="1"/>
    <col min="6145" max="6145" width="42.42578125" customWidth="1"/>
    <col min="6146" max="6146" width="8.28515625" bestFit="1" customWidth="1"/>
    <col min="6147" max="6147" width="12.28515625" bestFit="1" customWidth="1"/>
    <col min="6148" max="6148" width="7.28515625" bestFit="1" customWidth="1"/>
    <col min="6149" max="6149" width="10.85546875" bestFit="1" customWidth="1"/>
    <col min="6150" max="6150" width="7.28515625" bestFit="1" customWidth="1"/>
    <col min="6151" max="6151" width="11.28515625" bestFit="1" customWidth="1"/>
    <col min="6152" max="6153" width="10.7109375" bestFit="1" customWidth="1"/>
    <col min="6401" max="6401" width="42.42578125" customWidth="1"/>
    <col min="6402" max="6402" width="8.28515625" bestFit="1" customWidth="1"/>
    <col min="6403" max="6403" width="12.28515625" bestFit="1" customWidth="1"/>
    <col min="6404" max="6404" width="7.28515625" bestFit="1" customWidth="1"/>
    <col min="6405" max="6405" width="10.85546875" bestFit="1" customWidth="1"/>
    <col min="6406" max="6406" width="7.28515625" bestFit="1" customWidth="1"/>
    <col min="6407" max="6407" width="11.28515625" bestFit="1" customWidth="1"/>
    <col min="6408" max="6409" width="10.7109375" bestFit="1" customWidth="1"/>
    <col min="6657" max="6657" width="42.42578125" customWidth="1"/>
    <col min="6658" max="6658" width="8.28515625" bestFit="1" customWidth="1"/>
    <col min="6659" max="6659" width="12.28515625" bestFit="1" customWidth="1"/>
    <col min="6660" max="6660" width="7.28515625" bestFit="1" customWidth="1"/>
    <col min="6661" max="6661" width="10.85546875" bestFit="1" customWidth="1"/>
    <col min="6662" max="6662" width="7.28515625" bestFit="1" customWidth="1"/>
    <col min="6663" max="6663" width="11.28515625" bestFit="1" customWidth="1"/>
    <col min="6664" max="6665" width="10.7109375" bestFit="1" customWidth="1"/>
    <col min="6913" max="6913" width="42.42578125" customWidth="1"/>
    <col min="6914" max="6914" width="8.28515625" bestFit="1" customWidth="1"/>
    <col min="6915" max="6915" width="12.28515625" bestFit="1" customWidth="1"/>
    <col min="6916" max="6916" width="7.28515625" bestFit="1" customWidth="1"/>
    <col min="6917" max="6917" width="10.85546875" bestFit="1" customWidth="1"/>
    <col min="6918" max="6918" width="7.28515625" bestFit="1" customWidth="1"/>
    <col min="6919" max="6919" width="11.28515625" bestFit="1" customWidth="1"/>
    <col min="6920" max="6921" width="10.7109375" bestFit="1" customWidth="1"/>
    <col min="7169" max="7169" width="42.42578125" customWidth="1"/>
    <col min="7170" max="7170" width="8.28515625" bestFit="1" customWidth="1"/>
    <col min="7171" max="7171" width="12.28515625" bestFit="1" customWidth="1"/>
    <col min="7172" max="7172" width="7.28515625" bestFit="1" customWidth="1"/>
    <col min="7173" max="7173" width="10.85546875" bestFit="1" customWidth="1"/>
    <col min="7174" max="7174" width="7.28515625" bestFit="1" customWidth="1"/>
    <col min="7175" max="7175" width="11.28515625" bestFit="1" customWidth="1"/>
    <col min="7176" max="7177" width="10.7109375" bestFit="1" customWidth="1"/>
    <col min="7425" max="7425" width="42.42578125" customWidth="1"/>
    <col min="7426" max="7426" width="8.28515625" bestFit="1" customWidth="1"/>
    <col min="7427" max="7427" width="12.28515625" bestFit="1" customWidth="1"/>
    <col min="7428" max="7428" width="7.28515625" bestFit="1" customWidth="1"/>
    <col min="7429" max="7429" width="10.85546875" bestFit="1" customWidth="1"/>
    <col min="7430" max="7430" width="7.28515625" bestFit="1" customWidth="1"/>
    <col min="7431" max="7431" width="11.28515625" bestFit="1" customWidth="1"/>
    <col min="7432" max="7433" width="10.7109375" bestFit="1" customWidth="1"/>
    <col min="7681" max="7681" width="42.42578125" customWidth="1"/>
    <col min="7682" max="7682" width="8.28515625" bestFit="1" customWidth="1"/>
    <col min="7683" max="7683" width="12.28515625" bestFit="1" customWidth="1"/>
    <col min="7684" max="7684" width="7.28515625" bestFit="1" customWidth="1"/>
    <col min="7685" max="7685" width="10.85546875" bestFit="1" customWidth="1"/>
    <col min="7686" max="7686" width="7.28515625" bestFit="1" customWidth="1"/>
    <col min="7687" max="7687" width="11.28515625" bestFit="1" customWidth="1"/>
    <col min="7688" max="7689" width="10.7109375" bestFit="1" customWidth="1"/>
    <col min="7937" max="7937" width="42.42578125" customWidth="1"/>
    <col min="7938" max="7938" width="8.28515625" bestFit="1" customWidth="1"/>
    <col min="7939" max="7939" width="12.28515625" bestFit="1" customWidth="1"/>
    <col min="7940" max="7940" width="7.28515625" bestFit="1" customWidth="1"/>
    <col min="7941" max="7941" width="10.85546875" bestFit="1" customWidth="1"/>
    <col min="7942" max="7942" width="7.28515625" bestFit="1" customWidth="1"/>
    <col min="7943" max="7943" width="11.28515625" bestFit="1" customWidth="1"/>
    <col min="7944" max="7945" width="10.7109375" bestFit="1" customWidth="1"/>
    <col min="8193" max="8193" width="42.42578125" customWidth="1"/>
    <col min="8194" max="8194" width="8.28515625" bestFit="1" customWidth="1"/>
    <col min="8195" max="8195" width="12.28515625" bestFit="1" customWidth="1"/>
    <col min="8196" max="8196" width="7.28515625" bestFit="1" customWidth="1"/>
    <col min="8197" max="8197" width="10.85546875" bestFit="1" customWidth="1"/>
    <col min="8198" max="8198" width="7.28515625" bestFit="1" customWidth="1"/>
    <col min="8199" max="8199" width="11.28515625" bestFit="1" customWidth="1"/>
    <col min="8200" max="8201" width="10.7109375" bestFit="1" customWidth="1"/>
    <col min="8449" max="8449" width="42.42578125" customWidth="1"/>
    <col min="8450" max="8450" width="8.28515625" bestFit="1" customWidth="1"/>
    <col min="8451" max="8451" width="12.28515625" bestFit="1" customWidth="1"/>
    <col min="8452" max="8452" width="7.28515625" bestFit="1" customWidth="1"/>
    <col min="8453" max="8453" width="10.85546875" bestFit="1" customWidth="1"/>
    <col min="8454" max="8454" width="7.28515625" bestFit="1" customWidth="1"/>
    <col min="8455" max="8455" width="11.28515625" bestFit="1" customWidth="1"/>
    <col min="8456" max="8457" width="10.7109375" bestFit="1" customWidth="1"/>
    <col min="8705" max="8705" width="42.42578125" customWidth="1"/>
    <col min="8706" max="8706" width="8.28515625" bestFit="1" customWidth="1"/>
    <col min="8707" max="8707" width="12.28515625" bestFit="1" customWidth="1"/>
    <col min="8708" max="8708" width="7.28515625" bestFit="1" customWidth="1"/>
    <col min="8709" max="8709" width="10.85546875" bestFit="1" customWidth="1"/>
    <col min="8710" max="8710" width="7.28515625" bestFit="1" customWidth="1"/>
    <col min="8711" max="8711" width="11.28515625" bestFit="1" customWidth="1"/>
    <col min="8712" max="8713" width="10.7109375" bestFit="1" customWidth="1"/>
    <col min="8961" max="8961" width="42.42578125" customWidth="1"/>
    <col min="8962" max="8962" width="8.28515625" bestFit="1" customWidth="1"/>
    <col min="8963" max="8963" width="12.28515625" bestFit="1" customWidth="1"/>
    <col min="8964" max="8964" width="7.28515625" bestFit="1" customWidth="1"/>
    <col min="8965" max="8965" width="10.85546875" bestFit="1" customWidth="1"/>
    <col min="8966" max="8966" width="7.28515625" bestFit="1" customWidth="1"/>
    <col min="8967" max="8967" width="11.28515625" bestFit="1" customWidth="1"/>
    <col min="8968" max="8969" width="10.7109375" bestFit="1" customWidth="1"/>
    <col min="9217" max="9217" width="42.42578125" customWidth="1"/>
    <col min="9218" max="9218" width="8.28515625" bestFit="1" customWidth="1"/>
    <col min="9219" max="9219" width="12.28515625" bestFit="1" customWidth="1"/>
    <col min="9220" max="9220" width="7.28515625" bestFit="1" customWidth="1"/>
    <col min="9221" max="9221" width="10.85546875" bestFit="1" customWidth="1"/>
    <col min="9222" max="9222" width="7.28515625" bestFit="1" customWidth="1"/>
    <col min="9223" max="9223" width="11.28515625" bestFit="1" customWidth="1"/>
    <col min="9224" max="9225" width="10.7109375" bestFit="1" customWidth="1"/>
    <col min="9473" max="9473" width="42.42578125" customWidth="1"/>
    <col min="9474" max="9474" width="8.28515625" bestFit="1" customWidth="1"/>
    <col min="9475" max="9475" width="12.28515625" bestFit="1" customWidth="1"/>
    <col min="9476" max="9476" width="7.28515625" bestFit="1" customWidth="1"/>
    <col min="9477" max="9477" width="10.85546875" bestFit="1" customWidth="1"/>
    <col min="9478" max="9478" width="7.28515625" bestFit="1" customWidth="1"/>
    <col min="9479" max="9479" width="11.28515625" bestFit="1" customWidth="1"/>
    <col min="9480" max="9481" width="10.7109375" bestFit="1" customWidth="1"/>
    <col min="9729" max="9729" width="42.42578125" customWidth="1"/>
    <col min="9730" max="9730" width="8.28515625" bestFit="1" customWidth="1"/>
    <col min="9731" max="9731" width="12.28515625" bestFit="1" customWidth="1"/>
    <col min="9732" max="9732" width="7.28515625" bestFit="1" customWidth="1"/>
    <col min="9733" max="9733" width="10.85546875" bestFit="1" customWidth="1"/>
    <col min="9734" max="9734" width="7.28515625" bestFit="1" customWidth="1"/>
    <col min="9735" max="9735" width="11.28515625" bestFit="1" customWidth="1"/>
    <col min="9736" max="9737" width="10.7109375" bestFit="1" customWidth="1"/>
    <col min="9985" max="9985" width="42.42578125" customWidth="1"/>
    <col min="9986" max="9986" width="8.28515625" bestFit="1" customWidth="1"/>
    <col min="9987" max="9987" width="12.28515625" bestFit="1" customWidth="1"/>
    <col min="9988" max="9988" width="7.28515625" bestFit="1" customWidth="1"/>
    <col min="9989" max="9989" width="10.85546875" bestFit="1" customWidth="1"/>
    <col min="9990" max="9990" width="7.28515625" bestFit="1" customWidth="1"/>
    <col min="9991" max="9991" width="11.28515625" bestFit="1" customWidth="1"/>
    <col min="9992" max="9993" width="10.7109375" bestFit="1" customWidth="1"/>
    <col min="10241" max="10241" width="42.42578125" customWidth="1"/>
    <col min="10242" max="10242" width="8.28515625" bestFit="1" customWidth="1"/>
    <col min="10243" max="10243" width="12.28515625" bestFit="1" customWidth="1"/>
    <col min="10244" max="10244" width="7.28515625" bestFit="1" customWidth="1"/>
    <col min="10245" max="10245" width="10.85546875" bestFit="1" customWidth="1"/>
    <col min="10246" max="10246" width="7.28515625" bestFit="1" customWidth="1"/>
    <col min="10247" max="10247" width="11.28515625" bestFit="1" customWidth="1"/>
    <col min="10248" max="10249" width="10.7109375" bestFit="1" customWidth="1"/>
    <col min="10497" max="10497" width="42.42578125" customWidth="1"/>
    <col min="10498" max="10498" width="8.28515625" bestFit="1" customWidth="1"/>
    <col min="10499" max="10499" width="12.28515625" bestFit="1" customWidth="1"/>
    <col min="10500" max="10500" width="7.28515625" bestFit="1" customWidth="1"/>
    <col min="10501" max="10501" width="10.85546875" bestFit="1" customWidth="1"/>
    <col min="10502" max="10502" width="7.28515625" bestFit="1" customWidth="1"/>
    <col min="10503" max="10503" width="11.28515625" bestFit="1" customWidth="1"/>
    <col min="10504" max="10505" width="10.7109375" bestFit="1" customWidth="1"/>
    <col min="10753" max="10753" width="42.42578125" customWidth="1"/>
    <col min="10754" max="10754" width="8.28515625" bestFit="1" customWidth="1"/>
    <col min="10755" max="10755" width="12.28515625" bestFit="1" customWidth="1"/>
    <col min="10756" max="10756" width="7.28515625" bestFit="1" customWidth="1"/>
    <col min="10757" max="10757" width="10.85546875" bestFit="1" customWidth="1"/>
    <col min="10758" max="10758" width="7.28515625" bestFit="1" customWidth="1"/>
    <col min="10759" max="10759" width="11.28515625" bestFit="1" customWidth="1"/>
    <col min="10760" max="10761" width="10.7109375" bestFit="1" customWidth="1"/>
    <col min="11009" max="11009" width="42.42578125" customWidth="1"/>
    <col min="11010" max="11010" width="8.28515625" bestFit="1" customWidth="1"/>
    <col min="11011" max="11011" width="12.28515625" bestFit="1" customWidth="1"/>
    <col min="11012" max="11012" width="7.28515625" bestFit="1" customWidth="1"/>
    <col min="11013" max="11013" width="10.85546875" bestFit="1" customWidth="1"/>
    <col min="11014" max="11014" width="7.28515625" bestFit="1" customWidth="1"/>
    <col min="11015" max="11015" width="11.28515625" bestFit="1" customWidth="1"/>
    <col min="11016" max="11017" width="10.7109375" bestFit="1" customWidth="1"/>
    <col min="11265" max="11265" width="42.42578125" customWidth="1"/>
    <col min="11266" max="11266" width="8.28515625" bestFit="1" customWidth="1"/>
    <col min="11267" max="11267" width="12.28515625" bestFit="1" customWidth="1"/>
    <col min="11268" max="11268" width="7.28515625" bestFit="1" customWidth="1"/>
    <col min="11269" max="11269" width="10.85546875" bestFit="1" customWidth="1"/>
    <col min="11270" max="11270" width="7.28515625" bestFit="1" customWidth="1"/>
    <col min="11271" max="11271" width="11.28515625" bestFit="1" customWidth="1"/>
    <col min="11272" max="11273" width="10.7109375" bestFit="1" customWidth="1"/>
    <col min="11521" max="11521" width="42.42578125" customWidth="1"/>
    <col min="11522" max="11522" width="8.28515625" bestFit="1" customWidth="1"/>
    <col min="11523" max="11523" width="12.28515625" bestFit="1" customWidth="1"/>
    <col min="11524" max="11524" width="7.28515625" bestFit="1" customWidth="1"/>
    <col min="11525" max="11525" width="10.85546875" bestFit="1" customWidth="1"/>
    <col min="11526" max="11526" width="7.28515625" bestFit="1" customWidth="1"/>
    <col min="11527" max="11527" width="11.28515625" bestFit="1" customWidth="1"/>
    <col min="11528" max="11529" width="10.7109375" bestFit="1" customWidth="1"/>
    <col min="11777" max="11777" width="42.42578125" customWidth="1"/>
    <col min="11778" max="11778" width="8.28515625" bestFit="1" customWidth="1"/>
    <col min="11779" max="11779" width="12.28515625" bestFit="1" customWidth="1"/>
    <col min="11780" max="11780" width="7.28515625" bestFit="1" customWidth="1"/>
    <col min="11781" max="11781" width="10.85546875" bestFit="1" customWidth="1"/>
    <col min="11782" max="11782" width="7.28515625" bestFit="1" customWidth="1"/>
    <col min="11783" max="11783" width="11.28515625" bestFit="1" customWidth="1"/>
    <col min="11784" max="11785" width="10.7109375" bestFit="1" customWidth="1"/>
    <col min="12033" max="12033" width="42.42578125" customWidth="1"/>
    <col min="12034" max="12034" width="8.28515625" bestFit="1" customWidth="1"/>
    <col min="12035" max="12035" width="12.28515625" bestFit="1" customWidth="1"/>
    <col min="12036" max="12036" width="7.28515625" bestFit="1" customWidth="1"/>
    <col min="12037" max="12037" width="10.85546875" bestFit="1" customWidth="1"/>
    <col min="12038" max="12038" width="7.28515625" bestFit="1" customWidth="1"/>
    <col min="12039" max="12039" width="11.28515625" bestFit="1" customWidth="1"/>
    <col min="12040" max="12041" width="10.7109375" bestFit="1" customWidth="1"/>
    <col min="12289" max="12289" width="42.42578125" customWidth="1"/>
    <col min="12290" max="12290" width="8.28515625" bestFit="1" customWidth="1"/>
    <col min="12291" max="12291" width="12.28515625" bestFit="1" customWidth="1"/>
    <col min="12292" max="12292" width="7.28515625" bestFit="1" customWidth="1"/>
    <col min="12293" max="12293" width="10.85546875" bestFit="1" customWidth="1"/>
    <col min="12294" max="12294" width="7.28515625" bestFit="1" customWidth="1"/>
    <col min="12295" max="12295" width="11.28515625" bestFit="1" customWidth="1"/>
    <col min="12296" max="12297" width="10.7109375" bestFit="1" customWidth="1"/>
    <col min="12545" max="12545" width="42.42578125" customWidth="1"/>
    <col min="12546" max="12546" width="8.28515625" bestFit="1" customWidth="1"/>
    <col min="12547" max="12547" width="12.28515625" bestFit="1" customWidth="1"/>
    <col min="12548" max="12548" width="7.28515625" bestFit="1" customWidth="1"/>
    <col min="12549" max="12549" width="10.85546875" bestFit="1" customWidth="1"/>
    <col min="12550" max="12550" width="7.28515625" bestFit="1" customWidth="1"/>
    <col min="12551" max="12551" width="11.28515625" bestFit="1" customWidth="1"/>
    <col min="12552" max="12553" width="10.7109375" bestFit="1" customWidth="1"/>
    <col min="12801" max="12801" width="42.42578125" customWidth="1"/>
    <col min="12802" max="12802" width="8.28515625" bestFit="1" customWidth="1"/>
    <col min="12803" max="12803" width="12.28515625" bestFit="1" customWidth="1"/>
    <col min="12804" max="12804" width="7.28515625" bestFit="1" customWidth="1"/>
    <col min="12805" max="12805" width="10.85546875" bestFit="1" customWidth="1"/>
    <col min="12806" max="12806" width="7.28515625" bestFit="1" customWidth="1"/>
    <col min="12807" max="12807" width="11.28515625" bestFit="1" customWidth="1"/>
    <col min="12808" max="12809" width="10.7109375" bestFit="1" customWidth="1"/>
    <col min="13057" max="13057" width="42.42578125" customWidth="1"/>
    <col min="13058" max="13058" width="8.28515625" bestFit="1" customWidth="1"/>
    <col min="13059" max="13059" width="12.28515625" bestFit="1" customWidth="1"/>
    <col min="13060" max="13060" width="7.28515625" bestFit="1" customWidth="1"/>
    <col min="13061" max="13061" width="10.85546875" bestFit="1" customWidth="1"/>
    <col min="13062" max="13062" width="7.28515625" bestFit="1" customWidth="1"/>
    <col min="13063" max="13063" width="11.28515625" bestFit="1" customWidth="1"/>
    <col min="13064" max="13065" width="10.7109375" bestFit="1" customWidth="1"/>
    <col min="13313" max="13313" width="42.42578125" customWidth="1"/>
    <col min="13314" max="13314" width="8.28515625" bestFit="1" customWidth="1"/>
    <col min="13315" max="13315" width="12.28515625" bestFit="1" customWidth="1"/>
    <col min="13316" max="13316" width="7.28515625" bestFit="1" customWidth="1"/>
    <col min="13317" max="13317" width="10.85546875" bestFit="1" customWidth="1"/>
    <col min="13318" max="13318" width="7.28515625" bestFit="1" customWidth="1"/>
    <col min="13319" max="13319" width="11.28515625" bestFit="1" customWidth="1"/>
    <col min="13320" max="13321" width="10.7109375" bestFit="1" customWidth="1"/>
    <col min="13569" max="13569" width="42.42578125" customWidth="1"/>
    <col min="13570" max="13570" width="8.28515625" bestFit="1" customWidth="1"/>
    <col min="13571" max="13571" width="12.28515625" bestFit="1" customWidth="1"/>
    <col min="13572" max="13572" width="7.28515625" bestFit="1" customWidth="1"/>
    <col min="13573" max="13573" width="10.85546875" bestFit="1" customWidth="1"/>
    <col min="13574" max="13574" width="7.28515625" bestFit="1" customWidth="1"/>
    <col min="13575" max="13575" width="11.28515625" bestFit="1" customWidth="1"/>
    <col min="13576" max="13577" width="10.7109375" bestFit="1" customWidth="1"/>
    <col min="13825" max="13825" width="42.42578125" customWidth="1"/>
    <col min="13826" max="13826" width="8.28515625" bestFit="1" customWidth="1"/>
    <col min="13827" max="13827" width="12.28515625" bestFit="1" customWidth="1"/>
    <col min="13828" max="13828" width="7.28515625" bestFit="1" customWidth="1"/>
    <col min="13829" max="13829" width="10.85546875" bestFit="1" customWidth="1"/>
    <col min="13830" max="13830" width="7.28515625" bestFit="1" customWidth="1"/>
    <col min="13831" max="13831" width="11.28515625" bestFit="1" customWidth="1"/>
    <col min="13832" max="13833" width="10.7109375" bestFit="1" customWidth="1"/>
    <col min="14081" max="14081" width="42.42578125" customWidth="1"/>
    <col min="14082" max="14082" width="8.28515625" bestFit="1" customWidth="1"/>
    <col min="14083" max="14083" width="12.28515625" bestFit="1" customWidth="1"/>
    <col min="14084" max="14084" width="7.28515625" bestFit="1" customWidth="1"/>
    <col min="14085" max="14085" width="10.85546875" bestFit="1" customWidth="1"/>
    <col min="14086" max="14086" width="7.28515625" bestFit="1" customWidth="1"/>
    <col min="14087" max="14087" width="11.28515625" bestFit="1" customWidth="1"/>
    <col min="14088" max="14089" width="10.7109375" bestFit="1" customWidth="1"/>
    <col min="14337" max="14337" width="42.42578125" customWidth="1"/>
    <col min="14338" max="14338" width="8.28515625" bestFit="1" customWidth="1"/>
    <col min="14339" max="14339" width="12.28515625" bestFit="1" customWidth="1"/>
    <col min="14340" max="14340" width="7.28515625" bestFit="1" customWidth="1"/>
    <col min="14341" max="14341" width="10.85546875" bestFit="1" customWidth="1"/>
    <col min="14342" max="14342" width="7.28515625" bestFit="1" customWidth="1"/>
    <col min="14343" max="14343" width="11.28515625" bestFit="1" customWidth="1"/>
    <col min="14344" max="14345" width="10.7109375" bestFit="1" customWidth="1"/>
    <col min="14593" max="14593" width="42.42578125" customWidth="1"/>
    <col min="14594" max="14594" width="8.28515625" bestFit="1" customWidth="1"/>
    <col min="14595" max="14595" width="12.28515625" bestFit="1" customWidth="1"/>
    <col min="14596" max="14596" width="7.28515625" bestFit="1" customWidth="1"/>
    <col min="14597" max="14597" width="10.85546875" bestFit="1" customWidth="1"/>
    <col min="14598" max="14598" width="7.28515625" bestFit="1" customWidth="1"/>
    <col min="14599" max="14599" width="11.28515625" bestFit="1" customWidth="1"/>
    <col min="14600" max="14601" width="10.7109375" bestFit="1" customWidth="1"/>
    <col min="14849" max="14849" width="42.42578125" customWidth="1"/>
    <col min="14850" max="14850" width="8.28515625" bestFit="1" customWidth="1"/>
    <col min="14851" max="14851" width="12.28515625" bestFit="1" customWidth="1"/>
    <col min="14852" max="14852" width="7.28515625" bestFit="1" customWidth="1"/>
    <col min="14853" max="14853" width="10.85546875" bestFit="1" customWidth="1"/>
    <col min="14854" max="14854" width="7.28515625" bestFit="1" customWidth="1"/>
    <col min="14855" max="14855" width="11.28515625" bestFit="1" customWidth="1"/>
    <col min="14856" max="14857" width="10.7109375" bestFit="1" customWidth="1"/>
    <col min="15105" max="15105" width="42.42578125" customWidth="1"/>
    <col min="15106" max="15106" width="8.28515625" bestFit="1" customWidth="1"/>
    <col min="15107" max="15107" width="12.28515625" bestFit="1" customWidth="1"/>
    <col min="15108" max="15108" width="7.28515625" bestFit="1" customWidth="1"/>
    <col min="15109" max="15109" width="10.85546875" bestFit="1" customWidth="1"/>
    <col min="15110" max="15110" width="7.28515625" bestFit="1" customWidth="1"/>
    <col min="15111" max="15111" width="11.28515625" bestFit="1" customWidth="1"/>
    <col min="15112" max="15113" width="10.7109375" bestFit="1" customWidth="1"/>
    <col min="15361" max="15361" width="42.42578125" customWidth="1"/>
    <col min="15362" max="15362" width="8.28515625" bestFit="1" customWidth="1"/>
    <col min="15363" max="15363" width="12.28515625" bestFit="1" customWidth="1"/>
    <col min="15364" max="15364" width="7.28515625" bestFit="1" customWidth="1"/>
    <col min="15365" max="15365" width="10.85546875" bestFit="1" customWidth="1"/>
    <col min="15366" max="15366" width="7.28515625" bestFit="1" customWidth="1"/>
    <col min="15367" max="15367" width="11.28515625" bestFit="1" customWidth="1"/>
    <col min="15368" max="15369" width="10.7109375" bestFit="1" customWidth="1"/>
    <col min="15617" max="15617" width="42.42578125" customWidth="1"/>
    <col min="15618" max="15618" width="8.28515625" bestFit="1" customWidth="1"/>
    <col min="15619" max="15619" width="12.28515625" bestFit="1" customWidth="1"/>
    <col min="15620" max="15620" width="7.28515625" bestFit="1" customWidth="1"/>
    <col min="15621" max="15621" width="10.85546875" bestFit="1" customWidth="1"/>
    <col min="15622" max="15622" width="7.28515625" bestFit="1" customWidth="1"/>
    <col min="15623" max="15623" width="11.28515625" bestFit="1" customWidth="1"/>
    <col min="15624" max="15625" width="10.7109375" bestFit="1" customWidth="1"/>
    <col min="15873" max="15873" width="42.42578125" customWidth="1"/>
    <col min="15874" max="15874" width="8.28515625" bestFit="1" customWidth="1"/>
    <col min="15875" max="15875" width="12.28515625" bestFit="1" customWidth="1"/>
    <col min="15876" max="15876" width="7.28515625" bestFit="1" customWidth="1"/>
    <col min="15877" max="15877" width="10.85546875" bestFit="1" customWidth="1"/>
    <col min="15878" max="15878" width="7.28515625" bestFit="1" customWidth="1"/>
    <col min="15879" max="15879" width="11.28515625" bestFit="1" customWidth="1"/>
    <col min="15880" max="15881" width="10.7109375" bestFit="1" customWidth="1"/>
    <col min="16129" max="16129" width="42.42578125" customWidth="1"/>
    <col min="16130" max="16130" width="8.28515625" bestFit="1" customWidth="1"/>
    <col min="16131" max="16131" width="12.28515625" bestFit="1" customWidth="1"/>
    <col min="16132" max="16132" width="7.28515625" bestFit="1" customWidth="1"/>
    <col min="16133" max="16133" width="10.85546875" bestFit="1" customWidth="1"/>
    <col min="16134" max="16134" width="7.28515625" bestFit="1" customWidth="1"/>
    <col min="16135" max="16135" width="11.28515625" bestFit="1" customWidth="1"/>
    <col min="16136" max="16137" width="10.7109375" bestFit="1" customWidth="1"/>
  </cols>
  <sheetData>
    <row r="1" spans="1:11" ht="15.9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</row>
    <row r="2" spans="1:11" ht="15.95" customHeight="1">
      <c r="A2" s="4"/>
      <c r="B2" s="5">
        <v>9.6</v>
      </c>
      <c r="C2" s="5">
        <v>6.88</v>
      </c>
      <c r="D2" s="5">
        <v>9.6</v>
      </c>
      <c r="E2" s="5">
        <v>6.88</v>
      </c>
      <c r="F2" s="5">
        <v>8</v>
      </c>
      <c r="G2" s="5">
        <v>5.76</v>
      </c>
      <c r="H2" s="5"/>
      <c r="I2" s="5"/>
    </row>
    <row r="3" spans="1:11" ht="15.95" customHeight="1">
      <c r="A3" s="6" t="s">
        <v>9</v>
      </c>
      <c r="B3" s="7">
        <v>84</v>
      </c>
      <c r="C3" s="7">
        <v>43</v>
      </c>
      <c r="D3" s="7">
        <v>11</v>
      </c>
      <c r="E3" s="7">
        <v>27</v>
      </c>
      <c r="F3" s="7">
        <v>124</v>
      </c>
      <c r="G3" s="7">
        <v>88</v>
      </c>
      <c r="H3" s="8" t="str">
        <f t="shared" ref="H3:H27" si="0">IF(SUMPRODUCT((ISNUMBER(FIND(Liste,A3)))*1)=1,SUM(B3*$B$2+C3*$C$2+D3*$D$2+E3*$E$2+F3*$F$2+G3*$G$2),"")</f>
        <v/>
      </c>
      <c r="I3" s="9"/>
    </row>
    <row r="4" spans="1:11" ht="15" customHeight="1">
      <c r="A4" s="6" t="s">
        <v>89</v>
      </c>
      <c r="B4" s="10"/>
      <c r="C4" s="10"/>
      <c r="D4" s="11"/>
      <c r="E4" s="11"/>
      <c r="F4" s="11">
        <v>3</v>
      </c>
      <c r="G4" s="11"/>
      <c r="H4" s="32" t="str">
        <f>IF(SUMPRODUCT((ISNUMBER(FIND(Liste,A4)))*1)&gt;=1,SUM(B4*$B$2+C4*$C$2+D4*$D$2+E4*$E$2+F4*$F$2+G4*$G$2),"")</f>
        <v/>
      </c>
      <c r="I4" s="32">
        <f>IF(SUMPRODUCT((ISNUMBER(FIND(Liste,A4)))*1)=0,SUM(B4*$B$2+C4*$C$2+D4*$D$2+E4*$E$2+F4*$F$2+G4*$G$2),"")</f>
        <v>24</v>
      </c>
    </row>
    <row r="5" spans="1:11" ht="15" customHeight="1">
      <c r="A5" s="13" t="str">
        <f>IF(AND(B5=C5,C5=D5,E5=F5,G5=""),0,IF(ISERROR(B5:G5),"Solde",B5:G5))</f>
        <v>Solde</v>
      </c>
      <c r="B5" s="11" t="str">
        <f>IF(B4="","",B3-B4)</f>
        <v/>
      </c>
      <c r="C5" s="11" t="str">
        <f t="shared" ref="C5:G5" si="1">IF(C4="","",C3-C4)</f>
        <v/>
      </c>
      <c r="D5" s="11" t="str">
        <f t="shared" si="1"/>
        <v/>
      </c>
      <c r="E5" s="11" t="str">
        <f t="shared" si="1"/>
        <v/>
      </c>
      <c r="F5" s="11">
        <f t="shared" si="1"/>
        <v>121</v>
      </c>
      <c r="G5" s="11" t="str">
        <f t="shared" si="1"/>
        <v/>
      </c>
      <c r="H5" s="8" t="str">
        <f t="shared" si="0"/>
        <v/>
      </c>
      <c r="I5" s="12"/>
    </row>
    <row r="6" spans="1:11" ht="15" customHeight="1">
      <c r="A6" s="31" t="s">
        <v>94</v>
      </c>
      <c r="B6" s="10"/>
      <c r="C6" s="10"/>
      <c r="D6" s="11"/>
      <c r="E6" s="11"/>
      <c r="F6" s="11">
        <v>1</v>
      </c>
      <c r="G6" s="11">
        <v>1</v>
      </c>
      <c r="H6" s="36">
        <f>IF(SUMPRODUCT((ISNUMBER(FIND(Liste,A6)))*1)&gt;=1,SUM(B6*$B$2+C6*$C$2+D6*$D$2+E6*$E$2+F6*$F$2+G6*$G$2),"")</f>
        <v>13.76</v>
      </c>
      <c r="I6" s="35" t="str">
        <f>IF(SUMPRODUCT((ISNUMBER(FIND(Liste,A6)))*1)=0,SUM(B6*$B$2+C6*$C$2+D6*$D$2+E6*$E$2+F6*$F$2+G6*$G$2),"")</f>
        <v/>
      </c>
    </row>
    <row r="7" spans="1:11" ht="15" customHeight="1">
      <c r="A7" s="13" t="str">
        <f>IF(AND(B7=C7,C7=D7,E7=F7,G7=""),0,IF(ISERROR(B7:G7),"Solde",B7:G7))</f>
        <v>Solde</v>
      </c>
      <c r="B7" s="11" t="str">
        <f>IF(B6="","",B3-(B4+B6))</f>
        <v/>
      </c>
      <c r="C7" s="11" t="str">
        <f t="shared" ref="C7:G7" si="2">IF(C6="","",C3-(C4+C6))</f>
        <v/>
      </c>
      <c r="D7" s="11" t="str">
        <f t="shared" si="2"/>
        <v/>
      </c>
      <c r="E7" s="11" t="str">
        <f t="shared" si="2"/>
        <v/>
      </c>
      <c r="F7" s="11">
        <f t="shared" si="2"/>
        <v>120</v>
      </c>
      <c r="G7" s="11">
        <f t="shared" si="2"/>
        <v>87</v>
      </c>
      <c r="H7" s="8" t="str">
        <f t="shared" si="0"/>
        <v/>
      </c>
      <c r="I7" s="12"/>
    </row>
    <row r="8" spans="1:11" ht="15" customHeight="1">
      <c r="A8" s="34" t="s">
        <v>96</v>
      </c>
      <c r="B8" s="11">
        <v>1</v>
      </c>
      <c r="C8" s="10">
        <v>1</v>
      </c>
      <c r="D8" s="11"/>
      <c r="E8" s="11"/>
      <c r="F8" s="11">
        <v>1</v>
      </c>
      <c r="G8" s="11"/>
      <c r="H8" s="37">
        <f>COUNTIF(Liste,A8)*SUMPRODUCT(ISNUMBER(B8:G8)*$B$2:$G$2,B8:G8)</f>
        <v>24.48</v>
      </c>
      <c r="I8" s="33">
        <f>SUMPRODUCT(ISNUMBER(B8:G8)*$B$2:$G$2,B8:G8)-H8</f>
        <v>0</v>
      </c>
    </row>
    <row r="9" spans="1:11" ht="15" customHeight="1">
      <c r="A9" s="13" t="str">
        <f>IF(AND(B9=C9,C9=D9,E9=F9,G9=""),0,IF(ISERROR(B9:G9),"Solde",B9:G9))</f>
        <v>Solde</v>
      </c>
      <c r="B9" s="11">
        <f>IF(B8="","",B3-(B4+B6+B8))</f>
        <v>83</v>
      </c>
      <c r="C9" s="11">
        <f t="shared" ref="C9:G9" si="3">IF(C8="","",C3-(C4+C6+C8))</f>
        <v>42</v>
      </c>
      <c r="D9" s="11" t="str">
        <f t="shared" si="3"/>
        <v/>
      </c>
      <c r="E9" s="11" t="str">
        <f t="shared" si="3"/>
        <v/>
      </c>
      <c r="F9" s="11">
        <f t="shared" si="3"/>
        <v>119</v>
      </c>
      <c r="G9" s="11" t="str">
        <f t="shared" si="3"/>
        <v/>
      </c>
      <c r="H9" s="8" t="str">
        <f t="shared" si="0"/>
        <v/>
      </c>
      <c r="I9" s="12"/>
    </row>
    <row r="10" spans="1:11" ht="15" customHeight="1">
      <c r="A10" s="6" t="s">
        <v>92</v>
      </c>
      <c r="B10" s="10"/>
      <c r="C10" s="10">
        <v>1</v>
      </c>
      <c r="D10" s="11"/>
      <c r="E10" s="11"/>
      <c r="F10" s="11"/>
      <c r="G10" s="11">
        <v>1</v>
      </c>
      <c r="H10" s="8">
        <f>IF(SUMPRODUCT((ISNUMBER(FIND(Liste,A10)))*1)&gt;=1,SUM(B10*$B$2+C10*$C$2+D10*$D$2+E10*$E$2+F10*$F$2+G10*$G$2),"")</f>
        <v>12.64</v>
      </c>
      <c r="I10" s="12" t="str">
        <f>IF(SUMPRODUCT((ISNUMBER(FIND(Liste,A10)))*1)=0,SUM(B10*$B$2+C10*$C$2+D10*$D$2+E10*$E$2+F10*$F$2+G10*$G$2),"")</f>
        <v/>
      </c>
    </row>
    <row r="11" spans="1:11" ht="15" customHeight="1">
      <c r="A11" s="13" t="str">
        <f>IF(AND(B11=C11,C11=D11,E11=F11,G11=""),0,IF(ISERROR(B11:G11),"Solde",B11:G11))</f>
        <v>Solde</v>
      </c>
      <c r="B11" s="11" t="str">
        <f>IF(B10="","",B3-(B4+B6+B8+B10))</f>
        <v/>
      </c>
      <c r="C11" s="11">
        <f t="shared" ref="C11:G11" si="4">IF(C10="","",C3-(C4+C6+C8+C10))</f>
        <v>41</v>
      </c>
      <c r="D11" s="11" t="str">
        <f t="shared" si="4"/>
        <v/>
      </c>
      <c r="E11" s="11" t="str">
        <f t="shared" si="4"/>
        <v/>
      </c>
      <c r="F11" s="11" t="str">
        <f t="shared" si="4"/>
        <v/>
      </c>
      <c r="G11" s="11">
        <f t="shared" si="4"/>
        <v>86</v>
      </c>
      <c r="H11" s="8" t="str">
        <f t="shared" si="0"/>
        <v/>
      </c>
      <c r="I11" s="12"/>
      <c r="K11" s="14"/>
    </row>
    <row r="12" spans="1:11" ht="15" customHeight="1">
      <c r="A12" s="6" t="s">
        <v>95</v>
      </c>
      <c r="B12" s="10"/>
      <c r="C12" s="10"/>
      <c r="D12" s="11"/>
      <c r="E12" s="11"/>
      <c r="F12" s="11"/>
      <c r="G12" s="11">
        <v>1</v>
      </c>
      <c r="H12" s="8">
        <f t="shared" si="0"/>
        <v>5.76</v>
      </c>
      <c r="I12" s="12" t="str">
        <f>IF(SUMPRODUCT((ISNUMBER(FIND(Liste,A12)))*1)&lt;&gt;1,SUM(B12*$B$2+C12*$C$2+D12*$D$2+E12*$E$2+F12*$F$2+G12*$G$2),"")</f>
        <v/>
      </c>
    </row>
    <row r="13" spans="1:11" ht="15" customHeight="1">
      <c r="A13" s="13" t="str">
        <f>IF(AND(B13=C13,C13=D13,E13=F13,G13=""),0,IF(ISERROR(B13:G13),"Solde",B13:G13))</f>
        <v>Solde</v>
      </c>
      <c r="B13" s="11" t="str">
        <f>IF(B12="","",B3-(B4+B6+B8+B10+B12))</f>
        <v/>
      </c>
      <c r="C13" s="11" t="str">
        <f t="shared" ref="C13:G13" si="5">IF(C12="","",C3-(C4+C6+C8+C10+C12))</f>
        <v/>
      </c>
      <c r="D13" s="11" t="str">
        <f t="shared" si="5"/>
        <v/>
      </c>
      <c r="E13" s="11" t="str">
        <f t="shared" si="5"/>
        <v/>
      </c>
      <c r="F13" s="11" t="str">
        <f t="shared" si="5"/>
        <v/>
      </c>
      <c r="G13" s="11">
        <f t="shared" si="5"/>
        <v>85</v>
      </c>
      <c r="H13" s="8" t="str">
        <f t="shared" si="0"/>
        <v/>
      </c>
      <c r="I13" s="12"/>
    </row>
    <row r="14" spans="1:11" ht="15" customHeight="1">
      <c r="A14" s="6" t="s">
        <v>12</v>
      </c>
      <c r="B14" s="10">
        <v>1</v>
      </c>
      <c r="C14" s="10"/>
      <c r="D14" s="11">
        <v>1</v>
      </c>
      <c r="E14" s="11"/>
      <c r="F14" s="11">
        <v>1</v>
      </c>
      <c r="G14" s="11">
        <v>1</v>
      </c>
      <c r="H14" s="15">
        <f t="shared" si="0"/>
        <v>32.96</v>
      </c>
      <c r="I14" s="12" t="str">
        <f>IF(SUMPRODUCT((ISNUMBER(FIND(Liste,A14)))*1)&lt;&gt;1,SUM(B14*$B$2+C14*$C$2+D14*$D$2+E14*$E$2+F14*$F$2+G14*$G$2),"")</f>
        <v/>
      </c>
    </row>
    <row r="15" spans="1:11" ht="15" customHeight="1">
      <c r="A15" s="13" t="str">
        <f>IF(AND(B15=C15,C15=D15,E15=F15,G15=""),0,IF(ISERROR(B15:G15),"Solde",B15:G15))</f>
        <v>Solde</v>
      </c>
      <c r="B15" s="11">
        <f>IF(B14="","",B3-(B4+B6+B8+B10+B12+B14))</f>
        <v>82</v>
      </c>
      <c r="C15" s="11" t="str">
        <f t="shared" ref="C15:G15" si="6">IF(C14="","",C3-(C4+C6+C8+C10+C12+C14))</f>
        <v/>
      </c>
      <c r="D15" s="11">
        <f t="shared" si="6"/>
        <v>10</v>
      </c>
      <c r="E15" s="11" t="str">
        <f t="shared" si="6"/>
        <v/>
      </c>
      <c r="F15" s="11">
        <f t="shared" si="6"/>
        <v>118</v>
      </c>
      <c r="G15" s="11">
        <f t="shared" si="6"/>
        <v>84</v>
      </c>
      <c r="H15" s="8" t="str">
        <f t="shared" si="0"/>
        <v/>
      </c>
      <c r="I15" s="12"/>
    </row>
    <row r="16" spans="1:11" ht="15" customHeight="1">
      <c r="A16" s="6" t="s">
        <v>10</v>
      </c>
      <c r="B16" s="10"/>
      <c r="C16" s="10"/>
      <c r="D16" s="11"/>
      <c r="E16" s="11"/>
      <c r="F16" s="11"/>
      <c r="G16" s="11">
        <v>1</v>
      </c>
      <c r="H16" s="8">
        <f t="shared" si="0"/>
        <v>5.76</v>
      </c>
      <c r="I16" s="12" t="str">
        <f>IF(SUMPRODUCT((ISNUMBER(FIND(Liste,A16)))*1)&lt;&gt;1,SUM(B16*$B$2+C16*$C$2+D16*$D$2+E16*$E$2+F16*$F$2+G16*$G$2),"")</f>
        <v/>
      </c>
    </row>
    <row r="17" spans="1:9" ht="15" customHeight="1">
      <c r="A17" s="13" t="str">
        <f>IF(AND(B17=C17,C17=D17,E17=F17,G17=""),0,IF(ISERROR(B17:G17),"Solde",B17:G17))</f>
        <v>Solde</v>
      </c>
      <c r="B17" s="11" t="str">
        <f>IF(B16="","",B3-(B4+B6+B8+B10+B12+B14+B16))</f>
        <v/>
      </c>
      <c r="C17" s="11" t="str">
        <f t="shared" ref="C17:G17" si="7">IF(C16="","",C3-(C4+C6+C8+C10+C12+C14+C16))</f>
        <v/>
      </c>
      <c r="D17" s="11" t="str">
        <f t="shared" si="7"/>
        <v/>
      </c>
      <c r="E17" s="11" t="str">
        <f t="shared" si="7"/>
        <v/>
      </c>
      <c r="F17" s="11" t="str">
        <f t="shared" si="7"/>
        <v/>
      </c>
      <c r="G17" s="11">
        <f t="shared" si="7"/>
        <v>83</v>
      </c>
      <c r="H17" s="8" t="str">
        <f t="shared" si="0"/>
        <v/>
      </c>
      <c r="I17" s="12"/>
    </row>
    <row r="18" spans="1:9" ht="15" customHeight="1">
      <c r="A18" s="6" t="s">
        <v>11</v>
      </c>
      <c r="B18" s="11"/>
      <c r="C18" s="10"/>
      <c r="D18" s="16"/>
      <c r="E18" s="16"/>
      <c r="F18" s="16">
        <v>1</v>
      </c>
      <c r="G18" s="16">
        <v>2</v>
      </c>
      <c r="H18" s="8" t="str">
        <f t="shared" si="0"/>
        <v/>
      </c>
      <c r="I18" s="12">
        <f>IF(SUMPRODUCT((ISNUMBER(FIND(Liste,A18)))*1)&lt;&gt;1,SUM(B18*$B$2+C18*$C$2+D18*$D$2+E18*$E$2+F18*$F$2+G18*$G$2),"")</f>
        <v>19.52</v>
      </c>
    </row>
    <row r="19" spans="1:9" ht="15" customHeight="1">
      <c r="A19" s="13" t="str">
        <f>IF(AND(B19=C19,C19=D19,E19=F19,G19=""),0,IF(ISERROR(B19:G19),"Solde",B19:G19))</f>
        <v>Solde</v>
      </c>
      <c r="B19" s="11" t="str">
        <f>IF(B18="","",B3-(B4+B6+B8+B10+B12+B14+B16+B18))</f>
        <v/>
      </c>
      <c r="C19" s="11" t="str">
        <f t="shared" ref="C19:G19" si="8">IF(C18="","",C3-(C4+C6+C8+C10+C12+C14+C16+C18))</f>
        <v/>
      </c>
      <c r="D19" s="11" t="str">
        <f t="shared" si="8"/>
        <v/>
      </c>
      <c r="E19" s="11" t="str">
        <f t="shared" si="8"/>
        <v/>
      </c>
      <c r="F19" s="11">
        <f t="shared" si="8"/>
        <v>117</v>
      </c>
      <c r="G19" s="11">
        <f t="shared" si="8"/>
        <v>81</v>
      </c>
      <c r="H19" s="8" t="str">
        <f t="shared" si="0"/>
        <v/>
      </c>
      <c r="I19" s="12"/>
    </row>
    <row r="20" spans="1:9" ht="15" customHeight="1">
      <c r="A20" s="6" t="s">
        <v>13</v>
      </c>
      <c r="B20" s="11"/>
      <c r="C20" s="10"/>
      <c r="D20" s="10"/>
      <c r="E20" s="10"/>
      <c r="F20" s="10"/>
      <c r="G20" s="10">
        <v>1</v>
      </c>
      <c r="H20" s="8">
        <f t="shared" si="0"/>
        <v>5.76</v>
      </c>
      <c r="I20" s="12" t="str">
        <f>IF(SUMPRODUCT((ISNUMBER(FIND(Liste,A20)))*1)&lt;&gt;1,SUM(B20*$B$2+C20*$C$2+D20*$D$2+E20*$E$2+F20*$F$2+G20*$G$2),"")</f>
        <v/>
      </c>
    </row>
    <row r="21" spans="1:9" ht="15" customHeight="1">
      <c r="A21" s="13" t="str">
        <f>IF(AND(B21=C21,C21=D21,E21=F21,G21=""),0,IF(ISERROR(B21:G21),"Solde",B21:G21))</f>
        <v>Solde</v>
      </c>
      <c r="B21" s="11" t="str">
        <f>IF(B20="","",B3-(B4+B6+B8+B10+B12+B14+B16+B18+B20))</f>
        <v/>
      </c>
      <c r="C21" s="11" t="str">
        <f t="shared" ref="C21:G21" si="9">IF(C20="","",C3-(C4+C6+C8+C10+C12+C14+C16+C18+C20))</f>
        <v/>
      </c>
      <c r="D21" s="11" t="str">
        <f t="shared" si="9"/>
        <v/>
      </c>
      <c r="E21" s="11" t="str">
        <f t="shared" si="9"/>
        <v/>
      </c>
      <c r="F21" s="11" t="str">
        <f t="shared" si="9"/>
        <v/>
      </c>
      <c r="G21" s="11">
        <f t="shared" si="9"/>
        <v>80</v>
      </c>
      <c r="H21" s="8" t="str">
        <f t="shared" si="0"/>
        <v/>
      </c>
      <c r="I21" s="12"/>
    </row>
    <row r="22" spans="1:9" ht="15" customHeight="1">
      <c r="A22" s="6" t="s">
        <v>14</v>
      </c>
      <c r="B22" s="11"/>
      <c r="C22" s="10"/>
      <c r="D22" s="10"/>
      <c r="E22" s="10"/>
      <c r="F22" s="10"/>
      <c r="G22" s="10">
        <v>1</v>
      </c>
      <c r="H22" s="8">
        <f t="shared" si="0"/>
        <v>5.76</v>
      </c>
      <c r="I22" s="12" t="str">
        <f>IF(SUMPRODUCT((ISNUMBER(FIND(Liste,A22)))*1)&lt;&gt;1,SUM(B22*$B$2+C22*$C$2+D22*$D$2+E22*$E$2+F22*$F$2+G22*$G$2),"")</f>
        <v/>
      </c>
    </row>
    <row r="23" spans="1:9" ht="15" customHeight="1">
      <c r="A23" s="13" t="str">
        <f>IF(AND(B23=C23,C23=D23,E23=F23,G23=""),0,IF(ISERROR(B23:G23),"Solde",B23:G23))</f>
        <v>Solde</v>
      </c>
      <c r="B23" s="11" t="str">
        <f>IF(B22="","",B3-(B4+B6+B8+B10+B12+B14+B16+B18+B20+B22))</f>
        <v/>
      </c>
      <c r="C23" s="11" t="str">
        <f t="shared" ref="C23:G23" si="10">IF(C22="","",C3-(C4+C6+C8+C10+C12+C14+C16+C18+C20+C22))</f>
        <v/>
      </c>
      <c r="D23" s="11" t="str">
        <f t="shared" si="10"/>
        <v/>
      </c>
      <c r="E23" s="11" t="str">
        <f t="shared" si="10"/>
        <v/>
      </c>
      <c r="F23" s="11" t="str">
        <f t="shared" si="10"/>
        <v/>
      </c>
      <c r="G23" s="11">
        <f t="shared" si="10"/>
        <v>79</v>
      </c>
      <c r="H23" s="8" t="str">
        <f t="shared" si="0"/>
        <v/>
      </c>
      <c r="I23" s="12"/>
    </row>
    <row r="24" spans="1:9" ht="15" customHeight="1">
      <c r="A24" s="6" t="s">
        <v>10</v>
      </c>
      <c r="B24" s="11"/>
      <c r="C24" s="10"/>
      <c r="D24" s="10">
        <v>1</v>
      </c>
      <c r="E24" s="10"/>
      <c r="F24" s="10"/>
      <c r="G24" s="10"/>
      <c r="H24" s="15">
        <f t="shared" si="0"/>
        <v>9.6</v>
      </c>
      <c r="I24" s="12" t="str">
        <f>IF(SUMPRODUCT((ISNUMBER(FIND(Liste,A24)))*1)&lt;&gt;1,SUM(B24*$B$2+C24*$C$2+D24*$D$2+E24*$E$2+F24*$F$2+G24*$G$2),"")</f>
        <v/>
      </c>
    </row>
    <row r="25" spans="1:9" ht="15" customHeight="1">
      <c r="A25" s="13" t="str">
        <f>IF(AND(B25=C25,C25=D25,E25=F25,G25=""),0,IF(ISERROR(B25:G25),"Solde",B25:G25))</f>
        <v>Solde</v>
      </c>
      <c r="B25" s="11" t="str">
        <f>IF(B24="","",B3-(B4+B6+B8+B10+B12+B14+B16+B18+B20+B22+B24))</f>
        <v/>
      </c>
      <c r="C25" s="11" t="str">
        <f t="shared" ref="C25:G25" si="11">IF(C24="","",C3-(C4+C6+C8+C10+C12+C14+C16+C18+C20+C22+C24))</f>
        <v/>
      </c>
      <c r="D25" s="11">
        <f t="shared" si="11"/>
        <v>9</v>
      </c>
      <c r="E25" s="11" t="str">
        <f t="shared" si="11"/>
        <v/>
      </c>
      <c r="F25" s="11" t="str">
        <f t="shared" si="11"/>
        <v/>
      </c>
      <c r="G25" s="11" t="str">
        <f t="shared" si="11"/>
        <v/>
      </c>
      <c r="H25" s="8" t="str">
        <f t="shared" si="0"/>
        <v/>
      </c>
      <c r="I25" s="12"/>
    </row>
    <row r="26" spans="1:9" ht="15" customHeight="1">
      <c r="A26" s="6" t="s">
        <v>10</v>
      </c>
      <c r="B26" s="11"/>
      <c r="C26" s="10"/>
      <c r="D26" s="16"/>
      <c r="E26" s="16"/>
      <c r="F26" s="16"/>
      <c r="G26" s="16">
        <v>1</v>
      </c>
      <c r="H26" s="8">
        <f t="shared" si="0"/>
        <v>5.76</v>
      </c>
      <c r="I26" s="12" t="str">
        <f>IF(SUMPRODUCT((ISNUMBER(FIND(Liste,A26)))*1)&lt;&gt;1,SUM(B26*$B$2+C26*$C$2+D26*$D$2+E26*$E$2+F26*$F$2+G26*$G$2),"")</f>
        <v/>
      </c>
    </row>
    <row r="27" spans="1:9" ht="15" customHeight="1">
      <c r="A27" s="13" t="str">
        <f>IF(AND(B27=C27,C27=D27,E27=F27,G27=""),0,IF(ISERROR(B27:G27),"Solde",B27:G27))</f>
        <v>Solde</v>
      </c>
      <c r="B27" s="11" t="str">
        <f>IF(B26="","",B3-(B4+B6+B8+B10+B12+B14+B16+B18+B20+B22+B24+B26))</f>
        <v/>
      </c>
      <c r="C27" s="11" t="str">
        <f t="shared" ref="C27:G27" si="12">IF(C26="","",C3-(C4+C6+C8+C10+C12+C14+C16+C18+C20+C22+C24+C26))</f>
        <v/>
      </c>
      <c r="D27" s="11" t="str">
        <f t="shared" si="12"/>
        <v/>
      </c>
      <c r="E27" s="11" t="str">
        <f t="shared" si="12"/>
        <v/>
      </c>
      <c r="F27" s="11" t="str">
        <f t="shared" si="12"/>
        <v/>
      </c>
      <c r="G27" s="11">
        <f t="shared" si="12"/>
        <v>78</v>
      </c>
      <c r="H27" s="8" t="str">
        <f t="shared" si="0"/>
        <v/>
      </c>
      <c r="I27" s="12"/>
    </row>
    <row r="28" spans="1:9" ht="15.95" customHeight="1">
      <c r="A28" s="17" t="s">
        <v>15</v>
      </c>
      <c r="B28" s="11">
        <f>B3-(B4+B6+B8+B10+B12+B14+B16+B18+B20+B22+B24+B26)</f>
        <v>82</v>
      </c>
      <c r="C28" s="11">
        <f t="shared" ref="C28:G28" si="13">C3-(C4+C6+C8+C10+C12+C14+C16+C18+C20+C22+C24+C26)</f>
        <v>41</v>
      </c>
      <c r="D28" s="11">
        <f t="shared" si="13"/>
        <v>9</v>
      </c>
      <c r="E28" s="11">
        <f t="shared" si="13"/>
        <v>27</v>
      </c>
      <c r="F28" s="11">
        <f t="shared" si="13"/>
        <v>117</v>
      </c>
      <c r="G28" s="11">
        <f t="shared" si="13"/>
        <v>78</v>
      </c>
      <c r="H28" s="12"/>
      <c r="I28" s="12"/>
    </row>
    <row r="29" spans="1:9" ht="15.95" customHeight="1" thickBot="1">
      <c r="A29" s="18" t="s">
        <v>16</v>
      </c>
      <c r="B29" s="19"/>
      <c r="C29" s="19"/>
      <c r="D29" s="19"/>
      <c r="E29" s="19"/>
      <c r="F29" s="19"/>
      <c r="G29" s="20"/>
      <c r="H29" s="21">
        <f>SUM(H4:H27)</f>
        <v>122.24000000000001</v>
      </c>
      <c r="I29" s="22">
        <f>SUM(I4:I27)</f>
        <v>43.519999999999996</v>
      </c>
    </row>
    <row r="31" spans="1:9">
      <c r="B31" t="s">
        <v>81</v>
      </c>
    </row>
    <row r="33" spans="2:2">
      <c r="B33" t="s">
        <v>79</v>
      </c>
    </row>
    <row r="35" spans="2:2" ht="15">
      <c r="B35" s="32" t="s">
        <v>80</v>
      </c>
    </row>
    <row r="37" spans="2:2">
      <c r="B37" t="s">
        <v>82</v>
      </c>
    </row>
    <row r="39" spans="2:2" ht="15">
      <c r="B39" s="32" t="s">
        <v>83</v>
      </c>
    </row>
    <row r="41" spans="2:2">
      <c r="B41" t="s">
        <v>84</v>
      </c>
    </row>
    <row r="43" spans="2:2">
      <c r="B43" t="s">
        <v>85</v>
      </c>
    </row>
    <row r="45" spans="2:2" ht="15">
      <c r="B45" s="32" t="s">
        <v>86</v>
      </c>
    </row>
    <row r="47" spans="2:2">
      <c r="B47" t="s">
        <v>87</v>
      </c>
    </row>
    <row r="49" spans="2:2" ht="15">
      <c r="B49" s="33" t="s">
        <v>88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H51"/>
  <sheetViews>
    <sheetView workbookViewId="0">
      <selection activeCell="C38" sqref="C38"/>
    </sheetView>
  </sheetViews>
  <sheetFormatPr baseColWidth="10" defaultRowHeight="12.75"/>
  <cols>
    <col min="1" max="1" width="11.42578125" style="30"/>
  </cols>
  <sheetData>
    <row r="2" spans="1:1">
      <c r="A2" s="24" t="s">
        <v>17</v>
      </c>
    </row>
    <row r="3" spans="1:1">
      <c r="A3" s="24" t="s">
        <v>18</v>
      </c>
    </row>
    <row r="4" spans="1:1">
      <c r="A4" s="24" t="s">
        <v>19</v>
      </c>
    </row>
    <row r="5" spans="1:1">
      <c r="A5" s="24" t="s">
        <v>20</v>
      </c>
    </row>
    <row r="6" spans="1:1">
      <c r="A6" s="24" t="s">
        <v>21</v>
      </c>
    </row>
    <row r="7" spans="1:1">
      <c r="A7" s="24" t="s">
        <v>22</v>
      </c>
    </row>
    <row r="8" spans="1:1">
      <c r="A8" s="24" t="s">
        <v>23</v>
      </c>
    </row>
    <row r="9" spans="1:1">
      <c r="A9" s="24" t="s">
        <v>24</v>
      </c>
    </row>
    <row r="10" spans="1:1">
      <c r="A10" s="24" t="s">
        <v>25</v>
      </c>
    </row>
    <row r="11" spans="1:1">
      <c r="A11" s="24" t="s">
        <v>26</v>
      </c>
    </row>
    <row r="12" spans="1:1">
      <c r="A12" s="24" t="s">
        <v>27</v>
      </c>
    </row>
    <row r="13" spans="1:1">
      <c r="A13" s="24" t="s">
        <v>28</v>
      </c>
    </row>
    <row r="14" spans="1:1">
      <c r="A14" s="24" t="s">
        <v>29</v>
      </c>
    </row>
    <row r="15" spans="1:1">
      <c r="A15" s="24" t="s">
        <v>30</v>
      </c>
    </row>
    <row r="16" spans="1:1">
      <c r="A16" s="24" t="s">
        <v>31</v>
      </c>
    </row>
    <row r="17" spans="1:8">
      <c r="A17" s="24" t="s">
        <v>32</v>
      </c>
    </row>
    <row r="18" spans="1:8">
      <c r="A18" s="24" t="s">
        <v>33</v>
      </c>
    </row>
    <row r="19" spans="1:8" ht="15">
      <c r="A19" s="24" t="s">
        <v>34</v>
      </c>
      <c r="E19" s="25" t="s">
        <v>35</v>
      </c>
    </row>
    <row r="20" spans="1:8">
      <c r="A20" s="24" t="s">
        <v>36</v>
      </c>
      <c r="E20" s="26" t="s">
        <v>37</v>
      </c>
    </row>
    <row r="21" spans="1:8">
      <c r="A21" s="24" t="s">
        <v>38</v>
      </c>
      <c r="E21" s="26" t="s">
        <v>39</v>
      </c>
    </row>
    <row r="22" spans="1:8">
      <c r="A22" s="24" t="s">
        <v>40</v>
      </c>
      <c r="E22" s="26" t="s">
        <v>41</v>
      </c>
    </row>
    <row r="23" spans="1:8" ht="15">
      <c r="A23" s="24" t="s">
        <v>42</v>
      </c>
      <c r="C23" s="25" t="s">
        <v>43</v>
      </c>
      <c r="D23" s="26" t="s">
        <v>44</v>
      </c>
      <c r="E23" s="26" t="s">
        <v>45</v>
      </c>
      <c r="H23" s="27" t="s">
        <v>46</v>
      </c>
    </row>
    <row r="24" spans="1:8">
      <c r="A24" s="24" t="s">
        <v>47</v>
      </c>
      <c r="C24" s="28" t="s">
        <v>10</v>
      </c>
      <c r="D24" s="26" t="s">
        <v>44</v>
      </c>
      <c r="E24" s="26" t="s">
        <v>48</v>
      </c>
    </row>
    <row r="25" spans="1:8">
      <c r="A25" s="24" t="s">
        <v>49</v>
      </c>
      <c r="C25" s="29" t="s">
        <v>50</v>
      </c>
      <c r="E25" s="26"/>
    </row>
    <row r="26" spans="1:8">
      <c r="A26" s="24" t="s">
        <v>51</v>
      </c>
      <c r="C26" s="29" t="s">
        <v>52</v>
      </c>
    </row>
    <row r="27" spans="1:8">
      <c r="A27" s="24" t="s">
        <v>53</v>
      </c>
      <c r="C27" s="29" t="s">
        <v>12</v>
      </c>
    </row>
    <row r="28" spans="1:8">
      <c r="A28" s="24" t="s">
        <v>54</v>
      </c>
      <c r="C28" s="29" t="s">
        <v>55</v>
      </c>
    </row>
    <row r="29" spans="1:8">
      <c r="A29" s="24" t="s">
        <v>56</v>
      </c>
      <c r="C29" s="29" t="s">
        <v>93</v>
      </c>
    </row>
    <row r="30" spans="1:8">
      <c r="A30" s="24" t="s">
        <v>57</v>
      </c>
      <c r="C30" s="28" t="s">
        <v>13</v>
      </c>
    </row>
    <row r="31" spans="1:8">
      <c r="A31" s="24" t="s">
        <v>58</v>
      </c>
      <c r="C31" s="28" t="s">
        <v>14</v>
      </c>
    </row>
    <row r="32" spans="1:8">
      <c r="A32" s="24" t="s">
        <v>59</v>
      </c>
      <c r="C32" s="28" t="s">
        <v>11</v>
      </c>
    </row>
    <row r="33" spans="1:3">
      <c r="A33" s="24" t="s">
        <v>60</v>
      </c>
      <c r="C33" s="28" t="s">
        <v>91</v>
      </c>
    </row>
    <row r="34" spans="1:3">
      <c r="A34" s="24" t="s">
        <v>61</v>
      </c>
      <c r="C34" s="28" t="s">
        <v>90</v>
      </c>
    </row>
    <row r="35" spans="1:3">
      <c r="A35" s="24" t="s">
        <v>62</v>
      </c>
    </row>
    <row r="36" spans="1:3">
      <c r="A36" s="24" t="s">
        <v>63</v>
      </c>
    </row>
    <row r="37" spans="1:3">
      <c r="A37" s="24" t="s">
        <v>64</v>
      </c>
    </row>
    <row r="38" spans="1:3">
      <c r="A38" s="24" t="s">
        <v>65</v>
      </c>
    </row>
    <row r="39" spans="1:3">
      <c r="A39" s="24" t="s">
        <v>66</v>
      </c>
    </row>
    <row r="40" spans="1:3">
      <c r="A40" s="24" t="s">
        <v>67</v>
      </c>
    </row>
    <row r="41" spans="1:3">
      <c r="A41" s="24" t="s">
        <v>68</v>
      </c>
    </row>
    <row r="42" spans="1:3">
      <c r="A42" s="24" t="s">
        <v>69</v>
      </c>
    </row>
    <row r="43" spans="1:3">
      <c r="A43" s="24" t="s">
        <v>70</v>
      </c>
    </row>
    <row r="44" spans="1:3">
      <c r="A44" s="24" t="s">
        <v>71</v>
      </c>
    </row>
    <row r="45" spans="1:3">
      <c r="A45" s="24" t="s">
        <v>72</v>
      </c>
    </row>
    <row r="46" spans="1:3">
      <c r="A46" s="24" t="s">
        <v>73</v>
      </c>
    </row>
    <row r="47" spans="1:3">
      <c r="A47" s="24" t="s">
        <v>74</v>
      </c>
    </row>
    <row r="48" spans="1:3">
      <c r="A48" s="24" t="s">
        <v>75</v>
      </c>
    </row>
    <row r="49" spans="1:1">
      <c r="A49" s="24" t="s">
        <v>76</v>
      </c>
    </row>
    <row r="50" spans="1:1">
      <c r="A50" s="24" t="s">
        <v>77</v>
      </c>
    </row>
    <row r="51" spans="1:1">
      <c r="A51" s="24" t="s">
        <v>78</v>
      </c>
    </row>
  </sheetData>
  <hyperlinks>
    <hyperlink ref="H23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Herrera</dc:creator>
  <cp:lastModifiedBy>Luis Herrera</cp:lastModifiedBy>
  <dcterms:created xsi:type="dcterms:W3CDTF">2011-01-30T06:28:12Z</dcterms:created>
  <dcterms:modified xsi:type="dcterms:W3CDTF">2011-01-31T08:03:12Z</dcterms:modified>
</cp:coreProperties>
</file>