
<file path=[Content_Types].xml><?xml version="1.0" encoding="utf-8"?>
<Types xmlns="http://schemas.openxmlformats.org/package/2006/content-types">
  <Default Extension="bin" ContentType="application/vnd.ms-office.vbaProject"/>
  <Default Extension="data" ContentType="application/vnd.openxmlformats-officedocument.model+data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kaid\Documents\"/>
    </mc:Choice>
  </mc:AlternateContent>
  <xr:revisionPtr revIDLastSave="0" documentId="8_{19DC5706-51E7-4C50-A18D-5473AE2531A4}" xr6:coauthVersionLast="47" xr6:coauthVersionMax="47" xr10:uidLastSave="{00000000-0000-0000-0000-000000000000}"/>
  <bookViews>
    <workbookView xWindow="-120" yWindow="-120" windowWidth="29040" windowHeight="15720" activeTab="1" xr2:uid="{28C50187-BB62-4724-9446-BA7134216349}"/>
  </bookViews>
  <sheets>
    <sheet name="Vehicule" sheetId="2" r:id="rId1"/>
    <sheet name="Location" sheetId="3" r:id="rId2"/>
  </sheets>
  <definedNames>
    <definedName name="_xlcn.WorksheetConnection_GestinLVB.xlsmTableau134" hidden="1">Tableau134[]</definedName>
    <definedName name="Table_Client">#REF!</definedName>
    <definedName name="Table_Entretien">#REF!</definedName>
    <definedName name="Table_Location">Tableau134[]</definedName>
    <definedName name="Table_Vehicule">Tableau13[]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34" name="Tableau134" connection="WorksheetConnection_Gestin LVB.xlsm!Tableau134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3" l="1"/>
  <c r="J16" i="3"/>
  <c r="P16" i="3" s="1"/>
  <c r="L16" i="3"/>
  <c r="Q16" i="3" s="1"/>
  <c r="M16" i="3"/>
  <c r="N16" i="3"/>
  <c r="G15" i="3"/>
  <c r="J15" i="3"/>
  <c r="M15" i="3" s="1"/>
  <c r="L15" i="3"/>
  <c r="N15" i="3"/>
  <c r="O15" i="3"/>
  <c r="P15" i="3"/>
  <c r="Q15" i="3" s="1"/>
  <c r="O16" i="3" l="1"/>
  <c r="G14" i="3"/>
  <c r="J14" i="3"/>
  <c r="L14" i="3"/>
  <c r="M14" i="3"/>
  <c r="N14" i="3"/>
  <c r="O14" i="3"/>
  <c r="P14" i="3"/>
  <c r="G13" i="3"/>
  <c r="J13" i="3"/>
  <c r="M13" i="3" s="1"/>
  <c r="L13" i="3"/>
  <c r="N13" i="3"/>
  <c r="G12" i="3"/>
  <c r="J12" i="3"/>
  <c r="P12" i="3" s="1"/>
  <c r="L12" i="3"/>
  <c r="Q12" i="3" s="1"/>
  <c r="N12" i="3"/>
  <c r="O12" i="3"/>
  <c r="G11" i="3"/>
  <c r="J11" i="3"/>
  <c r="M11" i="3" s="1"/>
  <c r="L11" i="3"/>
  <c r="N11" i="3"/>
  <c r="G10" i="3"/>
  <c r="J10" i="3"/>
  <c r="M10" i="3" s="1"/>
  <c r="L10" i="3"/>
  <c r="N10" i="3"/>
  <c r="G9" i="3"/>
  <c r="J9" i="3"/>
  <c r="M9" i="3" s="1"/>
  <c r="L9" i="3"/>
  <c r="N9" i="3"/>
  <c r="G8" i="3"/>
  <c r="J8" i="3"/>
  <c r="M8" i="3" s="1"/>
  <c r="L8" i="3"/>
  <c r="N8" i="3"/>
  <c r="G7" i="3"/>
  <c r="J7" i="3"/>
  <c r="M7" i="3" s="1"/>
  <c r="L7" i="3"/>
  <c r="N7" i="3"/>
  <c r="L3" i="3"/>
  <c r="L4" i="3"/>
  <c r="L5" i="3"/>
  <c r="L6" i="3"/>
  <c r="J4" i="3"/>
  <c r="J5" i="3"/>
  <c r="J6" i="3"/>
  <c r="J3" i="3"/>
  <c r="G3" i="3"/>
  <c r="G4" i="3"/>
  <c r="G5" i="3"/>
  <c r="G6" i="3"/>
  <c r="Q14" i="3" l="1"/>
  <c r="M12" i="3"/>
  <c r="P13" i="3"/>
  <c r="Q13" i="3" s="1"/>
  <c r="O13" i="3"/>
  <c r="O11" i="3"/>
  <c r="P11" i="3"/>
  <c r="Q11" i="3" s="1"/>
  <c r="P10" i="3"/>
  <c r="Q10" i="3" s="1"/>
  <c r="O10" i="3"/>
  <c r="P9" i="3"/>
  <c r="Q9" i="3" s="1"/>
  <c r="O9" i="3"/>
  <c r="P8" i="3"/>
  <c r="Q8" i="3" s="1"/>
  <c r="O8" i="3"/>
  <c r="O7" i="3"/>
  <c r="P7" i="3"/>
  <c r="Q7" i="3" s="1"/>
  <c r="O4" i="3"/>
  <c r="P3" i="3"/>
  <c r="M3" i="3"/>
  <c r="O3" i="3"/>
  <c r="N3" i="3"/>
  <c r="N4" i="3"/>
  <c r="Q3" i="3" l="1"/>
  <c r="P4" i="3"/>
  <c r="Q4" i="3" s="1"/>
  <c r="M4" i="3"/>
  <c r="N5" i="3" l="1"/>
  <c r="O5" i="3" l="1"/>
  <c r="M5" i="3"/>
  <c r="P5" i="3"/>
  <c r="N6" i="3"/>
  <c r="M6" i="3" l="1"/>
  <c r="P6" i="3"/>
  <c r="O6" i="3"/>
  <c r="Q5" i="3"/>
  <c r="Q6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Mohamed Kaid</author>
  </authors>
  <commentList>
    <comment ref="A2" authorId="0" shapeId="0" xr:uid="{9581C3D9-EA48-413A-8DEA-F69FA9CD1B91}">
      <text>
        <r>
          <rPr>
            <b/>
            <sz val="9"/>
            <color indexed="81"/>
            <rFont val="Tahoma"/>
            <charset val="1"/>
          </rPr>
          <t>Nb:</t>
        </r>
        <r>
          <rPr>
            <sz val="9"/>
            <color indexed="81"/>
            <rFont val="Tahoma"/>
            <charset val="1"/>
          </rPr>
          <t xml:space="preserve">
Si nouveau vehicule l'ajouter dans le tableau vehicule</t>
        </r>
      </text>
    </comment>
    <comment ref="E2" authorId="0" shapeId="0" xr:uid="{A5FB6B92-A08E-4BAE-B40A-59E732992BD8}">
      <text>
        <r>
          <rPr>
            <b/>
            <sz val="9"/>
            <color indexed="81"/>
            <rFont val="Tahoma"/>
            <charset val="1"/>
          </rPr>
          <t>NB:
si nouveau client l'ajouter dans le tableau client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860BCC6-B052-4154-AD6A-05BDB7E094D0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6DD79DDA-B00B-47DD-BD50-0BE69773C0A6}" name="WorksheetConnection_Gestin LVB.xlsm!Tableau134" type="102" refreshedVersion="8" minRefreshableVersion="5">
    <extLst>
      <ext xmlns:x15="http://schemas.microsoft.com/office/spreadsheetml/2010/11/main" uri="{DE250136-89BD-433C-8126-D09CA5730AF9}">
        <x15:connection id="Tableau134">
          <x15:rangePr sourceName="_xlcn.WorksheetConnection_GestinLVB.xlsmTableau134"/>
        </x15:connection>
      </ext>
    </extLst>
  </connection>
</connections>
</file>

<file path=xl/sharedStrings.xml><?xml version="1.0" encoding="utf-8"?>
<sst xmlns="http://schemas.openxmlformats.org/spreadsheetml/2006/main" count="92" uniqueCount="52">
  <si>
    <t>Client 1</t>
  </si>
  <si>
    <t>Client 2</t>
  </si>
  <si>
    <t>Client 3</t>
  </si>
  <si>
    <t>Marque/Modele</t>
  </si>
  <si>
    <t>Categorie</t>
  </si>
  <si>
    <t>Couleur</t>
  </si>
  <si>
    <t>Immat 1</t>
  </si>
  <si>
    <t>Immat 2</t>
  </si>
  <si>
    <t>Immat 3</t>
  </si>
  <si>
    <t>Categorie 1</t>
  </si>
  <si>
    <t>Categorie 2</t>
  </si>
  <si>
    <t>Categorie 3</t>
  </si>
  <si>
    <t>Couleur 1</t>
  </si>
  <si>
    <t>Couleur 2</t>
  </si>
  <si>
    <t>Couleur 3</t>
  </si>
  <si>
    <t>N° Chassis</t>
  </si>
  <si>
    <t>Chassis 1</t>
  </si>
  <si>
    <t>Chassis 2</t>
  </si>
  <si>
    <t>Chassis 3</t>
  </si>
  <si>
    <t>Gasoile</t>
  </si>
  <si>
    <t>Essence</t>
  </si>
  <si>
    <t>Essence/Gaz</t>
  </si>
  <si>
    <t>Annee</t>
  </si>
  <si>
    <t>Carburant</t>
  </si>
  <si>
    <t>Date Depart</t>
  </si>
  <si>
    <t>Nbr Jours</t>
  </si>
  <si>
    <t>Date retour</t>
  </si>
  <si>
    <t>Prix Location</t>
  </si>
  <si>
    <t>Observation</t>
  </si>
  <si>
    <t>Clio Compus</t>
  </si>
  <si>
    <t>Clio 3</t>
  </si>
  <si>
    <t>Picanto</t>
  </si>
  <si>
    <t>Client</t>
  </si>
  <si>
    <t>KM Parcouru</t>
  </si>
  <si>
    <t>Alerte Entretien</t>
  </si>
  <si>
    <t>Alerte &gt; 300KM</t>
  </si>
  <si>
    <t>Penalite</t>
  </si>
  <si>
    <t>Total a Payer</t>
  </si>
  <si>
    <t>MAT</t>
  </si>
  <si>
    <t>Table Vehicule</t>
  </si>
  <si>
    <t>Km R</t>
  </si>
  <si>
    <t>Prix Loc</t>
  </si>
  <si>
    <t>Mt Loc</t>
  </si>
  <si>
    <t>Alerte KM R</t>
  </si>
  <si>
    <t>Date</t>
  </si>
  <si>
    <t>Immat 4</t>
  </si>
  <si>
    <t>KM Debut</t>
  </si>
  <si>
    <t>Chassis 4</t>
  </si>
  <si>
    <t>Categorie 4</t>
  </si>
  <si>
    <t>Couleur 4</t>
  </si>
  <si>
    <t>Parc Automobile</t>
  </si>
  <si>
    <t>Suivie des Locations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</si>
</sst>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&quot; KM&quot;"/>
  </numFmts>
  <fonts count="15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22"/>
      <name val="Comic Sans MS"/>
      <family val="4"/>
    </font>
    <font>
      <b/>
      <sz val="22"/>
      <color theme="1"/>
      <name val="Comic Sans MS"/>
      <family val="4"/>
    </font>
    <font>
      <sz val="12"/>
      <color rgb="FFFF000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3" borderId="0" xfId="0" applyFill="1"/>
    <xf numFmtId="0" fontId="3" fillId="3" borderId="0" xfId="0" applyFont="1" applyFill="1" applyAlignment="1">
      <alignment horizontal="center" vertical="center"/>
    </xf>
    <xf numFmtId="0" fontId="2" fillId="3" borderId="0" xfId="0" applyFont="1" applyFill="1"/>
    <xf numFmtId="0" fontId="11" fillId="2" borderId="5" xfId="0" applyFont="1" applyFill="1" applyBorder="1" applyAlignment="1">
      <alignment horizontal="center" vertical="center"/>
    </xf>
    <xf numFmtId="0" fontId="11" fillId="2" borderId="1" xfId="0" applyFont="1" applyFill="1" applyBorder="1"/>
    <xf numFmtId="0" fontId="11" fillId="2" borderId="1" xfId="0" applyFont="1" applyFill="1" applyBorder="1" applyAlignment="1">
      <alignment horizontal="center" vertical="center"/>
    </xf>
    <xf numFmtId="0" fontId="11" fillId="2" borderId="6" xfId="0" applyFont="1" applyFill="1" applyBorder="1"/>
    <xf numFmtId="0" fontId="11" fillId="2" borderId="9" xfId="0" applyFont="1" applyFill="1" applyBorder="1" applyAlignment="1">
      <alignment horizontal="center" vertical="center"/>
    </xf>
    <xf numFmtId="0" fontId="11" fillId="2" borderId="7" xfId="0" applyFont="1" applyFill="1" applyBorder="1"/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/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/>
    <xf numFmtId="14" fontId="13" fillId="2" borderId="1" xfId="0" applyNumberFormat="1" applyFont="1" applyFill="1" applyBorder="1"/>
    <xf numFmtId="0" fontId="13" fillId="2" borderId="1" xfId="0" applyFont="1" applyFill="1" applyBorder="1" applyAlignment="1">
      <alignment horizontal="center" vertical="center"/>
    </xf>
    <xf numFmtId="166" fontId="13" fillId="2" borderId="1" xfId="0" applyNumberFormat="1" applyFont="1" applyFill="1" applyBorder="1" applyAlignment="1">
      <alignment horizontal="center" vertical="center"/>
    </xf>
    <xf numFmtId="4" fontId="13" fillId="2" borderId="1" xfId="0" applyNumberFormat="1" applyFont="1" applyFill="1" applyBorder="1" applyAlignment="1">
      <alignment horizontal="center" vertical="center"/>
    </xf>
    <xf numFmtId="4" fontId="14" fillId="2" borderId="1" xfId="0" applyNumberFormat="1" applyFont="1" applyFill="1" applyBorder="1" applyAlignment="1">
      <alignment horizontal="center" vertical="center"/>
    </xf>
    <xf numFmtId="4" fontId="13" fillId="2" borderId="6" xfId="0" applyNumberFormat="1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14" fontId="13" fillId="2" borderId="7" xfId="0" applyNumberFormat="1" applyFont="1" applyFill="1" applyBorder="1" applyAlignment="1">
      <alignment horizontal="center" vertical="center"/>
    </xf>
    <xf numFmtId="0" fontId="13" fillId="2" borderId="7" xfId="0" applyFont="1" applyFill="1" applyBorder="1"/>
    <xf numFmtId="14" fontId="13" fillId="2" borderId="7" xfId="0" applyNumberFormat="1" applyFont="1" applyFill="1" applyBorder="1"/>
    <xf numFmtId="0" fontId="13" fillId="2" borderId="7" xfId="0" applyFont="1" applyFill="1" applyBorder="1" applyAlignment="1">
      <alignment horizontal="center" vertical="center"/>
    </xf>
    <xf numFmtId="166" fontId="13" fillId="2" borderId="7" xfId="0" applyNumberFormat="1" applyFont="1" applyFill="1" applyBorder="1" applyAlignment="1">
      <alignment horizontal="center" vertical="center"/>
    </xf>
    <xf numFmtId="4" fontId="13" fillId="2" borderId="7" xfId="0" applyNumberFormat="1" applyFont="1" applyFill="1" applyBorder="1" applyAlignment="1">
      <alignment horizontal="center" vertical="center"/>
    </xf>
    <xf numFmtId="4" fontId="14" fillId="2" borderId="7" xfId="0" applyNumberFormat="1" applyFont="1" applyFill="1" applyBorder="1" applyAlignment="1">
      <alignment horizontal="center" vertical="center"/>
    </xf>
    <xf numFmtId="4" fontId="13" fillId="2" borderId="8" xfId="0" applyNumberFormat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4" fontId="11" fillId="2" borderId="1" xfId="0" applyNumberFormat="1" applyFont="1" applyFill="1" applyBorder="1" applyAlignment="1">
      <alignment horizontal="center" vertical="center"/>
    </xf>
    <xf numFmtId="4" fontId="11" fillId="2" borderId="7" xfId="0" applyNumberFormat="1" applyFont="1" applyFill="1" applyBorder="1" applyAlignment="1">
      <alignment horizontal="center" vertical="center"/>
    </xf>
    <xf numFmtId="166" fontId="11" fillId="2" borderId="1" xfId="0" applyNumberFormat="1" applyFont="1" applyFill="1" applyBorder="1" applyAlignment="1">
      <alignment horizontal="center" vertical="center"/>
    </xf>
    <xf numFmtId="166" fontId="11" fillId="2" borderId="7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3" fillId="2" borderId="1" xfId="0" applyNumberFormat="1" applyFont="1" applyFill="1" applyBorder="1"/>
    <xf numFmtId="0" fontId="13" fillId="2" borderId="1" xfId="0" applyNumberFormat="1" applyFont="1" applyFill="1" applyBorder="1" applyAlignment="1">
      <alignment horizontal="center" vertical="center"/>
    </xf>
    <xf numFmtId="0" fontId="13" fillId="2" borderId="7" xfId="0" applyNumberFormat="1" applyFont="1" applyFill="1" applyBorder="1"/>
    <xf numFmtId="0" fontId="13" fillId="2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1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3" tint="0.89996032593768116"/>
        </patternFill>
      </fill>
    </dxf>
    <dxf>
      <fill>
        <patternFill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FF0000"/>
        <name val="Arial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6" formatCode="#,##0&quot; KM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6" formatCode="#,##0&quot; KM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6" formatCode="#,##0&quot; KM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top style="hair">
          <color auto="1"/>
        </top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border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hair">
          <color auto="1"/>
        </left>
        <right/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#,##0&quot; KM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top style="hair">
          <color auto="1"/>
        </top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border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solid">
          <fgColor indexed="64"/>
          <bgColor theme="3" tint="0.74999237037263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3" Type="http://schemas.openxmlformats.org/officeDocument/2006/relationships/theme" Target="theme/theme1.xml"/><Relationship Id="rId21" Type="http://schemas.openxmlformats.org/officeDocument/2006/relationships/customXml" Target="../customXml/item13.xml"/><Relationship Id="rId7" Type="http://schemas.openxmlformats.org/officeDocument/2006/relationships/powerPivotData" Target="model/item.data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8.xml"/><Relationship Id="rId20" Type="http://schemas.openxmlformats.org/officeDocument/2006/relationships/customXml" Target="../customXml/item1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24" Type="http://schemas.openxmlformats.org/officeDocument/2006/relationships/customXml" Target="../customXml/item16.xml"/><Relationship Id="rId5" Type="http://schemas.openxmlformats.org/officeDocument/2006/relationships/styles" Target="styles.xml"/><Relationship Id="rId15" Type="http://schemas.openxmlformats.org/officeDocument/2006/relationships/customXml" Target="../customXml/item7.xml"/><Relationship Id="rId23" Type="http://schemas.openxmlformats.org/officeDocument/2006/relationships/customXml" Target="../customXml/item15.xml"/><Relationship Id="rId10" Type="http://schemas.openxmlformats.org/officeDocument/2006/relationships/customXml" Target="../customXml/item2.xml"/><Relationship Id="rId19" Type="http://schemas.openxmlformats.org/officeDocument/2006/relationships/customXml" Target="../customXml/item11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Relationship Id="rId22" Type="http://schemas.openxmlformats.org/officeDocument/2006/relationships/customXml" Target="../customXml/item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1485901</xdr:colOff>
      <xdr:row>0</xdr:row>
      <xdr:rowOff>0</xdr:rowOff>
    </xdr:from>
    <xdr:to>
      <xdr:col>6</xdr:col>
      <xdr:colOff>190500</xdr:colOff>
      <xdr:row>0</xdr:row>
      <xdr:rowOff>371475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88C2B0B-73CB-48DC-A078-5C7C29577C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1" y="0"/>
          <a:ext cx="704849" cy="3714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981E40B-F91D-4F1B-A328-108CF35A795A}" name="Tableau13" displayName="Tableau13" ref="A2:J6" totalsRowShown="0" headerRowDxfId="40" dataDxfId="38" headerRowBorderDxfId="39" tableBorderDxfId="37" totalsRowBorderDxfId="36">
  <tableColumns count="10">
    <tableColumn id="11" xr3:uid="{BB3ADCA5-7D2C-4087-BC8F-ADEB6B2F7291}" name="MAT" dataDxfId="35"/>
    <tableColumn id="2" xr3:uid="{7856A068-C3D3-4E50-8191-D70321FD5001}" name="Marque/Modele" dataDxfId="34"/>
    <tableColumn id="1" xr3:uid="{5904591E-BD89-45C3-BBFC-40737DF880D2}" name="KM Debut" dataDxfId="33"/>
    <tableColumn id="5" xr3:uid="{2BFBAAA2-A8E9-442D-96E2-E8025E229379}" name="Annee" dataDxfId="32"/>
    <tableColumn id="12" xr3:uid="{75116564-6974-4694-864C-0CAB9CB80807}" name="Carburant" dataDxfId="31"/>
    <tableColumn id="4" xr3:uid="{9B8ECA12-F330-4CFA-9DB4-24A8FA6D3014}" name="N° Chassis" dataDxfId="30"/>
    <tableColumn id="6" xr3:uid="{47294C4C-22B0-43D7-A881-8CDB38113CC5}" name="Categorie" dataDxfId="29"/>
    <tableColumn id="7" xr3:uid="{3CB8C928-8009-43AE-B502-883FC2F2D452}" name="Couleur" dataDxfId="28"/>
    <tableColumn id="8" xr3:uid="{18231FA3-91F4-4919-8EBB-69119772A8AC}" name="Prix Location" dataDxfId="27"/>
    <tableColumn id="9" xr3:uid="{C987A64E-987B-4603-9E0E-19CF565803C7}" name="Observation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C19CAF5-4D0D-4B18-8555-9B4EB9896B28}" name="Tableau134" displayName="Tableau134" ref="A2:Q16" totalsRowShown="0" headerRowDxfId="25" dataDxfId="23" headerRowBorderDxfId="24" tableBorderDxfId="22" totalsRowBorderDxfId="21">
  <tableColumns count="17">
    <tableColumn id="2" xr3:uid="{44BACB41-A53E-4A65-8BCF-23CFB9112386}" name="MAT" dataDxfId="20"/>
    <tableColumn id="8" xr3:uid="{F71AB7A5-109C-4CD9-9542-C2C1AB35AA2B}" name="Date" dataDxfId="19"/>
    <tableColumn id="1" xr3:uid="{614FC60D-4FD4-442E-BE84-AEBD865A3CF7}" name="Marque/Modele" dataDxfId="18"/>
    <tableColumn id="5" xr3:uid="{AF0F21AE-952B-491B-B593-9972FA750779}" name="Date Depart" dataDxfId="17"/>
    <tableColumn id="9" xr3:uid="{592EA1C0-62F0-41F7-B903-84F3BB140024}" name="Client" dataDxfId="16"/>
    <tableColumn id="12" xr3:uid="{E4032B67-5806-45D3-A48B-07F46383EB96}" name="Nbr Jours" dataDxfId="15"/>
    <tableColumn id="3" xr3:uid="{9868CEBC-E80A-4E73-89AA-7C81373D6A17}" name="Date retour" dataDxfId="14">
      <calculatedColumnFormula>Tableau134[[#This Row],[Nbr Jours]]+Tableau134[[#This Row],[Date Depart]]</calculatedColumnFormula>
    </tableColumn>
    <tableColumn id="11" xr3:uid="{7B5BF8D0-76E5-413B-AC21-A67C09ADAD9D}" name="KM Debut" dataDxfId="13"/>
    <tableColumn id="4" xr3:uid="{445E0B5C-AC70-4250-8BB3-1E662B3A3903}" name="Km R" dataDxfId="12"/>
    <tableColumn id="10" xr3:uid="{D6E750B0-0D23-4109-998F-55BFF3409FE1}" name="KM Parcouru" dataDxfId="11">
      <calculatedColumnFormula>Tableau134[[#This Row],[Km R]]-Tableau134[[#This Row],[KM Debut]]</calculatedColumnFormula>
    </tableColumn>
    <tableColumn id="6" xr3:uid="{BBD5ADA1-7E7F-411B-A99E-792C35E370DC}" name="Prix Loc" dataDxfId="10"/>
    <tableColumn id="7" xr3:uid="{046B7024-08A5-4C89-94D4-69E679595989}" name="Mt Loc" dataDxfId="9">
      <calculatedColumnFormula>Tableau134[[#This Row],[Prix Loc]]*Tableau134[[#This Row],[Nbr Jours]]</calculatedColumnFormula>
    </tableColumn>
    <tableColumn id="13" xr3:uid="{37F79341-9FBE-43AB-8A53-30B51AFFEB70}" name="Alerte Entretien" dataDxfId="8">
      <calculatedColumnFormula>IF(Tableau134[[#This Row],[KM Parcouru]]&gt;=10000,"Vidange / Entretien","")</calculatedColumnFormula>
    </tableColumn>
    <tableColumn id="14" xr3:uid="{14AD5C32-10B7-41F8-81DD-1A4BAA0DBE6F}" name="Alerte KM R" dataDxfId="7">
      <calculatedColumnFormula>IF(Tableau134[[#This Row],[Km R]]&lt;Tableau134[[#This Row],[KM Debut]],"Erreur KM","")</calculatedColumnFormula>
    </tableColumn>
    <tableColumn id="15" xr3:uid="{D90D8D6B-E395-4F20-B7D5-7E2531B3B54C}" name="Alerte &gt; 300KM" dataDxfId="6">
      <calculatedColumnFormula>IF(Tableau134[[#This Row],[KM Parcouru]]/Tableau134[[#This Row],[Nbr Jours]]&gt;300,"Depassement KM","")</calculatedColumnFormula>
    </tableColumn>
    <tableColumn id="16" xr3:uid="{94386995-628A-4FB7-A82A-A6FCB153D42B}" name="Penalite" dataDxfId="5">
      <calculatedColumnFormula>IF((Tableau134[[#This Row],[KM Parcouru]]/Tableau134[[#This Row],[Nbr Jours]])&gt;300,((Tableau134[[#This Row],[KM Parcouru]]/Tableau134[[#This Row],[Nbr Jours]])-300)*10*Tableau134[[#This Row],[Nbr Jours]],0)</calculatedColumnFormula>
    </tableColumn>
    <tableColumn id="17" xr3:uid="{64F7BCD9-9011-4DB9-A5C7-A87B931D8BA1}" name="Total a Payer" dataDxfId="4">
      <calculatedColumnFormula>Tableau134[[#This Row],[Mt Loc]]+Tableau134[[#This Row],[Penalite]]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40366-0947-46D4-AB10-B4D40DC0DB80}">
  <sheetPr codeName="Feuil3"/>
  <dimension ref="A1:J6"/>
  <sheetViews>
    <sheetView workbookViewId="0">
      <selection activeCell="A6" sqref="A6"/>
    </sheetView>
  </sheetViews>
  <sheetFormatPr baseColWidth="10" defaultRowHeight="15.75" x14ac:dyDescent="0.25"/>
  <cols>
    <col min="1" max="1" width="22.7109375" style="3" customWidth="1"/>
    <col min="2" max="2" width="23.85546875" style="3" bestFit="1" customWidth="1"/>
    <col min="3" max="3" width="15.28515625" style="3" customWidth="1"/>
    <col min="4" max="4" width="13.140625" style="3" bestFit="1" customWidth="1"/>
    <col min="5" max="5" width="19.28515625" style="3" bestFit="1" customWidth="1"/>
    <col min="6" max="6" width="30" style="3" bestFit="1" customWidth="1"/>
    <col min="7" max="7" width="16.85546875" style="3" bestFit="1" customWidth="1"/>
    <col min="8" max="8" width="16.42578125" style="3" bestFit="1" customWidth="1"/>
    <col min="9" max="9" width="20.140625" style="3" bestFit="1" customWidth="1"/>
    <col min="10" max="10" width="19.5703125" style="3" bestFit="1" customWidth="1"/>
    <col min="11" max="16384" width="11.42578125" style="3"/>
  </cols>
  <sheetData>
    <row r="1" spans="1:10" ht="33" x14ac:dyDescent="0.25">
      <c r="A1" s="43" t="s">
        <v>50</v>
      </c>
      <c r="B1" s="43"/>
      <c r="C1" s="43"/>
      <c r="D1" s="43"/>
      <c r="E1" s="43"/>
      <c r="F1" s="43" t="s">
        <v>39</v>
      </c>
      <c r="G1" s="43"/>
      <c r="H1" s="43"/>
      <c r="I1" s="43"/>
      <c r="J1" s="43"/>
    </row>
    <row r="2" spans="1:10" s="2" customFormat="1" ht="30" customHeight="1" x14ac:dyDescent="0.25">
      <c r="A2" s="12" t="s">
        <v>38</v>
      </c>
      <c r="B2" s="13" t="s">
        <v>3</v>
      </c>
      <c r="C2" s="13" t="s">
        <v>46</v>
      </c>
      <c r="D2" s="13" t="s">
        <v>22</v>
      </c>
      <c r="E2" s="13" t="s">
        <v>23</v>
      </c>
      <c r="F2" s="14" t="s">
        <v>15</v>
      </c>
      <c r="G2" s="14" t="s">
        <v>4</v>
      </c>
      <c r="H2" s="14" t="s">
        <v>5</v>
      </c>
      <c r="I2" s="13" t="s">
        <v>27</v>
      </c>
      <c r="J2" s="15" t="s">
        <v>28</v>
      </c>
    </row>
    <row r="3" spans="1:10" x14ac:dyDescent="0.25">
      <c r="A3" s="4" t="s">
        <v>6</v>
      </c>
      <c r="B3" s="5" t="s">
        <v>29</v>
      </c>
      <c r="C3" s="41">
        <v>50</v>
      </c>
      <c r="D3" s="6">
        <v>2023</v>
      </c>
      <c r="E3" s="5" t="s">
        <v>20</v>
      </c>
      <c r="F3" s="6" t="s">
        <v>16</v>
      </c>
      <c r="G3" s="5" t="s">
        <v>9</v>
      </c>
      <c r="H3" s="5" t="s">
        <v>12</v>
      </c>
      <c r="I3" s="39">
        <v>3000</v>
      </c>
      <c r="J3" s="7"/>
    </row>
    <row r="4" spans="1:10" x14ac:dyDescent="0.25">
      <c r="A4" s="4" t="s">
        <v>7</v>
      </c>
      <c r="B4" s="5" t="s">
        <v>30</v>
      </c>
      <c r="C4" s="41">
        <v>20</v>
      </c>
      <c r="D4" s="6">
        <v>2024</v>
      </c>
      <c r="E4" s="5" t="s">
        <v>19</v>
      </c>
      <c r="F4" s="6" t="s">
        <v>17</v>
      </c>
      <c r="G4" s="5" t="s">
        <v>10</v>
      </c>
      <c r="H4" s="5" t="s">
        <v>13</v>
      </c>
      <c r="I4" s="39">
        <v>2500</v>
      </c>
      <c r="J4" s="7"/>
    </row>
    <row r="5" spans="1:10" x14ac:dyDescent="0.25">
      <c r="A5" s="4" t="s">
        <v>8</v>
      </c>
      <c r="B5" s="5" t="s">
        <v>31</v>
      </c>
      <c r="C5" s="41">
        <v>10</v>
      </c>
      <c r="D5" s="6">
        <v>2025</v>
      </c>
      <c r="E5" s="5" t="s">
        <v>21</v>
      </c>
      <c r="F5" s="6" t="s">
        <v>18</v>
      </c>
      <c r="G5" s="5" t="s">
        <v>11</v>
      </c>
      <c r="H5" s="5" t="s">
        <v>14</v>
      </c>
      <c r="I5" s="39">
        <v>5000</v>
      </c>
      <c r="J5" s="7"/>
    </row>
    <row r="6" spans="1:10" x14ac:dyDescent="0.25">
      <c r="A6" s="8" t="s">
        <v>45</v>
      </c>
      <c r="B6" s="9" t="s">
        <v>31</v>
      </c>
      <c r="C6" s="42">
        <v>10</v>
      </c>
      <c r="D6" s="10">
        <v>2025</v>
      </c>
      <c r="E6" s="9" t="s">
        <v>21</v>
      </c>
      <c r="F6" s="10" t="s">
        <v>47</v>
      </c>
      <c r="G6" s="9" t="s">
        <v>48</v>
      </c>
      <c r="H6" s="9" t="s">
        <v>49</v>
      </c>
      <c r="I6" s="40">
        <v>5000</v>
      </c>
      <c r="J6" s="11"/>
    </row>
  </sheetData>
  <mergeCells count="1">
    <mergeCell ref="A1:J1"/>
  </mergeCells>
  <phoneticPr fontId="1" type="noConversion"/>
  <conditionalFormatting sqref="A3:J6">
    <cfRule type="expression" dxfId="2" priority="1">
      <formula>MOD(ROW(),2)=0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94BAF-76D3-4DD4-84AE-ECF7FEBE1CBE}">
  <sheetPr codeName="Feuil1"/>
  <dimension ref="A1:Q16"/>
  <sheetViews>
    <sheetView tabSelected="1" workbookViewId="0">
      <selection activeCell="J7" sqref="J7"/>
    </sheetView>
  </sheetViews>
  <sheetFormatPr baseColWidth="10" defaultRowHeight="15" x14ac:dyDescent="0.25"/>
  <cols>
    <col min="1" max="1" width="17.140625" style="1" customWidth="1"/>
    <col min="2" max="2" width="12.7109375" style="1" bestFit="1" customWidth="1"/>
    <col min="3" max="3" width="16.7109375" style="1" bestFit="1" customWidth="1"/>
    <col min="4" max="4" width="14" style="1" customWidth="1"/>
    <col min="5" max="5" width="21.28515625" style="1" customWidth="1"/>
    <col min="6" max="6" width="10.85546875" style="1" customWidth="1"/>
    <col min="7" max="7" width="14.5703125" style="1" customWidth="1"/>
    <col min="8" max="8" width="14.42578125" style="1" customWidth="1"/>
    <col min="9" max="9" width="12.28515625" style="1" bestFit="1" customWidth="1"/>
    <col min="10" max="10" width="15.140625" style="1" customWidth="1"/>
    <col min="11" max="11" width="13" style="1" bestFit="1" customWidth="1"/>
    <col min="12" max="12" width="11.85546875" style="1" bestFit="1" customWidth="1"/>
    <col min="13" max="13" width="20.42578125" style="1" bestFit="1" customWidth="1"/>
    <col min="14" max="14" width="17.5703125" style="1" customWidth="1"/>
    <col min="15" max="15" width="19.5703125" style="1" bestFit="1" customWidth="1"/>
    <col min="16" max="16" width="13.7109375" style="1" customWidth="1"/>
    <col min="17" max="17" width="17.5703125" style="1" bestFit="1" customWidth="1"/>
    <col min="18" max="16384" width="11.42578125" style="1"/>
  </cols>
  <sheetData>
    <row r="1" spans="1:17" ht="45" customHeight="1" x14ac:dyDescent="0.25">
      <c r="A1" s="44" t="s">
        <v>51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s="2" customFormat="1" ht="30" customHeight="1" x14ac:dyDescent="0.25">
      <c r="A2" s="34" t="s">
        <v>38</v>
      </c>
      <c r="B2" s="35" t="s">
        <v>44</v>
      </c>
      <c r="C2" s="35" t="s">
        <v>3</v>
      </c>
      <c r="D2" s="35" t="s">
        <v>24</v>
      </c>
      <c r="E2" s="35" t="s">
        <v>32</v>
      </c>
      <c r="F2" s="35" t="s">
        <v>25</v>
      </c>
      <c r="G2" s="35" t="s">
        <v>26</v>
      </c>
      <c r="H2" s="36" t="s">
        <v>46</v>
      </c>
      <c r="I2" s="36" t="s">
        <v>40</v>
      </c>
      <c r="J2" s="36" t="s">
        <v>33</v>
      </c>
      <c r="K2" s="36" t="s">
        <v>41</v>
      </c>
      <c r="L2" s="36" t="s">
        <v>42</v>
      </c>
      <c r="M2" s="35" t="s">
        <v>34</v>
      </c>
      <c r="N2" s="37" t="s">
        <v>43</v>
      </c>
      <c r="O2" s="37" t="s">
        <v>35</v>
      </c>
      <c r="P2" s="37" t="s">
        <v>36</v>
      </c>
      <c r="Q2" s="38" t="s">
        <v>37</v>
      </c>
    </row>
    <row r="3" spans="1:17" x14ac:dyDescent="0.25">
      <c r="A3" s="16" t="s">
        <v>6</v>
      </c>
      <c r="B3" s="17">
        <v>45658</v>
      </c>
      <c r="C3" s="18" t="s">
        <v>29</v>
      </c>
      <c r="D3" s="17">
        <v>45658</v>
      </c>
      <c r="E3" s="19" t="s">
        <v>0</v>
      </c>
      <c r="F3" s="20">
        <v>1</v>
      </c>
      <c r="G3" s="17">
        <f>Tableau134[[#This Row],[Nbr Jours]]+Tableau134[[#This Row],[Date Depart]]</f>
        <v>45659</v>
      </c>
      <c r="H3" s="21">
        <v>100</v>
      </c>
      <c r="I3" s="21">
        <v>900</v>
      </c>
      <c r="J3" s="21">
        <f>Tableau134[[#This Row],[Km R]]-Tableau134[[#This Row],[KM Debut]]</f>
        <v>800</v>
      </c>
      <c r="K3" s="22">
        <v>3000</v>
      </c>
      <c r="L3" s="22">
        <f>Tableau134[[#This Row],[Prix Loc]]*Tableau134[[#This Row],[Nbr Jours]]</f>
        <v>3000</v>
      </c>
      <c r="M3" s="20" t="str">
        <f>IF(Tableau134[[#This Row],[KM Parcouru]]&gt;=10000,"Vidange / Entretien","")</f>
        <v/>
      </c>
      <c r="N3" s="20" t="str">
        <f>IF(Tableau134[[#This Row],[Km R]]&lt;Tableau134[[#This Row],[KM Debut]],"Erreur KM","")</f>
        <v/>
      </c>
      <c r="O3" s="18" t="str">
        <f>IF(Tableau134[[#This Row],[KM Parcouru]]/Tableau134[[#This Row],[Nbr Jours]]&gt;300,"Depassement KM","")</f>
        <v>Depassement KM</v>
      </c>
      <c r="P3" s="23">
        <f>IF((Tableau134[[#This Row],[KM Parcouru]]/Tableau134[[#This Row],[Nbr Jours]])&gt;300,((Tableau134[[#This Row],[KM Parcouru]]/Tableau134[[#This Row],[Nbr Jours]])-300)*10*Tableau134[[#This Row],[Nbr Jours]],0)</f>
        <v>5000</v>
      </c>
      <c r="Q3" s="24">
        <f>Tableau134[[#This Row],[Mt Loc]]+Tableau134[[#This Row],[Penalite]]</f>
        <v>8000</v>
      </c>
    </row>
    <row r="4" spans="1:17" x14ac:dyDescent="0.25">
      <c r="A4" s="16" t="s">
        <v>7</v>
      </c>
      <c r="B4" s="17">
        <v>45658</v>
      </c>
      <c r="C4" s="18" t="s">
        <v>30</v>
      </c>
      <c r="D4" s="17">
        <v>45690</v>
      </c>
      <c r="E4" s="19" t="s">
        <v>1</v>
      </c>
      <c r="F4" s="20">
        <v>2</v>
      </c>
      <c r="G4" s="17">
        <f>Tableau134[[#This Row],[Nbr Jours]]+Tableau134[[#This Row],[Date Depart]]</f>
        <v>45692</v>
      </c>
      <c r="H4" s="21">
        <v>200</v>
      </c>
      <c r="I4" s="21">
        <v>5000</v>
      </c>
      <c r="J4" s="21">
        <f>Tableau134[[#This Row],[Km R]]-Tableau134[[#This Row],[KM Debut]]</f>
        <v>4800</v>
      </c>
      <c r="K4" s="22">
        <v>2500</v>
      </c>
      <c r="L4" s="22">
        <f>Tableau134[[#This Row],[Prix Loc]]*Tableau134[[#This Row],[Nbr Jours]]</f>
        <v>5000</v>
      </c>
      <c r="M4" s="20" t="str">
        <f>IF(Tableau134[[#This Row],[KM Parcouru]]&gt;=10000,"Vidange / Entretien","")</f>
        <v/>
      </c>
      <c r="N4" s="20" t="str">
        <f>IF(Tableau134[[#This Row],[Km R]]&lt;Tableau134[[#This Row],[KM Debut]],"Erreur KM","")</f>
        <v/>
      </c>
      <c r="O4" s="18" t="str">
        <f>IF(Tableau134[[#This Row],[KM Parcouru]]/Tableau134[[#This Row],[Nbr Jours]]&gt;300,"Depassement KM","")</f>
        <v>Depassement KM</v>
      </c>
      <c r="P4" s="23">
        <f>IF((Tableau134[[#This Row],[KM Parcouru]]/Tableau134[[#This Row],[Nbr Jours]])&gt;300,((Tableau134[[#This Row],[KM Parcouru]]/Tableau134[[#This Row],[Nbr Jours]])-300)*10*Tableau134[[#This Row],[Nbr Jours]],0)</f>
        <v>42000</v>
      </c>
      <c r="Q4" s="24">
        <f>Tableau134[[#This Row],[Mt Loc]]+Tableau134[[#This Row],[Penalite]]</f>
        <v>47000</v>
      </c>
    </row>
    <row r="5" spans="1:17" x14ac:dyDescent="0.25">
      <c r="A5" s="16" t="s">
        <v>8</v>
      </c>
      <c r="B5" s="17">
        <v>45690</v>
      </c>
      <c r="C5" s="18" t="s">
        <v>31</v>
      </c>
      <c r="D5" s="17">
        <v>45658</v>
      </c>
      <c r="E5" s="19" t="s">
        <v>0</v>
      </c>
      <c r="F5" s="20">
        <v>5</v>
      </c>
      <c r="G5" s="17">
        <f>Tableau134[[#This Row],[Nbr Jours]]+Tableau134[[#This Row],[Date Depart]]</f>
        <v>45663</v>
      </c>
      <c r="H5" s="21">
        <v>300</v>
      </c>
      <c r="I5" s="21">
        <v>600</v>
      </c>
      <c r="J5" s="21">
        <f>Tableau134[[#This Row],[Km R]]-Tableau134[[#This Row],[KM Debut]]</f>
        <v>300</v>
      </c>
      <c r="K5" s="22">
        <v>5000</v>
      </c>
      <c r="L5" s="22">
        <f>Tableau134[[#This Row],[Prix Loc]]*Tableau134[[#This Row],[Nbr Jours]]</f>
        <v>25000</v>
      </c>
      <c r="M5" s="20" t="str">
        <f>IF(Tableau134[[#This Row],[KM Parcouru]]&gt;=10000,"Vidange / Entretien","")</f>
        <v/>
      </c>
      <c r="N5" s="20" t="str">
        <f>IF(Tableau134[[#This Row],[Km R]]&lt;Tableau134[[#This Row],[KM Debut]],"Erreur KM","")</f>
        <v/>
      </c>
      <c r="O5" s="18" t="str">
        <f>IF(Tableau134[[#This Row],[KM Parcouru]]/Tableau134[[#This Row],[Nbr Jours]]&gt;300,"Depassement KM","")</f>
        <v/>
      </c>
      <c r="P5" s="23">
        <f>IF((Tableau134[[#This Row],[KM Parcouru]]/Tableau134[[#This Row],[Nbr Jours]])&gt;300,((Tableau134[[#This Row],[KM Parcouru]]/Tableau134[[#This Row],[Nbr Jours]])-300)*10*Tableau134[[#This Row],[Nbr Jours]],0)</f>
        <v>0</v>
      </c>
      <c r="Q5" s="24">
        <f>Tableau134[[#This Row],[Mt Loc]]+Tableau134[[#This Row],[Penalite]]</f>
        <v>25000</v>
      </c>
    </row>
    <row r="6" spans="1:17" x14ac:dyDescent="0.25">
      <c r="A6" s="16" t="s">
        <v>45</v>
      </c>
      <c r="B6" s="17">
        <v>45719</v>
      </c>
      <c r="C6" s="18" t="s">
        <v>31</v>
      </c>
      <c r="D6" s="17">
        <v>45690</v>
      </c>
      <c r="E6" s="19" t="s">
        <v>1</v>
      </c>
      <c r="F6" s="20">
        <v>3</v>
      </c>
      <c r="G6" s="17">
        <f>Tableau134[[#This Row],[Nbr Jours]]+Tableau134[[#This Row],[Date Depart]]</f>
        <v>45693</v>
      </c>
      <c r="H6" s="21">
        <v>1000</v>
      </c>
      <c r="I6" s="21">
        <v>1100</v>
      </c>
      <c r="J6" s="21">
        <f>Tableau134[[#This Row],[Km R]]-Tableau134[[#This Row],[KM Debut]]</f>
        <v>100</v>
      </c>
      <c r="K6" s="22">
        <v>5000</v>
      </c>
      <c r="L6" s="22">
        <f>Tableau134[[#This Row],[Prix Loc]]*Tableau134[[#This Row],[Nbr Jours]]</f>
        <v>15000</v>
      </c>
      <c r="M6" s="20" t="str">
        <f>IF(Tableau134[[#This Row],[KM Parcouru]]&gt;=10000,"Vidange / Entretien","")</f>
        <v/>
      </c>
      <c r="N6" s="20" t="str">
        <f>IF(Tableau134[[#This Row],[Km R]]&lt;Tableau134[[#This Row],[KM Debut]],"Erreur KM","")</f>
        <v/>
      </c>
      <c r="O6" s="18" t="str">
        <f>IF(Tableau134[[#This Row],[KM Parcouru]]/Tableau134[[#This Row],[Nbr Jours]]&gt;300,"Depassement KM","")</f>
        <v/>
      </c>
      <c r="P6" s="23">
        <f>IF((Tableau134[[#This Row],[KM Parcouru]]/Tableau134[[#This Row],[Nbr Jours]])&gt;300,((Tableau134[[#This Row],[KM Parcouru]]/Tableau134[[#This Row],[Nbr Jours]])-300)*10*Tableau134[[#This Row],[Nbr Jours]],0)</f>
        <v>0</v>
      </c>
      <c r="Q6" s="24">
        <f>Tableau134[[#This Row],[Mt Loc]]+Tableau134[[#This Row],[Penalite]]</f>
        <v>15000</v>
      </c>
    </row>
    <row r="7" spans="1:17" x14ac:dyDescent="0.25">
      <c r="A7" s="16" t="s">
        <v>7</v>
      </c>
      <c r="B7" s="17">
        <v>45720</v>
      </c>
      <c r="C7" s="18" t="s">
        <v>30</v>
      </c>
      <c r="D7" s="17">
        <v>45719</v>
      </c>
      <c r="E7" s="19" t="s">
        <v>2</v>
      </c>
      <c r="F7" s="20">
        <v>4</v>
      </c>
      <c r="G7" s="17">
        <f>Tableau134[[#This Row],[Nbr Jours]]+Tableau134[[#This Row],[Date Depart]]</f>
        <v>45723</v>
      </c>
      <c r="H7" s="21">
        <v>5000</v>
      </c>
      <c r="I7" s="21">
        <v>60000</v>
      </c>
      <c r="J7" s="21">
        <f>Tableau134[[#This Row],[Km R]]-Tableau134[[#This Row],[KM Debut]]</f>
        <v>55000</v>
      </c>
      <c r="K7" s="22">
        <v>2500</v>
      </c>
      <c r="L7" s="22">
        <f>Tableau134[[#This Row],[Prix Loc]]*Tableau134[[#This Row],[Nbr Jours]]</f>
        <v>10000</v>
      </c>
      <c r="M7" s="20" t="str">
        <f>IF(Tableau134[[#This Row],[KM Parcouru]]&gt;=10000,"Vidange / Entretien","")</f>
        <v>Vidange / Entretien</v>
      </c>
      <c r="N7" s="20" t="str">
        <f>IF(Tableau134[[#This Row],[Km R]]&lt;Tableau134[[#This Row],[KM Debut]],"Erreur KM","")</f>
        <v/>
      </c>
      <c r="O7" s="18" t="str">
        <f>IF(Tableau134[[#This Row],[KM Parcouru]]/Tableau134[[#This Row],[Nbr Jours]]&gt;300,"Depassement KM","")</f>
        <v>Depassement KM</v>
      </c>
      <c r="P7" s="23">
        <f>IF((Tableau134[[#This Row],[KM Parcouru]]/Tableau134[[#This Row],[Nbr Jours]])&gt;300,((Tableau134[[#This Row],[KM Parcouru]]/Tableau134[[#This Row],[Nbr Jours]])-300)*10*Tableau134[[#This Row],[Nbr Jours]],0)</f>
        <v>538000</v>
      </c>
      <c r="Q7" s="24">
        <f>Tableau134[[#This Row],[Mt Loc]]+Tableau134[[#This Row],[Penalite]]</f>
        <v>548000</v>
      </c>
    </row>
    <row r="8" spans="1:17" x14ac:dyDescent="0.25">
      <c r="A8" s="16" t="s">
        <v>6</v>
      </c>
      <c r="B8" s="17">
        <v>45721</v>
      </c>
      <c r="C8" s="18" t="s">
        <v>29</v>
      </c>
      <c r="D8" s="17">
        <v>45751</v>
      </c>
      <c r="E8" s="19" t="s">
        <v>2</v>
      </c>
      <c r="F8" s="20">
        <v>5</v>
      </c>
      <c r="G8" s="17">
        <f>Tableau134[[#This Row],[Nbr Jours]]+Tableau134[[#This Row],[Date Depart]]</f>
        <v>45756</v>
      </c>
      <c r="H8" s="21">
        <v>900</v>
      </c>
      <c r="I8" s="21">
        <v>10100</v>
      </c>
      <c r="J8" s="21">
        <f>Tableau134[[#This Row],[Km R]]-Tableau134[[#This Row],[KM Debut]]</f>
        <v>9200</v>
      </c>
      <c r="K8" s="22">
        <v>3000</v>
      </c>
      <c r="L8" s="22">
        <f>Tableau134[[#This Row],[Prix Loc]]*Tableau134[[#This Row],[Nbr Jours]]</f>
        <v>15000</v>
      </c>
      <c r="M8" s="20" t="str">
        <f>IF(Tableau134[[#This Row],[KM Parcouru]]&gt;=10000,"Vidange / Entretien","")</f>
        <v/>
      </c>
      <c r="N8" s="20" t="str">
        <f>IF(Tableau134[[#This Row],[Km R]]&lt;Tableau134[[#This Row],[KM Debut]],"Erreur KM","")</f>
        <v/>
      </c>
      <c r="O8" s="18" t="str">
        <f>IF(Tableau134[[#This Row],[KM Parcouru]]/Tableau134[[#This Row],[Nbr Jours]]&gt;300,"Depassement KM","")</f>
        <v>Depassement KM</v>
      </c>
      <c r="P8" s="23">
        <f>IF((Tableau134[[#This Row],[KM Parcouru]]/Tableau134[[#This Row],[Nbr Jours]])&gt;300,((Tableau134[[#This Row],[KM Parcouru]]/Tableau134[[#This Row],[Nbr Jours]])-300)*10*Tableau134[[#This Row],[Nbr Jours]],0)</f>
        <v>77000</v>
      </c>
      <c r="Q8" s="24">
        <f>Tableau134[[#This Row],[Mt Loc]]+Tableau134[[#This Row],[Penalite]]</f>
        <v>92000</v>
      </c>
    </row>
    <row r="9" spans="1:17" x14ac:dyDescent="0.25">
      <c r="A9" s="16" t="s">
        <v>45</v>
      </c>
      <c r="B9" s="17">
        <v>45722</v>
      </c>
      <c r="C9" s="18" t="s">
        <v>31</v>
      </c>
      <c r="D9" s="17">
        <v>45782</v>
      </c>
      <c r="E9" s="19" t="s">
        <v>1</v>
      </c>
      <c r="F9" s="20">
        <v>6</v>
      </c>
      <c r="G9" s="17">
        <f>Tableau134[[#This Row],[Nbr Jours]]+Tableau134[[#This Row],[Date Depart]]</f>
        <v>45788</v>
      </c>
      <c r="H9" s="21">
        <v>1100</v>
      </c>
      <c r="I9" s="21">
        <v>20000</v>
      </c>
      <c r="J9" s="21">
        <f>Tableau134[[#This Row],[Km R]]-Tableau134[[#This Row],[KM Debut]]</f>
        <v>18900</v>
      </c>
      <c r="K9" s="22">
        <v>5000</v>
      </c>
      <c r="L9" s="22">
        <f>Tableau134[[#This Row],[Prix Loc]]*Tableau134[[#This Row],[Nbr Jours]]</f>
        <v>30000</v>
      </c>
      <c r="M9" s="20" t="str">
        <f>IF(Tableau134[[#This Row],[KM Parcouru]]&gt;=10000,"Vidange / Entretien","")</f>
        <v>Vidange / Entretien</v>
      </c>
      <c r="N9" s="20" t="str">
        <f>IF(Tableau134[[#This Row],[Km R]]&lt;Tableau134[[#This Row],[KM Debut]],"Erreur KM","")</f>
        <v/>
      </c>
      <c r="O9" s="18" t="str">
        <f>IF(Tableau134[[#This Row],[KM Parcouru]]/Tableau134[[#This Row],[Nbr Jours]]&gt;300,"Depassement KM","")</f>
        <v>Depassement KM</v>
      </c>
      <c r="P9" s="23">
        <f>IF((Tableau134[[#This Row],[KM Parcouru]]/Tableau134[[#This Row],[Nbr Jours]])&gt;300,((Tableau134[[#This Row],[KM Parcouru]]/Tableau134[[#This Row],[Nbr Jours]])-300)*10*Tableau134[[#This Row],[Nbr Jours]],0)</f>
        <v>171000</v>
      </c>
      <c r="Q9" s="24">
        <f>Tableau134[[#This Row],[Mt Loc]]+Tableau134[[#This Row],[Penalite]]</f>
        <v>201000</v>
      </c>
    </row>
    <row r="10" spans="1:17" x14ac:dyDescent="0.25">
      <c r="A10" s="16" t="s">
        <v>6</v>
      </c>
      <c r="B10" s="17">
        <v>45723</v>
      </c>
      <c r="C10" s="18" t="s">
        <v>29</v>
      </c>
      <c r="D10" s="17">
        <v>45783</v>
      </c>
      <c r="E10" s="19" t="s">
        <v>1</v>
      </c>
      <c r="F10" s="20">
        <v>7</v>
      </c>
      <c r="G10" s="17">
        <f>Tableau134[[#This Row],[Nbr Jours]]+Tableau134[[#This Row],[Date Depart]]</f>
        <v>45790</v>
      </c>
      <c r="H10" s="21">
        <v>10100</v>
      </c>
      <c r="I10" s="21">
        <v>20000</v>
      </c>
      <c r="J10" s="21">
        <f>Tableau134[[#This Row],[Km R]]-Tableau134[[#This Row],[KM Debut]]</f>
        <v>9900</v>
      </c>
      <c r="K10" s="22">
        <v>3000</v>
      </c>
      <c r="L10" s="22">
        <f>Tableau134[[#This Row],[Prix Loc]]*Tableau134[[#This Row],[Nbr Jours]]</f>
        <v>21000</v>
      </c>
      <c r="M10" s="20" t="str">
        <f>IF(Tableau134[[#This Row],[KM Parcouru]]&gt;=10000,"Vidange / Entretien","")</f>
        <v/>
      </c>
      <c r="N10" s="20" t="str">
        <f>IF(Tableau134[[#This Row],[Km R]]&lt;Tableau134[[#This Row],[KM Debut]],"Erreur KM","")</f>
        <v/>
      </c>
      <c r="O10" s="18" t="str">
        <f>IF(Tableau134[[#This Row],[KM Parcouru]]/Tableau134[[#This Row],[Nbr Jours]]&gt;300,"Depassement KM","")</f>
        <v>Depassement KM</v>
      </c>
      <c r="P10" s="23">
        <f>IF((Tableau134[[#This Row],[KM Parcouru]]/Tableau134[[#This Row],[Nbr Jours]])&gt;300,((Tableau134[[#This Row],[KM Parcouru]]/Tableau134[[#This Row],[Nbr Jours]])-300)*10*Tableau134[[#This Row],[Nbr Jours]],0)</f>
        <v>77999.999999999985</v>
      </c>
      <c r="Q10" s="24">
        <f>Tableau134[[#This Row],[Mt Loc]]+Tableau134[[#This Row],[Penalite]]</f>
        <v>98999.999999999985</v>
      </c>
    </row>
    <row r="11" spans="1:17" x14ac:dyDescent="0.25">
      <c r="A11" s="16" t="s">
        <v>45</v>
      </c>
      <c r="B11" s="17">
        <v>45724</v>
      </c>
      <c r="C11" s="18" t="s">
        <v>31</v>
      </c>
      <c r="D11" s="17">
        <v>45815</v>
      </c>
      <c r="E11" s="19" t="s">
        <v>2</v>
      </c>
      <c r="F11" s="20">
        <v>8</v>
      </c>
      <c r="G11" s="17">
        <f>Tableau134[[#This Row],[Nbr Jours]]+Tableau134[[#This Row],[Date Depart]]</f>
        <v>45823</v>
      </c>
      <c r="H11" s="21">
        <v>20000</v>
      </c>
      <c r="I11" s="21">
        <v>20120</v>
      </c>
      <c r="J11" s="21">
        <f>Tableau134[[#This Row],[Km R]]-Tableau134[[#This Row],[KM Debut]]</f>
        <v>120</v>
      </c>
      <c r="K11" s="22">
        <v>5000</v>
      </c>
      <c r="L11" s="22">
        <f>Tableau134[[#This Row],[Prix Loc]]*Tableau134[[#This Row],[Nbr Jours]]</f>
        <v>40000</v>
      </c>
      <c r="M11" s="20" t="str">
        <f>IF(Tableau134[[#This Row],[KM Parcouru]]&gt;=10000,"Vidange / Entretien","")</f>
        <v/>
      </c>
      <c r="N11" s="20" t="str">
        <f>IF(Tableau134[[#This Row],[Km R]]&lt;Tableau134[[#This Row],[KM Debut]],"Erreur KM","")</f>
        <v/>
      </c>
      <c r="O11" s="18" t="str">
        <f>IF(Tableau134[[#This Row],[KM Parcouru]]/Tableau134[[#This Row],[Nbr Jours]]&gt;300,"Depassement KM","")</f>
        <v/>
      </c>
      <c r="P11" s="23">
        <f>IF((Tableau134[[#This Row],[KM Parcouru]]/Tableau134[[#This Row],[Nbr Jours]])&gt;300,((Tableau134[[#This Row],[KM Parcouru]]/Tableau134[[#This Row],[Nbr Jours]])-300)*10*Tableau134[[#This Row],[Nbr Jours]],0)</f>
        <v>0</v>
      </c>
      <c r="Q11" s="24">
        <f>Tableau134[[#This Row],[Mt Loc]]+Tableau134[[#This Row],[Penalite]]</f>
        <v>40000</v>
      </c>
    </row>
    <row r="12" spans="1:17" x14ac:dyDescent="0.25">
      <c r="A12" s="16" t="s">
        <v>6</v>
      </c>
      <c r="B12" s="17">
        <v>45725</v>
      </c>
      <c r="C12" s="18" t="s">
        <v>29</v>
      </c>
      <c r="D12" s="17">
        <v>45816</v>
      </c>
      <c r="E12" s="19" t="s">
        <v>1</v>
      </c>
      <c r="F12" s="20">
        <v>8</v>
      </c>
      <c r="G12" s="17">
        <f>Tableau134[[#This Row],[Nbr Jours]]+Tableau134[[#This Row],[Date Depart]]</f>
        <v>45824</v>
      </c>
      <c r="H12" s="21">
        <v>20000</v>
      </c>
      <c r="I12" s="21">
        <v>20120</v>
      </c>
      <c r="J12" s="21">
        <f>Tableau134[[#This Row],[Km R]]-Tableau134[[#This Row],[KM Debut]]</f>
        <v>120</v>
      </c>
      <c r="K12" s="22">
        <v>3000</v>
      </c>
      <c r="L12" s="22">
        <f>Tableau134[[#This Row],[Prix Loc]]*Tableau134[[#This Row],[Nbr Jours]]</f>
        <v>24000</v>
      </c>
      <c r="M12" s="20" t="str">
        <f>IF(Tableau134[[#This Row],[KM Parcouru]]&gt;=10000,"Vidange / Entretien","")</f>
        <v/>
      </c>
      <c r="N12" s="20" t="str">
        <f>IF(Tableau134[[#This Row],[Km R]]&lt;Tableau134[[#This Row],[KM Debut]],"Erreur KM","")</f>
        <v/>
      </c>
      <c r="O12" s="18" t="str">
        <f>IF(Tableau134[[#This Row],[KM Parcouru]]/Tableau134[[#This Row],[Nbr Jours]]&gt;300,"Depassement KM","")</f>
        <v/>
      </c>
      <c r="P12" s="23">
        <f>IF((Tableau134[[#This Row],[KM Parcouru]]/Tableau134[[#This Row],[Nbr Jours]])&gt;300,((Tableau134[[#This Row],[KM Parcouru]]/Tableau134[[#This Row],[Nbr Jours]])-300)*10*Tableau134[[#This Row],[Nbr Jours]],0)</f>
        <v>0</v>
      </c>
      <c r="Q12" s="24">
        <f>Tableau134[[#This Row],[Mt Loc]]+Tableau134[[#This Row],[Penalite]]</f>
        <v>24000</v>
      </c>
    </row>
    <row r="13" spans="1:17" x14ac:dyDescent="0.25">
      <c r="A13" s="16" t="s">
        <v>45</v>
      </c>
      <c r="B13" s="17">
        <v>45726</v>
      </c>
      <c r="C13" s="18" t="s">
        <v>31</v>
      </c>
      <c r="D13" s="17">
        <v>45817</v>
      </c>
      <c r="E13" s="19" t="s">
        <v>2</v>
      </c>
      <c r="F13" s="20">
        <v>8</v>
      </c>
      <c r="G13" s="17">
        <f>Tableau134[[#This Row],[Nbr Jours]]+Tableau134[[#This Row],[Date Depart]]</f>
        <v>45825</v>
      </c>
      <c r="H13" s="21">
        <v>20120</v>
      </c>
      <c r="I13" s="21">
        <v>20120</v>
      </c>
      <c r="J13" s="21">
        <f>Tableau134[[#This Row],[Km R]]-Tableau134[[#This Row],[KM Debut]]</f>
        <v>0</v>
      </c>
      <c r="K13" s="22">
        <v>5000</v>
      </c>
      <c r="L13" s="22">
        <f>Tableau134[[#This Row],[Prix Loc]]*Tableau134[[#This Row],[Nbr Jours]]</f>
        <v>40000</v>
      </c>
      <c r="M13" s="20" t="str">
        <f>IF(Tableau134[[#This Row],[KM Parcouru]]&gt;=10000,"Vidange / Entretien","")</f>
        <v/>
      </c>
      <c r="N13" s="20" t="str">
        <f>IF(Tableau134[[#This Row],[Km R]]&lt;Tableau134[[#This Row],[KM Debut]],"Erreur KM","")</f>
        <v/>
      </c>
      <c r="O13" s="18" t="str">
        <f>IF(Tableau134[[#This Row],[KM Parcouru]]/Tableau134[[#This Row],[Nbr Jours]]&gt;300,"Depassement KM","")</f>
        <v/>
      </c>
      <c r="P13" s="23">
        <f>IF((Tableau134[[#This Row],[KM Parcouru]]/Tableau134[[#This Row],[Nbr Jours]])&gt;300,((Tableau134[[#This Row],[KM Parcouru]]/Tableau134[[#This Row],[Nbr Jours]])-300)*10*Tableau134[[#This Row],[Nbr Jours]],0)</f>
        <v>0</v>
      </c>
      <c r="Q13" s="24">
        <f>Tableau134[[#This Row],[Mt Loc]]+Tableau134[[#This Row],[Penalite]]</f>
        <v>40000</v>
      </c>
    </row>
    <row r="14" spans="1:17" x14ac:dyDescent="0.25">
      <c r="A14" s="25" t="s">
        <v>7</v>
      </c>
      <c r="B14" s="26">
        <v>45727</v>
      </c>
      <c r="C14" s="27" t="s">
        <v>30</v>
      </c>
      <c r="D14" s="26">
        <v>45817</v>
      </c>
      <c r="E14" s="28" t="s">
        <v>0</v>
      </c>
      <c r="F14" s="29">
        <v>8</v>
      </c>
      <c r="G14" s="26">
        <f>Tableau134[[#This Row],[Nbr Jours]]+Tableau134[[#This Row],[Date Depart]]</f>
        <v>45825</v>
      </c>
      <c r="H14" s="30">
        <v>60000</v>
      </c>
      <c r="I14" s="30">
        <v>60000</v>
      </c>
      <c r="J14" s="30">
        <f>Tableau134[[#This Row],[Km R]]-Tableau134[[#This Row],[KM Debut]]</f>
        <v>0</v>
      </c>
      <c r="K14" s="31">
        <v>2500</v>
      </c>
      <c r="L14" s="31">
        <f>Tableau134[[#This Row],[Prix Loc]]*Tableau134[[#This Row],[Nbr Jours]]</f>
        <v>20000</v>
      </c>
      <c r="M14" s="29" t="str">
        <f>IF(Tableau134[[#This Row],[KM Parcouru]]&gt;=10000,"Vidange / Entretien","")</f>
        <v/>
      </c>
      <c r="N14" s="29" t="str">
        <f>IF(Tableau134[[#This Row],[Km R]]&lt;Tableau134[[#This Row],[KM Debut]],"Erreur KM","")</f>
        <v/>
      </c>
      <c r="O14" s="27" t="str">
        <f>IF(Tableau134[[#This Row],[KM Parcouru]]/Tableau134[[#This Row],[Nbr Jours]]&gt;300,"Depassement KM","")</f>
        <v/>
      </c>
      <c r="P14" s="32">
        <f>IF((Tableau134[[#This Row],[KM Parcouru]]/Tableau134[[#This Row],[Nbr Jours]])&gt;300,((Tableau134[[#This Row],[KM Parcouru]]/Tableau134[[#This Row],[Nbr Jours]])-300)*10*Tableau134[[#This Row],[Nbr Jours]],0)</f>
        <v>0</v>
      </c>
      <c r="Q14" s="33">
        <f>Tableau134[[#This Row],[Mt Loc]]+Tableau134[[#This Row],[Penalite]]</f>
        <v>20000</v>
      </c>
    </row>
    <row r="15" spans="1:17" x14ac:dyDescent="0.25">
      <c r="A15" s="25" t="s">
        <v>45</v>
      </c>
      <c r="B15" s="29"/>
      <c r="C15" s="47"/>
      <c r="D15" s="29"/>
      <c r="E15" s="28"/>
      <c r="F15" s="29"/>
      <c r="G15" s="26">
        <f>Tableau134[[#This Row],[Nbr Jours]]+Tableau134[[#This Row],[Date Depart]]</f>
        <v>0</v>
      </c>
      <c r="H15" s="30">
        <v>20120</v>
      </c>
      <c r="I15" s="30"/>
      <c r="J15" s="30">
        <f>Tableau134[[#This Row],[Km R]]-Tableau134[[#This Row],[KM Debut]]</f>
        <v>-20120</v>
      </c>
      <c r="K15" s="31"/>
      <c r="L15" s="31">
        <f>Tableau134[[#This Row],[Prix Loc]]*Tableau134[[#This Row],[Nbr Jours]]</f>
        <v>0</v>
      </c>
      <c r="M15" s="48" t="str">
        <f>IF(Tableau134[[#This Row],[KM Parcouru]]&gt;=10000,"Vidange / Entretien","")</f>
        <v/>
      </c>
      <c r="N15" s="48" t="str">
        <f>IF(Tableau134[[#This Row],[Km R]]&lt;Tableau134[[#This Row],[KM Debut]],"Erreur KM","")</f>
        <v>Erreur KM</v>
      </c>
      <c r="O15" s="47" t="e">
        <f>IF(Tableau134[[#This Row],[KM Parcouru]]/Tableau134[[#This Row],[Nbr Jours]]&gt;300,"Depassement KM","")</f>
        <v>#DIV/0!</v>
      </c>
      <c r="P15" s="32" t="e">
        <f>IF((Tableau134[[#This Row],[KM Parcouru]]/Tableau134[[#This Row],[Nbr Jours]])&gt;300,((Tableau134[[#This Row],[KM Parcouru]]/Tableau134[[#This Row],[Nbr Jours]])-300)*10*Tableau134[[#This Row],[Nbr Jours]],0)</f>
        <v>#DIV/0!</v>
      </c>
      <c r="Q15" s="33" t="e">
        <f>Tableau134[[#This Row],[Mt Loc]]+Tableau134[[#This Row],[Penalite]]</f>
        <v>#DIV/0!</v>
      </c>
    </row>
    <row r="16" spans="1:17" x14ac:dyDescent="0.25">
      <c r="A16" s="16" t="s">
        <v>6</v>
      </c>
      <c r="B16" s="20"/>
      <c r="C16" s="45"/>
      <c r="D16" s="20"/>
      <c r="E16" s="19"/>
      <c r="F16" s="20"/>
      <c r="G16" s="17">
        <f>Tableau134[[#This Row],[Nbr Jours]]+Tableau134[[#This Row],[Date Depart]]</f>
        <v>0</v>
      </c>
      <c r="H16" s="21"/>
      <c r="I16" s="21"/>
      <c r="J16" s="21">
        <f>Tableau134[[#This Row],[Km R]]-Tableau134[[#This Row],[KM Debut]]</f>
        <v>0</v>
      </c>
      <c r="K16" s="22"/>
      <c r="L16" s="22">
        <f>Tableau134[[#This Row],[Prix Loc]]*Tableau134[[#This Row],[Nbr Jours]]</f>
        <v>0</v>
      </c>
      <c r="M16" s="46" t="str">
        <f>IF(Tableau134[[#This Row],[KM Parcouru]]&gt;=10000,"Vidange / Entretien","")</f>
        <v/>
      </c>
      <c r="N16" s="46" t="str">
        <f>IF(Tableau134[[#This Row],[Km R]]&lt;Tableau134[[#This Row],[KM Debut]],"Erreur KM","")</f>
        <v/>
      </c>
      <c r="O16" s="45" t="e">
        <f>IF(Tableau134[[#This Row],[KM Parcouru]]/Tableau134[[#This Row],[Nbr Jours]]&gt;300,"Depassement KM","")</f>
        <v>#DIV/0!</v>
      </c>
      <c r="P16" s="23" t="e">
        <f>IF((Tableau134[[#This Row],[KM Parcouru]]/Tableau134[[#This Row],[Nbr Jours]])&gt;300,((Tableau134[[#This Row],[KM Parcouru]]/Tableau134[[#This Row],[Nbr Jours]])-300)*10*Tableau134[[#This Row],[Nbr Jours]],0)</f>
        <v>#DIV/0!</v>
      </c>
      <c r="Q16" s="24" t="e">
        <f>Tableau134[[#This Row],[Mt Loc]]+Tableau134[[#This Row],[Penalite]]</f>
        <v>#DIV/0!</v>
      </c>
    </row>
  </sheetData>
  <mergeCells count="1">
    <mergeCell ref="A1:Q1"/>
  </mergeCells>
  <phoneticPr fontId="1" type="noConversion"/>
  <conditionalFormatting sqref="A3:Q16">
    <cfRule type="expression" dxfId="1" priority="2">
      <formula>MOD(ROW(),2)=0</formula>
    </cfRule>
  </conditionalFormatting>
  <conditionalFormatting sqref="A15">
    <cfRule type="expression" dxfId="0" priority="1">
      <formula>MOD(ROW(),2)=0</formula>
    </cfRule>
  </conditionalFormatting>
  <pageMargins left="0.7" right="0.7" top="0.75" bottom="0.75" header="0.3" footer="0.3"/>
  <legacy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Props1.xml><?xml version="1.0" encoding="utf-8"?>
<ds:datastoreItem xmlns:ds="http://schemas.openxmlformats.org/officeDocument/2006/customXml" ds:itemID="{98EE43AD-953D-4BCD-A393-C55710D975F8}">
  <ds:schemaRefs/>
</ds:datastoreItem>
</file>

<file path=customXml/itemProps2.xml><?xml version="1.0" encoding="utf-8"?>
<ds:datastoreItem xmlns:ds="http://schemas.openxmlformats.org/officeDocument/2006/customXml" ds:itemID="{C883E261-C727-4C09-87C4-8D554C98D5CD}">
  <ds:schemaRefs/>
</ds:datastoreItem>
</file>

<file path=customXml/itemProps3.xml><?xml version="1.0" encoding="utf-8"?>
<ds:datastoreItem xmlns:ds="http://schemas.openxmlformats.org/officeDocument/2006/customXml" ds:itemID="{4ABFE751-21DB-4922-8233-A9C7F0810E20}">
  <ds:schemaRefs/>
</ds:datastoreItem>
</file>

<file path=customXml/itemProps4.xml><?xml version="1.0" encoding="utf-8"?>
<ds:datastoreItem xmlns:ds="http://schemas.openxmlformats.org/officeDocument/2006/customXml" ds:itemID="{364B8ED1-4C74-4BC3-9B69-169B8E37F376}">
  <ds:schemaRefs/>
</ds:datastoreItem>
</file>

<file path=customXml/itemProps5.xml><?xml version="1.0" encoding="utf-8"?>
<ds:datastoreItem xmlns:ds="http://schemas.openxmlformats.org/officeDocument/2006/customXml" ds:itemID="{4F60495A-405E-4564-BFE9-128094D62779}">
  <ds:schemaRefs/>
</ds:datastoreItem>
</file>

<file path=customXml/itemProps6.xml><?xml version="1.0" encoding="utf-8"?>
<ds:datastoreItem xmlns:ds="http://schemas.openxmlformats.org/officeDocument/2006/customXml" ds:itemID="{0BA68DFC-30F2-4D37-BEAA-7089B7A79D39}">
  <ds:schemaRefs/>
</ds:datastoreItem>
</file>

<file path=customXml/itemProps7.xml><?xml version="1.0" encoding="utf-8"?>
<ds:datastoreItem xmlns:ds="http://schemas.openxmlformats.org/officeDocument/2006/customXml" ds:itemID="{68E2032B-BCBE-4273-A848-5CB8C15DADCC}">
  <ds:schemaRefs/>
</ds:datastoreItem>
</file>

<file path=customXml/itemProps8.xml><?xml version="1.0" encoding="utf-8"?>
<ds:datastoreItem xmlns:ds="http://schemas.openxmlformats.org/officeDocument/2006/customXml" ds:itemID="{82A4E33C-1A4A-4937-97A0-D401E13E021C}">
  <ds:schemaRefs/>
</ds:datastoreItem>
</file>

<file path=customXml/itemProps9.xml><?xml version="1.0" encoding="utf-8"?>
<ds:datastoreItem xmlns:ds="http://schemas.openxmlformats.org/officeDocument/2006/customXml" ds:itemID="{27CB0EB9-1244-41FB-9E72-A018FF2DD3CE}">
  <ds:schemaRefs/>
</ds:datastoreItem>
</file>

<file path=customXml/itemProps10.xml><?xml version="1.0" encoding="utf-8"?>
<ds:datastoreItem xmlns:ds="http://schemas.openxmlformats.org/officeDocument/2006/customXml" ds:itemID="{06326362-9EF7-4716-B77C-601F8CDACBCE}">
  <ds:schemaRefs/>
</ds:datastoreItem>
</file>

<file path=customXml/itemProps11.xml><?xml version="1.0" encoding="utf-8"?>
<ds:datastoreItem xmlns:ds="http://schemas.openxmlformats.org/officeDocument/2006/customXml" ds:itemID="{985A1E47-BD63-4820-AAF7-78EC43CD7B53}">
  <ds:schemaRefs/>
</ds:datastoreItem>
</file>

<file path=customXml/itemProps12.xml><?xml version="1.0" encoding="utf-8"?>
<ds:datastoreItem xmlns:ds="http://schemas.openxmlformats.org/officeDocument/2006/customXml" ds:itemID="{2F393FF1-5CC2-40BA-A9DF-877985AF0D52}">
  <ds:schemaRefs/>
</ds:datastoreItem>
</file>

<file path=customXml/itemProps13.xml><?xml version="1.0" encoding="utf-8"?>
<ds:datastoreItem xmlns:ds="http://schemas.openxmlformats.org/officeDocument/2006/customXml" ds:itemID="{A992CE25-55E3-45E5-86C5-9A31793E3B35}">
  <ds:schemaRefs/>
</ds:datastoreItem>
</file>

<file path=customXml/itemProps14.xml><?xml version="1.0" encoding="utf-8"?>
<ds:datastoreItem xmlns:ds="http://schemas.openxmlformats.org/officeDocument/2006/customXml" ds:itemID="{A05B45B8-9DCE-4422-97B6-5501D508DB46}">
  <ds:schemaRefs/>
</ds:datastoreItem>
</file>

<file path=customXml/itemProps15.xml><?xml version="1.0" encoding="utf-8"?>
<ds:datastoreItem xmlns:ds="http://schemas.openxmlformats.org/officeDocument/2006/customXml" ds:itemID="{14B7A8F2-642C-4826-A2BE-3DB1EE583C98}">
  <ds:schemaRefs/>
</ds:datastoreItem>
</file>

<file path=customXml/itemProps16.xml><?xml version="1.0" encoding="utf-8"?>
<ds:datastoreItem xmlns:ds="http://schemas.openxmlformats.org/officeDocument/2006/customXml" ds:itemID="{9129163F-7227-4035-A169-BB12E159815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Vehicule</vt:lpstr>
      <vt:lpstr>Location</vt:lpstr>
      <vt:lpstr>Table_Location</vt:lpstr>
      <vt:lpstr>Table_Vehicule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Kaid</dc:creator>
  <cp:lastModifiedBy>Mohamed Kaid</cp:lastModifiedBy>
  <dcterms:created xsi:type="dcterms:W3CDTF">2025-09-24T07:21:22Z</dcterms:created>
  <dcterms:modified xsi:type="dcterms:W3CDTF">2025-10-06T07:14:44Z</dcterms:modified>
</cp:coreProperties>
</file>