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cra\Pictures\"/>
    </mc:Choice>
  </mc:AlternateContent>
  <xr:revisionPtr revIDLastSave="0" documentId="13_ncr:1_{19EA4475-B79F-4C56-8B9F-6125D81A9204}" xr6:coauthVersionLast="47" xr6:coauthVersionMax="47" xr10:uidLastSave="{00000000-0000-0000-0000-000000000000}"/>
  <bookViews>
    <workbookView xWindow="-110" yWindow="-110" windowWidth="25820" windowHeight="13900" xr2:uid="{AB431049-1E6A-47DF-83ED-988D9CE6D941}"/>
  </bookViews>
  <sheets>
    <sheet name="Equipes" sheetId="2" r:id="rId1"/>
    <sheet name="Poule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28" i="1" l="1"/>
  <c r="M37" i="1" s="1"/>
  <c r="AJ29" i="1"/>
  <c r="F37" i="1" s="1"/>
  <c r="AJ30" i="1"/>
  <c r="M29" i="1" s="1"/>
  <c r="AJ31" i="1"/>
  <c r="M32" i="1" s="1"/>
  <c r="AJ32" i="1"/>
  <c r="F38" i="1" s="1"/>
  <c r="AJ27" i="1"/>
  <c r="F30" i="1" s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C41" i="1"/>
  <c r="BB41" i="1"/>
  <c r="BA41" i="1"/>
  <c r="AZ41" i="1"/>
  <c r="BQ40" i="1"/>
  <c r="BP40" i="1"/>
  <c r="BO40" i="1"/>
  <c r="BN40" i="1"/>
  <c r="BM40" i="1"/>
  <c r="BL40" i="1"/>
  <c r="BK40" i="1"/>
  <c r="BJ40" i="1"/>
  <c r="BI40" i="1"/>
  <c r="BH40" i="1"/>
  <c r="BG40" i="1"/>
  <c r="BF40" i="1"/>
  <c r="BC40" i="1"/>
  <c r="BB40" i="1"/>
  <c r="BA40" i="1"/>
  <c r="AZ40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C39" i="1"/>
  <c r="BB39" i="1"/>
  <c r="BA39" i="1"/>
  <c r="AZ39" i="1"/>
  <c r="BQ38" i="1"/>
  <c r="BP38" i="1"/>
  <c r="BO38" i="1"/>
  <c r="BN38" i="1"/>
  <c r="BM38" i="1"/>
  <c r="BL38" i="1"/>
  <c r="BK38" i="1"/>
  <c r="BJ38" i="1"/>
  <c r="BI38" i="1"/>
  <c r="BH38" i="1"/>
  <c r="BG38" i="1"/>
  <c r="BF38" i="1"/>
  <c r="BC38" i="1"/>
  <c r="BB38" i="1"/>
  <c r="BA38" i="1"/>
  <c r="AZ38" i="1"/>
  <c r="M38" i="1"/>
  <c r="BQ37" i="1"/>
  <c r="BP37" i="1"/>
  <c r="BO37" i="1"/>
  <c r="BN37" i="1"/>
  <c r="BM37" i="1"/>
  <c r="BL37" i="1"/>
  <c r="BK37" i="1"/>
  <c r="BJ37" i="1"/>
  <c r="BI37" i="1"/>
  <c r="BH37" i="1"/>
  <c r="BG37" i="1"/>
  <c r="BF37" i="1"/>
  <c r="BC37" i="1"/>
  <c r="BB37" i="1"/>
  <c r="BD37" i="1" s="1"/>
  <c r="BA37" i="1"/>
  <c r="AZ37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C36" i="1"/>
  <c r="BB36" i="1"/>
  <c r="BD36" i="1" s="1"/>
  <c r="BA36" i="1"/>
  <c r="AZ36" i="1"/>
  <c r="BQ35" i="1"/>
  <c r="BP35" i="1"/>
  <c r="BO35" i="1"/>
  <c r="BN35" i="1"/>
  <c r="BM35" i="1"/>
  <c r="BL35" i="1"/>
  <c r="BK35" i="1"/>
  <c r="BJ35" i="1"/>
  <c r="BI35" i="1"/>
  <c r="BH35" i="1"/>
  <c r="BG35" i="1"/>
  <c r="BF35" i="1"/>
  <c r="BC35" i="1"/>
  <c r="BB35" i="1"/>
  <c r="BD35" i="1" s="1"/>
  <c r="BA35" i="1"/>
  <c r="AZ35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C34" i="1"/>
  <c r="BE34" i="1" s="1"/>
  <c r="BB34" i="1"/>
  <c r="BD34" i="1" s="1"/>
  <c r="BA34" i="1"/>
  <c r="AZ34" i="1"/>
  <c r="BQ33" i="1"/>
  <c r="BP33" i="1"/>
  <c r="BO33" i="1"/>
  <c r="BN33" i="1"/>
  <c r="BM33" i="1"/>
  <c r="BL33" i="1"/>
  <c r="BK33" i="1"/>
  <c r="BJ33" i="1"/>
  <c r="BI33" i="1"/>
  <c r="BH33" i="1"/>
  <c r="BG33" i="1"/>
  <c r="BF33" i="1"/>
  <c r="BC33" i="1"/>
  <c r="BE33" i="1" s="1"/>
  <c r="BB33" i="1"/>
  <c r="BD33" i="1" s="1"/>
  <c r="BA33" i="1"/>
  <c r="AZ33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C32" i="1"/>
  <c r="BE32" i="1" s="1"/>
  <c r="BB32" i="1"/>
  <c r="BD32" i="1" s="1"/>
  <c r="BA32" i="1"/>
  <c r="AZ32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C31" i="1"/>
  <c r="BB31" i="1"/>
  <c r="BD31" i="1" s="1"/>
  <c r="BA31" i="1"/>
  <c r="AZ31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C30" i="1"/>
  <c r="BE30" i="1" s="1"/>
  <c r="BB30" i="1"/>
  <c r="BD30" i="1" s="1"/>
  <c r="BA30" i="1"/>
  <c r="AZ30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C29" i="1"/>
  <c r="BE29" i="1" s="1"/>
  <c r="BB29" i="1"/>
  <c r="BD29" i="1" s="1"/>
  <c r="BA29" i="1"/>
  <c r="AZ29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C28" i="1"/>
  <c r="BE28" i="1" s="1"/>
  <c r="BB28" i="1"/>
  <c r="BD28" i="1" s="1"/>
  <c r="BA28" i="1"/>
  <c r="AZ28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C27" i="1"/>
  <c r="BE27" i="1" s="1"/>
  <c r="BB27" i="1"/>
  <c r="BD27" i="1" s="1"/>
  <c r="BA27" i="1"/>
  <c r="AZ27" i="1"/>
  <c r="BL7" i="1"/>
  <c r="BM7" i="1"/>
  <c r="BL8" i="1"/>
  <c r="BM8" i="1"/>
  <c r="BL9" i="1"/>
  <c r="BM9" i="1"/>
  <c r="BL10" i="1"/>
  <c r="BM10" i="1"/>
  <c r="BL11" i="1"/>
  <c r="BM11" i="1"/>
  <c r="BL12" i="1"/>
  <c r="BM12" i="1"/>
  <c r="BL13" i="1"/>
  <c r="BM13" i="1"/>
  <c r="BL14" i="1"/>
  <c r="BM14" i="1"/>
  <c r="BL15" i="1"/>
  <c r="BM15" i="1"/>
  <c r="BL16" i="1"/>
  <c r="BM16" i="1"/>
  <c r="BL17" i="1"/>
  <c r="BM17" i="1"/>
  <c r="BL18" i="1"/>
  <c r="BM18" i="1"/>
  <c r="BL19" i="1"/>
  <c r="BM19" i="1"/>
  <c r="BL20" i="1"/>
  <c r="BM20" i="1"/>
  <c r="BM6" i="1"/>
  <c r="BL6" i="1"/>
  <c r="BJ7" i="1"/>
  <c r="BK7" i="1"/>
  <c r="BJ8" i="1"/>
  <c r="BK8" i="1"/>
  <c r="BJ9" i="1"/>
  <c r="BK9" i="1"/>
  <c r="BJ10" i="1"/>
  <c r="BK10" i="1"/>
  <c r="BJ11" i="1"/>
  <c r="BK11" i="1"/>
  <c r="BJ12" i="1"/>
  <c r="BK12" i="1"/>
  <c r="BJ13" i="1"/>
  <c r="BK13" i="1"/>
  <c r="BJ14" i="1"/>
  <c r="BK14" i="1"/>
  <c r="BJ15" i="1"/>
  <c r="BK15" i="1"/>
  <c r="BJ16" i="1"/>
  <c r="BK16" i="1"/>
  <c r="BJ17" i="1"/>
  <c r="BK17" i="1"/>
  <c r="BJ18" i="1"/>
  <c r="BK18" i="1"/>
  <c r="BJ19" i="1"/>
  <c r="BK19" i="1"/>
  <c r="BJ20" i="1"/>
  <c r="BK20" i="1"/>
  <c r="BK6" i="1"/>
  <c r="BJ6" i="1"/>
  <c r="BH7" i="1"/>
  <c r="BI7" i="1"/>
  <c r="BH8" i="1"/>
  <c r="BI8" i="1"/>
  <c r="BH9" i="1"/>
  <c r="BI9" i="1"/>
  <c r="BH10" i="1"/>
  <c r="BI10" i="1"/>
  <c r="BH11" i="1"/>
  <c r="BI11" i="1"/>
  <c r="BH12" i="1"/>
  <c r="BI12" i="1"/>
  <c r="BH13" i="1"/>
  <c r="BI13" i="1"/>
  <c r="BH14" i="1"/>
  <c r="BI14" i="1"/>
  <c r="BH15" i="1"/>
  <c r="BI15" i="1"/>
  <c r="BH16" i="1"/>
  <c r="BI16" i="1"/>
  <c r="BH17" i="1"/>
  <c r="BI17" i="1"/>
  <c r="BH18" i="1"/>
  <c r="BI18" i="1"/>
  <c r="BH19" i="1"/>
  <c r="BI19" i="1"/>
  <c r="BH20" i="1"/>
  <c r="BI20" i="1"/>
  <c r="BI6" i="1"/>
  <c r="BH6" i="1"/>
  <c r="BF7" i="1"/>
  <c r="BG7" i="1"/>
  <c r="BF8" i="1"/>
  <c r="BG8" i="1"/>
  <c r="BF9" i="1"/>
  <c r="BG9" i="1"/>
  <c r="BF10" i="1"/>
  <c r="BG10" i="1"/>
  <c r="BF11" i="1"/>
  <c r="BG11" i="1"/>
  <c r="BF12" i="1"/>
  <c r="BG12" i="1"/>
  <c r="BF13" i="1"/>
  <c r="BG13" i="1"/>
  <c r="BF14" i="1"/>
  <c r="BG14" i="1"/>
  <c r="BF15" i="1"/>
  <c r="BG15" i="1"/>
  <c r="BF16" i="1"/>
  <c r="BG16" i="1"/>
  <c r="BF17" i="1"/>
  <c r="BG17" i="1"/>
  <c r="BF18" i="1"/>
  <c r="BG18" i="1"/>
  <c r="BF19" i="1"/>
  <c r="BG19" i="1"/>
  <c r="BF20" i="1"/>
  <c r="BG20" i="1"/>
  <c r="BG6" i="1"/>
  <c r="BF6" i="1"/>
  <c r="BD38" i="1" l="1"/>
  <c r="BD41" i="1"/>
  <c r="M28" i="1"/>
  <c r="BE37" i="1"/>
  <c r="BE38" i="1"/>
  <c r="F31" i="1"/>
  <c r="BD39" i="1"/>
  <c r="F32" i="1"/>
  <c r="BE36" i="1"/>
  <c r="BD40" i="1"/>
  <c r="BE41" i="1"/>
  <c r="F34" i="1"/>
  <c r="BE35" i="1"/>
  <c r="BE39" i="1"/>
  <c r="F35" i="1"/>
  <c r="F41" i="1"/>
  <c r="BE40" i="1"/>
  <c r="BE31" i="1"/>
  <c r="M39" i="1"/>
  <c r="F40" i="1"/>
  <c r="F29" i="1"/>
  <c r="M41" i="1"/>
  <c r="M31" i="1"/>
  <c r="M34" i="1"/>
  <c r="M35" i="1"/>
  <c r="M30" i="1"/>
  <c r="F39" i="1"/>
  <c r="F28" i="1"/>
  <c r="AT29" i="1"/>
  <c r="F36" i="1"/>
  <c r="AV29" i="1" s="1"/>
  <c r="F27" i="1"/>
  <c r="AP28" i="1" s="1"/>
  <c r="M36" i="1"/>
  <c r="M40" i="1"/>
  <c r="M27" i="1"/>
  <c r="AU27" i="1"/>
  <c r="F33" i="1"/>
  <c r="AV27" i="1"/>
  <c r="M33" i="1"/>
  <c r="AR28" i="1" l="1"/>
  <c r="AP31" i="1"/>
  <c r="AW27" i="1"/>
  <c r="AP27" i="1"/>
  <c r="AU28" i="1"/>
  <c r="AT27" i="1"/>
  <c r="AV28" i="1"/>
  <c r="AR29" i="1"/>
  <c r="AS29" i="1"/>
  <c r="AT28" i="1"/>
  <c r="AQ28" i="1"/>
  <c r="AR27" i="1"/>
  <c r="AU31" i="1"/>
  <c r="AQ32" i="1"/>
  <c r="AS30" i="1"/>
  <c r="AS31" i="1"/>
  <c r="AS32" i="1"/>
  <c r="AV30" i="1"/>
  <c r="AU30" i="1"/>
  <c r="AQ31" i="1"/>
  <c r="AV31" i="1"/>
  <c r="AT30" i="1"/>
  <c r="AV32" i="1"/>
  <c r="AT31" i="1"/>
  <c r="AR30" i="1"/>
  <c r="AU32" i="1"/>
  <c r="AQ30" i="1"/>
  <c r="AT32" i="1"/>
  <c r="AR31" i="1"/>
  <c r="AP29" i="1"/>
  <c r="AQ27" i="1"/>
  <c r="AP32" i="1"/>
  <c r="AU29" i="1"/>
  <c r="AW29" i="1" s="1"/>
  <c r="AP30" i="1"/>
  <c r="AS27" i="1"/>
  <c r="AS28" i="1"/>
  <c r="AQ29" i="1"/>
  <c r="AR32" i="1"/>
  <c r="AX27" i="1" l="1"/>
  <c r="AY27" i="1" s="1"/>
  <c r="AW28" i="1"/>
  <c r="AX28" i="1" s="1"/>
  <c r="AY28" i="1" s="1"/>
  <c r="AW32" i="1"/>
  <c r="AX32" i="1" s="1"/>
  <c r="AY32" i="1" s="1"/>
  <c r="AW30" i="1"/>
  <c r="AX30" i="1" s="1"/>
  <c r="AY30" i="1" s="1"/>
  <c r="AX29" i="1"/>
  <c r="AY29" i="1" s="1"/>
  <c r="AW31" i="1"/>
  <c r="AX31" i="1" s="1"/>
  <c r="AY31" i="1" s="1"/>
  <c r="AO32" i="1" l="1"/>
  <c r="AI32" i="1" s="1"/>
  <c r="AO30" i="1"/>
  <c r="AI30" i="1" s="1"/>
  <c r="AO27" i="1"/>
  <c r="AI27" i="1" s="1"/>
  <c r="AO29" i="1"/>
  <c r="AI29" i="1" s="1"/>
  <c r="AO31" i="1"/>
  <c r="AI31" i="1" s="1"/>
  <c r="AO28" i="1"/>
  <c r="AI28" i="1" s="1"/>
  <c r="BR29" i="1" l="1"/>
  <c r="BS29" i="1" s="1"/>
  <c r="S32" i="1"/>
  <c r="BR30" i="1"/>
  <c r="BS30" i="1" s="1"/>
  <c r="BR31" i="1"/>
  <c r="BS31" i="1" s="1"/>
  <c r="S27" i="1"/>
  <c r="BR32" i="1"/>
  <c r="BS32" i="1" s="1"/>
  <c r="S28" i="1"/>
  <c r="S30" i="1"/>
  <c r="S31" i="1"/>
  <c r="BR28" i="1"/>
  <c r="BS28" i="1" s="1"/>
  <c r="S29" i="1"/>
  <c r="BR27" i="1"/>
  <c r="BS27" i="1" s="1"/>
  <c r="AF28" i="1" l="1"/>
  <c r="AE28" i="1"/>
  <c r="AD28" i="1"/>
  <c r="AC28" i="1"/>
  <c r="AB28" i="1"/>
  <c r="AA28" i="1"/>
  <c r="Z28" i="1"/>
  <c r="Y28" i="1"/>
  <c r="AF29" i="1"/>
  <c r="Z29" i="1"/>
  <c r="AB29" i="1"/>
  <c r="AE29" i="1"/>
  <c r="AC29" i="1"/>
  <c r="AD29" i="1"/>
  <c r="AA29" i="1"/>
  <c r="Y29" i="1"/>
  <c r="AF30" i="1"/>
  <c r="AE30" i="1"/>
  <c r="AD30" i="1"/>
  <c r="AC30" i="1"/>
  <c r="AB30" i="1"/>
  <c r="AA30" i="1"/>
  <c r="Z30" i="1"/>
  <c r="Y30" i="1"/>
  <c r="AE27" i="1"/>
  <c r="Z27" i="1"/>
  <c r="AF27" i="1"/>
  <c r="Y27" i="1"/>
  <c r="AB27" i="1"/>
  <c r="AD27" i="1"/>
  <c r="AA27" i="1"/>
  <c r="AC27" i="1"/>
  <c r="AC31" i="1"/>
  <c r="AD31" i="1"/>
  <c r="AA31" i="1"/>
  <c r="Y31" i="1"/>
  <c r="Z31" i="1"/>
  <c r="AE31" i="1"/>
  <c r="AB31" i="1"/>
  <c r="AF31" i="1"/>
  <c r="AF32" i="1"/>
  <c r="AE32" i="1"/>
  <c r="AD32" i="1"/>
  <c r="AC32" i="1"/>
  <c r="AB32" i="1"/>
  <c r="AA32" i="1"/>
  <c r="Z32" i="1"/>
  <c r="Y32" i="1"/>
  <c r="BT32" i="1"/>
  <c r="BT27" i="1"/>
  <c r="BT28" i="1"/>
  <c r="BT31" i="1"/>
  <c r="BT30" i="1"/>
  <c r="BT29" i="1"/>
  <c r="X28" i="1" l="1"/>
  <c r="X31" i="1"/>
  <c r="X32" i="1"/>
  <c r="X30" i="1"/>
  <c r="X29" i="1"/>
  <c r="M19" i="1"/>
  <c r="M18" i="1"/>
  <c r="M17" i="1"/>
  <c r="M16" i="1"/>
  <c r="M15" i="1"/>
  <c r="M14" i="1"/>
  <c r="M13" i="1"/>
  <c r="M12" i="1"/>
  <c r="F18" i="1"/>
  <c r="F16" i="1"/>
  <c r="F15" i="1"/>
  <c r="F14" i="1"/>
  <c r="F13" i="1"/>
  <c r="F12" i="1"/>
  <c r="F11" i="1"/>
  <c r="AZ7" i="1"/>
  <c r="BA7" i="1"/>
  <c r="BB7" i="1"/>
  <c r="BC7" i="1"/>
  <c r="BE7" i="1" s="1"/>
  <c r="BD7" i="1"/>
  <c r="BN7" i="1"/>
  <c r="BO7" i="1"/>
  <c r="BP7" i="1"/>
  <c r="BQ7" i="1"/>
  <c r="AZ8" i="1"/>
  <c r="BA8" i="1"/>
  <c r="BB8" i="1"/>
  <c r="BC8" i="1"/>
  <c r="BN8" i="1"/>
  <c r="BO8" i="1"/>
  <c r="BP8" i="1"/>
  <c r="BQ8" i="1"/>
  <c r="AZ9" i="1"/>
  <c r="BA9" i="1"/>
  <c r="BB9" i="1"/>
  <c r="BD9" i="1" s="1"/>
  <c r="BC9" i="1"/>
  <c r="BE9" i="1" s="1"/>
  <c r="BN9" i="1"/>
  <c r="BO9" i="1"/>
  <c r="BP9" i="1"/>
  <c r="BQ9" i="1"/>
  <c r="AZ10" i="1"/>
  <c r="BA10" i="1"/>
  <c r="BB10" i="1"/>
  <c r="BC10" i="1"/>
  <c r="BN10" i="1"/>
  <c r="BO10" i="1"/>
  <c r="BP10" i="1"/>
  <c r="BQ10" i="1"/>
  <c r="AZ11" i="1"/>
  <c r="BA11" i="1"/>
  <c r="BB11" i="1"/>
  <c r="BD11" i="1" s="1"/>
  <c r="BC11" i="1"/>
  <c r="BE11" i="1" s="1"/>
  <c r="BN11" i="1"/>
  <c r="BO11" i="1"/>
  <c r="BP11" i="1"/>
  <c r="BQ11" i="1"/>
  <c r="AZ12" i="1"/>
  <c r="BA12" i="1"/>
  <c r="BB12" i="1"/>
  <c r="BC12" i="1"/>
  <c r="BE12" i="1" s="1"/>
  <c r="BD12" i="1"/>
  <c r="BN12" i="1"/>
  <c r="BO12" i="1"/>
  <c r="BP12" i="1"/>
  <c r="BQ12" i="1"/>
  <c r="AZ13" i="1"/>
  <c r="BA13" i="1"/>
  <c r="BB13" i="1"/>
  <c r="BD13" i="1" s="1"/>
  <c r="BC13" i="1"/>
  <c r="BE13" i="1" s="1"/>
  <c r="BN13" i="1"/>
  <c r="BO13" i="1"/>
  <c r="BP13" i="1"/>
  <c r="BQ13" i="1"/>
  <c r="AZ14" i="1"/>
  <c r="BA14" i="1"/>
  <c r="BB14" i="1"/>
  <c r="BD14" i="1" s="1"/>
  <c r="BC14" i="1"/>
  <c r="BN14" i="1"/>
  <c r="BO14" i="1"/>
  <c r="BP14" i="1"/>
  <c r="BQ14" i="1"/>
  <c r="AZ15" i="1"/>
  <c r="BA15" i="1"/>
  <c r="BB15" i="1"/>
  <c r="BD15" i="1" s="1"/>
  <c r="BC15" i="1"/>
  <c r="BE15" i="1" s="1"/>
  <c r="BN15" i="1"/>
  <c r="BO15" i="1"/>
  <c r="BP15" i="1"/>
  <c r="BQ15" i="1"/>
  <c r="AZ16" i="1"/>
  <c r="BA16" i="1"/>
  <c r="BB16" i="1"/>
  <c r="BD16" i="1" s="1"/>
  <c r="BC16" i="1"/>
  <c r="BN16" i="1"/>
  <c r="BO16" i="1"/>
  <c r="BP16" i="1"/>
  <c r="BQ16" i="1"/>
  <c r="AZ17" i="1"/>
  <c r="BA17" i="1"/>
  <c r="BB17" i="1"/>
  <c r="BD17" i="1" s="1"/>
  <c r="BC17" i="1"/>
  <c r="BE17" i="1"/>
  <c r="BN17" i="1"/>
  <c r="BO17" i="1"/>
  <c r="BP17" i="1"/>
  <c r="BQ17" i="1"/>
  <c r="AZ18" i="1"/>
  <c r="BA18" i="1"/>
  <c r="BB18" i="1"/>
  <c r="BC18" i="1"/>
  <c r="BE18" i="1" s="1"/>
  <c r="BD18" i="1"/>
  <c r="BN18" i="1"/>
  <c r="BO18" i="1"/>
  <c r="BP18" i="1"/>
  <c r="BQ18" i="1"/>
  <c r="AZ19" i="1"/>
  <c r="BA19" i="1"/>
  <c r="BB19" i="1"/>
  <c r="BD19" i="1" s="1"/>
  <c r="BC19" i="1"/>
  <c r="BN19" i="1"/>
  <c r="BO19" i="1"/>
  <c r="BP19" i="1"/>
  <c r="BQ19" i="1"/>
  <c r="AZ20" i="1"/>
  <c r="BA20" i="1"/>
  <c r="BB20" i="1"/>
  <c r="BD20" i="1" s="1"/>
  <c r="BC20" i="1"/>
  <c r="BE20" i="1" s="1"/>
  <c r="BN20" i="1"/>
  <c r="BO20" i="1"/>
  <c r="BP20" i="1"/>
  <c r="BQ20" i="1"/>
  <c r="BQ6" i="1"/>
  <c r="BP6" i="1"/>
  <c r="BO6" i="1"/>
  <c r="BN6" i="1"/>
  <c r="BC6" i="1"/>
  <c r="BE6" i="1" s="1"/>
  <c r="BB6" i="1"/>
  <c r="BA6" i="1"/>
  <c r="AZ6" i="1"/>
  <c r="AJ7" i="1"/>
  <c r="M10" i="1" s="1"/>
  <c r="AJ8" i="1"/>
  <c r="M9" i="1" s="1"/>
  <c r="AJ9" i="1"/>
  <c r="F10" i="1" s="1"/>
  <c r="AJ10" i="1"/>
  <c r="M11" i="1" s="1"/>
  <c r="AJ11" i="1"/>
  <c r="F17" i="1" s="1"/>
  <c r="AJ6" i="1"/>
  <c r="F9" i="1" s="1"/>
  <c r="M20" i="1" l="1"/>
  <c r="F20" i="1"/>
  <c r="F6" i="1"/>
  <c r="M7" i="1"/>
  <c r="M6" i="1"/>
  <c r="F7" i="1"/>
  <c r="AV8" i="1" s="1"/>
  <c r="M8" i="1"/>
  <c r="BD6" i="1"/>
  <c r="F8" i="1"/>
  <c r="AS9" i="1" s="1"/>
  <c r="BE10" i="1"/>
  <c r="BE8" i="1"/>
  <c r="F19" i="1"/>
  <c r="AU9" i="1" s="1"/>
  <c r="BE19" i="1"/>
  <c r="BD10" i="1"/>
  <c r="BD8" i="1"/>
  <c r="BE14" i="1"/>
  <c r="BE16" i="1"/>
  <c r="AV6" i="1"/>
  <c r="AR8" i="1"/>
  <c r="AS8" i="1"/>
  <c r="AT11" i="1"/>
  <c r="AT6" i="1"/>
  <c r="AQ7" i="1"/>
  <c r="AV7" i="1" l="1"/>
  <c r="AP7" i="1"/>
  <c r="AQ9" i="1"/>
  <c r="AR11" i="1"/>
  <c r="AQ6" i="1"/>
  <c r="AP10" i="1"/>
  <c r="AP9" i="1"/>
  <c r="AU8" i="1"/>
  <c r="AW8" i="1" s="1"/>
  <c r="AR9" i="1"/>
  <c r="AS6" i="1"/>
  <c r="AU10" i="1"/>
  <c r="AW10" i="1" s="1"/>
  <c r="AS11" i="1"/>
  <c r="AP11" i="1"/>
  <c r="AU6" i="1"/>
  <c r="AW6" i="1" s="1"/>
  <c r="AS7" i="1"/>
  <c r="AT8" i="1"/>
  <c r="AQ11" i="1"/>
  <c r="AR10" i="1"/>
  <c r="AT7" i="1"/>
  <c r="AP6" i="1"/>
  <c r="AQ10" i="1"/>
  <c r="AT9" i="1"/>
  <c r="AT10" i="1"/>
  <c r="AQ8" i="1"/>
  <c r="AP8" i="1"/>
  <c r="AX8" i="1" s="1"/>
  <c r="AY8" i="1" s="1"/>
  <c r="AV11" i="1"/>
  <c r="AR7" i="1"/>
  <c r="AS10" i="1"/>
  <c r="AR6" i="1"/>
  <c r="AU11" i="1"/>
  <c r="AW11" i="1" s="1"/>
  <c r="AX11" i="1" s="1"/>
  <c r="AY11" i="1" s="1"/>
  <c r="AV9" i="1"/>
  <c r="AW9" i="1" s="1"/>
  <c r="AX9" i="1" s="1"/>
  <c r="AY9" i="1" s="1"/>
  <c r="AV10" i="1"/>
  <c r="AU7" i="1"/>
  <c r="AW7" i="1" s="1"/>
  <c r="AX10" i="1"/>
  <c r="AY10" i="1" s="1"/>
  <c r="AX6" i="1" l="1"/>
  <c r="AY6" i="1" s="1"/>
  <c r="AX7" i="1"/>
  <c r="AY7" i="1" s="1"/>
  <c r="AO11" i="1"/>
  <c r="AI11" i="1" s="1"/>
  <c r="AO8" i="1"/>
  <c r="AI8" i="1" s="1"/>
  <c r="AO6" i="1"/>
  <c r="AI6" i="1" s="1"/>
  <c r="AO9" i="1"/>
  <c r="AI9" i="1" s="1"/>
  <c r="AO10" i="1"/>
  <c r="AI10" i="1" s="1"/>
  <c r="AO7" i="1"/>
  <c r="AI7" i="1" s="1"/>
  <c r="BR11" i="1" l="1"/>
  <c r="BS11" i="1" s="1"/>
  <c r="BR10" i="1"/>
  <c r="BS10" i="1" s="1"/>
  <c r="BR9" i="1"/>
  <c r="BS9" i="1" s="1"/>
  <c r="BR8" i="1"/>
  <c r="BS8" i="1" s="1"/>
  <c r="BR7" i="1"/>
  <c r="BS7" i="1" s="1"/>
  <c r="BR6" i="1"/>
  <c r="BS6" i="1" s="1"/>
  <c r="S11" i="1"/>
  <c r="S10" i="1"/>
  <c r="S9" i="1"/>
  <c r="S8" i="1"/>
  <c r="S7" i="1"/>
  <c r="S6" i="1"/>
  <c r="AD10" i="1" l="1"/>
  <c r="AC10" i="1"/>
  <c r="Z10" i="1"/>
  <c r="AB10" i="1"/>
  <c r="AF10" i="1"/>
  <c r="AE10" i="1"/>
  <c r="AA10" i="1"/>
  <c r="Y10" i="1"/>
  <c r="AF11" i="1"/>
  <c r="AE11" i="1"/>
  <c r="Y11" i="1"/>
  <c r="AD11" i="1"/>
  <c r="Z11" i="1"/>
  <c r="AC11" i="1"/>
  <c r="AA11" i="1"/>
  <c r="AB11" i="1"/>
  <c r="AC6" i="1"/>
  <c r="AD6" i="1"/>
  <c r="AB6" i="1"/>
  <c r="AA6" i="1"/>
  <c r="Y6" i="1"/>
  <c r="AF6" i="1"/>
  <c r="AE6" i="1"/>
  <c r="Z6" i="1"/>
  <c r="Y8" i="1"/>
  <c r="AD8" i="1"/>
  <c r="AC8" i="1"/>
  <c r="Z8" i="1"/>
  <c r="AF8" i="1"/>
  <c r="AE8" i="1"/>
  <c r="AB8" i="1"/>
  <c r="AA8" i="1"/>
  <c r="AF9" i="1"/>
  <c r="AE9" i="1"/>
  <c r="Y9" i="1"/>
  <c r="AD9" i="1"/>
  <c r="Z9" i="1"/>
  <c r="AC9" i="1"/>
  <c r="AB9" i="1"/>
  <c r="AA9" i="1"/>
  <c r="AF7" i="1"/>
  <c r="AE7" i="1"/>
  <c r="Y7" i="1"/>
  <c r="AD7" i="1"/>
  <c r="AC7" i="1"/>
  <c r="AA7" i="1"/>
  <c r="AB7" i="1"/>
  <c r="Z7" i="1"/>
  <c r="BT6" i="1"/>
  <c r="BT7" i="1"/>
  <c r="X7" i="1" s="1"/>
  <c r="BT8" i="1"/>
  <c r="X9" i="1" s="1"/>
  <c r="BT9" i="1"/>
  <c r="X10" i="1" s="1"/>
  <c r="BT10" i="1"/>
  <c r="BT11" i="1"/>
  <c r="X8" i="1" l="1"/>
  <c r="X11" i="1"/>
</calcChain>
</file>

<file path=xl/sharedStrings.xml><?xml version="1.0" encoding="utf-8"?>
<sst xmlns="http://schemas.openxmlformats.org/spreadsheetml/2006/main" count="128" uniqueCount="50">
  <si>
    <t>Terrain</t>
  </si>
  <si>
    <t>Heure</t>
  </si>
  <si>
    <t>Pé</t>
  </si>
  <si>
    <t>Equipes</t>
  </si>
  <si>
    <t>Buts</t>
  </si>
  <si>
    <t>Rang</t>
  </si>
  <si>
    <t>Pts</t>
  </si>
  <si>
    <t>j</t>
  </si>
  <si>
    <t>g</t>
  </si>
  <si>
    <t>J</t>
  </si>
  <si>
    <t>G</t>
  </si>
  <si>
    <t>N</t>
  </si>
  <si>
    <t>P</t>
  </si>
  <si>
    <t xml:space="preserve"> B +</t>
  </si>
  <si>
    <t>B -</t>
  </si>
  <si>
    <t>Diff</t>
  </si>
  <si>
    <t>R</t>
  </si>
  <si>
    <t>Poule  A</t>
  </si>
  <si>
    <t>Classement  Poule  A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</si>
  <si>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</si>
  <si>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</si>
  <si>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</si>
  <si>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</si>
  <si>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</si>
  <si>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</si>
  <si>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</si>
  <si>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</si>
  <si>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</si>
  <si>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</si>
  <si>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</si>
  <si>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</si>
  <si>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%</t>
  </si>
  <si>
    <t xml:space="preserve">pé </t>
  </si>
  <si>
    <t>pts</t>
  </si>
  <si>
    <t>tpts</t>
  </si>
  <si>
    <t>n</t>
  </si>
  <si>
    <t>p</t>
  </si>
  <si>
    <t>b+</t>
  </si>
  <si>
    <t>b-</t>
  </si>
  <si>
    <t>pé</t>
  </si>
  <si>
    <t>Poule  B</t>
  </si>
  <si>
    <t>Classement  Poule  B</t>
  </si>
  <si>
    <t>Valeur 
Des
Buts</t>
  </si>
  <si>
    <t>Gagné</t>
  </si>
  <si>
    <t>Perdu</t>
  </si>
  <si>
    <t>Nul</t>
  </si>
  <si>
    <t>Horaires</t>
  </si>
  <si>
    <t>Début</t>
  </si>
  <si>
    <t xml:space="preserve">Temps de 
Match
</t>
  </si>
  <si>
    <t xml:space="preserve">Temps de
Repos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</si>
</sst>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center" wrapText="1"/>
    </xf>
    <xf numFmtId="0" fontId="10" fillId="6" borderId="14" xfId="0" applyFont="1" applyFill="1" applyBorder="1" applyAlignment="1">
      <alignment horizontal="center" vertical="center"/>
    </xf>
    <xf numFmtId="0" fontId="10" fillId="6" borderId="15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0" fontId="10" fillId="6" borderId="18" xfId="0" applyFont="1" applyFill="1" applyBorder="1" applyAlignment="1">
      <alignment horizontal="center" vertical="center"/>
    </xf>
    <xf numFmtId="0" fontId="10" fillId="6" borderId="19" xfId="0" applyFont="1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0" fontId="11" fillId="6" borderId="15" xfId="0" applyFont="1" applyFill="1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  <xf numFmtId="0" fontId="11" fillId="6" borderId="20" xfId="0" applyFont="1" applyFill="1" applyBorder="1" applyAlignment="1">
      <alignment horizontal="center" vertical="center"/>
    </xf>
    <xf numFmtId="21" fontId="4" fillId="6" borderId="13" xfId="0" applyNumberFormat="1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 wrapText="1"/>
    </xf>
    <xf numFmtId="0" fontId="4" fillId="6" borderId="13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793031-3CCF-4027-BA6D-5E6B2BE21A72}">
  <sheetPr>
    <tabColor rgb="FF00B0F0"/>
  </sheetPr>
  <dimension ref="J2:Z16"/>
  <sheetViews>
    <sheetView tabSelected="1" workbookViewId="0">
      <selection activeCell="H14" sqref="H14"/>
    </sheetView>
  </sheetViews>
  <sheetFormatPr baseColWidth="10" defaultColWidth="6.6328125" defaultRowHeight="25" customHeight="1" x14ac:dyDescent="0.35"/>
  <cols>
    <col min="1" max="16384" width="6.6328125" style="14"/>
  </cols>
  <sheetData>
    <row r="2" spans="10:26" ht="25" customHeight="1" thickBot="1" x14ac:dyDescent="0.4"/>
    <row r="3" spans="10:26" ht="25" customHeight="1" thickBot="1" x14ac:dyDescent="0.4">
      <c r="J3" s="21"/>
      <c r="K3" s="22"/>
      <c r="L3" s="22"/>
      <c r="M3" s="22"/>
      <c r="N3" s="22"/>
      <c r="O3" s="22"/>
      <c r="P3" s="23"/>
      <c r="T3" s="21"/>
      <c r="U3" s="22"/>
      <c r="V3" s="22"/>
      <c r="W3" s="22"/>
      <c r="X3" s="22"/>
      <c r="Y3" s="22"/>
      <c r="Z3" s="23"/>
    </row>
    <row r="4" spans="10:26" ht="25" customHeight="1" x14ac:dyDescent="0.35">
      <c r="J4" s="24" t="s">
        <v>19</v>
      </c>
      <c r="K4" s="25"/>
      <c r="L4" s="25"/>
      <c r="M4" s="25"/>
      <c r="N4" s="25"/>
      <c r="O4" s="25"/>
      <c r="P4" s="26"/>
      <c r="T4" s="24" t="s">
        <v>25</v>
      </c>
      <c r="U4" s="25"/>
      <c r="V4" s="25"/>
      <c r="W4" s="25"/>
      <c r="X4" s="25"/>
      <c r="Y4" s="25"/>
      <c r="Z4" s="26"/>
    </row>
    <row r="5" spans="10:26" ht="25" customHeight="1" x14ac:dyDescent="0.35">
      <c r="J5" s="18" t="s">
        <v>20</v>
      </c>
      <c r="K5" s="19"/>
      <c r="L5" s="19"/>
      <c r="M5" s="19"/>
      <c r="N5" s="19"/>
      <c r="O5" s="19"/>
      <c r="P5" s="20"/>
      <c r="T5" s="18" t="s">
        <v>26</v>
      </c>
      <c r="U5" s="19"/>
      <c r="V5" s="19"/>
      <c r="W5" s="19"/>
      <c r="X5" s="19"/>
      <c r="Y5" s="19"/>
      <c r="Z5" s="20"/>
    </row>
    <row r="6" spans="10:26" ht="25" customHeight="1" x14ac:dyDescent="0.35">
      <c r="J6" s="18" t="s">
        <v>21</v>
      </c>
      <c r="K6" s="19"/>
      <c r="L6" s="19"/>
      <c r="M6" s="19"/>
      <c r="N6" s="19"/>
      <c r="O6" s="19"/>
      <c r="P6" s="20"/>
      <c r="T6" s="18" t="s">
        <v>27</v>
      </c>
      <c r="U6" s="19"/>
      <c r="V6" s="19"/>
      <c r="W6" s="19"/>
      <c r="X6" s="19"/>
      <c r="Y6" s="19"/>
      <c r="Z6" s="20"/>
    </row>
    <row r="7" spans="10:26" ht="25" customHeight="1" x14ac:dyDescent="0.35">
      <c r="J7" s="18" t="s">
        <v>22</v>
      </c>
      <c r="K7" s="19"/>
      <c r="L7" s="19"/>
      <c r="M7" s="19"/>
      <c r="N7" s="19"/>
      <c r="O7" s="19"/>
      <c r="P7" s="20"/>
      <c r="T7" s="18" t="s">
        <v>28</v>
      </c>
      <c r="U7" s="19"/>
      <c r="V7" s="19"/>
      <c r="W7" s="19"/>
      <c r="X7" s="19"/>
      <c r="Y7" s="19"/>
      <c r="Z7" s="20"/>
    </row>
    <row r="8" spans="10:26" ht="25" customHeight="1" x14ac:dyDescent="0.35">
      <c r="J8" s="18" t="s">
        <v>23</v>
      </c>
      <c r="K8" s="19"/>
      <c r="L8" s="19"/>
      <c r="M8" s="19"/>
      <c r="N8" s="19"/>
      <c r="O8" s="19"/>
      <c r="P8" s="20"/>
      <c r="T8" s="18" t="s">
        <v>29</v>
      </c>
      <c r="U8" s="19"/>
      <c r="V8" s="19"/>
      <c r="W8" s="19"/>
      <c r="X8" s="19"/>
      <c r="Y8" s="19"/>
      <c r="Z8" s="20"/>
    </row>
    <row r="9" spans="10:26" ht="25" customHeight="1" thickBot="1" x14ac:dyDescent="0.4">
      <c r="J9" s="15" t="s">
        <v>24</v>
      </c>
      <c r="K9" s="16"/>
      <c r="L9" s="16"/>
      <c r="M9" s="16"/>
      <c r="N9" s="16"/>
      <c r="O9" s="16"/>
      <c r="P9" s="17"/>
      <c r="T9" s="15" t="s">
        <v>30</v>
      </c>
      <c r="U9" s="16"/>
      <c r="V9" s="16"/>
      <c r="W9" s="16"/>
      <c r="X9" s="16"/>
      <c r="Y9" s="16"/>
      <c r="Z9" s="17"/>
    </row>
    <row r="10" spans="10:26" ht="25" customHeight="1" thickBot="1" x14ac:dyDescent="0.4"/>
    <row r="11" spans="10:26" ht="25" customHeight="1" x14ac:dyDescent="0.35">
      <c r="J11" s="27" t="s">
        <v>42</v>
      </c>
      <c r="K11" s="28"/>
      <c r="L11" s="29"/>
      <c r="M11" s="36" t="s">
        <v>43</v>
      </c>
      <c r="N11" s="37"/>
      <c r="O11" s="40">
        <v>3</v>
      </c>
      <c r="P11" s="41"/>
      <c r="T11" s="44" t="s">
        <v>46</v>
      </c>
      <c r="U11" s="28"/>
      <c r="V11" s="29"/>
      <c r="W11" s="45" t="s">
        <v>47</v>
      </c>
      <c r="X11" s="46"/>
      <c r="Y11" s="49">
        <v>0</v>
      </c>
      <c r="Z11" s="50"/>
    </row>
    <row r="12" spans="10:26" ht="25" customHeight="1" thickBot="1" x14ac:dyDescent="0.4">
      <c r="J12" s="30"/>
      <c r="K12" s="31"/>
      <c r="L12" s="32"/>
      <c r="M12" s="38"/>
      <c r="N12" s="39"/>
      <c r="O12" s="42"/>
      <c r="P12" s="43"/>
      <c r="T12" s="30"/>
      <c r="U12" s="31"/>
      <c r="V12" s="32"/>
      <c r="W12" s="47"/>
      <c r="X12" s="48"/>
      <c r="Y12" s="51"/>
      <c r="Z12" s="52"/>
    </row>
    <row r="13" spans="10:26" ht="25" customHeight="1" x14ac:dyDescent="0.35">
      <c r="J13" s="30"/>
      <c r="K13" s="31"/>
      <c r="L13" s="32"/>
      <c r="M13" s="36" t="s">
        <v>45</v>
      </c>
      <c r="N13" s="37"/>
      <c r="O13" s="40">
        <v>1</v>
      </c>
      <c r="P13" s="41"/>
      <c r="T13" s="30"/>
      <c r="U13" s="31"/>
      <c r="V13" s="32"/>
      <c r="W13" s="53" t="s">
        <v>48</v>
      </c>
      <c r="X13" s="46"/>
      <c r="Y13" s="54"/>
      <c r="Z13" s="50"/>
    </row>
    <row r="14" spans="10:26" ht="25" customHeight="1" thickBot="1" x14ac:dyDescent="0.4">
      <c r="J14" s="30"/>
      <c r="K14" s="31"/>
      <c r="L14" s="32"/>
      <c r="M14" s="38"/>
      <c r="N14" s="39"/>
      <c r="O14" s="42"/>
      <c r="P14" s="43"/>
      <c r="T14" s="30"/>
      <c r="U14" s="31"/>
      <c r="V14" s="32"/>
      <c r="W14" s="47"/>
      <c r="X14" s="48"/>
      <c r="Y14" s="51"/>
      <c r="Z14" s="52"/>
    </row>
    <row r="15" spans="10:26" ht="25" customHeight="1" x14ac:dyDescent="0.35">
      <c r="J15" s="30"/>
      <c r="K15" s="31"/>
      <c r="L15" s="32"/>
      <c r="M15" s="36" t="s">
        <v>44</v>
      </c>
      <c r="N15" s="37"/>
      <c r="O15" s="40">
        <v>0</v>
      </c>
      <c r="P15" s="41"/>
      <c r="T15" s="30"/>
      <c r="U15" s="31"/>
      <c r="V15" s="32"/>
      <c r="W15" s="53" t="s">
        <v>49</v>
      </c>
      <c r="X15" s="46"/>
      <c r="Y15" s="54"/>
      <c r="Z15" s="50"/>
    </row>
    <row r="16" spans="10:26" ht="25" customHeight="1" thickBot="1" x14ac:dyDescent="0.4">
      <c r="J16" s="33"/>
      <c r="K16" s="34"/>
      <c r="L16" s="35"/>
      <c r="M16" s="38"/>
      <c r="N16" s="39"/>
      <c r="O16" s="42"/>
      <c r="P16" s="43"/>
      <c r="T16" s="33"/>
      <c r="U16" s="34"/>
      <c r="V16" s="35"/>
      <c r="W16" s="47"/>
      <c r="X16" s="48"/>
      <c r="Y16" s="51"/>
      <c r="Z16" s="52"/>
    </row>
  </sheetData>
  <mergeCells count="28">
    <mergeCell ref="T11:V16"/>
    <mergeCell ref="W11:X12"/>
    <mergeCell ref="Y11:Z12"/>
    <mergeCell ref="W13:X14"/>
    <mergeCell ref="Y13:Z14"/>
    <mergeCell ref="W15:X16"/>
    <mergeCell ref="Y15:Z16"/>
    <mergeCell ref="J11:L16"/>
    <mergeCell ref="M11:N12"/>
    <mergeCell ref="M13:N14"/>
    <mergeCell ref="M15:N16"/>
    <mergeCell ref="O11:P12"/>
    <mergeCell ref="O13:P14"/>
    <mergeCell ref="O15:P16"/>
    <mergeCell ref="T9:Z9"/>
    <mergeCell ref="T5:Z5"/>
    <mergeCell ref="J3:P3"/>
    <mergeCell ref="J4:P4"/>
    <mergeCell ref="J6:P6"/>
    <mergeCell ref="J7:P7"/>
    <mergeCell ref="J8:P8"/>
    <mergeCell ref="J9:P9"/>
    <mergeCell ref="J5:P5"/>
    <mergeCell ref="T3:Z3"/>
    <mergeCell ref="T4:Z4"/>
    <mergeCell ref="T6:Z6"/>
    <mergeCell ref="T7:Z7"/>
    <mergeCell ref="T8:Z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4F6AD0-66CC-4453-994E-BEC7C64EBC7C}">
  <sheetPr>
    <tabColor rgb="FFFF0000"/>
  </sheetPr>
  <dimension ref="B1:BT43"/>
  <sheetViews>
    <sheetView workbookViewId="0">
      <selection activeCell="CC28" sqref="CC28"/>
    </sheetView>
  </sheetViews>
  <sheetFormatPr baseColWidth="10" defaultColWidth="6.6328125" defaultRowHeight="14.5" x14ac:dyDescent="0.35"/>
  <cols>
    <col min="1" max="33" width="6.6328125" style="1"/>
    <col min="34" max="49" width="6.6328125" style="1" hidden="1" customWidth="1"/>
    <col min="50" max="50" width="13.36328125" style="1" hidden="1" customWidth="1"/>
    <col min="51" max="51" width="13.26953125" style="1" hidden="1" customWidth="1"/>
    <col min="52" max="69" width="6.6328125" style="1" hidden="1" customWidth="1"/>
    <col min="70" max="70" width="33.54296875" style="1" hidden="1" customWidth="1"/>
    <col min="71" max="71" width="13.7265625" style="1" hidden="1" customWidth="1"/>
    <col min="72" max="72" width="6.6328125" style="1" hidden="1" customWidth="1"/>
    <col min="73" max="16384" width="6.6328125" style="1"/>
  </cols>
  <sheetData>
    <row r="1" spans="2:72" ht="15" thickBot="1" x14ac:dyDescent="0.4"/>
    <row r="2" spans="2:72" ht="15" thickTop="1" x14ac:dyDescent="0.35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5"/>
    </row>
    <row r="3" spans="2:72" x14ac:dyDescent="0.35">
      <c r="B3" s="6"/>
      <c r="C3" s="59" t="s">
        <v>17</v>
      </c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 t="s">
        <v>18</v>
      </c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AE3" s="59"/>
      <c r="AF3" s="59"/>
      <c r="AG3" s="7"/>
    </row>
    <row r="4" spans="2:72" x14ac:dyDescent="0.35">
      <c r="B4" s="6"/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7"/>
    </row>
    <row r="5" spans="2:72" x14ac:dyDescent="0.35">
      <c r="B5" s="6"/>
      <c r="C5" s="11" t="s">
        <v>0</v>
      </c>
      <c r="D5" s="11" t="s">
        <v>1</v>
      </c>
      <c r="E5" s="11" t="s">
        <v>2</v>
      </c>
      <c r="F5" s="58" t="s">
        <v>3</v>
      </c>
      <c r="G5" s="58"/>
      <c r="H5" s="58"/>
      <c r="I5" s="58"/>
      <c r="J5" s="58"/>
      <c r="K5" s="11" t="s">
        <v>4</v>
      </c>
      <c r="L5" s="11" t="s">
        <v>4</v>
      </c>
      <c r="M5" s="58" t="s">
        <v>3</v>
      </c>
      <c r="N5" s="58"/>
      <c r="O5" s="58"/>
      <c r="P5" s="58"/>
      <c r="Q5" s="58"/>
      <c r="R5" s="11" t="s">
        <v>2</v>
      </c>
      <c r="S5" s="58" t="s">
        <v>3</v>
      </c>
      <c r="T5" s="58"/>
      <c r="U5" s="58"/>
      <c r="V5" s="58"/>
      <c r="W5" s="58"/>
      <c r="X5" s="11" t="s">
        <v>5</v>
      </c>
      <c r="Y5" s="11" t="s">
        <v>6</v>
      </c>
      <c r="Z5" s="11" t="s">
        <v>9</v>
      </c>
      <c r="AA5" s="11" t="s">
        <v>10</v>
      </c>
      <c r="AB5" s="11" t="s">
        <v>11</v>
      </c>
      <c r="AC5" s="11" t="s">
        <v>12</v>
      </c>
      <c r="AD5" s="11" t="s">
        <v>13</v>
      </c>
      <c r="AE5" s="11" t="s">
        <v>14</v>
      </c>
      <c r="AF5" s="11" t="s">
        <v>15</v>
      </c>
      <c r="AG5" s="7"/>
      <c r="AI5" s="1" t="s">
        <v>16</v>
      </c>
      <c r="AJ5" s="56" t="s">
        <v>3</v>
      </c>
      <c r="AK5" s="56"/>
      <c r="AL5" s="56"/>
      <c r="AM5" s="56"/>
      <c r="AN5" s="56"/>
      <c r="AO5" s="2" t="s">
        <v>5</v>
      </c>
      <c r="AP5" s="2" t="s">
        <v>6</v>
      </c>
      <c r="AQ5" s="2" t="s">
        <v>9</v>
      </c>
      <c r="AR5" s="2" t="s">
        <v>10</v>
      </c>
      <c r="AS5" s="2" t="s">
        <v>11</v>
      </c>
      <c r="AT5" s="2" t="s">
        <v>12</v>
      </c>
      <c r="AU5" s="2" t="s">
        <v>13</v>
      </c>
      <c r="AV5" s="2" t="s">
        <v>14</v>
      </c>
      <c r="AW5" s="2" t="s">
        <v>15</v>
      </c>
      <c r="AX5" s="1" t="s">
        <v>31</v>
      </c>
      <c r="AY5" s="1" t="s">
        <v>31</v>
      </c>
      <c r="AZ5" s="1" t="s">
        <v>32</v>
      </c>
      <c r="BA5" s="1" t="s">
        <v>39</v>
      </c>
      <c r="BB5" s="1" t="s">
        <v>33</v>
      </c>
      <c r="BC5" s="1" t="s">
        <v>33</v>
      </c>
      <c r="BD5" s="1" t="s">
        <v>34</v>
      </c>
      <c r="BE5" s="1" t="s">
        <v>34</v>
      </c>
      <c r="BF5" s="1" t="s">
        <v>7</v>
      </c>
      <c r="BG5" s="1" t="s">
        <v>7</v>
      </c>
      <c r="BH5" s="1" t="s">
        <v>8</v>
      </c>
      <c r="BI5" s="1" t="s">
        <v>8</v>
      </c>
      <c r="BJ5" s="1" t="s">
        <v>35</v>
      </c>
      <c r="BK5" s="1" t="s">
        <v>35</v>
      </c>
      <c r="BL5" s="1" t="s">
        <v>36</v>
      </c>
      <c r="BM5" s="1" t="s">
        <v>36</v>
      </c>
      <c r="BN5" s="1" t="s">
        <v>37</v>
      </c>
      <c r="BO5" s="1" t="s">
        <v>37</v>
      </c>
      <c r="BP5" s="1" t="s">
        <v>38</v>
      </c>
      <c r="BQ5" s="1" t="s">
        <v>38</v>
      </c>
      <c r="BR5" s="1" t="s">
        <v>3</v>
      </c>
      <c r="BS5" s="1" t="s">
        <v>31</v>
      </c>
      <c r="BT5" s="1" t="s">
        <v>16</v>
      </c>
    </row>
    <row r="6" spans="2:72" x14ac:dyDescent="0.35">
      <c r="B6" s="6"/>
      <c r="F6" s="55" t="str">
        <f>AJ7</f>
        <v>BB</v>
      </c>
      <c r="G6" s="55"/>
      <c r="H6" s="55"/>
      <c r="I6" s="55"/>
      <c r="J6" s="55"/>
      <c r="K6" s="12"/>
      <c r="L6" s="12"/>
      <c r="M6" s="55" t="str">
        <f>AJ6</f>
        <v>AA</v>
      </c>
      <c r="N6" s="55"/>
      <c r="O6" s="55"/>
      <c r="P6" s="55"/>
      <c r="Q6" s="55"/>
      <c r="S6" s="55" t="str">
        <f>VLOOKUP(AH6,AI6:AN11,2,0)</f>
        <v>AA</v>
      </c>
      <c r="T6" s="55"/>
      <c r="U6" s="55"/>
      <c r="V6" s="55"/>
      <c r="W6" s="55"/>
      <c r="X6" s="13">
        <v>1</v>
      </c>
      <c r="Y6" s="12">
        <f>VLOOKUP(S6,AJ6:AW11,7,0)</f>
        <v>0</v>
      </c>
      <c r="Z6" s="1">
        <f>VLOOKUP(S6,AJ6:AW11,8,0)</f>
        <v>0</v>
      </c>
      <c r="AA6" s="1">
        <f>VLOOKUP(S6,AJ6:AW11,9,0)</f>
        <v>0</v>
      </c>
      <c r="AB6" s="1">
        <f>VLOOKUP(S6,AJ6:AW11,10,0)</f>
        <v>0</v>
      </c>
      <c r="AC6" s="1">
        <f>VLOOKUP(S6,AJ6:AW11,11,0)</f>
        <v>0</v>
      </c>
      <c r="AD6" s="1">
        <f>VLOOKUP(S6,AJ6:AW11,12,0)</f>
        <v>0</v>
      </c>
      <c r="AE6" s="1">
        <f>VLOOKUP(S6,AJ6:AW11,13,0)</f>
        <v>0</v>
      </c>
      <c r="AF6" s="1">
        <f>VLOOKUP(S6,AJ6:AW11,14,0)</f>
        <v>0</v>
      </c>
      <c r="AG6" s="7"/>
      <c r="AH6" s="1">
        <v>1</v>
      </c>
      <c r="AI6" s="1">
        <f>AO6</f>
        <v>1</v>
      </c>
      <c r="AJ6" s="56" t="str">
        <f>Equipes!J4</f>
        <v>AA</v>
      </c>
      <c r="AK6" s="56"/>
      <c r="AL6" s="56"/>
      <c r="AM6" s="56"/>
      <c r="AN6" s="56"/>
      <c r="AO6" s="2">
        <f>RANK(AY6,AY6:AY11)</f>
        <v>1</v>
      </c>
      <c r="AP6" s="2">
        <f>SUMPRODUCT((F6:J20=AJ6)*(BD6:BD20))+SUMPRODUCT((M6:Q20=AJ6)*(BE6:BE20))</f>
        <v>0</v>
      </c>
      <c r="AQ6" s="2">
        <f>SUMPRODUCT((F6:J20=AJ6)*(BF6:BF20))+SUMPRODUCT((M6:Q20=AJ6)*(BG6:BG20))</f>
        <v>0</v>
      </c>
      <c r="AR6" s="2">
        <f>SUMPRODUCT((F6:J20=AJ6)*(BH6:BH20))+SUMPRODUCT((M6:Q20=AJ6)*(BI6:BI20))</f>
        <v>0</v>
      </c>
      <c r="AS6" s="2">
        <f>SUMPRODUCT((F6:J20=AJ6)*(BJ6:BJ20))+SUMPRODUCT((M6:Q20=AJ6)*(BK6:BK20))</f>
        <v>0</v>
      </c>
      <c r="AT6" s="2">
        <f>SUMPRODUCT((F6:J20=AJ6)*(BL6:BL20))+SUMPRODUCT((M6:Q20=AJ6)*(BM6:BM20))</f>
        <v>0</v>
      </c>
      <c r="AU6" s="2">
        <f>SUMPRODUCT((F6:J20=AJ6)*(BN6:BN20))+SUMPRODUCT((M6:Q20=AJ6)*(BO6:BO20))</f>
        <v>0</v>
      </c>
      <c r="AV6" s="2">
        <f>SUMPRODUCT((F6:J20=AJ6)*(BP6:BP20))+SUMPRODUCT((M6:Q20=AJ6)*(BQ6:BQ20))</f>
        <v>0</v>
      </c>
      <c r="AW6" s="2">
        <f>AU6-AV6</f>
        <v>0</v>
      </c>
      <c r="AX6" s="1">
        <f>SUM(AP6*1000+(AW6)/100+(AU6)/1000)</f>
        <v>0</v>
      </c>
      <c r="AY6" s="1">
        <f>AX6+0.000006</f>
        <v>6.0000000000000002E-6</v>
      </c>
      <c r="AZ6" s="1">
        <f>E6</f>
        <v>0</v>
      </c>
      <c r="BA6" s="1">
        <f>R6</f>
        <v>0</v>
      </c>
      <c r="BB6" s="1">
        <f>IF(K6="",,IF(K6&gt;L6,Equipes!$O$11,IF(Poules!K6=Poules!L6,Equipes!$O$13,IF(Poules!K6&lt;Poules!L6,Equipes!$O$15))))</f>
        <v>0</v>
      </c>
      <c r="BC6" s="1">
        <f>IF(L6="",,IF(L6&gt;K6,Equipes!$O$11,IF(Poules!L6=Poules!K6,Equipes!$O$13,IF(Poules!L6&lt;Poules!K6,Equipes!$O$15))))</f>
        <v>0</v>
      </c>
      <c r="BD6" s="1">
        <f>BB6-AZ6</f>
        <v>0</v>
      </c>
      <c r="BE6" s="1">
        <f>BC6-BA6</f>
        <v>0</v>
      </c>
      <c r="BF6" s="1">
        <f>IF(K6="",0,1)</f>
        <v>0</v>
      </c>
      <c r="BG6" s="1">
        <f>IF(L6="",0,1)</f>
        <v>0</v>
      </c>
      <c r="BH6" s="1" t="b">
        <f>IF(K6&lt;&gt;"",IF(K6&gt;L6,1))</f>
        <v>0</v>
      </c>
      <c r="BI6" s="1" t="b">
        <f>IF(L6&lt;&gt;"",IF(L6&gt;K6,1))</f>
        <v>0</v>
      </c>
      <c r="BJ6" s="1" t="b">
        <f>IF(K6&lt;&gt;"",IF(K6=L6,1))</f>
        <v>0</v>
      </c>
      <c r="BK6" s="1" t="b">
        <f>IF(L6&lt;&gt;"",IF(L6=K6,1))</f>
        <v>0</v>
      </c>
      <c r="BL6" s="1" t="b">
        <f>IF(K6&lt;&gt;"",IF(K6&lt;L6,1))</f>
        <v>0</v>
      </c>
      <c r="BM6" s="1" t="b">
        <f>IF(L6&lt;&gt;"",IF(L6&lt;K6,1))</f>
        <v>0</v>
      </c>
      <c r="BN6" s="1">
        <f>K6</f>
        <v>0</v>
      </c>
      <c r="BO6" s="1">
        <f>L6</f>
        <v>0</v>
      </c>
      <c r="BP6" s="1">
        <f>L6</f>
        <v>0</v>
      </c>
      <c r="BQ6" s="1">
        <f>K6</f>
        <v>0</v>
      </c>
      <c r="BR6" s="1" t="str">
        <f>VLOOKUP(AH6,AI6:AN11,2,0)</f>
        <v>AA</v>
      </c>
      <c r="BS6" s="1">
        <f>VLOOKUP(BR6,AJ6:AX11,15,0)</f>
        <v>0</v>
      </c>
      <c r="BT6" s="1">
        <f>RANK(BS6,BS6:BS11)</f>
        <v>1</v>
      </c>
    </row>
    <row r="7" spans="2:72" x14ac:dyDescent="0.35">
      <c r="B7" s="6"/>
      <c r="F7" s="55" t="str">
        <f>AJ8</f>
        <v>CC</v>
      </c>
      <c r="G7" s="55"/>
      <c r="H7" s="55"/>
      <c r="I7" s="55"/>
      <c r="J7" s="55"/>
      <c r="K7" s="12"/>
      <c r="L7" s="12"/>
      <c r="M7" s="55" t="str">
        <f>AJ11</f>
        <v>FF</v>
      </c>
      <c r="N7" s="55"/>
      <c r="O7" s="55"/>
      <c r="P7" s="55"/>
      <c r="Q7" s="55"/>
      <c r="S7" s="55" t="str">
        <f>VLOOKUP(AH7,AI6:AN11,2,0)</f>
        <v>BB</v>
      </c>
      <c r="T7" s="55"/>
      <c r="U7" s="55"/>
      <c r="V7" s="55"/>
      <c r="W7" s="55"/>
      <c r="X7" s="13">
        <f>IF(BS7=BS6,BT6,BT7)</f>
        <v>1</v>
      </c>
      <c r="Y7" s="12">
        <f>VLOOKUP(S7,AJ6:AW11,7,0)</f>
        <v>0</v>
      </c>
      <c r="Z7" s="1">
        <f>VLOOKUP(S7,AJ6:AW11,8,0)</f>
        <v>0</v>
      </c>
      <c r="AA7" s="1">
        <f>VLOOKUP(S7,AJ6:AW11,9,0)</f>
        <v>0</v>
      </c>
      <c r="AB7" s="1">
        <f>VLOOKUP(S7,AJ6:AW11,10,0)</f>
        <v>0</v>
      </c>
      <c r="AC7" s="1">
        <f>VLOOKUP(S7,AJ6:AW11,11,0)</f>
        <v>0</v>
      </c>
      <c r="AD7" s="1">
        <f>VLOOKUP(S7,AJ6:AW11,12,0)</f>
        <v>0</v>
      </c>
      <c r="AE7" s="1">
        <f>VLOOKUP(S7,AJ6:AW11,13,0)</f>
        <v>0</v>
      </c>
      <c r="AF7" s="1">
        <f>VLOOKUP(S7,AJ6:AW11,14,0)</f>
        <v>0</v>
      </c>
      <c r="AG7" s="7"/>
      <c r="AH7" s="1">
        <v>2</v>
      </c>
      <c r="AI7" s="1">
        <f t="shared" ref="AI7:AI11" si="0">AO7</f>
        <v>2</v>
      </c>
      <c r="AJ7" s="56" t="str">
        <f>Equipes!J5</f>
        <v>BB</v>
      </c>
      <c r="AK7" s="56"/>
      <c r="AL7" s="56"/>
      <c r="AM7" s="56"/>
      <c r="AN7" s="56"/>
      <c r="AO7" s="2">
        <f>RANK(AY7,AY6:AY11)</f>
        <v>2</v>
      </c>
      <c r="AP7" s="2">
        <f>SUMPRODUCT((F6:J20=AJ7)*(BD6:BD20))+SUMPRODUCT((M6:Q20=AJ7)*(BE6:BE20))</f>
        <v>0</v>
      </c>
      <c r="AQ7" s="2">
        <f>SUMPRODUCT((F6:J20=AJ7)*(BF6:BF20))+SUMPRODUCT((M6:Q20=AJ7)*(BG6:BG20))</f>
        <v>0</v>
      </c>
      <c r="AR7" s="2">
        <f>SUMPRODUCT((F6:J20=AJ7)*(BH6:BH20))+SUMPRODUCT((M6:Q20=AJ7)*(BI6:BI20))</f>
        <v>0</v>
      </c>
      <c r="AS7" s="2">
        <f>SUMPRODUCT((F6:J20=AJ7)*(BJ6:BJ20))+SUMPRODUCT((M6:Q20=AJ7)*(BK6:BK20))</f>
        <v>0</v>
      </c>
      <c r="AT7" s="2">
        <f>SUMPRODUCT((F6:J20=AJ7)*(BL6:BL20))+SUMPRODUCT((M6:Q20=AJ7)*(BM6:BM20))</f>
        <v>0</v>
      </c>
      <c r="AU7" s="2">
        <f>SUMPRODUCT((F6:J20=AJ7)*(BN6:BN20))+SUMPRODUCT((M6:Q20=AJ7)*(BO6:BO20))</f>
        <v>0</v>
      </c>
      <c r="AV7" s="2">
        <f>SUMPRODUCT((F6:J20=AJ7)*(BP6:BP20))+SUMPRODUCT((M6:Q20=AJ7)*(BQ6:BQ20))</f>
        <v>0</v>
      </c>
      <c r="AW7" s="2">
        <f t="shared" ref="AW7:AW11" si="1">AU7-AV7</f>
        <v>0</v>
      </c>
      <c r="AX7" s="1">
        <f t="shared" ref="AX7:AX11" si="2">SUM(AP7*1000+(AW7)/100+(AU7)/1000)</f>
        <v>0</v>
      </c>
      <c r="AY7" s="1">
        <f>AX7+0.000005</f>
        <v>5.0000000000000004E-6</v>
      </c>
      <c r="AZ7" s="1">
        <f t="shared" ref="AZ7:AZ20" si="3">E7</f>
        <v>0</v>
      </c>
      <c r="BA7" s="1">
        <f t="shared" ref="BA7:BA20" si="4">R7</f>
        <v>0</v>
      </c>
      <c r="BB7" s="1">
        <f>IF(K7="",,IF(K7&gt;L7,Equipes!$O$11,IF(Poules!K7=Poules!L7,Equipes!$O$13,IF(Poules!K7&lt;Poules!L7,Equipes!$O$15))))</f>
        <v>0</v>
      </c>
      <c r="BC7" s="1">
        <f>IF(L7="",,IF(L7&gt;K7,Equipes!$O$11,IF(Poules!L7=Poules!K7,Equipes!$O$13,IF(Poules!L7&lt;Poules!K7,Equipes!$O$15))))</f>
        <v>0</v>
      </c>
      <c r="BD7" s="1">
        <f t="shared" ref="BD7:BD20" si="5">BB7-AZ7</f>
        <v>0</v>
      </c>
      <c r="BE7" s="1">
        <f t="shared" ref="BE7:BE20" si="6">BC7-BA7</f>
        <v>0</v>
      </c>
      <c r="BF7" s="1">
        <f t="shared" ref="BF7:BF20" si="7">IF(K7="",0,1)</f>
        <v>0</v>
      </c>
      <c r="BG7" s="1">
        <f t="shared" ref="BG7:BG20" si="8">IF(L7="",0,1)</f>
        <v>0</v>
      </c>
      <c r="BH7" s="1" t="b">
        <f t="shared" ref="BH7:BH20" si="9">IF(K7&lt;&gt;"",IF(K7&gt;L7,1))</f>
        <v>0</v>
      </c>
      <c r="BI7" s="1" t="b">
        <f t="shared" ref="BI7:BI20" si="10">IF(L7&lt;&gt;"",IF(L7&gt;K7,1))</f>
        <v>0</v>
      </c>
      <c r="BJ7" s="1" t="b">
        <f t="shared" ref="BJ7:BJ20" si="11">IF(K7&lt;&gt;"",IF(K7=L7,1))</f>
        <v>0</v>
      </c>
      <c r="BK7" s="1" t="b">
        <f t="shared" ref="BK7:BK20" si="12">IF(L7&lt;&gt;"",IF(L7=K7,1))</f>
        <v>0</v>
      </c>
      <c r="BL7" s="1" t="b">
        <f t="shared" ref="BL7:BL20" si="13">IF(K7&lt;&gt;"",IF(K7&lt;L7,1))</f>
        <v>0</v>
      </c>
      <c r="BM7" s="1" t="b">
        <f t="shared" ref="BM7:BM20" si="14">IF(L7&lt;&gt;"",IF(L7&lt;K7,1))</f>
        <v>0</v>
      </c>
      <c r="BN7" s="1">
        <f t="shared" ref="BN7:BN20" si="15">K7</f>
        <v>0</v>
      </c>
      <c r="BO7" s="1">
        <f t="shared" ref="BO7:BO20" si="16">L7</f>
        <v>0</v>
      </c>
      <c r="BP7" s="1">
        <f t="shared" ref="BP7:BP20" si="17">L7</f>
        <v>0</v>
      </c>
      <c r="BQ7" s="1">
        <f t="shared" ref="BQ7:BQ20" si="18">K7</f>
        <v>0</v>
      </c>
      <c r="BR7" s="1" t="str">
        <f>VLOOKUP(AH7,AI6:AN11,2,0)</f>
        <v>BB</v>
      </c>
      <c r="BS7" s="1">
        <f>VLOOKUP(BR7,AJ6:AX11,15,0)</f>
        <v>0</v>
      </c>
      <c r="BT7" s="1">
        <f>RANK(BS7,BS6:BS11)</f>
        <v>1</v>
      </c>
    </row>
    <row r="8" spans="2:72" x14ac:dyDescent="0.35">
      <c r="B8" s="6"/>
      <c r="F8" s="55" t="str">
        <f>AJ10</f>
        <v>EE</v>
      </c>
      <c r="G8" s="55"/>
      <c r="H8" s="55"/>
      <c r="I8" s="55"/>
      <c r="J8" s="55"/>
      <c r="K8" s="12"/>
      <c r="L8" s="12"/>
      <c r="M8" s="55" t="str">
        <f>AJ9</f>
        <v>DD</v>
      </c>
      <c r="N8" s="55"/>
      <c r="O8" s="55"/>
      <c r="P8" s="55"/>
      <c r="Q8" s="55"/>
      <c r="S8" s="55" t="str">
        <f>VLOOKUP(AH8,AI6:AN11,2,0)</f>
        <v>CC</v>
      </c>
      <c r="T8" s="55"/>
      <c r="U8" s="55"/>
      <c r="V8" s="55"/>
      <c r="W8" s="55"/>
      <c r="X8" s="13">
        <f t="shared" ref="X8:X11" si="19">IF(BS8=BS7,BT7,BT8)</f>
        <v>1</v>
      </c>
      <c r="Y8" s="12">
        <f>VLOOKUP(S8,AJ6:AW11,7,0)</f>
        <v>0</v>
      </c>
      <c r="Z8" s="1">
        <f>VLOOKUP(S8,AJ6:AW11,8,0)</f>
        <v>0</v>
      </c>
      <c r="AA8" s="1">
        <f>VLOOKUP(S8,AJ6:AW11,9,0)</f>
        <v>0</v>
      </c>
      <c r="AB8" s="1">
        <f>VLOOKUP(S8,AJ6:AW11,10,0)</f>
        <v>0</v>
      </c>
      <c r="AC8" s="1">
        <f>VLOOKUP(S8,AJ6:AW11,11,0)</f>
        <v>0</v>
      </c>
      <c r="AD8" s="1">
        <f>VLOOKUP(S8,AJ6:AW11,12,0)</f>
        <v>0</v>
      </c>
      <c r="AE8" s="1">
        <f>VLOOKUP(S8,AJ6:AW11,13,0)</f>
        <v>0</v>
      </c>
      <c r="AF8" s="1">
        <f>VLOOKUP(S8,AJ6:AW11,14,0)</f>
        <v>0</v>
      </c>
      <c r="AG8" s="7"/>
      <c r="AH8" s="1">
        <v>3</v>
      </c>
      <c r="AI8" s="1">
        <f t="shared" si="0"/>
        <v>3</v>
      </c>
      <c r="AJ8" s="56" t="str">
        <f>Equipes!J6</f>
        <v>CC</v>
      </c>
      <c r="AK8" s="56"/>
      <c r="AL8" s="56"/>
      <c r="AM8" s="56"/>
      <c r="AN8" s="56"/>
      <c r="AO8" s="2">
        <f>RANK(AY8,AY6:AY11)</f>
        <v>3</v>
      </c>
      <c r="AP8" s="2">
        <f>SUMPRODUCT((F6:J20=AJ8)*(BD6:BD20))+SUMPRODUCT((M6:Q20=AJ8)*(BE6:BE20))</f>
        <v>0</v>
      </c>
      <c r="AQ8" s="2">
        <f>SUMPRODUCT((F6:J20=AJ8)*(BF6:BF20))+SUMPRODUCT((M6:Q20=AJ8)*(BG6:BG20))</f>
        <v>0</v>
      </c>
      <c r="AR8" s="2">
        <f>SUMPRODUCT((F6:J20=AJ8)*(BH6:BH20))+SUMPRODUCT((M6:Q20=AJ8)*(BI6:BI20))</f>
        <v>0</v>
      </c>
      <c r="AS8" s="2">
        <f>SUMPRODUCT((F6:J20=AJ8)*(BJ6:BJ20))+SUMPRODUCT((M6:Q20=AJ8)*(BK6:BK20))</f>
        <v>0</v>
      </c>
      <c r="AT8" s="2">
        <f>SUMPRODUCT((F6:J20=AJ8)*(BL6:BL20))+SUMPRODUCT((M6:Q20=AJ8)*(BM6:BM20))</f>
        <v>0</v>
      </c>
      <c r="AU8" s="2">
        <f>SUMPRODUCT((F6:J20=AJ8)*(BN6:BN20))+SUMPRODUCT((M6:Q20=AJ8)*(BO6:BO20))</f>
        <v>0</v>
      </c>
      <c r="AV8" s="2">
        <f>SUMPRODUCT((F6:J20=AJ8)*(BP6:BP20))+SUMPRODUCT((M6:Q20=AJ8)*(BQ6:BQ20))</f>
        <v>0</v>
      </c>
      <c r="AW8" s="2">
        <f t="shared" si="1"/>
        <v>0</v>
      </c>
      <c r="AX8" s="1">
        <f t="shared" si="2"/>
        <v>0</v>
      </c>
      <c r="AY8" s="1">
        <f>AX8+0.000004</f>
        <v>3.9999999999999998E-6</v>
      </c>
      <c r="AZ8" s="1">
        <f t="shared" si="3"/>
        <v>0</v>
      </c>
      <c r="BA8" s="1">
        <f t="shared" si="4"/>
        <v>0</v>
      </c>
      <c r="BB8" s="1">
        <f>IF(K8="",,IF(K8&gt;L8,Equipes!$O$11,IF(Poules!K8=Poules!L8,Equipes!$O$13,IF(Poules!K8&lt;Poules!L8,Equipes!$O$15))))</f>
        <v>0</v>
      </c>
      <c r="BC8" s="1">
        <f>IF(L8="",,IF(L8&gt;K8,Equipes!$O$11,IF(Poules!L8=Poules!K8,Equipes!$O$13,IF(Poules!L8&lt;Poules!K8,Equipes!$O$15))))</f>
        <v>0</v>
      </c>
      <c r="BD8" s="1">
        <f t="shared" si="5"/>
        <v>0</v>
      </c>
      <c r="BE8" s="1">
        <f t="shared" si="6"/>
        <v>0</v>
      </c>
      <c r="BF8" s="1">
        <f t="shared" si="7"/>
        <v>0</v>
      </c>
      <c r="BG8" s="1">
        <f t="shared" si="8"/>
        <v>0</v>
      </c>
      <c r="BH8" s="1" t="b">
        <f t="shared" si="9"/>
        <v>0</v>
      </c>
      <c r="BI8" s="1" t="b">
        <f t="shared" si="10"/>
        <v>0</v>
      </c>
      <c r="BJ8" s="1" t="b">
        <f t="shared" si="11"/>
        <v>0</v>
      </c>
      <c r="BK8" s="1" t="b">
        <f t="shared" si="12"/>
        <v>0</v>
      </c>
      <c r="BL8" s="1" t="b">
        <f t="shared" si="13"/>
        <v>0</v>
      </c>
      <c r="BM8" s="1" t="b">
        <f t="shared" si="14"/>
        <v>0</v>
      </c>
      <c r="BN8" s="1">
        <f t="shared" si="15"/>
        <v>0</v>
      </c>
      <c r="BO8" s="1">
        <f t="shared" si="16"/>
        <v>0</v>
      </c>
      <c r="BP8" s="1">
        <f t="shared" si="17"/>
        <v>0</v>
      </c>
      <c r="BQ8" s="1">
        <f t="shared" si="18"/>
        <v>0</v>
      </c>
      <c r="BR8" s="1" t="str">
        <f>VLOOKUP(AH8,AI6:AN11,2,0)</f>
        <v>CC</v>
      </c>
      <c r="BS8" s="1">
        <f>VLOOKUP(BR8,AJ6:AX11,15,0)</f>
        <v>0</v>
      </c>
      <c r="BT8" s="1">
        <f>RANK(BS8,BS6:BS11)</f>
        <v>1</v>
      </c>
    </row>
    <row r="9" spans="2:72" x14ac:dyDescent="0.35">
      <c r="B9" s="6"/>
      <c r="F9" s="55" t="str">
        <f>AJ6</f>
        <v>AA</v>
      </c>
      <c r="G9" s="55"/>
      <c r="H9" s="55"/>
      <c r="I9" s="55"/>
      <c r="J9" s="55"/>
      <c r="K9" s="12"/>
      <c r="L9" s="12"/>
      <c r="M9" s="55" t="str">
        <f>AJ8</f>
        <v>CC</v>
      </c>
      <c r="N9" s="55"/>
      <c r="O9" s="55"/>
      <c r="P9" s="55"/>
      <c r="Q9" s="55"/>
      <c r="S9" s="55" t="str">
        <f>VLOOKUP(AH9,AI6:AN11,2,0)</f>
        <v>DD</v>
      </c>
      <c r="T9" s="55"/>
      <c r="U9" s="55"/>
      <c r="V9" s="55"/>
      <c r="W9" s="55"/>
      <c r="X9" s="13">
        <f t="shared" si="19"/>
        <v>1</v>
      </c>
      <c r="Y9" s="12">
        <f>VLOOKUP(S9,AJ6:AW11,7,0)</f>
        <v>0</v>
      </c>
      <c r="Z9" s="1">
        <f>VLOOKUP(S9,AJ6:AW11,8,0)</f>
        <v>0</v>
      </c>
      <c r="AA9" s="1">
        <f>VLOOKUP(S9,AJ6:AW11,9,0)</f>
        <v>0</v>
      </c>
      <c r="AB9" s="1">
        <f>VLOOKUP(S9,AJ6:AW11,10,0)</f>
        <v>0</v>
      </c>
      <c r="AC9" s="1">
        <f>VLOOKUP(S9,AJ6:AW11,11,0)</f>
        <v>0</v>
      </c>
      <c r="AD9" s="1">
        <f>VLOOKUP(S9,AJ6:AW11,12,0)</f>
        <v>0</v>
      </c>
      <c r="AE9" s="1">
        <f>VLOOKUP(S9,AJ6:AW11,13,0)</f>
        <v>0</v>
      </c>
      <c r="AF9" s="1">
        <f>VLOOKUP(S9,AJ6:AW11,14,0)</f>
        <v>0</v>
      </c>
      <c r="AG9" s="7"/>
      <c r="AH9" s="1">
        <v>4</v>
      </c>
      <c r="AI9" s="1">
        <f t="shared" si="0"/>
        <v>4</v>
      </c>
      <c r="AJ9" s="56" t="str">
        <f>Equipes!J7</f>
        <v>DD</v>
      </c>
      <c r="AK9" s="56"/>
      <c r="AL9" s="56"/>
      <c r="AM9" s="56"/>
      <c r="AN9" s="56"/>
      <c r="AO9" s="2">
        <f>RANK(AY9,AY6:AY11)</f>
        <v>4</v>
      </c>
      <c r="AP9" s="2">
        <f>SUMPRODUCT((F6:J20=AJ9)*(BD6:BD20))+SUMPRODUCT((M6:Q20=AJ9)*(BE6:BE20))</f>
        <v>0</v>
      </c>
      <c r="AQ9" s="2">
        <f>SUMPRODUCT((F6:J20=AJ9)*(BF6:BF20))+SUMPRODUCT((M6:Q20=AJ9)*(BG6:BG20))</f>
        <v>0</v>
      </c>
      <c r="AR9" s="2">
        <f>SUMPRODUCT((F6:J20=AJ9)*(BH6:BH20))+SUMPRODUCT((M6:Q20=AJ9)*(BI6:BI20))</f>
        <v>0</v>
      </c>
      <c r="AS9" s="2">
        <f>SUMPRODUCT((F6:J20=AJ9)*(BJ6:BJ20))+SUMPRODUCT((M6:Q20=AJ9)*(BK6:BK20))</f>
        <v>0</v>
      </c>
      <c r="AT9" s="2">
        <f>SUMPRODUCT((F6:J20=AJ9)*(BL6:BL20))+SUMPRODUCT((M6:Q20=AJ9)*(BM6:BM20))</f>
        <v>0</v>
      </c>
      <c r="AU9" s="2">
        <f>SUMPRODUCT((F6:J20=AJ9)*(BN6:BN20))+SUMPRODUCT((M6:Q20=AJ9)*(BO6:BO20))</f>
        <v>0</v>
      </c>
      <c r="AV9" s="2">
        <f>SUMPRODUCT((F6:J20=AJ9)*(BP6:BP20))+SUMPRODUCT((M6:Q20=AJ9)*(BQ6:BQ20))</f>
        <v>0</v>
      </c>
      <c r="AW9" s="2">
        <f t="shared" si="1"/>
        <v>0</v>
      </c>
      <c r="AX9" s="1">
        <f t="shared" si="2"/>
        <v>0</v>
      </c>
      <c r="AY9" s="1">
        <f>AX9+0.000003</f>
        <v>3.0000000000000001E-6</v>
      </c>
      <c r="AZ9" s="1">
        <f t="shared" si="3"/>
        <v>0</v>
      </c>
      <c r="BA9" s="1">
        <f t="shared" si="4"/>
        <v>0</v>
      </c>
      <c r="BB9" s="1">
        <f>IF(K9="",,IF(K9&gt;L9,Equipes!$O$11,IF(Poules!K9=Poules!L9,Equipes!$O$13,IF(Poules!K9&lt;Poules!L9,Equipes!$O$15))))</f>
        <v>0</v>
      </c>
      <c r="BC9" s="1">
        <f>IF(L9="",,IF(L9&gt;K9,Equipes!$O$11,IF(Poules!L9=Poules!K9,Equipes!$O$13,IF(Poules!L9&lt;Poules!K9,Equipes!$O$15))))</f>
        <v>0</v>
      </c>
      <c r="BD9" s="1">
        <f t="shared" si="5"/>
        <v>0</v>
      </c>
      <c r="BE9" s="1">
        <f t="shared" si="6"/>
        <v>0</v>
      </c>
      <c r="BF9" s="1">
        <f t="shared" si="7"/>
        <v>0</v>
      </c>
      <c r="BG9" s="1">
        <f t="shared" si="8"/>
        <v>0</v>
      </c>
      <c r="BH9" s="1" t="b">
        <f t="shared" si="9"/>
        <v>0</v>
      </c>
      <c r="BI9" s="1" t="b">
        <f t="shared" si="10"/>
        <v>0</v>
      </c>
      <c r="BJ9" s="1" t="b">
        <f t="shared" si="11"/>
        <v>0</v>
      </c>
      <c r="BK9" s="1" t="b">
        <f t="shared" si="12"/>
        <v>0</v>
      </c>
      <c r="BL9" s="1" t="b">
        <f t="shared" si="13"/>
        <v>0</v>
      </c>
      <c r="BM9" s="1" t="b">
        <f t="shared" si="14"/>
        <v>0</v>
      </c>
      <c r="BN9" s="1">
        <f t="shared" si="15"/>
        <v>0</v>
      </c>
      <c r="BO9" s="1">
        <f t="shared" si="16"/>
        <v>0</v>
      </c>
      <c r="BP9" s="1">
        <f t="shared" si="17"/>
        <v>0</v>
      </c>
      <c r="BQ9" s="1">
        <f t="shared" si="18"/>
        <v>0</v>
      </c>
      <c r="BR9" s="1" t="str">
        <f>VLOOKUP(AH9,AI6:AN11,2,0)</f>
        <v>DD</v>
      </c>
      <c r="BS9" s="1">
        <f>VLOOKUP(BR9,AJ6:AX11,15,0)</f>
        <v>0</v>
      </c>
      <c r="BT9" s="1">
        <f>RANK(BS9,BS6:BS11)</f>
        <v>1</v>
      </c>
    </row>
    <row r="10" spans="2:72" x14ac:dyDescent="0.35">
      <c r="B10" s="6"/>
      <c r="F10" s="55" t="str">
        <f>AJ9</f>
        <v>DD</v>
      </c>
      <c r="G10" s="55"/>
      <c r="H10" s="55"/>
      <c r="I10" s="55"/>
      <c r="J10" s="55"/>
      <c r="K10" s="12"/>
      <c r="L10" s="12"/>
      <c r="M10" s="55" t="str">
        <f>AJ7</f>
        <v>BB</v>
      </c>
      <c r="N10" s="55"/>
      <c r="O10" s="55"/>
      <c r="P10" s="55"/>
      <c r="Q10" s="55"/>
      <c r="S10" s="55" t="str">
        <f>VLOOKUP(AH10,AI6:AN11,2,0)</f>
        <v>EE</v>
      </c>
      <c r="T10" s="55"/>
      <c r="U10" s="55"/>
      <c r="V10" s="55"/>
      <c r="W10" s="55"/>
      <c r="X10" s="13">
        <f t="shared" si="19"/>
        <v>1</v>
      </c>
      <c r="Y10" s="12">
        <f>VLOOKUP(S10,AJ6:AW11,7,0)</f>
        <v>0</v>
      </c>
      <c r="Z10" s="1">
        <f>VLOOKUP(S10,AJ6:AW11,8,0)</f>
        <v>0</v>
      </c>
      <c r="AA10" s="1">
        <f>VLOOKUP(S10,AJ6:AW11,9,0)</f>
        <v>0</v>
      </c>
      <c r="AB10" s="1">
        <f>VLOOKUP(S10,AJ6:AW11,10,0)</f>
        <v>0</v>
      </c>
      <c r="AC10" s="1">
        <f>VLOOKUP(S10,AJ6:AW11,11,0)</f>
        <v>0</v>
      </c>
      <c r="AD10" s="1">
        <f>VLOOKUP(S10,AJ6:AW11,12,0)</f>
        <v>0</v>
      </c>
      <c r="AE10" s="1">
        <f>VLOOKUP(S10,AJ6:AW11,13,0)</f>
        <v>0</v>
      </c>
      <c r="AF10" s="1">
        <f>VLOOKUP(S10,AJ6:AW11,14,0)</f>
        <v>0</v>
      </c>
      <c r="AG10" s="7"/>
      <c r="AH10" s="1">
        <v>5</v>
      </c>
      <c r="AI10" s="1">
        <f t="shared" si="0"/>
        <v>5</v>
      </c>
      <c r="AJ10" s="56" t="str">
        <f>Equipes!J8</f>
        <v>EE</v>
      </c>
      <c r="AK10" s="56"/>
      <c r="AL10" s="56"/>
      <c r="AM10" s="56"/>
      <c r="AN10" s="56"/>
      <c r="AO10" s="2">
        <f>RANK(AY10,AY6:AY11)</f>
        <v>5</v>
      </c>
      <c r="AP10" s="2">
        <f>SUMPRODUCT((F6:J20=AJ10)*(BD6:BD20))+SUMPRODUCT((M6:Q20=AJ10)*(BE6:BE20))</f>
        <v>0</v>
      </c>
      <c r="AQ10" s="2">
        <f>SUMPRODUCT((F6:J20=AJ10)*(BF6:BF20))+SUMPRODUCT((M6:Q20=AJ10)*(BG6:BG20))</f>
        <v>0</v>
      </c>
      <c r="AR10" s="2">
        <f>SUMPRODUCT((F6:J20=AJ10)*(BH6:BH20))+SUMPRODUCT((M6:Q20=AJ10)*(BI6:BI20))</f>
        <v>0</v>
      </c>
      <c r="AS10" s="2">
        <f>SUMPRODUCT((F6:J20=AJ10)*(BJ6:BJ20))+SUMPRODUCT((M6:Q20=AJ10)*(BK6:BK20))</f>
        <v>0</v>
      </c>
      <c r="AT10" s="2">
        <f>SUMPRODUCT((F6:J20=AJ10)*(BL6:BL20))+SUMPRODUCT((M6:Q20=AJ10)*(BM6:BM20))</f>
        <v>0</v>
      </c>
      <c r="AU10" s="2">
        <f>SUMPRODUCT((F6:J20=AJ10)*(BN6:BN20))+SUMPRODUCT((M6:Q20=AJ10)*(BO6:BO20))</f>
        <v>0</v>
      </c>
      <c r="AV10" s="2">
        <f>SUMPRODUCT((F6:J20=AJ10)*(BP6:BP20))+SUMPRODUCT((M6:Q20=AJ10)*(BQ6:BQ20))</f>
        <v>0</v>
      </c>
      <c r="AW10" s="2">
        <f t="shared" si="1"/>
        <v>0</v>
      </c>
      <c r="AX10" s="1">
        <f t="shared" si="2"/>
        <v>0</v>
      </c>
      <c r="AY10" s="1">
        <f>AX10+0.000002</f>
        <v>1.9999999999999999E-6</v>
      </c>
      <c r="AZ10" s="1">
        <f t="shared" si="3"/>
        <v>0</v>
      </c>
      <c r="BA10" s="1">
        <f t="shared" si="4"/>
        <v>0</v>
      </c>
      <c r="BB10" s="1">
        <f>IF(K10="",,IF(K10&gt;L10,Equipes!$O$11,IF(Poules!K10=Poules!L10,Equipes!$O$13,IF(Poules!K10&lt;Poules!L10,Equipes!$O$15))))</f>
        <v>0</v>
      </c>
      <c r="BC10" s="1">
        <f>IF(L10="",,IF(L10&gt;K10,Equipes!$O$11,IF(Poules!L10=Poules!K10,Equipes!$O$13,IF(Poules!L10&lt;Poules!K10,Equipes!$O$15))))</f>
        <v>0</v>
      </c>
      <c r="BD10" s="1">
        <f t="shared" si="5"/>
        <v>0</v>
      </c>
      <c r="BE10" s="1">
        <f t="shared" si="6"/>
        <v>0</v>
      </c>
      <c r="BF10" s="1">
        <f t="shared" si="7"/>
        <v>0</v>
      </c>
      <c r="BG10" s="1">
        <f t="shared" si="8"/>
        <v>0</v>
      </c>
      <c r="BH10" s="1" t="b">
        <f t="shared" si="9"/>
        <v>0</v>
      </c>
      <c r="BI10" s="1" t="b">
        <f t="shared" si="10"/>
        <v>0</v>
      </c>
      <c r="BJ10" s="1" t="b">
        <f t="shared" si="11"/>
        <v>0</v>
      </c>
      <c r="BK10" s="1" t="b">
        <f t="shared" si="12"/>
        <v>0</v>
      </c>
      <c r="BL10" s="1" t="b">
        <f t="shared" si="13"/>
        <v>0</v>
      </c>
      <c r="BM10" s="1" t="b">
        <f t="shared" si="14"/>
        <v>0</v>
      </c>
      <c r="BN10" s="1">
        <f t="shared" si="15"/>
        <v>0</v>
      </c>
      <c r="BO10" s="1">
        <f t="shared" si="16"/>
        <v>0</v>
      </c>
      <c r="BP10" s="1">
        <f t="shared" si="17"/>
        <v>0</v>
      </c>
      <c r="BQ10" s="1">
        <f t="shared" si="18"/>
        <v>0</v>
      </c>
      <c r="BR10" s="1" t="str">
        <f>VLOOKUP(AH10,AI6:AN11,2,0)</f>
        <v>EE</v>
      </c>
      <c r="BS10" s="1">
        <f>VLOOKUP(BR10,AJ6:AX11,15,0)</f>
        <v>0</v>
      </c>
      <c r="BT10" s="1">
        <f>RANK(BS10,BS6:BS11)</f>
        <v>1</v>
      </c>
    </row>
    <row r="11" spans="2:72" x14ac:dyDescent="0.35">
      <c r="B11" s="6"/>
      <c r="F11" s="55" t="str">
        <f>AJ11</f>
        <v>FF</v>
      </c>
      <c r="G11" s="55"/>
      <c r="H11" s="55"/>
      <c r="I11" s="55"/>
      <c r="J11" s="55"/>
      <c r="K11" s="12"/>
      <c r="L11" s="12"/>
      <c r="M11" s="55" t="str">
        <f>AJ10</f>
        <v>EE</v>
      </c>
      <c r="N11" s="55"/>
      <c r="O11" s="55"/>
      <c r="P11" s="55"/>
      <c r="Q11" s="55"/>
      <c r="S11" s="55" t="str">
        <f>VLOOKUP(AH11,AI6:AN11,2,0)</f>
        <v>FF</v>
      </c>
      <c r="T11" s="55"/>
      <c r="U11" s="55"/>
      <c r="V11" s="55"/>
      <c r="W11" s="55"/>
      <c r="X11" s="13">
        <f t="shared" si="19"/>
        <v>1</v>
      </c>
      <c r="Y11" s="12">
        <f>VLOOKUP(S11,AJ6:AW11,7,0)</f>
        <v>0</v>
      </c>
      <c r="Z11" s="1">
        <f>VLOOKUP(S11,AJ6:AW11,8,0)</f>
        <v>0</v>
      </c>
      <c r="AA11" s="1">
        <f>VLOOKUP(S11,AJ6:AW11,9,0)</f>
        <v>0</v>
      </c>
      <c r="AB11" s="1">
        <f>VLOOKUP(S11,AJ6:AW11,10,0)</f>
        <v>0</v>
      </c>
      <c r="AC11" s="1">
        <f>VLOOKUP(S11,AJ6:AW11,11,0)</f>
        <v>0</v>
      </c>
      <c r="AD11" s="1">
        <f>VLOOKUP(S11,AJ6:AW11,12,0)</f>
        <v>0</v>
      </c>
      <c r="AE11" s="1">
        <f>VLOOKUP(S11,AJ6:AW11,13,0)</f>
        <v>0</v>
      </c>
      <c r="AF11" s="1">
        <f>VLOOKUP(S11,AJ6:AW11,14,0)</f>
        <v>0</v>
      </c>
      <c r="AG11" s="7"/>
      <c r="AH11" s="1">
        <v>6</v>
      </c>
      <c r="AI11" s="1">
        <f t="shared" si="0"/>
        <v>6</v>
      </c>
      <c r="AJ11" s="56" t="str">
        <f>Equipes!J9</f>
        <v>FF</v>
      </c>
      <c r="AK11" s="56"/>
      <c r="AL11" s="56"/>
      <c r="AM11" s="56"/>
      <c r="AN11" s="56"/>
      <c r="AO11" s="2">
        <f>RANK(AY11,AY6:AY11)</f>
        <v>6</v>
      </c>
      <c r="AP11" s="2">
        <f>SUMPRODUCT((F6:J20=AJ11)*(BD6:BD20))+SUMPRODUCT((M6:Q20=AJ11)*(BE6:BE20))</f>
        <v>0</v>
      </c>
      <c r="AQ11" s="2">
        <f>SUMPRODUCT((F6:J20=AJ11)*(BF6:BF20))+SUMPRODUCT((M6:Q20=AJ11)*(BG6:BG20))</f>
        <v>0</v>
      </c>
      <c r="AR11" s="2">
        <f>SUMPRODUCT((F6:J20=AJ11)*(BH6:BH20))+SUMPRODUCT((M6:Q20=AJ11)*(BI6:BI20))</f>
        <v>0</v>
      </c>
      <c r="AS11" s="2">
        <f>SUMPRODUCT((F6:J20=AJ11)*(BJ6:BJ20))+SUMPRODUCT((M6:Q20=AJ11)*(BK6:BK20))</f>
        <v>0</v>
      </c>
      <c r="AT11" s="2">
        <f>SUMPRODUCT((F6:J20=AJ11)*(BL6:BL20))+SUMPRODUCT((M6:Q20=AJ11)*(BM6:BM20))</f>
        <v>0</v>
      </c>
      <c r="AU11" s="2">
        <f>SUMPRODUCT((F6:J20=AJ11)*(BN6:BN20))+SUMPRODUCT((M6:Q20=AJ11)*(BO6:BO20))</f>
        <v>0</v>
      </c>
      <c r="AV11" s="2">
        <f>SUMPRODUCT((F6:J20=AJ11)*(BP6:BP20))+SUMPRODUCT((M6:Q20=AJ11)*(BQ6:BQ20))</f>
        <v>0</v>
      </c>
      <c r="AW11" s="2">
        <f t="shared" si="1"/>
        <v>0</v>
      </c>
      <c r="AX11" s="1">
        <f t="shared" si="2"/>
        <v>0</v>
      </c>
      <c r="AY11" s="1">
        <f>AX11+0.000001</f>
        <v>9.9999999999999995E-7</v>
      </c>
      <c r="AZ11" s="1">
        <f t="shared" si="3"/>
        <v>0</v>
      </c>
      <c r="BA11" s="1">
        <f t="shared" si="4"/>
        <v>0</v>
      </c>
      <c r="BB11" s="1">
        <f>IF(K11="",,IF(K11&gt;L11,Equipes!$O$11,IF(Poules!K11=Poules!L11,Equipes!$O$13,IF(Poules!K11&lt;Poules!L11,Equipes!$O$15))))</f>
        <v>0</v>
      </c>
      <c r="BC11" s="1">
        <f>IF(L11="",,IF(L11&gt;K11,Equipes!$O$11,IF(Poules!L11=Poules!K11,Equipes!$O$13,IF(Poules!L11&lt;Poules!K11,Equipes!$O$15))))</f>
        <v>0</v>
      </c>
      <c r="BD11" s="1">
        <f t="shared" si="5"/>
        <v>0</v>
      </c>
      <c r="BE11" s="1">
        <f t="shared" si="6"/>
        <v>0</v>
      </c>
      <c r="BF11" s="1">
        <f t="shared" si="7"/>
        <v>0</v>
      </c>
      <c r="BG11" s="1">
        <f t="shared" si="8"/>
        <v>0</v>
      </c>
      <c r="BH11" s="1" t="b">
        <f t="shared" si="9"/>
        <v>0</v>
      </c>
      <c r="BI11" s="1" t="b">
        <f t="shared" si="10"/>
        <v>0</v>
      </c>
      <c r="BJ11" s="1" t="b">
        <f t="shared" si="11"/>
        <v>0</v>
      </c>
      <c r="BK11" s="1" t="b">
        <f t="shared" si="12"/>
        <v>0</v>
      </c>
      <c r="BL11" s="1" t="b">
        <f t="shared" si="13"/>
        <v>0</v>
      </c>
      <c r="BM11" s="1" t="b">
        <f t="shared" si="14"/>
        <v>0</v>
      </c>
      <c r="BN11" s="1">
        <f t="shared" si="15"/>
        <v>0</v>
      </c>
      <c r="BO11" s="1">
        <f t="shared" si="16"/>
        <v>0</v>
      </c>
      <c r="BP11" s="1">
        <f t="shared" si="17"/>
        <v>0</v>
      </c>
      <c r="BQ11" s="1">
        <f t="shared" si="18"/>
        <v>0</v>
      </c>
      <c r="BR11" s="1" t="str">
        <f>VLOOKUP(AH11,AI6:AN11,2,0)</f>
        <v>FF</v>
      </c>
      <c r="BS11" s="1">
        <f>VLOOKUP(BR11,AJ6:AX11,15,0)</f>
        <v>0</v>
      </c>
      <c r="BT11" s="1">
        <f>RANK(BS11,BS6:BS11)</f>
        <v>1</v>
      </c>
    </row>
    <row r="12" spans="2:72" x14ac:dyDescent="0.35">
      <c r="B12" s="6"/>
      <c r="F12" s="55" t="str">
        <f>AJ7</f>
        <v>BB</v>
      </c>
      <c r="G12" s="55"/>
      <c r="H12" s="55"/>
      <c r="I12" s="55"/>
      <c r="J12" s="55"/>
      <c r="K12" s="12"/>
      <c r="L12" s="12"/>
      <c r="M12" s="55" t="str">
        <f>AJ11</f>
        <v>FF</v>
      </c>
      <c r="N12" s="55"/>
      <c r="O12" s="55"/>
      <c r="P12" s="55"/>
      <c r="Q12" s="55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7"/>
      <c r="AZ12" s="1">
        <f t="shared" si="3"/>
        <v>0</v>
      </c>
      <c r="BA12" s="1">
        <f t="shared" si="4"/>
        <v>0</v>
      </c>
      <c r="BB12" s="1">
        <f>IF(K12="",,IF(K12&gt;L12,Equipes!$O$11,IF(Poules!K12=Poules!L12,Equipes!$O$13,IF(Poules!K12&lt;Poules!L12,Equipes!$O$15))))</f>
        <v>0</v>
      </c>
      <c r="BC12" s="1">
        <f>IF(L12="",,IF(L12&gt;K12,Equipes!$O$11,IF(Poules!L12=Poules!K12,Equipes!$O$13,IF(Poules!L12&lt;Poules!K12,Equipes!$O$15))))</f>
        <v>0</v>
      </c>
      <c r="BD12" s="1">
        <f t="shared" si="5"/>
        <v>0</v>
      </c>
      <c r="BE12" s="1">
        <f t="shared" si="6"/>
        <v>0</v>
      </c>
      <c r="BF12" s="1">
        <f t="shared" si="7"/>
        <v>0</v>
      </c>
      <c r="BG12" s="1">
        <f t="shared" si="8"/>
        <v>0</v>
      </c>
      <c r="BH12" s="1" t="b">
        <f t="shared" si="9"/>
        <v>0</v>
      </c>
      <c r="BI12" s="1" t="b">
        <f t="shared" si="10"/>
        <v>0</v>
      </c>
      <c r="BJ12" s="1" t="b">
        <f t="shared" si="11"/>
        <v>0</v>
      </c>
      <c r="BK12" s="1" t="b">
        <f t="shared" si="12"/>
        <v>0</v>
      </c>
      <c r="BL12" s="1" t="b">
        <f t="shared" si="13"/>
        <v>0</v>
      </c>
      <c r="BM12" s="1" t="b">
        <f t="shared" si="14"/>
        <v>0</v>
      </c>
      <c r="BN12" s="1">
        <f t="shared" si="15"/>
        <v>0</v>
      </c>
      <c r="BO12" s="1">
        <f t="shared" si="16"/>
        <v>0</v>
      </c>
      <c r="BP12" s="1">
        <f t="shared" si="17"/>
        <v>0</v>
      </c>
      <c r="BQ12" s="1">
        <f t="shared" si="18"/>
        <v>0</v>
      </c>
    </row>
    <row r="13" spans="2:72" x14ac:dyDescent="0.35">
      <c r="B13" s="6"/>
      <c r="F13" s="55" t="str">
        <f>AJ9</f>
        <v>DD</v>
      </c>
      <c r="G13" s="55"/>
      <c r="H13" s="55"/>
      <c r="I13" s="55"/>
      <c r="J13" s="55"/>
      <c r="K13" s="12"/>
      <c r="L13" s="12"/>
      <c r="M13" s="55" t="str">
        <f>AJ6</f>
        <v>AA</v>
      </c>
      <c r="N13" s="55"/>
      <c r="O13" s="55"/>
      <c r="P13" s="55"/>
      <c r="Q13" s="55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7"/>
      <c r="AZ13" s="1">
        <f t="shared" si="3"/>
        <v>0</v>
      </c>
      <c r="BA13" s="1">
        <f t="shared" si="4"/>
        <v>0</v>
      </c>
      <c r="BB13" s="1">
        <f>IF(K13="",,IF(K13&gt;L13,Equipes!$O$11,IF(Poules!K13=Poules!L13,Equipes!$O$13,IF(Poules!K13&lt;Poules!L13,Equipes!$O$15))))</f>
        <v>0</v>
      </c>
      <c r="BC13" s="1">
        <f>IF(L13="",,IF(L13&gt;K13,Equipes!$O$11,IF(Poules!L13=Poules!K13,Equipes!$O$13,IF(Poules!L13&lt;Poules!K13,Equipes!$O$15))))</f>
        <v>0</v>
      </c>
      <c r="BD13" s="1">
        <f t="shared" si="5"/>
        <v>0</v>
      </c>
      <c r="BE13" s="1">
        <f t="shared" si="6"/>
        <v>0</v>
      </c>
      <c r="BF13" s="1">
        <f t="shared" si="7"/>
        <v>0</v>
      </c>
      <c r="BG13" s="1">
        <f t="shared" si="8"/>
        <v>0</v>
      </c>
      <c r="BH13" s="1" t="b">
        <f t="shared" si="9"/>
        <v>0</v>
      </c>
      <c r="BI13" s="1" t="b">
        <f t="shared" si="10"/>
        <v>0</v>
      </c>
      <c r="BJ13" s="1" t="b">
        <f t="shared" si="11"/>
        <v>0</v>
      </c>
      <c r="BK13" s="1" t="b">
        <f t="shared" si="12"/>
        <v>0</v>
      </c>
      <c r="BL13" s="1" t="b">
        <f t="shared" si="13"/>
        <v>0</v>
      </c>
      <c r="BM13" s="1" t="b">
        <f t="shared" si="14"/>
        <v>0</v>
      </c>
      <c r="BN13" s="1">
        <f t="shared" si="15"/>
        <v>0</v>
      </c>
      <c r="BO13" s="1">
        <f t="shared" si="16"/>
        <v>0</v>
      </c>
      <c r="BP13" s="1">
        <f t="shared" si="17"/>
        <v>0</v>
      </c>
      <c r="BQ13" s="1">
        <f t="shared" si="18"/>
        <v>0</v>
      </c>
    </row>
    <row r="14" spans="2:72" x14ac:dyDescent="0.35">
      <c r="B14" s="6"/>
      <c r="F14" s="55" t="str">
        <f>AJ10</f>
        <v>EE</v>
      </c>
      <c r="G14" s="55"/>
      <c r="H14" s="55"/>
      <c r="I14" s="55"/>
      <c r="J14" s="55"/>
      <c r="K14" s="12"/>
      <c r="L14" s="12"/>
      <c r="M14" s="55" t="str">
        <f>AJ8</f>
        <v>CC</v>
      </c>
      <c r="N14" s="55"/>
      <c r="O14" s="55"/>
      <c r="P14" s="55"/>
      <c r="Q14" s="55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7"/>
      <c r="AZ14" s="1">
        <f t="shared" si="3"/>
        <v>0</v>
      </c>
      <c r="BA14" s="1">
        <f t="shared" si="4"/>
        <v>0</v>
      </c>
      <c r="BB14" s="1">
        <f>IF(K14="",,IF(K14&gt;L14,Equipes!$O$11,IF(Poules!K14=Poules!L14,Equipes!$O$13,IF(Poules!K14&lt;Poules!L14,Equipes!$O$15))))</f>
        <v>0</v>
      </c>
      <c r="BC14" s="1">
        <f>IF(L14="",,IF(L14&gt;K14,Equipes!$O$11,IF(Poules!L14=Poules!K14,Equipes!$O$13,IF(Poules!L14&lt;Poules!K14,Equipes!$O$15))))</f>
        <v>0</v>
      </c>
      <c r="BD14" s="1">
        <f t="shared" si="5"/>
        <v>0</v>
      </c>
      <c r="BE14" s="1">
        <f t="shared" si="6"/>
        <v>0</v>
      </c>
      <c r="BF14" s="1">
        <f t="shared" si="7"/>
        <v>0</v>
      </c>
      <c r="BG14" s="1">
        <f t="shared" si="8"/>
        <v>0</v>
      </c>
      <c r="BH14" s="1" t="b">
        <f t="shared" si="9"/>
        <v>0</v>
      </c>
      <c r="BI14" s="1" t="b">
        <f t="shared" si="10"/>
        <v>0</v>
      </c>
      <c r="BJ14" s="1" t="b">
        <f t="shared" si="11"/>
        <v>0</v>
      </c>
      <c r="BK14" s="1" t="b">
        <f t="shared" si="12"/>
        <v>0</v>
      </c>
      <c r="BL14" s="1" t="b">
        <f t="shared" si="13"/>
        <v>0</v>
      </c>
      <c r="BM14" s="1" t="b">
        <f t="shared" si="14"/>
        <v>0</v>
      </c>
      <c r="BN14" s="1">
        <f t="shared" si="15"/>
        <v>0</v>
      </c>
      <c r="BO14" s="1">
        <f t="shared" si="16"/>
        <v>0</v>
      </c>
      <c r="BP14" s="1">
        <f t="shared" si="17"/>
        <v>0</v>
      </c>
      <c r="BQ14" s="1">
        <f t="shared" si="18"/>
        <v>0</v>
      </c>
    </row>
    <row r="15" spans="2:72" x14ac:dyDescent="0.35">
      <c r="B15" s="6"/>
      <c r="F15" s="55" t="str">
        <f>AJ6</f>
        <v>AA</v>
      </c>
      <c r="G15" s="55"/>
      <c r="H15" s="55"/>
      <c r="I15" s="55"/>
      <c r="J15" s="55"/>
      <c r="K15" s="12"/>
      <c r="L15" s="12"/>
      <c r="M15" s="55" t="str">
        <f>AJ10</f>
        <v>EE</v>
      </c>
      <c r="N15" s="55"/>
      <c r="O15" s="55"/>
      <c r="P15" s="55"/>
      <c r="Q15" s="55"/>
      <c r="S15" s="57"/>
      <c r="T15" s="57"/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  <c r="AF15" s="57"/>
      <c r="AG15" s="7"/>
      <c r="AZ15" s="1">
        <f t="shared" si="3"/>
        <v>0</v>
      </c>
      <c r="BA15" s="1">
        <f t="shared" si="4"/>
        <v>0</v>
      </c>
      <c r="BB15" s="1">
        <f>IF(K15="",,IF(K15&gt;L15,Equipes!$O$11,IF(Poules!K15=Poules!L15,Equipes!$O$13,IF(Poules!K15&lt;Poules!L15,Equipes!$O$15))))</f>
        <v>0</v>
      </c>
      <c r="BC15" s="1">
        <f>IF(L15="",,IF(L15&gt;K15,Equipes!$O$11,IF(Poules!L15=Poules!K15,Equipes!$O$13,IF(Poules!L15&lt;Poules!K15,Equipes!$O$15))))</f>
        <v>0</v>
      </c>
      <c r="BD15" s="1">
        <f t="shared" si="5"/>
        <v>0</v>
      </c>
      <c r="BE15" s="1">
        <f t="shared" si="6"/>
        <v>0</v>
      </c>
      <c r="BF15" s="1">
        <f t="shared" si="7"/>
        <v>0</v>
      </c>
      <c r="BG15" s="1">
        <f t="shared" si="8"/>
        <v>0</v>
      </c>
      <c r="BH15" s="1" t="b">
        <f t="shared" si="9"/>
        <v>0</v>
      </c>
      <c r="BI15" s="1" t="b">
        <f t="shared" si="10"/>
        <v>0</v>
      </c>
      <c r="BJ15" s="1" t="b">
        <f t="shared" si="11"/>
        <v>0</v>
      </c>
      <c r="BK15" s="1" t="b">
        <f t="shared" si="12"/>
        <v>0</v>
      </c>
      <c r="BL15" s="1" t="b">
        <f t="shared" si="13"/>
        <v>0</v>
      </c>
      <c r="BM15" s="1" t="b">
        <f t="shared" si="14"/>
        <v>0</v>
      </c>
      <c r="BN15" s="1">
        <f t="shared" si="15"/>
        <v>0</v>
      </c>
      <c r="BO15" s="1">
        <f t="shared" si="16"/>
        <v>0</v>
      </c>
      <c r="BP15" s="1">
        <f t="shared" si="17"/>
        <v>0</v>
      </c>
      <c r="BQ15" s="1">
        <f t="shared" si="18"/>
        <v>0</v>
      </c>
    </row>
    <row r="16" spans="2:72" x14ac:dyDescent="0.35">
      <c r="B16" s="6"/>
      <c r="F16" s="55" t="str">
        <f>AJ8</f>
        <v>CC</v>
      </c>
      <c r="G16" s="55"/>
      <c r="H16" s="55"/>
      <c r="I16" s="55"/>
      <c r="J16" s="55"/>
      <c r="K16" s="12"/>
      <c r="L16" s="12"/>
      <c r="M16" s="55" t="str">
        <f>AJ7</f>
        <v>BB</v>
      </c>
      <c r="N16" s="55"/>
      <c r="O16" s="55"/>
      <c r="P16" s="55"/>
      <c r="Q16" s="55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F16" s="57"/>
      <c r="AG16" s="7"/>
      <c r="AZ16" s="1">
        <f t="shared" si="3"/>
        <v>0</v>
      </c>
      <c r="BA16" s="1">
        <f t="shared" si="4"/>
        <v>0</v>
      </c>
      <c r="BB16" s="1">
        <f>IF(K16="",,IF(K16&gt;L16,Equipes!$O$11,IF(Poules!K16=Poules!L16,Equipes!$O$13,IF(Poules!K16&lt;Poules!L16,Equipes!$O$15))))</f>
        <v>0</v>
      </c>
      <c r="BC16" s="1">
        <f>IF(L16="",,IF(L16&gt;K16,Equipes!$O$11,IF(Poules!L16=Poules!K16,Equipes!$O$13,IF(Poules!L16&lt;Poules!K16,Equipes!$O$15))))</f>
        <v>0</v>
      </c>
      <c r="BD16" s="1">
        <f t="shared" si="5"/>
        <v>0</v>
      </c>
      <c r="BE16" s="1">
        <f t="shared" si="6"/>
        <v>0</v>
      </c>
      <c r="BF16" s="1">
        <f t="shared" si="7"/>
        <v>0</v>
      </c>
      <c r="BG16" s="1">
        <f t="shared" si="8"/>
        <v>0</v>
      </c>
      <c r="BH16" s="1" t="b">
        <f t="shared" si="9"/>
        <v>0</v>
      </c>
      <c r="BI16" s="1" t="b">
        <f t="shared" si="10"/>
        <v>0</v>
      </c>
      <c r="BJ16" s="1" t="b">
        <f t="shared" si="11"/>
        <v>0</v>
      </c>
      <c r="BK16" s="1" t="b">
        <f t="shared" si="12"/>
        <v>0</v>
      </c>
      <c r="BL16" s="1" t="b">
        <f t="shared" si="13"/>
        <v>0</v>
      </c>
      <c r="BM16" s="1" t="b">
        <f t="shared" si="14"/>
        <v>0</v>
      </c>
      <c r="BN16" s="1">
        <f t="shared" si="15"/>
        <v>0</v>
      </c>
      <c r="BO16" s="1">
        <f t="shared" si="16"/>
        <v>0</v>
      </c>
      <c r="BP16" s="1">
        <f t="shared" si="17"/>
        <v>0</v>
      </c>
      <c r="BQ16" s="1">
        <f t="shared" si="18"/>
        <v>0</v>
      </c>
    </row>
    <row r="17" spans="2:72" x14ac:dyDescent="0.35">
      <c r="B17" s="6"/>
      <c r="F17" s="55" t="str">
        <f>AJ11</f>
        <v>FF</v>
      </c>
      <c r="G17" s="55"/>
      <c r="H17" s="55"/>
      <c r="I17" s="55"/>
      <c r="J17" s="55"/>
      <c r="K17" s="12"/>
      <c r="L17" s="12"/>
      <c r="M17" s="55" t="str">
        <f>AJ9</f>
        <v>DD</v>
      </c>
      <c r="N17" s="55"/>
      <c r="O17" s="55"/>
      <c r="P17" s="55"/>
      <c r="Q17" s="55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7"/>
      <c r="AZ17" s="1">
        <f t="shared" si="3"/>
        <v>0</v>
      </c>
      <c r="BA17" s="1">
        <f t="shared" si="4"/>
        <v>0</v>
      </c>
      <c r="BB17" s="1">
        <f>IF(K17="",,IF(K17&gt;L17,Equipes!$O$11,IF(Poules!K17=Poules!L17,Equipes!$O$13,IF(Poules!K17&lt;Poules!L17,Equipes!$O$15))))</f>
        <v>0</v>
      </c>
      <c r="BC17" s="1">
        <f>IF(L17="",,IF(L17&gt;K17,Equipes!$O$11,IF(Poules!L17=Poules!K17,Equipes!$O$13,IF(Poules!L17&lt;Poules!K17,Equipes!$O$15))))</f>
        <v>0</v>
      </c>
      <c r="BD17" s="1">
        <f t="shared" si="5"/>
        <v>0</v>
      </c>
      <c r="BE17" s="1">
        <f t="shared" si="6"/>
        <v>0</v>
      </c>
      <c r="BF17" s="1">
        <f t="shared" si="7"/>
        <v>0</v>
      </c>
      <c r="BG17" s="1">
        <f t="shared" si="8"/>
        <v>0</v>
      </c>
      <c r="BH17" s="1" t="b">
        <f t="shared" si="9"/>
        <v>0</v>
      </c>
      <c r="BI17" s="1" t="b">
        <f t="shared" si="10"/>
        <v>0</v>
      </c>
      <c r="BJ17" s="1" t="b">
        <f t="shared" si="11"/>
        <v>0</v>
      </c>
      <c r="BK17" s="1" t="b">
        <f t="shared" si="12"/>
        <v>0</v>
      </c>
      <c r="BL17" s="1" t="b">
        <f t="shared" si="13"/>
        <v>0</v>
      </c>
      <c r="BM17" s="1" t="b">
        <f t="shared" si="14"/>
        <v>0</v>
      </c>
      <c r="BN17" s="1">
        <f t="shared" si="15"/>
        <v>0</v>
      </c>
      <c r="BO17" s="1">
        <f t="shared" si="16"/>
        <v>0</v>
      </c>
      <c r="BP17" s="1">
        <f t="shared" si="17"/>
        <v>0</v>
      </c>
      <c r="BQ17" s="1">
        <f t="shared" si="18"/>
        <v>0</v>
      </c>
    </row>
    <row r="18" spans="2:72" x14ac:dyDescent="0.35">
      <c r="B18" s="6"/>
      <c r="F18" s="55" t="str">
        <f>AJ7</f>
        <v>BB</v>
      </c>
      <c r="G18" s="55"/>
      <c r="H18" s="55"/>
      <c r="I18" s="55"/>
      <c r="J18" s="55"/>
      <c r="K18" s="12"/>
      <c r="L18" s="12"/>
      <c r="M18" s="55" t="str">
        <f>AJ10</f>
        <v>EE</v>
      </c>
      <c r="N18" s="55"/>
      <c r="O18" s="55"/>
      <c r="P18" s="55"/>
      <c r="Q18" s="55"/>
      <c r="S18" s="57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  <c r="AF18" s="57"/>
      <c r="AG18" s="7"/>
      <c r="AZ18" s="1">
        <f t="shared" si="3"/>
        <v>0</v>
      </c>
      <c r="BA18" s="1">
        <f t="shared" si="4"/>
        <v>0</v>
      </c>
      <c r="BB18" s="1">
        <f>IF(K18="",,IF(K18&gt;L18,Equipes!$O$11,IF(Poules!K18=Poules!L18,Equipes!$O$13,IF(Poules!K18&lt;Poules!L18,Equipes!$O$15))))</f>
        <v>0</v>
      </c>
      <c r="BC18" s="1">
        <f>IF(L18="",,IF(L18&gt;K18,Equipes!$O$11,IF(Poules!L18=Poules!K18,Equipes!$O$13,IF(Poules!L18&lt;Poules!K18,Equipes!$O$15))))</f>
        <v>0</v>
      </c>
      <c r="BD18" s="1">
        <f t="shared" si="5"/>
        <v>0</v>
      </c>
      <c r="BE18" s="1">
        <f t="shared" si="6"/>
        <v>0</v>
      </c>
      <c r="BF18" s="1">
        <f t="shared" si="7"/>
        <v>0</v>
      </c>
      <c r="BG18" s="1">
        <f t="shared" si="8"/>
        <v>0</v>
      </c>
      <c r="BH18" s="1" t="b">
        <f t="shared" si="9"/>
        <v>0</v>
      </c>
      <c r="BI18" s="1" t="b">
        <f t="shared" si="10"/>
        <v>0</v>
      </c>
      <c r="BJ18" s="1" t="b">
        <f t="shared" si="11"/>
        <v>0</v>
      </c>
      <c r="BK18" s="1" t="b">
        <f t="shared" si="12"/>
        <v>0</v>
      </c>
      <c r="BL18" s="1" t="b">
        <f t="shared" si="13"/>
        <v>0</v>
      </c>
      <c r="BM18" s="1" t="b">
        <f t="shared" si="14"/>
        <v>0</v>
      </c>
      <c r="BN18" s="1">
        <f t="shared" si="15"/>
        <v>0</v>
      </c>
      <c r="BO18" s="1">
        <f t="shared" si="16"/>
        <v>0</v>
      </c>
      <c r="BP18" s="1">
        <f t="shared" si="17"/>
        <v>0</v>
      </c>
      <c r="BQ18" s="1">
        <f t="shared" si="18"/>
        <v>0</v>
      </c>
    </row>
    <row r="19" spans="2:72" x14ac:dyDescent="0.35">
      <c r="B19" s="6"/>
      <c r="F19" s="55" t="str">
        <f>AJ9</f>
        <v>DD</v>
      </c>
      <c r="G19" s="55"/>
      <c r="H19" s="55"/>
      <c r="I19" s="55"/>
      <c r="J19" s="55"/>
      <c r="K19" s="12"/>
      <c r="L19" s="12"/>
      <c r="M19" s="55" t="str">
        <f>AJ8</f>
        <v>CC</v>
      </c>
      <c r="N19" s="55"/>
      <c r="O19" s="55"/>
      <c r="P19" s="55"/>
      <c r="Q19" s="55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  <c r="AF19" s="57"/>
      <c r="AG19" s="7"/>
      <c r="AZ19" s="1">
        <f t="shared" si="3"/>
        <v>0</v>
      </c>
      <c r="BA19" s="1">
        <f t="shared" si="4"/>
        <v>0</v>
      </c>
      <c r="BB19" s="1">
        <f>IF(K19="",,IF(K19&gt;L19,Equipes!$O$11,IF(Poules!K19=Poules!L19,Equipes!$O$13,IF(Poules!K19&lt;Poules!L19,Equipes!$O$15))))</f>
        <v>0</v>
      </c>
      <c r="BC19" s="1">
        <f>IF(L19="",,IF(L19&gt;K19,Equipes!$O$11,IF(Poules!L19=Poules!K19,Equipes!$O$13,IF(Poules!L19&lt;Poules!K19,Equipes!$O$15))))</f>
        <v>0</v>
      </c>
      <c r="BD19" s="1">
        <f t="shared" si="5"/>
        <v>0</v>
      </c>
      <c r="BE19" s="1">
        <f t="shared" si="6"/>
        <v>0</v>
      </c>
      <c r="BF19" s="1">
        <f t="shared" si="7"/>
        <v>0</v>
      </c>
      <c r="BG19" s="1">
        <f t="shared" si="8"/>
        <v>0</v>
      </c>
      <c r="BH19" s="1" t="b">
        <f t="shared" si="9"/>
        <v>0</v>
      </c>
      <c r="BI19" s="1" t="b">
        <f t="shared" si="10"/>
        <v>0</v>
      </c>
      <c r="BJ19" s="1" t="b">
        <f t="shared" si="11"/>
        <v>0</v>
      </c>
      <c r="BK19" s="1" t="b">
        <f t="shared" si="12"/>
        <v>0</v>
      </c>
      <c r="BL19" s="1" t="b">
        <f t="shared" si="13"/>
        <v>0</v>
      </c>
      <c r="BM19" s="1" t="b">
        <f t="shared" si="14"/>
        <v>0</v>
      </c>
      <c r="BN19" s="1">
        <f t="shared" si="15"/>
        <v>0</v>
      </c>
      <c r="BO19" s="1">
        <f t="shared" si="16"/>
        <v>0</v>
      </c>
      <c r="BP19" s="1">
        <f t="shared" si="17"/>
        <v>0</v>
      </c>
      <c r="BQ19" s="1">
        <f t="shared" si="18"/>
        <v>0</v>
      </c>
    </row>
    <row r="20" spans="2:72" x14ac:dyDescent="0.35">
      <c r="B20" s="6"/>
      <c r="F20" s="55" t="str">
        <f>AJ11</f>
        <v>FF</v>
      </c>
      <c r="G20" s="55"/>
      <c r="H20" s="55"/>
      <c r="I20" s="55"/>
      <c r="J20" s="55"/>
      <c r="K20" s="12"/>
      <c r="L20" s="12"/>
      <c r="M20" s="55" t="str">
        <f>AJ6</f>
        <v>AA</v>
      </c>
      <c r="N20" s="55"/>
      <c r="O20" s="55"/>
      <c r="P20" s="55"/>
      <c r="Q20" s="55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7"/>
      <c r="AZ20" s="1">
        <f t="shared" si="3"/>
        <v>0</v>
      </c>
      <c r="BA20" s="1">
        <f t="shared" si="4"/>
        <v>0</v>
      </c>
      <c r="BB20" s="1">
        <f>IF(K20="",,IF(K20&gt;L20,Equipes!$O$11,IF(Poules!K20=Poules!L20,Equipes!$O$13,IF(Poules!K20&lt;Poules!L20,Equipes!$O$15))))</f>
        <v>0</v>
      </c>
      <c r="BC20" s="1">
        <f>IF(L20="",,IF(L20&gt;K20,Equipes!$O$11,IF(Poules!L20=Poules!K20,Equipes!$O$13,IF(Poules!L20&lt;Poules!K20,Equipes!$O$15))))</f>
        <v>0</v>
      </c>
      <c r="BD20" s="1">
        <f t="shared" si="5"/>
        <v>0</v>
      </c>
      <c r="BE20" s="1">
        <f t="shared" si="6"/>
        <v>0</v>
      </c>
      <c r="BF20" s="1">
        <f t="shared" si="7"/>
        <v>0</v>
      </c>
      <c r="BG20" s="1">
        <f t="shared" si="8"/>
        <v>0</v>
      </c>
      <c r="BH20" s="1" t="b">
        <f t="shared" si="9"/>
        <v>0</v>
      </c>
      <c r="BI20" s="1" t="b">
        <f t="shared" si="10"/>
        <v>0</v>
      </c>
      <c r="BJ20" s="1" t="b">
        <f t="shared" si="11"/>
        <v>0</v>
      </c>
      <c r="BK20" s="1" t="b">
        <f t="shared" si="12"/>
        <v>0</v>
      </c>
      <c r="BL20" s="1" t="b">
        <f t="shared" si="13"/>
        <v>0</v>
      </c>
      <c r="BM20" s="1" t="b">
        <f t="shared" si="14"/>
        <v>0</v>
      </c>
      <c r="BN20" s="1">
        <f t="shared" si="15"/>
        <v>0</v>
      </c>
      <c r="BO20" s="1">
        <f t="shared" si="16"/>
        <v>0</v>
      </c>
      <c r="BP20" s="1">
        <f t="shared" si="17"/>
        <v>0</v>
      </c>
      <c r="BQ20" s="1">
        <f t="shared" si="18"/>
        <v>0</v>
      </c>
    </row>
    <row r="21" spans="2:72" ht="15" thickBot="1" x14ac:dyDescent="0.4">
      <c r="B21" s="8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10"/>
    </row>
    <row r="22" spans="2:72" ht="15.5" thickTop="1" thickBot="1" x14ac:dyDescent="0.4"/>
    <row r="23" spans="2:72" ht="15" thickTop="1" x14ac:dyDescent="0.35">
      <c r="B23" s="3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5"/>
    </row>
    <row r="24" spans="2:72" x14ac:dyDescent="0.35">
      <c r="B24" s="6"/>
      <c r="C24" s="59" t="s">
        <v>40</v>
      </c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 t="s">
        <v>41</v>
      </c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7"/>
    </row>
    <row r="25" spans="2:72" x14ac:dyDescent="0.35">
      <c r="B25" s="6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9"/>
      <c r="U25" s="59"/>
      <c r="V25" s="59"/>
      <c r="W25" s="59"/>
      <c r="X25" s="59"/>
      <c r="Y25" s="59"/>
      <c r="Z25" s="59"/>
      <c r="AA25" s="59"/>
      <c r="AB25" s="59"/>
      <c r="AC25" s="59"/>
      <c r="AD25" s="59"/>
      <c r="AE25" s="59"/>
      <c r="AF25" s="59"/>
      <c r="AG25" s="7"/>
    </row>
    <row r="26" spans="2:72" x14ac:dyDescent="0.35">
      <c r="B26" s="6"/>
      <c r="C26" s="11" t="s">
        <v>0</v>
      </c>
      <c r="D26" s="11" t="s">
        <v>1</v>
      </c>
      <c r="E26" s="11" t="s">
        <v>2</v>
      </c>
      <c r="F26" s="58" t="s">
        <v>3</v>
      </c>
      <c r="G26" s="58"/>
      <c r="H26" s="58"/>
      <c r="I26" s="58"/>
      <c r="J26" s="58"/>
      <c r="K26" s="11" t="s">
        <v>4</v>
      </c>
      <c r="L26" s="11" t="s">
        <v>4</v>
      </c>
      <c r="M26" s="58" t="s">
        <v>3</v>
      </c>
      <c r="N26" s="58"/>
      <c r="O26" s="58"/>
      <c r="P26" s="58"/>
      <c r="Q26" s="58"/>
      <c r="R26" s="11" t="s">
        <v>2</v>
      </c>
      <c r="S26" s="58" t="s">
        <v>3</v>
      </c>
      <c r="T26" s="58"/>
      <c r="U26" s="58"/>
      <c r="V26" s="58"/>
      <c r="W26" s="58"/>
      <c r="X26" s="11" t="s">
        <v>5</v>
      </c>
      <c r="Y26" s="11" t="s">
        <v>6</v>
      </c>
      <c r="Z26" s="11" t="s">
        <v>9</v>
      </c>
      <c r="AA26" s="11" t="s">
        <v>10</v>
      </c>
      <c r="AB26" s="11" t="s">
        <v>11</v>
      </c>
      <c r="AC26" s="11" t="s">
        <v>12</v>
      </c>
      <c r="AD26" s="11" t="s">
        <v>13</v>
      </c>
      <c r="AE26" s="11" t="s">
        <v>14</v>
      </c>
      <c r="AF26" s="11" t="s">
        <v>15</v>
      </c>
      <c r="AG26" s="7"/>
      <c r="AI26" s="1" t="s">
        <v>16</v>
      </c>
      <c r="AJ26" s="56" t="s">
        <v>3</v>
      </c>
      <c r="AK26" s="56"/>
      <c r="AL26" s="56"/>
      <c r="AM26" s="56"/>
      <c r="AN26" s="56"/>
      <c r="AO26" s="2" t="s">
        <v>5</v>
      </c>
      <c r="AP26" s="2" t="s">
        <v>6</v>
      </c>
      <c r="AQ26" s="2" t="s">
        <v>9</v>
      </c>
      <c r="AR26" s="2" t="s">
        <v>10</v>
      </c>
      <c r="AS26" s="2" t="s">
        <v>11</v>
      </c>
      <c r="AT26" s="2" t="s">
        <v>12</v>
      </c>
      <c r="AU26" s="2" t="s">
        <v>13</v>
      </c>
      <c r="AV26" s="2" t="s">
        <v>14</v>
      </c>
      <c r="AW26" s="2" t="s">
        <v>15</v>
      </c>
      <c r="AX26" s="1" t="s">
        <v>31</v>
      </c>
      <c r="AY26" s="1" t="s">
        <v>31</v>
      </c>
      <c r="AZ26" s="1" t="s">
        <v>32</v>
      </c>
      <c r="BA26" s="1" t="s">
        <v>39</v>
      </c>
      <c r="BB26" s="1" t="s">
        <v>33</v>
      </c>
      <c r="BC26" s="1" t="s">
        <v>33</v>
      </c>
      <c r="BD26" s="1" t="s">
        <v>34</v>
      </c>
      <c r="BE26" s="1" t="s">
        <v>34</v>
      </c>
      <c r="BF26" s="1" t="s">
        <v>7</v>
      </c>
      <c r="BG26" s="1" t="s">
        <v>7</v>
      </c>
      <c r="BH26" s="1" t="s">
        <v>8</v>
      </c>
      <c r="BI26" s="1" t="s">
        <v>8</v>
      </c>
      <c r="BJ26" s="1" t="s">
        <v>35</v>
      </c>
      <c r="BK26" s="1" t="s">
        <v>35</v>
      </c>
      <c r="BL26" s="1" t="s">
        <v>36</v>
      </c>
      <c r="BM26" s="1" t="s">
        <v>36</v>
      </c>
      <c r="BN26" s="1" t="s">
        <v>37</v>
      </c>
      <c r="BO26" s="1" t="s">
        <v>37</v>
      </c>
      <c r="BP26" s="1" t="s">
        <v>38</v>
      </c>
      <c r="BQ26" s="1" t="s">
        <v>38</v>
      </c>
      <c r="BR26" s="1" t="s">
        <v>3</v>
      </c>
      <c r="BS26" s="1" t="s">
        <v>31</v>
      </c>
      <c r="BT26" s="1" t="s">
        <v>16</v>
      </c>
    </row>
    <row r="27" spans="2:72" x14ac:dyDescent="0.35">
      <c r="B27" s="6"/>
      <c r="F27" s="55" t="str">
        <f>AJ28</f>
        <v>HH</v>
      </c>
      <c r="G27" s="55"/>
      <c r="H27" s="55"/>
      <c r="I27" s="55"/>
      <c r="J27" s="55"/>
      <c r="K27" s="12"/>
      <c r="L27" s="12"/>
      <c r="M27" s="55" t="str">
        <f>AJ27</f>
        <v>GG</v>
      </c>
      <c r="N27" s="55"/>
      <c r="O27" s="55"/>
      <c r="P27" s="55"/>
      <c r="Q27" s="55"/>
      <c r="S27" s="55" t="str">
        <f>VLOOKUP(AH27,AI27:AN32,2,0)</f>
        <v>GG</v>
      </c>
      <c r="T27" s="55"/>
      <c r="U27" s="55"/>
      <c r="V27" s="55"/>
      <c r="W27" s="55"/>
      <c r="X27" s="13">
        <v>1</v>
      </c>
      <c r="Y27" s="12">
        <f>VLOOKUP(S27,AJ27:AW32,7,0)</f>
        <v>0</v>
      </c>
      <c r="Z27" s="1">
        <f>VLOOKUP(S27,AJ27:AW32,8,0)</f>
        <v>0</v>
      </c>
      <c r="AA27" s="1">
        <f>VLOOKUP(S27,AJ27:AW32,9,0)</f>
        <v>0</v>
      </c>
      <c r="AB27" s="1">
        <f>VLOOKUP(S27,AJ27:AW32,10,0)</f>
        <v>0</v>
      </c>
      <c r="AC27" s="1">
        <f>VLOOKUP(S27,AJ27:AW32,11,0)</f>
        <v>0</v>
      </c>
      <c r="AD27" s="1">
        <f>VLOOKUP(S27,AJ27:AW32,12,0)</f>
        <v>0</v>
      </c>
      <c r="AE27" s="1">
        <f>VLOOKUP(S27,AJ27:AW32,13,0)</f>
        <v>0</v>
      </c>
      <c r="AF27" s="1">
        <f>VLOOKUP(S27,AJ27:AW32,14,0)</f>
        <v>0</v>
      </c>
      <c r="AG27" s="7"/>
      <c r="AH27" s="1">
        <v>1</v>
      </c>
      <c r="AI27" s="1">
        <f>AO27</f>
        <v>1</v>
      </c>
      <c r="AJ27" s="56" t="str">
        <f>Equipes!T4</f>
        <v>GG</v>
      </c>
      <c r="AK27" s="56"/>
      <c r="AL27" s="56"/>
      <c r="AM27" s="56"/>
      <c r="AN27" s="56"/>
      <c r="AO27" s="2">
        <f>RANK(AY27,AY27:AY32)</f>
        <v>1</v>
      </c>
      <c r="AP27" s="2">
        <f>SUMPRODUCT((F27:J41=AJ27)*(BD27:BD41))+SUMPRODUCT((M27:Q41=AJ27)*(BE27:BE41))</f>
        <v>0</v>
      </c>
      <c r="AQ27" s="2">
        <f>SUMPRODUCT((F27:J41=AJ27)*(BF27:BF41))+SUMPRODUCT((M27:Q41=AJ27)*(BG27:BG41))</f>
        <v>0</v>
      </c>
      <c r="AR27" s="2">
        <f>SUMPRODUCT((F27:J41=AJ27)*(BH27:BH41))+SUMPRODUCT((M27:Q41=AJ27)*(BI27:BI41))</f>
        <v>0</v>
      </c>
      <c r="AS27" s="2">
        <f>SUMPRODUCT((F27:J41=AJ27)*(BJ27:BJ41))+SUMPRODUCT((M27:Q41=AJ27)*(BK27:BK41))</f>
        <v>0</v>
      </c>
      <c r="AT27" s="2">
        <f>SUMPRODUCT((F27:J41=AJ27)*(BL27:BL41))+SUMPRODUCT((M27:Q41=AJ27)*(BM27:BM41))</f>
        <v>0</v>
      </c>
      <c r="AU27" s="2">
        <f>SUMPRODUCT((F27:J41=AJ27)*(BN27:BN41))+SUMPRODUCT((M27:Q41=AJ27)*(BO27:BO41))</f>
        <v>0</v>
      </c>
      <c r="AV27" s="2">
        <f>SUMPRODUCT((F27:J41=AJ27)*(BP27:BP41))+SUMPRODUCT((M27:Q41=AJ27)*(BQ27:BQ41))</f>
        <v>0</v>
      </c>
      <c r="AW27" s="2">
        <f>AU27-AV27</f>
        <v>0</v>
      </c>
      <c r="AX27" s="1">
        <f>SUM(AP27*1000+(AW27)/100+(AU27)/1000)</f>
        <v>0</v>
      </c>
      <c r="AY27" s="1">
        <f>AX27+0.000006</f>
        <v>6.0000000000000002E-6</v>
      </c>
      <c r="AZ27" s="1">
        <f>E27</f>
        <v>0</v>
      </c>
      <c r="BA27" s="1">
        <f>R27</f>
        <v>0</v>
      </c>
      <c r="BB27" s="1">
        <f>IF(K27="",,IF(K27&gt;L27,Equipes!$O$11,IF(Poules!K27=Poules!L27,Equipes!$O$13,IF(Poules!K27&lt;Poules!L27,Equipes!$O$15))))</f>
        <v>0</v>
      </c>
      <c r="BC27" s="1">
        <f>IF(L27="",,IF(L27&gt;K27,Equipes!$O$11,IF(Poules!L27=Poules!K27,Equipes!$O$13,IF(Poules!L27&lt;Poules!K27,Equipes!$O$15))))</f>
        <v>0</v>
      </c>
      <c r="BD27" s="1">
        <f>BB27-AZ27</f>
        <v>0</v>
      </c>
      <c r="BE27" s="1">
        <f>BC27-BA27</f>
        <v>0</v>
      </c>
      <c r="BF27" s="1">
        <f>IF(K27="",0,1)</f>
        <v>0</v>
      </c>
      <c r="BG27" s="1">
        <f>IF(L27="",0,1)</f>
        <v>0</v>
      </c>
      <c r="BH27" s="1" t="b">
        <f>IF(K27&lt;&gt;"",IF(K27&gt;L27,1))</f>
        <v>0</v>
      </c>
      <c r="BI27" s="1" t="b">
        <f>IF(L27&lt;&gt;"",IF(L27&gt;K27,1))</f>
        <v>0</v>
      </c>
      <c r="BJ27" s="1" t="b">
        <f>IF(K27&lt;&gt;"",IF(K27=L27,1))</f>
        <v>0</v>
      </c>
      <c r="BK27" s="1" t="b">
        <f>IF(L27&lt;&gt;"",IF(L27=K27,1))</f>
        <v>0</v>
      </c>
      <c r="BL27" s="1" t="b">
        <f>IF(K27&lt;&gt;"",IF(K27&lt;L27,1))</f>
        <v>0</v>
      </c>
      <c r="BM27" s="1" t="b">
        <f>IF(L27&lt;&gt;"",IF(L27&lt;K27,1))</f>
        <v>0</v>
      </c>
      <c r="BN27" s="1">
        <f>K27</f>
        <v>0</v>
      </c>
      <c r="BO27" s="1">
        <f>L27</f>
        <v>0</v>
      </c>
      <c r="BP27" s="1">
        <f>L27</f>
        <v>0</v>
      </c>
      <c r="BQ27" s="1">
        <f>K27</f>
        <v>0</v>
      </c>
      <c r="BR27" s="1" t="str">
        <f>VLOOKUP(AH27,AI27:AN32,2,0)</f>
        <v>GG</v>
      </c>
      <c r="BS27" s="1">
        <f>VLOOKUP(BR27,AJ27:AX32,15,0)</f>
        <v>0</v>
      </c>
      <c r="BT27" s="1">
        <f>RANK(BS27,BS27:BS32)</f>
        <v>1</v>
      </c>
    </row>
    <row r="28" spans="2:72" x14ac:dyDescent="0.35">
      <c r="B28" s="6"/>
      <c r="F28" s="55" t="str">
        <f>AJ29</f>
        <v>II</v>
      </c>
      <c r="G28" s="55"/>
      <c r="H28" s="55"/>
      <c r="I28" s="55"/>
      <c r="J28" s="55"/>
      <c r="K28" s="12"/>
      <c r="L28" s="12"/>
      <c r="M28" s="55" t="str">
        <f>AJ32</f>
        <v>LL</v>
      </c>
      <c r="N28" s="55"/>
      <c r="O28" s="55"/>
      <c r="P28" s="55"/>
      <c r="Q28" s="55"/>
      <c r="S28" s="55" t="str">
        <f>VLOOKUP(AH28,AI27:AN32,2,0)</f>
        <v>HH</v>
      </c>
      <c r="T28" s="55"/>
      <c r="U28" s="55"/>
      <c r="V28" s="55"/>
      <c r="W28" s="55"/>
      <c r="X28" s="13">
        <f>IF(BS28=BS27,BT27,BT28)</f>
        <v>1</v>
      </c>
      <c r="Y28" s="12">
        <f>VLOOKUP(S28,AJ27:AW32,7,0)</f>
        <v>0</v>
      </c>
      <c r="Z28" s="1">
        <f>VLOOKUP(S28,AJ27:AW32,8,0)</f>
        <v>0</v>
      </c>
      <c r="AA28" s="1">
        <f>VLOOKUP(S28,AJ27:AW32,9,0)</f>
        <v>0</v>
      </c>
      <c r="AB28" s="1">
        <f>VLOOKUP(S28,AJ27:AW32,10,0)</f>
        <v>0</v>
      </c>
      <c r="AC28" s="1">
        <f>VLOOKUP(S28,AJ27:AW32,11,0)</f>
        <v>0</v>
      </c>
      <c r="AD28" s="1">
        <f>VLOOKUP(S28,AJ27:AW32,12,0)</f>
        <v>0</v>
      </c>
      <c r="AE28" s="1">
        <f>VLOOKUP(S28,AJ27:AW32,13,0)</f>
        <v>0</v>
      </c>
      <c r="AF28" s="1">
        <f>VLOOKUP(S28,AJ27:AW32,14,0)</f>
        <v>0</v>
      </c>
      <c r="AG28" s="7"/>
      <c r="AH28" s="1">
        <v>2</v>
      </c>
      <c r="AI28" s="1">
        <f t="shared" ref="AI28:AI32" si="20">AO28</f>
        <v>2</v>
      </c>
      <c r="AJ28" s="56" t="str">
        <f>Equipes!T5</f>
        <v>HH</v>
      </c>
      <c r="AK28" s="56"/>
      <c r="AL28" s="56"/>
      <c r="AM28" s="56"/>
      <c r="AN28" s="56"/>
      <c r="AO28" s="2">
        <f>RANK(AY28,AY27:AY32)</f>
        <v>2</v>
      </c>
      <c r="AP28" s="2">
        <f>SUMPRODUCT((F27:J41=AJ28)*(BD27:BD41))+SUMPRODUCT((M27:Q41=AJ28)*(BE27:BE41))</f>
        <v>0</v>
      </c>
      <c r="AQ28" s="2">
        <f>SUMPRODUCT((F27:J41=AJ28)*(BF27:BF41))+SUMPRODUCT((M27:Q41=AJ28)*(BG27:BG41))</f>
        <v>0</v>
      </c>
      <c r="AR28" s="2">
        <f>SUMPRODUCT((F27:J41=AJ28)*(BH27:BH41))+SUMPRODUCT((M27:Q41=AJ28)*(BI27:BI41))</f>
        <v>0</v>
      </c>
      <c r="AS28" s="2">
        <f>SUMPRODUCT((F27:J41=AJ28)*(BJ27:BJ41))+SUMPRODUCT((M27:Q41=AJ28)*(BK27:BK41))</f>
        <v>0</v>
      </c>
      <c r="AT28" s="2">
        <f>SUMPRODUCT((F27:J41=AJ28)*(BL27:BL41))+SUMPRODUCT((M27:Q41=AJ28)*(BM27:BM41))</f>
        <v>0</v>
      </c>
      <c r="AU28" s="2">
        <f>SUMPRODUCT((F27:J41=AJ28)*(BN27:BN41))+SUMPRODUCT((M27:Q41=AJ28)*(BO27:BO41))</f>
        <v>0</v>
      </c>
      <c r="AV28" s="2">
        <f>SUMPRODUCT((F27:J41=AJ28)*(BP27:BP41))+SUMPRODUCT((M27:Q41=AJ28)*(BQ27:BQ41))</f>
        <v>0</v>
      </c>
      <c r="AW28" s="2">
        <f t="shared" ref="AW28:AW32" si="21">AU28-AV28</f>
        <v>0</v>
      </c>
      <c r="AX28" s="1">
        <f t="shared" ref="AX28:AX32" si="22">SUM(AP28*1000+(AW28)/100+(AU28)/1000)</f>
        <v>0</v>
      </c>
      <c r="AY28" s="1">
        <f>AX28+0.000005</f>
        <v>5.0000000000000004E-6</v>
      </c>
      <c r="AZ28" s="1">
        <f t="shared" ref="AZ28:AZ41" si="23">E28</f>
        <v>0</v>
      </c>
      <c r="BA28" s="1">
        <f t="shared" ref="BA28:BA41" si="24">R28</f>
        <v>0</v>
      </c>
      <c r="BB28" s="1">
        <f>IF(K28="",,IF(K28&gt;L28,Equipes!$O$11,IF(Poules!K28=Poules!L28,Equipes!$O$13,IF(Poules!K28&lt;Poules!L28,Equipes!$O$15))))</f>
        <v>0</v>
      </c>
      <c r="BC28" s="1">
        <f>IF(L28="",,IF(L28&gt;K28,Equipes!$O$11,IF(Poules!L28=Poules!K28,Equipes!$O$13,IF(Poules!L28&lt;Poules!K28,Equipes!$O$15))))</f>
        <v>0</v>
      </c>
      <c r="BD28" s="1">
        <f t="shared" ref="BD28:BD41" si="25">BB28-AZ28</f>
        <v>0</v>
      </c>
      <c r="BE28" s="1">
        <f t="shared" ref="BE28:BE41" si="26">BC28-BA28</f>
        <v>0</v>
      </c>
      <c r="BF28" s="1">
        <f t="shared" ref="BF28:BF41" si="27">IF(K28="",0,1)</f>
        <v>0</v>
      </c>
      <c r="BG28" s="1">
        <f t="shared" ref="BG28:BG41" si="28">IF(L28="",0,1)</f>
        <v>0</v>
      </c>
      <c r="BH28" s="1" t="b">
        <f t="shared" ref="BH28:BH41" si="29">IF(K28&lt;&gt;"",IF(K28&gt;L28,1))</f>
        <v>0</v>
      </c>
      <c r="BI28" s="1" t="b">
        <f t="shared" ref="BI28:BI41" si="30">IF(L28&lt;&gt;"",IF(L28&gt;K28,1))</f>
        <v>0</v>
      </c>
      <c r="BJ28" s="1" t="b">
        <f t="shared" ref="BJ28:BJ41" si="31">IF(K28&lt;&gt;"",IF(K28=L28,1))</f>
        <v>0</v>
      </c>
      <c r="BK28" s="1" t="b">
        <f t="shared" ref="BK28:BK41" si="32">IF(L28&lt;&gt;"",IF(L28=K28,1))</f>
        <v>0</v>
      </c>
      <c r="BL28" s="1" t="b">
        <f t="shared" ref="BL28:BL41" si="33">IF(K28&lt;&gt;"",IF(K28&lt;L28,1))</f>
        <v>0</v>
      </c>
      <c r="BM28" s="1" t="b">
        <f t="shared" ref="BM28:BM41" si="34">IF(L28&lt;&gt;"",IF(L28&lt;K28,1))</f>
        <v>0</v>
      </c>
      <c r="BN28" s="1">
        <f t="shared" ref="BN28:BN41" si="35">K28</f>
        <v>0</v>
      </c>
      <c r="BO28" s="1">
        <f t="shared" ref="BO28:BO41" si="36">L28</f>
        <v>0</v>
      </c>
      <c r="BP28" s="1">
        <f t="shared" ref="BP28:BP41" si="37">L28</f>
        <v>0</v>
      </c>
      <c r="BQ28" s="1">
        <f t="shared" ref="BQ28:BQ41" si="38">K28</f>
        <v>0</v>
      </c>
      <c r="BR28" s="1" t="str">
        <f>VLOOKUP(AH28,AI27:AN32,2,0)</f>
        <v>HH</v>
      </c>
      <c r="BS28" s="1">
        <f>VLOOKUP(BR28,AJ27:AX32,15,0)</f>
        <v>0</v>
      </c>
      <c r="BT28" s="1">
        <f>RANK(BS28,BS27:BS32)</f>
        <v>1</v>
      </c>
    </row>
    <row r="29" spans="2:72" x14ac:dyDescent="0.35">
      <c r="B29" s="6"/>
      <c r="F29" s="55" t="str">
        <f>AJ31</f>
        <v>KK</v>
      </c>
      <c r="G29" s="55"/>
      <c r="H29" s="55"/>
      <c r="I29" s="55"/>
      <c r="J29" s="55"/>
      <c r="K29" s="12"/>
      <c r="L29" s="12"/>
      <c r="M29" s="55" t="str">
        <f>AJ30</f>
        <v>JJ</v>
      </c>
      <c r="N29" s="55"/>
      <c r="O29" s="55"/>
      <c r="P29" s="55"/>
      <c r="Q29" s="55"/>
      <c r="S29" s="55" t="str">
        <f>VLOOKUP(AH29,AI27:AN32,2,0)</f>
        <v>II</v>
      </c>
      <c r="T29" s="55"/>
      <c r="U29" s="55"/>
      <c r="V29" s="55"/>
      <c r="W29" s="55"/>
      <c r="X29" s="13">
        <f t="shared" ref="X29:X32" si="39">IF(BS29=BS28,BT28,BT29)</f>
        <v>1</v>
      </c>
      <c r="Y29" s="12">
        <f>VLOOKUP(S29,AJ27:AW32,7,0)</f>
        <v>0</v>
      </c>
      <c r="Z29" s="1">
        <f>VLOOKUP(S29,AJ27:AW32,8,0)</f>
        <v>0</v>
      </c>
      <c r="AA29" s="1">
        <f>VLOOKUP(S29,AJ27:AW32,9,0)</f>
        <v>0</v>
      </c>
      <c r="AB29" s="1">
        <f>VLOOKUP(S29,AJ27:AW32,10,0)</f>
        <v>0</v>
      </c>
      <c r="AC29" s="1">
        <f>VLOOKUP(S29,AJ27:AW32,11,0)</f>
        <v>0</v>
      </c>
      <c r="AD29" s="1">
        <f>VLOOKUP(S29,AJ27:AW32,12,0)</f>
        <v>0</v>
      </c>
      <c r="AE29" s="1">
        <f>VLOOKUP(S29,AJ27:AW32,13,0)</f>
        <v>0</v>
      </c>
      <c r="AF29" s="1">
        <f>VLOOKUP(S29,AJ27:AW32,14,0)</f>
        <v>0</v>
      </c>
      <c r="AG29" s="7"/>
      <c r="AH29" s="1">
        <v>3</v>
      </c>
      <c r="AI29" s="1">
        <f t="shared" si="20"/>
        <v>3</v>
      </c>
      <c r="AJ29" s="56" t="str">
        <f>Equipes!T6</f>
        <v>II</v>
      </c>
      <c r="AK29" s="56"/>
      <c r="AL29" s="56"/>
      <c r="AM29" s="56"/>
      <c r="AN29" s="56"/>
      <c r="AO29" s="2">
        <f>RANK(AY29,AY27:AY32)</f>
        <v>3</v>
      </c>
      <c r="AP29" s="2">
        <f>SUMPRODUCT((F27:J41=AJ29)*(BD27:BD41))+SUMPRODUCT((M27:Q41=AJ29)*(BE27:BE41))</f>
        <v>0</v>
      </c>
      <c r="AQ29" s="2">
        <f>SUMPRODUCT((F27:J41=AJ29)*(BF27:BF41))+SUMPRODUCT((M27:Q41=AJ29)*(BG27:BG41))</f>
        <v>0</v>
      </c>
      <c r="AR29" s="2">
        <f>SUMPRODUCT((F27:J41=AJ29)*(BH27:BH41))+SUMPRODUCT((M27:Q41=AJ29)*(BI27:BI41))</f>
        <v>0</v>
      </c>
      <c r="AS29" s="2">
        <f>SUMPRODUCT((F27:J41=AJ29)*(BJ27:BJ41))+SUMPRODUCT((M27:Q41=AJ29)*(BK27:BK41))</f>
        <v>0</v>
      </c>
      <c r="AT29" s="2">
        <f>SUMPRODUCT((F27:J41=AJ29)*(BL27:BL41))+SUMPRODUCT((M27:Q41=AJ29)*(BM27:BM41))</f>
        <v>0</v>
      </c>
      <c r="AU29" s="2">
        <f>SUMPRODUCT((F27:J41=AJ29)*(BN27:BN41))+SUMPRODUCT((M27:Q41=AJ29)*(BO27:BO41))</f>
        <v>0</v>
      </c>
      <c r="AV29" s="2">
        <f>SUMPRODUCT((F27:J41=AJ29)*(BP27:BP41))+SUMPRODUCT((M27:Q41=AJ29)*(BQ27:BQ41))</f>
        <v>0</v>
      </c>
      <c r="AW29" s="2">
        <f t="shared" si="21"/>
        <v>0</v>
      </c>
      <c r="AX29" s="1">
        <f t="shared" si="22"/>
        <v>0</v>
      </c>
      <c r="AY29" s="1">
        <f>AX29+0.000004</f>
        <v>3.9999999999999998E-6</v>
      </c>
      <c r="AZ29" s="1">
        <f t="shared" si="23"/>
        <v>0</v>
      </c>
      <c r="BA29" s="1">
        <f t="shared" si="24"/>
        <v>0</v>
      </c>
      <c r="BB29" s="1">
        <f>IF(K29="",,IF(K29&gt;L29,Equipes!$O$11,IF(Poules!K29=Poules!L29,Equipes!$O$13,IF(Poules!K29&lt;Poules!L29,Equipes!$O$15))))</f>
        <v>0</v>
      </c>
      <c r="BC29" s="1">
        <f>IF(L29="",,IF(L29&gt;K29,Equipes!$O$11,IF(Poules!L29=Poules!K29,Equipes!$O$13,IF(Poules!L29&lt;Poules!K29,Equipes!$O$15))))</f>
        <v>0</v>
      </c>
      <c r="BD29" s="1">
        <f t="shared" si="25"/>
        <v>0</v>
      </c>
      <c r="BE29" s="1">
        <f t="shared" si="26"/>
        <v>0</v>
      </c>
      <c r="BF29" s="1">
        <f t="shared" si="27"/>
        <v>0</v>
      </c>
      <c r="BG29" s="1">
        <f t="shared" si="28"/>
        <v>0</v>
      </c>
      <c r="BH29" s="1" t="b">
        <f t="shared" si="29"/>
        <v>0</v>
      </c>
      <c r="BI29" s="1" t="b">
        <f t="shared" si="30"/>
        <v>0</v>
      </c>
      <c r="BJ29" s="1" t="b">
        <f t="shared" si="31"/>
        <v>0</v>
      </c>
      <c r="BK29" s="1" t="b">
        <f t="shared" si="32"/>
        <v>0</v>
      </c>
      <c r="BL29" s="1" t="b">
        <f t="shared" si="33"/>
        <v>0</v>
      </c>
      <c r="BM29" s="1" t="b">
        <f t="shared" si="34"/>
        <v>0</v>
      </c>
      <c r="BN29" s="1">
        <f t="shared" si="35"/>
        <v>0</v>
      </c>
      <c r="BO29" s="1">
        <f t="shared" si="36"/>
        <v>0</v>
      </c>
      <c r="BP29" s="1">
        <f t="shared" si="37"/>
        <v>0</v>
      </c>
      <c r="BQ29" s="1">
        <f t="shared" si="38"/>
        <v>0</v>
      </c>
      <c r="BR29" s="1" t="str">
        <f>VLOOKUP(AH29,AI27:AN32,2,0)</f>
        <v>II</v>
      </c>
      <c r="BS29" s="1">
        <f>VLOOKUP(BR29,AJ27:AX32,15,0)</f>
        <v>0</v>
      </c>
      <c r="BT29" s="1">
        <f>RANK(BS29,BS27:BS32)</f>
        <v>1</v>
      </c>
    </row>
    <row r="30" spans="2:72" x14ac:dyDescent="0.35">
      <c r="B30" s="6"/>
      <c r="F30" s="55" t="str">
        <f>AJ27</f>
        <v>GG</v>
      </c>
      <c r="G30" s="55"/>
      <c r="H30" s="55"/>
      <c r="I30" s="55"/>
      <c r="J30" s="55"/>
      <c r="K30" s="12"/>
      <c r="L30" s="12"/>
      <c r="M30" s="55" t="str">
        <f>AJ29</f>
        <v>II</v>
      </c>
      <c r="N30" s="55"/>
      <c r="O30" s="55"/>
      <c r="P30" s="55"/>
      <c r="Q30" s="55"/>
      <c r="S30" s="55" t="str">
        <f>VLOOKUP(AH30,AI27:AN32,2,0)</f>
        <v>JJ</v>
      </c>
      <c r="T30" s="55"/>
      <c r="U30" s="55"/>
      <c r="V30" s="55"/>
      <c r="W30" s="55"/>
      <c r="X30" s="13">
        <f t="shared" si="39"/>
        <v>1</v>
      </c>
      <c r="Y30" s="12">
        <f>VLOOKUP(S30,AJ27:AW32,7,0)</f>
        <v>0</v>
      </c>
      <c r="Z30" s="1">
        <f>VLOOKUP(S30,AJ27:AW32,8,0)</f>
        <v>0</v>
      </c>
      <c r="AA30" s="1">
        <f>VLOOKUP(S30,AJ27:AW32,9,0)</f>
        <v>0</v>
      </c>
      <c r="AB30" s="1">
        <f>VLOOKUP(S30,AJ27:AW32,10,0)</f>
        <v>0</v>
      </c>
      <c r="AC30" s="1">
        <f>VLOOKUP(S30,AJ27:AW32,11,0)</f>
        <v>0</v>
      </c>
      <c r="AD30" s="1">
        <f>VLOOKUP(S30,AJ27:AW32,12,0)</f>
        <v>0</v>
      </c>
      <c r="AE30" s="1">
        <f>VLOOKUP(S30,AJ27:AW32,13,0)</f>
        <v>0</v>
      </c>
      <c r="AF30" s="1">
        <f>VLOOKUP(S30,AJ27:AW32,14,0)</f>
        <v>0</v>
      </c>
      <c r="AG30" s="7"/>
      <c r="AH30" s="1">
        <v>4</v>
      </c>
      <c r="AI30" s="1">
        <f t="shared" si="20"/>
        <v>4</v>
      </c>
      <c r="AJ30" s="56" t="str">
        <f>Equipes!T7</f>
        <v>JJ</v>
      </c>
      <c r="AK30" s="56"/>
      <c r="AL30" s="56"/>
      <c r="AM30" s="56"/>
      <c r="AN30" s="56"/>
      <c r="AO30" s="2">
        <f>RANK(AY30,AY27:AY32)</f>
        <v>4</v>
      </c>
      <c r="AP30" s="2">
        <f>SUMPRODUCT((F27:J41=AJ30)*(BD27:BD41))+SUMPRODUCT((M27:Q41=AJ30)*(BE27:BE41))</f>
        <v>0</v>
      </c>
      <c r="AQ30" s="2">
        <f>SUMPRODUCT((F27:J41=AJ30)*(BF27:BF41))+SUMPRODUCT((M27:Q41=AJ30)*(BG27:BG41))</f>
        <v>0</v>
      </c>
      <c r="AR30" s="2">
        <f>SUMPRODUCT((F27:J41=AJ30)*(BH27:BH41))+SUMPRODUCT((M27:Q41=AJ30)*(BI27:BI41))</f>
        <v>0</v>
      </c>
      <c r="AS30" s="2">
        <f>SUMPRODUCT((F27:J41=AJ30)*(BJ27:BJ41))+SUMPRODUCT((M27:Q41=AJ30)*(BK27:BK41))</f>
        <v>0</v>
      </c>
      <c r="AT30" s="2">
        <f>SUMPRODUCT((F27:J41=AJ30)*(BL27:BL41))+SUMPRODUCT((M27:Q41=AJ30)*(BM27:BM41))</f>
        <v>0</v>
      </c>
      <c r="AU30" s="2">
        <f>SUMPRODUCT((F27:J41=AJ30)*(BN27:BN41))+SUMPRODUCT((M27:Q41=AJ30)*(BO27:BO41))</f>
        <v>0</v>
      </c>
      <c r="AV30" s="2">
        <f>SUMPRODUCT((F27:J41=AJ30)*(BP27:BP41))+SUMPRODUCT((M27:Q41=AJ30)*(BQ27:BQ41))</f>
        <v>0</v>
      </c>
      <c r="AW30" s="2">
        <f t="shared" si="21"/>
        <v>0</v>
      </c>
      <c r="AX30" s="1">
        <f t="shared" si="22"/>
        <v>0</v>
      </c>
      <c r="AY30" s="1">
        <f>AX30+0.000003</f>
        <v>3.0000000000000001E-6</v>
      </c>
      <c r="AZ30" s="1">
        <f t="shared" si="23"/>
        <v>0</v>
      </c>
      <c r="BA30" s="1">
        <f t="shared" si="24"/>
        <v>0</v>
      </c>
      <c r="BB30" s="1">
        <f>IF(K30="",,IF(K30&gt;L30,Equipes!$O$11,IF(Poules!K30=Poules!L30,Equipes!$O$13,IF(Poules!K30&lt;Poules!L30,Equipes!$O$15))))</f>
        <v>0</v>
      </c>
      <c r="BC30" s="1">
        <f>IF(L30="",,IF(L30&gt;K30,Equipes!$O$11,IF(Poules!L30=Poules!K30,Equipes!$O$13,IF(Poules!L30&lt;Poules!K30,Equipes!$O$15))))</f>
        <v>0</v>
      </c>
      <c r="BD30" s="1">
        <f t="shared" si="25"/>
        <v>0</v>
      </c>
      <c r="BE30" s="1">
        <f t="shared" si="26"/>
        <v>0</v>
      </c>
      <c r="BF30" s="1">
        <f t="shared" si="27"/>
        <v>0</v>
      </c>
      <c r="BG30" s="1">
        <f t="shared" si="28"/>
        <v>0</v>
      </c>
      <c r="BH30" s="1" t="b">
        <f t="shared" si="29"/>
        <v>0</v>
      </c>
      <c r="BI30" s="1" t="b">
        <f t="shared" si="30"/>
        <v>0</v>
      </c>
      <c r="BJ30" s="1" t="b">
        <f t="shared" si="31"/>
        <v>0</v>
      </c>
      <c r="BK30" s="1" t="b">
        <f t="shared" si="32"/>
        <v>0</v>
      </c>
      <c r="BL30" s="1" t="b">
        <f t="shared" si="33"/>
        <v>0</v>
      </c>
      <c r="BM30" s="1" t="b">
        <f t="shared" si="34"/>
        <v>0</v>
      </c>
      <c r="BN30" s="1">
        <f t="shared" si="35"/>
        <v>0</v>
      </c>
      <c r="BO30" s="1">
        <f t="shared" si="36"/>
        <v>0</v>
      </c>
      <c r="BP30" s="1">
        <f t="shared" si="37"/>
        <v>0</v>
      </c>
      <c r="BQ30" s="1">
        <f t="shared" si="38"/>
        <v>0</v>
      </c>
      <c r="BR30" s="1" t="str">
        <f>VLOOKUP(AH30,AI27:AN32,2,0)</f>
        <v>JJ</v>
      </c>
      <c r="BS30" s="1">
        <f>VLOOKUP(BR30,AJ27:AX32,15,0)</f>
        <v>0</v>
      </c>
      <c r="BT30" s="1">
        <f>RANK(BS30,BS27:BS32)</f>
        <v>1</v>
      </c>
    </row>
    <row r="31" spans="2:72" x14ac:dyDescent="0.35">
      <c r="B31" s="6"/>
      <c r="F31" s="55" t="str">
        <f>AJ30</f>
        <v>JJ</v>
      </c>
      <c r="G31" s="55"/>
      <c r="H31" s="55"/>
      <c r="I31" s="55"/>
      <c r="J31" s="55"/>
      <c r="K31" s="12"/>
      <c r="L31" s="12"/>
      <c r="M31" s="55" t="str">
        <f>AJ28</f>
        <v>HH</v>
      </c>
      <c r="N31" s="55"/>
      <c r="O31" s="55"/>
      <c r="P31" s="55"/>
      <c r="Q31" s="55"/>
      <c r="S31" s="55" t="str">
        <f>VLOOKUP(AH31,AI27:AN32,2,0)</f>
        <v>KK</v>
      </c>
      <c r="T31" s="55"/>
      <c r="U31" s="55"/>
      <c r="V31" s="55"/>
      <c r="W31" s="55"/>
      <c r="X31" s="13">
        <f t="shared" si="39"/>
        <v>1</v>
      </c>
      <c r="Y31" s="12">
        <f>VLOOKUP(S31,AJ27:AW32,7,0)</f>
        <v>0</v>
      </c>
      <c r="Z31" s="1">
        <f>VLOOKUP(S31,AJ27:AW32,8,0)</f>
        <v>0</v>
      </c>
      <c r="AA31" s="1">
        <f>VLOOKUP(S31,AJ27:AW32,9,0)</f>
        <v>0</v>
      </c>
      <c r="AB31" s="1">
        <f>VLOOKUP(S31,AJ27:AW32,10,0)</f>
        <v>0</v>
      </c>
      <c r="AC31" s="1">
        <f>VLOOKUP(S31,AJ27:AW32,11,0)</f>
        <v>0</v>
      </c>
      <c r="AD31" s="1">
        <f>VLOOKUP(S31,AJ27:AW32,12,0)</f>
        <v>0</v>
      </c>
      <c r="AE31" s="1">
        <f>VLOOKUP(S31,AJ27:AW32,13,0)</f>
        <v>0</v>
      </c>
      <c r="AF31" s="1">
        <f>VLOOKUP(S31,AJ27:AW32,14,0)</f>
        <v>0</v>
      </c>
      <c r="AG31" s="7"/>
      <c r="AH31" s="1">
        <v>5</v>
      </c>
      <c r="AI31" s="1">
        <f t="shared" si="20"/>
        <v>5</v>
      </c>
      <c r="AJ31" s="56" t="str">
        <f>Equipes!T8</f>
        <v>KK</v>
      </c>
      <c r="AK31" s="56"/>
      <c r="AL31" s="56"/>
      <c r="AM31" s="56"/>
      <c r="AN31" s="56"/>
      <c r="AO31" s="2">
        <f>RANK(AY31,AY27:AY32)</f>
        <v>5</v>
      </c>
      <c r="AP31" s="2">
        <f>SUMPRODUCT((F27:J41=AJ31)*(BD27:BD41))+SUMPRODUCT((M27:Q41=AJ31)*(BE27:BE41))</f>
        <v>0</v>
      </c>
      <c r="AQ31" s="2">
        <f>SUMPRODUCT((F27:J41=AJ31)*(BF27:BF41))+SUMPRODUCT((M27:Q41=AJ31)*(BG27:BG41))</f>
        <v>0</v>
      </c>
      <c r="AR31" s="2">
        <f>SUMPRODUCT((F27:J41=AJ31)*(BH27:BH41))+SUMPRODUCT((M27:Q41=AJ31)*(BI27:BI41))</f>
        <v>0</v>
      </c>
      <c r="AS31" s="2">
        <f>SUMPRODUCT((F27:J41=AJ31)*(BJ27:BJ41))+SUMPRODUCT((M27:Q41=AJ31)*(BK27:BK41))</f>
        <v>0</v>
      </c>
      <c r="AT31" s="2">
        <f>SUMPRODUCT((F27:J41=AJ31)*(BL27:BL41))+SUMPRODUCT((M27:Q41=AJ31)*(BM27:BM41))</f>
        <v>0</v>
      </c>
      <c r="AU31" s="2">
        <f>SUMPRODUCT((F27:J41=AJ31)*(BN27:BN41))+SUMPRODUCT((M27:Q41=AJ31)*(BO27:BO41))</f>
        <v>0</v>
      </c>
      <c r="AV31" s="2">
        <f>SUMPRODUCT((F27:J41=AJ31)*(BP27:BP41))+SUMPRODUCT((M27:Q41=AJ31)*(BQ27:BQ41))</f>
        <v>0</v>
      </c>
      <c r="AW31" s="2">
        <f t="shared" si="21"/>
        <v>0</v>
      </c>
      <c r="AX31" s="1">
        <f t="shared" si="22"/>
        <v>0</v>
      </c>
      <c r="AY31" s="1">
        <f>AX31+0.000002</f>
        <v>1.9999999999999999E-6</v>
      </c>
      <c r="AZ31" s="1">
        <f t="shared" si="23"/>
        <v>0</v>
      </c>
      <c r="BA31" s="1">
        <f t="shared" si="24"/>
        <v>0</v>
      </c>
      <c r="BB31" s="1">
        <f>IF(K31="",,IF(K31&gt;L31,Equipes!$O$11,IF(Poules!K31=Poules!L31,Equipes!$O$13,IF(Poules!K31&lt;Poules!L31,Equipes!$O$15))))</f>
        <v>0</v>
      </c>
      <c r="BC31" s="1">
        <f>IF(L31="",,IF(L31&gt;K31,Equipes!$O$11,IF(Poules!L31=Poules!K31,Equipes!$O$13,IF(Poules!L31&lt;Poules!K31,Equipes!$O$15))))</f>
        <v>0</v>
      </c>
      <c r="BD31" s="1">
        <f t="shared" si="25"/>
        <v>0</v>
      </c>
      <c r="BE31" s="1">
        <f t="shared" si="26"/>
        <v>0</v>
      </c>
      <c r="BF31" s="1">
        <f t="shared" si="27"/>
        <v>0</v>
      </c>
      <c r="BG31" s="1">
        <f t="shared" si="28"/>
        <v>0</v>
      </c>
      <c r="BH31" s="1" t="b">
        <f t="shared" si="29"/>
        <v>0</v>
      </c>
      <c r="BI31" s="1" t="b">
        <f t="shared" si="30"/>
        <v>0</v>
      </c>
      <c r="BJ31" s="1" t="b">
        <f t="shared" si="31"/>
        <v>0</v>
      </c>
      <c r="BK31" s="1" t="b">
        <f t="shared" si="32"/>
        <v>0</v>
      </c>
      <c r="BL31" s="1" t="b">
        <f t="shared" si="33"/>
        <v>0</v>
      </c>
      <c r="BM31" s="1" t="b">
        <f t="shared" si="34"/>
        <v>0</v>
      </c>
      <c r="BN31" s="1">
        <f t="shared" si="35"/>
        <v>0</v>
      </c>
      <c r="BO31" s="1">
        <f t="shared" si="36"/>
        <v>0</v>
      </c>
      <c r="BP31" s="1">
        <f t="shared" si="37"/>
        <v>0</v>
      </c>
      <c r="BQ31" s="1">
        <f t="shared" si="38"/>
        <v>0</v>
      </c>
      <c r="BR31" s="1" t="str">
        <f>VLOOKUP(AH31,AI27:AN32,2,0)</f>
        <v>KK</v>
      </c>
      <c r="BS31" s="1">
        <f>VLOOKUP(BR31,AJ27:AX32,15,0)</f>
        <v>0</v>
      </c>
      <c r="BT31" s="1">
        <f>RANK(BS31,BS27:BS32)</f>
        <v>1</v>
      </c>
    </row>
    <row r="32" spans="2:72" x14ac:dyDescent="0.35">
      <c r="B32" s="6"/>
      <c r="F32" s="55" t="str">
        <f>AJ32</f>
        <v>LL</v>
      </c>
      <c r="G32" s="55"/>
      <c r="H32" s="55"/>
      <c r="I32" s="55"/>
      <c r="J32" s="55"/>
      <c r="K32" s="12"/>
      <c r="L32" s="12"/>
      <c r="M32" s="55" t="str">
        <f>AJ31</f>
        <v>KK</v>
      </c>
      <c r="N32" s="55"/>
      <c r="O32" s="55"/>
      <c r="P32" s="55"/>
      <c r="Q32" s="55"/>
      <c r="S32" s="55" t="str">
        <f>VLOOKUP(AH32,AI27:AN32,2,0)</f>
        <v>LL</v>
      </c>
      <c r="T32" s="55"/>
      <c r="U32" s="55"/>
      <c r="V32" s="55"/>
      <c r="W32" s="55"/>
      <c r="X32" s="13">
        <f t="shared" si="39"/>
        <v>1</v>
      </c>
      <c r="Y32" s="12">
        <f>VLOOKUP(S32,AJ27:AW32,7,0)</f>
        <v>0</v>
      </c>
      <c r="Z32" s="1">
        <f>VLOOKUP(S32,AJ27:AW32,8,0)</f>
        <v>0</v>
      </c>
      <c r="AA32" s="1">
        <f>VLOOKUP(S32,AJ27:AW32,9,0)</f>
        <v>0</v>
      </c>
      <c r="AB32" s="1">
        <f>VLOOKUP(S32,AJ27:AW32,10,0)</f>
        <v>0</v>
      </c>
      <c r="AC32" s="1">
        <f>VLOOKUP(S32,AJ27:AW32,11,0)</f>
        <v>0</v>
      </c>
      <c r="AD32" s="1">
        <f>VLOOKUP(S32,AJ27:AW32,12,0)</f>
        <v>0</v>
      </c>
      <c r="AE32" s="1">
        <f>VLOOKUP(S32,AJ27:AW32,13,0)</f>
        <v>0</v>
      </c>
      <c r="AF32" s="1">
        <f>VLOOKUP(S32,AJ27:AW32,14,0)</f>
        <v>0</v>
      </c>
      <c r="AG32" s="7"/>
      <c r="AH32" s="1">
        <v>6</v>
      </c>
      <c r="AI32" s="1">
        <f t="shared" si="20"/>
        <v>6</v>
      </c>
      <c r="AJ32" s="56" t="str">
        <f>Equipes!T9</f>
        <v>LL</v>
      </c>
      <c r="AK32" s="56"/>
      <c r="AL32" s="56"/>
      <c r="AM32" s="56"/>
      <c r="AN32" s="56"/>
      <c r="AO32" s="2">
        <f>RANK(AY32,AY27:AY32)</f>
        <v>6</v>
      </c>
      <c r="AP32" s="2">
        <f>SUMPRODUCT((F27:J41=AJ32)*(BD27:BD41))+SUMPRODUCT((M27:Q41=AJ32)*(BE27:BE41))</f>
        <v>0</v>
      </c>
      <c r="AQ32" s="2">
        <f>SUMPRODUCT((F27:J41=AJ32)*(BF27:BF41))+SUMPRODUCT((M27:Q41=AJ32)*(BG27:BG41))</f>
        <v>0</v>
      </c>
      <c r="AR32" s="2">
        <f>SUMPRODUCT((F27:J41=AJ32)*(BH27:BH41))+SUMPRODUCT((M27:Q41=AJ32)*(BI27:BI41))</f>
        <v>0</v>
      </c>
      <c r="AS32" s="2">
        <f>SUMPRODUCT((F27:J41=AJ32)*(BJ27:BJ41))+SUMPRODUCT((M27:Q41=AJ32)*(BK27:BK41))</f>
        <v>0</v>
      </c>
      <c r="AT32" s="2">
        <f>SUMPRODUCT((F27:J41=AJ32)*(BL27:BL41))+SUMPRODUCT((M27:Q41=AJ32)*(BM27:BM41))</f>
        <v>0</v>
      </c>
      <c r="AU32" s="2">
        <f>SUMPRODUCT((F27:J41=AJ32)*(BN27:BN41))+SUMPRODUCT((M27:Q41=AJ32)*(BO27:BO41))</f>
        <v>0</v>
      </c>
      <c r="AV32" s="2">
        <f>SUMPRODUCT((F27:J41=AJ32)*(BP27:BP41))+SUMPRODUCT((M27:Q41=AJ32)*(BQ27:BQ41))</f>
        <v>0</v>
      </c>
      <c r="AW32" s="2">
        <f t="shared" si="21"/>
        <v>0</v>
      </c>
      <c r="AX32" s="1">
        <f t="shared" si="22"/>
        <v>0</v>
      </c>
      <c r="AY32" s="1">
        <f>AX32+0.000001</f>
        <v>9.9999999999999995E-7</v>
      </c>
      <c r="AZ32" s="1">
        <f t="shared" si="23"/>
        <v>0</v>
      </c>
      <c r="BA32" s="1">
        <f t="shared" si="24"/>
        <v>0</v>
      </c>
      <c r="BB32" s="1">
        <f>IF(K32="",,IF(K32&gt;L32,Equipes!$O$11,IF(Poules!K32=Poules!L32,Equipes!$O$13,IF(Poules!K32&lt;Poules!L32,Equipes!$O$15))))</f>
        <v>0</v>
      </c>
      <c r="BC32" s="1">
        <f>IF(L32="",,IF(L32&gt;K32,Equipes!$O$11,IF(Poules!L32=Poules!K32,Equipes!$O$13,IF(Poules!L32&lt;Poules!K32,Equipes!$O$15))))</f>
        <v>0</v>
      </c>
      <c r="BD32" s="1">
        <f t="shared" si="25"/>
        <v>0</v>
      </c>
      <c r="BE32" s="1">
        <f t="shared" si="26"/>
        <v>0</v>
      </c>
      <c r="BF32" s="1">
        <f t="shared" si="27"/>
        <v>0</v>
      </c>
      <c r="BG32" s="1">
        <f t="shared" si="28"/>
        <v>0</v>
      </c>
      <c r="BH32" s="1" t="b">
        <f t="shared" si="29"/>
        <v>0</v>
      </c>
      <c r="BI32" s="1" t="b">
        <f t="shared" si="30"/>
        <v>0</v>
      </c>
      <c r="BJ32" s="1" t="b">
        <f t="shared" si="31"/>
        <v>0</v>
      </c>
      <c r="BK32" s="1" t="b">
        <f t="shared" si="32"/>
        <v>0</v>
      </c>
      <c r="BL32" s="1" t="b">
        <f t="shared" si="33"/>
        <v>0</v>
      </c>
      <c r="BM32" s="1" t="b">
        <f t="shared" si="34"/>
        <v>0</v>
      </c>
      <c r="BN32" s="1">
        <f t="shared" si="35"/>
        <v>0</v>
      </c>
      <c r="BO32" s="1">
        <f t="shared" si="36"/>
        <v>0</v>
      </c>
      <c r="BP32" s="1">
        <f t="shared" si="37"/>
        <v>0</v>
      </c>
      <c r="BQ32" s="1">
        <f t="shared" si="38"/>
        <v>0</v>
      </c>
      <c r="BR32" s="1" t="str">
        <f>VLOOKUP(AH32,AI27:AN32,2,0)</f>
        <v>LL</v>
      </c>
      <c r="BS32" s="1">
        <f>VLOOKUP(BR32,AJ27:AX32,15,0)</f>
        <v>0</v>
      </c>
      <c r="BT32" s="1">
        <f>RANK(BS32,BS27:BS32)</f>
        <v>1</v>
      </c>
    </row>
    <row r="33" spans="2:69" x14ac:dyDescent="0.35">
      <c r="B33" s="6"/>
      <c r="F33" s="55" t="str">
        <f>AJ28</f>
        <v>HH</v>
      </c>
      <c r="G33" s="55"/>
      <c r="H33" s="55"/>
      <c r="I33" s="55"/>
      <c r="J33" s="55"/>
      <c r="K33" s="12"/>
      <c r="L33" s="12"/>
      <c r="M33" s="55" t="str">
        <f>AJ32</f>
        <v>LL</v>
      </c>
      <c r="N33" s="55"/>
      <c r="O33" s="55"/>
      <c r="P33" s="55"/>
      <c r="Q33" s="55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7"/>
      <c r="AZ33" s="1">
        <f t="shared" si="23"/>
        <v>0</v>
      </c>
      <c r="BA33" s="1">
        <f t="shared" si="24"/>
        <v>0</v>
      </c>
      <c r="BB33" s="1">
        <f>IF(K33="",,IF(K33&gt;L33,Equipes!$O$11,IF(Poules!K33=Poules!L33,Equipes!$O$13,IF(Poules!K33&lt;Poules!L33,Equipes!$O$15))))</f>
        <v>0</v>
      </c>
      <c r="BC33" s="1">
        <f>IF(L33="",,IF(L33&gt;K33,Equipes!$O$11,IF(Poules!L33=Poules!K33,Equipes!$O$13,IF(Poules!L33&lt;Poules!K33,Equipes!$O$15))))</f>
        <v>0</v>
      </c>
      <c r="BD33" s="1">
        <f t="shared" si="25"/>
        <v>0</v>
      </c>
      <c r="BE33" s="1">
        <f t="shared" si="26"/>
        <v>0</v>
      </c>
      <c r="BF33" s="1">
        <f t="shared" si="27"/>
        <v>0</v>
      </c>
      <c r="BG33" s="1">
        <f t="shared" si="28"/>
        <v>0</v>
      </c>
      <c r="BH33" s="1" t="b">
        <f t="shared" si="29"/>
        <v>0</v>
      </c>
      <c r="BI33" s="1" t="b">
        <f t="shared" si="30"/>
        <v>0</v>
      </c>
      <c r="BJ33" s="1" t="b">
        <f t="shared" si="31"/>
        <v>0</v>
      </c>
      <c r="BK33" s="1" t="b">
        <f t="shared" si="32"/>
        <v>0</v>
      </c>
      <c r="BL33" s="1" t="b">
        <f t="shared" si="33"/>
        <v>0</v>
      </c>
      <c r="BM33" s="1" t="b">
        <f t="shared" si="34"/>
        <v>0</v>
      </c>
      <c r="BN33" s="1">
        <f t="shared" si="35"/>
        <v>0</v>
      </c>
      <c r="BO33" s="1">
        <f t="shared" si="36"/>
        <v>0</v>
      </c>
      <c r="BP33" s="1">
        <f t="shared" si="37"/>
        <v>0</v>
      </c>
      <c r="BQ33" s="1">
        <f t="shared" si="38"/>
        <v>0</v>
      </c>
    </row>
    <row r="34" spans="2:69" x14ac:dyDescent="0.35">
      <c r="B34" s="6"/>
      <c r="F34" s="55" t="str">
        <f>AJ30</f>
        <v>JJ</v>
      </c>
      <c r="G34" s="55"/>
      <c r="H34" s="55"/>
      <c r="I34" s="55"/>
      <c r="J34" s="55"/>
      <c r="K34" s="12"/>
      <c r="L34" s="12"/>
      <c r="M34" s="55" t="str">
        <f>AJ27</f>
        <v>GG</v>
      </c>
      <c r="N34" s="55"/>
      <c r="O34" s="55"/>
      <c r="P34" s="55"/>
      <c r="Q34" s="55"/>
      <c r="S34" s="57"/>
      <c r="T34" s="57"/>
      <c r="U34" s="57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7"/>
      <c r="AZ34" s="1">
        <f t="shared" si="23"/>
        <v>0</v>
      </c>
      <c r="BA34" s="1">
        <f t="shared" si="24"/>
        <v>0</v>
      </c>
      <c r="BB34" s="1">
        <f>IF(K34="",,IF(K34&gt;L34,Equipes!$O$11,IF(Poules!K34=Poules!L34,Equipes!$O$13,IF(Poules!K34&lt;Poules!L34,Equipes!$O$15))))</f>
        <v>0</v>
      </c>
      <c r="BC34" s="1">
        <f>IF(L34="",,IF(L34&gt;K34,Equipes!$O$11,IF(Poules!L34=Poules!K34,Equipes!$O$13,IF(Poules!L34&lt;Poules!K34,Equipes!$O$15))))</f>
        <v>0</v>
      </c>
      <c r="BD34" s="1">
        <f t="shared" si="25"/>
        <v>0</v>
      </c>
      <c r="BE34" s="1">
        <f t="shared" si="26"/>
        <v>0</v>
      </c>
      <c r="BF34" s="1">
        <f t="shared" si="27"/>
        <v>0</v>
      </c>
      <c r="BG34" s="1">
        <f t="shared" si="28"/>
        <v>0</v>
      </c>
      <c r="BH34" s="1" t="b">
        <f t="shared" si="29"/>
        <v>0</v>
      </c>
      <c r="BI34" s="1" t="b">
        <f t="shared" si="30"/>
        <v>0</v>
      </c>
      <c r="BJ34" s="1" t="b">
        <f t="shared" si="31"/>
        <v>0</v>
      </c>
      <c r="BK34" s="1" t="b">
        <f t="shared" si="32"/>
        <v>0</v>
      </c>
      <c r="BL34" s="1" t="b">
        <f t="shared" si="33"/>
        <v>0</v>
      </c>
      <c r="BM34" s="1" t="b">
        <f t="shared" si="34"/>
        <v>0</v>
      </c>
      <c r="BN34" s="1">
        <f t="shared" si="35"/>
        <v>0</v>
      </c>
      <c r="BO34" s="1">
        <f t="shared" si="36"/>
        <v>0</v>
      </c>
      <c r="BP34" s="1">
        <f t="shared" si="37"/>
        <v>0</v>
      </c>
      <c r="BQ34" s="1">
        <f t="shared" si="38"/>
        <v>0</v>
      </c>
    </row>
    <row r="35" spans="2:69" x14ac:dyDescent="0.35">
      <c r="B35" s="6"/>
      <c r="F35" s="55" t="str">
        <f>AJ31</f>
        <v>KK</v>
      </c>
      <c r="G35" s="55"/>
      <c r="H35" s="55"/>
      <c r="I35" s="55"/>
      <c r="J35" s="55"/>
      <c r="K35" s="12"/>
      <c r="L35" s="12"/>
      <c r="M35" s="55" t="str">
        <f>AJ29</f>
        <v>II</v>
      </c>
      <c r="N35" s="55"/>
      <c r="O35" s="55"/>
      <c r="P35" s="55"/>
      <c r="Q35" s="55"/>
      <c r="S35" s="57"/>
      <c r="T35" s="57"/>
      <c r="U35" s="57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7"/>
      <c r="AZ35" s="1">
        <f t="shared" si="23"/>
        <v>0</v>
      </c>
      <c r="BA35" s="1">
        <f t="shared" si="24"/>
        <v>0</v>
      </c>
      <c r="BB35" s="1">
        <f>IF(K35="",,IF(K35&gt;L35,Equipes!$O$11,IF(Poules!K35=Poules!L35,Equipes!$O$13,IF(Poules!K35&lt;Poules!L35,Equipes!$O$15))))</f>
        <v>0</v>
      </c>
      <c r="BC35" s="1">
        <f>IF(L35="",,IF(L35&gt;K35,Equipes!$O$11,IF(Poules!L35=Poules!K35,Equipes!$O$13,IF(Poules!L35&lt;Poules!K35,Equipes!$O$15))))</f>
        <v>0</v>
      </c>
      <c r="BD35" s="1">
        <f t="shared" si="25"/>
        <v>0</v>
      </c>
      <c r="BE35" s="1">
        <f t="shared" si="26"/>
        <v>0</v>
      </c>
      <c r="BF35" s="1">
        <f t="shared" si="27"/>
        <v>0</v>
      </c>
      <c r="BG35" s="1">
        <f t="shared" si="28"/>
        <v>0</v>
      </c>
      <c r="BH35" s="1" t="b">
        <f t="shared" si="29"/>
        <v>0</v>
      </c>
      <c r="BI35" s="1" t="b">
        <f t="shared" si="30"/>
        <v>0</v>
      </c>
      <c r="BJ35" s="1" t="b">
        <f t="shared" si="31"/>
        <v>0</v>
      </c>
      <c r="BK35" s="1" t="b">
        <f t="shared" si="32"/>
        <v>0</v>
      </c>
      <c r="BL35" s="1" t="b">
        <f t="shared" si="33"/>
        <v>0</v>
      </c>
      <c r="BM35" s="1" t="b">
        <f t="shared" si="34"/>
        <v>0</v>
      </c>
      <c r="BN35" s="1">
        <f t="shared" si="35"/>
        <v>0</v>
      </c>
      <c r="BO35" s="1">
        <f t="shared" si="36"/>
        <v>0</v>
      </c>
      <c r="BP35" s="1">
        <f t="shared" si="37"/>
        <v>0</v>
      </c>
      <c r="BQ35" s="1">
        <f t="shared" si="38"/>
        <v>0</v>
      </c>
    </row>
    <row r="36" spans="2:69" x14ac:dyDescent="0.35">
      <c r="B36" s="6"/>
      <c r="F36" s="55" t="str">
        <f>AJ27</f>
        <v>GG</v>
      </c>
      <c r="G36" s="55"/>
      <c r="H36" s="55"/>
      <c r="I36" s="55"/>
      <c r="J36" s="55"/>
      <c r="K36" s="12"/>
      <c r="L36" s="12"/>
      <c r="M36" s="55" t="str">
        <f>AJ31</f>
        <v>KK</v>
      </c>
      <c r="N36" s="55"/>
      <c r="O36" s="55"/>
      <c r="P36" s="55"/>
      <c r="Q36" s="55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7"/>
      <c r="AZ36" s="1">
        <f t="shared" si="23"/>
        <v>0</v>
      </c>
      <c r="BA36" s="1">
        <f t="shared" si="24"/>
        <v>0</v>
      </c>
      <c r="BB36" s="1">
        <f>IF(K36="",,IF(K36&gt;L36,Equipes!$O$11,IF(Poules!K36=Poules!L36,Equipes!$O$13,IF(Poules!K36&lt;Poules!L36,Equipes!$O$15))))</f>
        <v>0</v>
      </c>
      <c r="BC36" s="1">
        <f>IF(L36="",,IF(L36&gt;K36,Equipes!$O$11,IF(Poules!L36=Poules!K36,Equipes!$O$13,IF(Poules!L36&lt;Poules!K36,Equipes!$O$15))))</f>
        <v>0</v>
      </c>
      <c r="BD36" s="1">
        <f t="shared" si="25"/>
        <v>0</v>
      </c>
      <c r="BE36" s="1">
        <f t="shared" si="26"/>
        <v>0</v>
      </c>
      <c r="BF36" s="1">
        <f t="shared" si="27"/>
        <v>0</v>
      </c>
      <c r="BG36" s="1">
        <f t="shared" si="28"/>
        <v>0</v>
      </c>
      <c r="BH36" s="1" t="b">
        <f t="shared" si="29"/>
        <v>0</v>
      </c>
      <c r="BI36" s="1" t="b">
        <f t="shared" si="30"/>
        <v>0</v>
      </c>
      <c r="BJ36" s="1" t="b">
        <f t="shared" si="31"/>
        <v>0</v>
      </c>
      <c r="BK36" s="1" t="b">
        <f t="shared" si="32"/>
        <v>0</v>
      </c>
      <c r="BL36" s="1" t="b">
        <f t="shared" si="33"/>
        <v>0</v>
      </c>
      <c r="BM36" s="1" t="b">
        <f t="shared" si="34"/>
        <v>0</v>
      </c>
      <c r="BN36" s="1">
        <f t="shared" si="35"/>
        <v>0</v>
      </c>
      <c r="BO36" s="1">
        <f t="shared" si="36"/>
        <v>0</v>
      </c>
      <c r="BP36" s="1">
        <f t="shared" si="37"/>
        <v>0</v>
      </c>
      <c r="BQ36" s="1">
        <f t="shared" si="38"/>
        <v>0</v>
      </c>
    </row>
    <row r="37" spans="2:69" x14ac:dyDescent="0.35">
      <c r="B37" s="6"/>
      <c r="F37" s="55" t="str">
        <f>AJ29</f>
        <v>II</v>
      </c>
      <c r="G37" s="55"/>
      <c r="H37" s="55"/>
      <c r="I37" s="55"/>
      <c r="J37" s="55"/>
      <c r="K37" s="12"/>
      <c r="L37" s="12"/>
      <c r="M37" s="55" t="str">
        <f>AJ28</f>
        <v>HH</v>
      </c>
      <c r="N37" s="55"/>
      <c r="O37" s="55"/>
      <c r="P37" s="55"/>
      <c r="Q37" s="55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7"/>
      <c r="AZ37" s="1">
        <f t="shared" si="23"/>
        <v>0</v>
      </c>
      <c r="BA37" s="1">
        <f t="shared" si="24"/>
        <v>0</v>
      </c>
      <c r="BB37" s="1">
        <f>IF(K37="",,IF(K37&gt;L37,Equipes!$O$11,IF(Poules!K37=Poules!L37,Equipes!$O$13,IF(Poules!K37&lt;Poules!L37,Equipes!$O$15))))</f>
        <v>0</v>
      </c>
      <c r="BC37" s="1">
        <f>IF(L37="",,IF(L37&gt;K37,Equipes!$O$11,IF(Poules!L37=Poules!K37,Equipes!$O$13,IF(Poules!L37&lt;Poules!K37,Equipes!$O$15))))</f>
        <v>0</v>
      </c>
      <c r="BD37" s="1">
        <f t="shared" si="25"/>
        <v>0</v>
      </c>
      <c r="BE37" s="1">
        <f t="shared" si="26"/>
        <v>0</v>
      </c>
      <c r="BF37" s="1">
        <f t="shared" si="27"/>
        <v>0</v>
      </c>
      <c r="BG37" s="1">
        <f t="shared" si="28"/>
        <v>0</v>
      </c>
      <c r="BH37" s="1" t="b">
        <f t="shared" si="29"/>
        <v>0</v>
      </c>
      <c r="BI37" s="1" t="b">
        <f t="shared" si="30"/>
        <v>0</v>
      </c>
      <c r="BJ37" s="1" t="b">
        <f t="shared" si="31"/>
        <v>0</v>
      </c>
      <c r="BK37" s="1" t="b">
        <f t="shared" si="32"/>
        <v>0</v>
      </c>
      <c r="BL37" s="1" t="b">
        <f t="shared" si="33"/>
        <v>0</v>
      </c>
      <c r="BM37" s="1" t="b">
        <f t="shared" si="34"/>
        <v>0</v>
      </c>
      <c r="BN37" s="1">
        <f t="shared" si="35"/>
        <v>0</v>
      </c>
      <c r="BO37" s="1">
        <f t="shared" si="36"/>
        <v>0</v>
      </c>
      <c r="BP37" s="1">
        <f t="shared" si="37"/>
        <v>0</v>
      </c>
      <c r="BQ37" s="1">
        <f t="shared" si="38"/>
        <v>0</v>
      </c>
    </row>
    <row r="38" spans="2:69" x14ac:dyDescent="0.35">
      <c r="B38" s="6"/>
      <c r="F38" s="55" t="str">
        <f>AJ32</f>
        <v>LL</v>
      </c>
      <c r="G38" s="55"/>
      <c r="H38" s="55"/>
      <c r="I38" s="55"/>
      <c r="J38" s="55"/>
      <c r="K38" s="12"/>
      <c r="L38" s="12"/>
      <c r="M38" s="55" t="str">
        <f>AJ30</f>
        <v>JJ</v>
      </c>
      <c r="N38" s="55"/>
      <c r="O38" s="55"/>
      <c r="P38" s="55"/>
      <c r="Q38" s="55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7"/>
      <c r="AZ38" s="1">
        <f t="shared" si="23"/>
        <v>0</v>
      </c>
      <c r="BA38" s="1">
        <f t="shared" si="24"/>
        <v>0</v>
      </c>
      <c r="BB38" s="1">
        <f>IF(K38="",,IF(K38&gt;L38,Equipes!$O$11,IF(Poules!K38=Poules!L38,Equipes!$O$13,IF(Poules!K38&lt;Poules!L38,Equipes!$O$15))))</f>
        <v>0</v>
      </c>
      <c r="BC38" s="1">
        <f>IF(L38="",,IF(L38&gt;K38,Equipes!$O$11,IF(Poules!L38=Poules!K38,Equipes!$O$13,IF(Poules!L38&lt;Poules!K38,Equipes!$O$15))))</f>
        <v>0</v>
      </c>
      <c r="BD38" s="1">
        <f t="shared" si="25"/>
        <v>0</v>
      </c>
      <c r="BE38" s="1">
        <f t="shared" si="26"/>
        <v>0</v>
      </c>
      <c r="BF38" s="1">
        <f t="shared" si="27"/>
        <v>0</v>
      </c>
      <c r="BG38" s="1">
        <f t="shared" si="28"/>
        <v>0</v>
      </c>
      <c r="BH38" s="1" t="b">
        <f t="shared" si="29"/>
        <v>0</v>
      </c>
      <c r="BI38" s="1" t="b">
        <f t="shared" si="30"/>
        <v>0</v>
      </c>
      <c r="BJ38" s="1" t="b">
        <f t="shared" si="31"/>
        <v>0</v>
      </c>
      <c r="BK38" s="1" t="b">
        <f t="shared" si="32"/>
        <v>0</v>
      </c>
      <c r="BL38" s="1" t="b">
        <f t="shared" si="33"/>
        <v>0</v>
      </c>
      <c r="BM38" s="1" t="b">
        <f t="shared" si="34"/>
        <v>0</v>
      </c>
      <c r="BN38" s="1">
        <f t="shared" si="35"/>
        <v>0</v>
      </c>
      <c r="BO38" s="1">
        <f t="shared" si="36"/>
        <v>0</v>
      </c>
      <c r="BP38" s="1">
        <f t="shared" si="37"/>
        <v>0</v>
      </c>
      <c r="BQ38" s="1">
        <f t="shared" si="38"/>
        <v>0</v>
      </c>
    </row>
    <row r="39" spans="2:69" x14ac:dyDescent="0.35">
      <c r="B39" s="6"/>
      <c r="F39" s="55" t="str">
        <f>AJ28</f>
        <v>HH</v>
      </c>
      <c r="G39" s="55"/>
      <c r="H39" s="55"/>
      <c r="I39" s="55"/>
      <c r="J39" s="55"/>
      <c r="K39" s="12"/>
      <c r="L39" s="12"/>
      <c r="M39" s="55" t="str">
        <f>AJ31</f>
        <v>KK</v>
      </c>
      <c r="N39" s="55"/>
      <c r="O39" s="55"/>
      <c r="P39" s="55"/>
      <c r="Q39" s="55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7"/>
      <c r="AZ39" s="1">
        <f t="shared" si="23"/>
        <v>0</v>
      </c>
      <c r="BA39" s="1">
        <f t="shared" si="24"/>
        <v>0</v>
      </c>
      <c r="BB39" s="1">
        <f>IF(K39="",,IF(K39&gt;L39,Equipes!$O$11,IF(Poules!K39=Poules!L39,Equipes!$O$13,IF(Poules!K39&lt;Poules!L39,Equipes!$O$15))))</f>
        <v>0</v>
      </c>
      <c r="BC39" s="1">
        <f>IF(L39="",,IF(L39&gt;K39,Equipes!$O$11,IF(Poules!L39=Poules!K39,Equipes!$O$13,IF(Poules!L39&lt;Poules!K39,Equipes!$O$15))))</f>
        <v>0</v>
      </c>
      <c r="BD39" s="1">
        <f t="shared" si="25"/>
        <v>0</v>
      </c>
      <c r="BE39" s="1">
        <f t="shared" si="26"/>
        <v>0</v>
      </c>
      <c r="BF39" s="1">
        <f t="shared" si="27"/>
        <v>0</v>
      </c>
      <c r="BG39" s="1">
        <f t="shared" si="28"/>
        <v>0</v>
      </c>
      <c r="BH39" s="1" t="b">
        <f t="shared" si="29"/>
        <v>0</v>
      </c>
      <c r="BI39" s="1" t="b">
        <f t="shared" si="30"/>
        <v>0</v>
      </c>
      <c r="BJ39" s="1" t="b">
        <f t="shared" si="31"/>
        <v>0</v>
      </c>
      <c r="BK39" s="1" t="b">
        <f t="shared" si="32"/>
        <v>0</v>
      </c>
      <c r="BL39" s="1" t="b">
        <f t="shared" si="33"/>
        <v>0</v>
      </c>
      <c r="BM39" s="1" t="b">
        <f t="shared" si="34"/>
        <v>0</v>
      </c>
      <c r="BN39" s="1">
        <f t="shared" si="35"/>
        <v>0</v>
      </c>
      <c r="BO39" s="1">
        <f t="shared" si="36"/>
        <v>0</v>
      </c>
      <c r="BP39" s="1">
        <f t="shared" si="37"/>
        <v>0</v>
      </c>
      <c r="BQ39" s="1">
        <f t="shared" si="38"/>
        <v>0</v>
      </c>
    </row>
    <row r="40" spans="2:69" x14ac:dyDescent="0.35">
      <c r="B40" s="6"/>
      <c r="F40" s="55" t="str">
        <f>AJ30</f>
        <v>JJ</v>
      </c>
      <c r="G40" s="55"/>
      <c r="H40" s="55"/>
      <c r="I40" s="55"/>
      <c r="J40" s="55"/>
      <c r="K40" s="12"/>
      <c r="L40" s="12"/>
      <c r="M40" s="55" t="str">
        <f>AJ29</f>
        <v>II</v>
      </c>
      <c r="N40" s="55"/>
      <c r="O40" s="55"/>
      <c r="P40" s="55"/>
      <c r="Q40" s="55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7"/>
      <c r="AZ40" s="1">
        <f t="shared" si="23"/>
        <v>0</v>
      </c>
      <c r="BA40" s="1">
        <f t="shared" si="24"/>
        <v>0</v>
      </c>
      <c r="BB40" s="1">
        <f>IF(K40="",,IF(K40&gt;L40,Equipes!$O$11,IF(Poules!K40=Poules!L40,Equipes!$O$13,IF(Poules!K40&lt;Poules!L40,Equipes!$O$15))))</f>
        <v>0</v>
      </c>
      <c r="BC40" s="1">
        <f>IF(L40="",,IF(L40&gt;K40,Equipes!$O$11,IF(Poules!L40=Poules!K40,Equipes!$O$13,IF(Poules!L40&lt;Poules!K40,Equipes!$O$15))))</f>
        <v>0</v>
      </c>
      <c r="BD40" s="1">
        <f t="shared" si="25"/>
        <v>0</v>
      </c>
      <c r="BE40" s="1">
        <f t="shared" si="26"/>
        <v>0</v>
      </c>
      <c r="BF40" s="1">
        <f t="shared" si="27"/>
        <v>0</v>
      </c>
      <c r="BG40" s="1">
        <f t="shared" si="28"/>
        <v>0</v>
      </c>
      <c r="BH40" s="1" t="b">
        <f t="shared" si="29"/>
        <v>0</v>
      </c>
      <c r="BI40" s="1" t="b">
        <f t="shared" si="30"/>
        <v>0</v>
      </c>
      <c r="BJ40" s="1" t="b">
        <f t="shared" si="31"/>
        <v>0</v>
      </c>
      <c r="BK40" s="1" t="b">
        <f t="shared" si="32"/>
        <v>0</v>
      </c>
      <c r="BL40" s="1" t="b">
        <f t="shared" si="33"/>
        <v>0</v>
      </c>
      <c r="BM40" s="1" t="b">
        <f t="shared" si="34"/>
        <v>0</v>
      </c>
      <c r="BN40" s="1">
        <f t="shared" si="35"/>
        <v>0</v>
      </c>
      <c r="BO40" s="1">
        <f t="shared" si="36"/>
        <v>0</v>
      </c>
      <c r="BP40" s="1">
        <f t="shared" si="37"/>
        <v>0</v>
      </c>
      <c r="BQ40" s="1">
        <f t="shared" si="38"/>
        <v>0</v>
      </c>
    </row>
    <row r="41" spans="2:69" x14ac:dyDescent="0.35">
      <c r="B41" s="6"/>
      <c r="F41" s="55" t="str">
        <f>AJ32</f>
        <v>LL</v>
      </c>
      <c r="G41" s="55"/>
      <c r="H41" s="55"/>
      <c r="I41" s="55"/>
      <c r="J41" s="55"/>
      <c r="K41" s="12"/>
      <c r="L41" s="12"/>
      <c r="M41" s="55" t="str">
        <f>AJ27</f>
        <v>GG</v>
      </c>
      <c r="N41" s="55"/>
      <c r="O41" s="55"/>
      <c r="P41" s="55"/>
      <c r="Q41" s="55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7"/>
      <c r="AZ41" s="1">
        <f t="shared" si="23"/>
        <v>0</v>
      </c>
      <c r="BA41" s="1">
        <f t="shared" si="24"/>
        <v>0</v>
      </c>
      <c r="BB41" s="1">
        <f>IF(K41="",,IF(K41&gt;L41,Equipes!$O$11,IF(Poules!K41=Poules!L41,Equipes!$O$13,IF(Poules!K41&lt;Poules!L41,Equipes!$O$15))))</f>
        <v>0</v>
      </c>
      <c r="BC41" s="1">
        <f>IF(L41="",,IF(L41&gt;K41,Equipes!$O$11,IF(Poules!L41=Poules!K41,Equipes!$O$13,IF(Poules!L41&lt;Poules!K41,Equipes!$O$15))))</f>
        <v>0</v>
      </c>
      <c r="BD41" s="1">
        <f t="shared" si="25"/>
        <v>0</v>
      </c>
      <c r="BE41" s="1">
        <f t="shared" si="26"/>
        <v>0</v>
      </c>
      <c r="BF41" s="1">
        <f t="shared" si="27"/>
        <v>0</v>
      </c>
      <c r="BG41" s="1">
        <f t="shared" si="28"/>
        <v>0</v>
      </c>
      <c r="BH41" s="1" t="b">
        <f t="shared" si="29"/>
        <v>0</v>
      </c>
      <c r="BI41" s="1" t="b">
        <f t="shared" si="30"/>
        <v>0</v>
      </c>
      <c r="BJ41" s="1" t="b">
        <f t="shared" si="31"/>
        <v>0</v>
      </c>
      <c r="BK41" s="1" t="b">
        <f t="shared" si="32"/>
        <v>0</v>
      </c>
      <c r="BL41" s="1" t="b">
        <f t="shared" si="33"/>
        <v>0</v>
      </c>
      <c r="BM41" s="1" t="b">
        <f t="shared" si="34"/>
        <v>0</v>
      </c>
      <c r="BN41" s="1">
        <f t="shared" si="35"/>
        <v>0</v>
      </c>
      <c r="BO41" s="1">
        <f t="shared" si="36"/>
        <v>0</v>
      </c>
      <c r="BP41" s="1">
        <f t="shared" si="37"/>
        <v>0</v>
      </c>
      <c r="BQ41" s="1">
        <f t="shared" si="38"/>
        <v>0</v>
      </c>
    </row>
    <row r="42" spans="2:69" ht="15" thickBot="1" x14ac:dyDescent="0.4">
      <c r="B42" s="8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10"/>
    </row>
    <row r="43" spans="2:69" ht="15" thickTop="1" x14ac:dyDescent="0.35"/>
  </sheetData>
  <mergeCells count="98">
    <mergeCell ref="M20:Q20"/>
    <mergeCell ref="AJ10:AN10"/>
    <mergeCell ref="AJ11:AN11"/>
    <mergeCell ref="C3:R4"/>
    <mergeCell ref="S3:AF4"/>
    <mergeCell ref="S12:AF20"/>
    <mergeCell ref="S7:W7"/>
    <mergeCell ref="S8:W8"/>
    <mergeCell ref="S9:W9"/>
    <mergeCell ref="S10:W10"/>
    <mergeCell ref="S11:W11"/>
    <mergeCell ref="M10:Q10"/>
    <mergeCell ref="M11:Q11"/>
    <mergeCell ref="M12:Q12"/>
    <mergeCell ref="M13:Q13"/>
    <mergeCell ref="M14:Q14"/>
    <mergeCell ref="M15:Q15"/>
    <mergeCell ref="M19:Q19"/>
    <mergeCell ref="F5:J5"/>
    <mergeCell ref="M5:Q5"/>
    <mergeCell ref="S5:W5"/>
    <mergeCell ref="F6:J6"/>
    <mergeCell ref="F7:J7"/>
    <mergeCell ref="F8:J8"/>
    <mergeCell ref="F15:J15"/>
    <mergeCell ref="F16:J16"/>
    <mergeCell ref="F17:J17"/>
    <mergeCell ref="M16:Q16"/>
    <mergeCell ref="M17:Q17"/>
    <mergeCell ref="AJ5:AN5"/>
    <mergeCell ref="AJ6:AN6"/>
    <mergeCell ref="AJ7:AN7"/>
    <mergeCell ref="AJ8:AN8"/>
    <mergeCell ref="M9:Q9"/>
    <mergeCell ref="AJ9:AN9"/>
    <mergeCell ref="M6:Q6"/>
    <mergeCell ref="M7:Q7"/>
    <mergeCell ref="M8:Q8"/>
    <mergeCell ref="S6:W6"/>
    <mergeCell ref="C24:R25"/>
    <mergeCell ref="S24:AF25"/>
    <mergeCell ref="F20:J20"/>
    <mergeCell ref="F9:J9"/>
    <mergeCell ref="F10:J10"/>
    <mergeCell ref="F11:J11"/>
    <mergeCell ref="F12:J12"/>
    <mergeCell ref="F13:J13"/>
    <mergeCell ref="F14:J14"/>
    <mergeCell ref="F18:J18"/>
    <mergeCell ref="M18:Q18"/>
    <mergeCell ref="F19:J19"/>
    <mergeCell ref="F26:J26"/>
    <mergeCell ref="M26:Q26"/>
    <mergeCell ref="S26:W26"/>
    <mergeCell ref="AJ26:AN26"/>
    <mergeCell ref="F27:J27"/>
    <mergeCell ref="M27:Q27"/>
    <mergeCell ref="S27:W27"/>
    <mergeCell ref="AJ27:AN27"/>
    <mergeCell ref="F28:J28"/>
    <mergeCell ref="M28:Q28"/>
    <mergeCell ref="S28:W28"/>
    <mergeCell ref="AJ28:AN28"/>
    <mergeCell ref="F29:J29"/>
    <mergeCell ref="M29:Q29"/>
    <mergeCell ref="S29:W29"/>
    <mergeCell ref="AJ29:AN29"/>
    <mergeCell ref="F30:J30"/>
    <mergeCell ref="M30:Q30"/>
    <mergeCell ref="S30:W30"/>
    <mergeCell ref="AJ30:AN30"/>
    <mergeCell ref="F31:J31"/>
    <mergeCell ref="M31:Q31"/>
    <mergeCell ref="S31:W31"/>
    <mergeCell ref="AJ31:AN31"/>
    <mergeCell ref="F32:J32"/>
    <mergeCell ref="M32:Q32"/>
    <mergeCell ref="S32:W32"/>
    <mergeCell ref="AJ32:AN32"/>
    <mergeCell ref="F33:J33"/>
    <mergeCell ref="M33:Q33"/>
    <mergeCell ref="S33:AF41"/>
    <mergeCell ref="F34:J34"/>
    <mergeCell ref="M34:Q34"/>
    <mergeCell ref="F35:J35"/>
    <mergeCell ref="M35:Q35"/>
    <mergeCell ref="F36:J36"/>
    <mergeCell ref="M36:Q36"/>
    <mergeCell ref="F37:J37"/>
    <mergeCell ref="M37:Q37"/>
    <mergeCell ref="F38:J38"/>
    <mergeCell ref="F41:J41"/>
    <mergeCell ref="M41:Q41"/>
    <mergeCell ref="M38:Q38"/>
    <mergeCell ref="F39:J39"/>
    <mergeCell ref="M39:Q39"/>
    <mergeCell ref="F40:J40"/>
    <mergeCell ref="M40:Q40"/>
  </mergeCells>
  <conditionalFormatting sqref="AF6:AF11">
    <cfRule type="cellIs" dxfId="1" priority="1" operator="lessThan">
      <formula>0</formula>
    </cfRule>
  </conditionalFormatting>
  <conditionalFormatting sqref="AF27:AF32"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Equipes</vt:lpstr>
      <vt:lpstr>Poules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costa</dc:creator>
  <cp:lastModifiedBy>patrice costa</cp:lastModifiedBy>
  <dcterms:created xsi:type="dcterms:W3CDTF">2024-05-15T19:49:33Z</dcterms:created>
  <dcterms:modified xsi:type="dcterms:W3CDTF">2024-12-14T19:33:41Z</dcterms:modified>
</cp:coreProperties>
</file>