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TENDENGJ\Desktop\"/>
    </mc:Choice>
  </mc:AlternateContent>
  <xr:revisionPtr revIDLastSave="0" documentId="13_ncr:1_{820502B7-F056-4361-8C05-D4FDEAFABEF5}" xr6:coauthVersionLast="47" xr6:coauthVersionMax="47" xr10:uidLastSave="{00000000-0000-0000-0000-000000000000}"/>
  <bookViews>
    <workbookView xWindow="-108" yWindow="-108" windowWidth="23256" windowHeight="12576" activeTab="1" xr2:uid="{14EB4A14-3ECE-4E56-B30E-FDD1E24197E6}"/>
  </bookViews>
  <sheets>
    <sheet name="ABAC" sheetId="1" r:id="rId1"/>
    <sheet name="Tableau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78" i="1" l="1"/>
  <c r="M277" i="1"/>
  <c r="M276" i="1"/>
  <c r="T147" i="1"/>
  <c r="V135" i="1"/>
  <c r="T135" i="1"/>
  <c r="U135" i="1" s="1"/>
  <c r="X133" i="1"/>
  <c r="V131" i="1"/>
  <c r="S93" i="1"/>
  <c r="V50" i="1"/>
  <c r="V25" i="1"/>
  <c r="AD22" i="1"/>
  <c r="AC22" i="1"/>
  <c r="V22" i="1"/>
  <c r="U22" i="1"/>
  <c r="AD21" i="1"/>
  <c r="AC21" i="1"/>
  <c r="V21" i="1"/>
  <c r="U21" i="1"/>
  <c r="AD20" i="1"/>
  <c r="AC20" i="1"/>
  <c r="V20" i="1"/>
  <c r="U20" i="1"/>
  <c r="AD19" i="1"/>
  <c r="AC19" i="1"/>
  <c r="V19" i="1"/>
  <c r="U19" i="1"/>
  <c r="AD18" i="1"/>
  <c r="AC18" i="1"/>
  <c r="V18" i="1"/>
  <c r="U18" i="1"/>
  <c r="AD17" i="1"/>
  <c r="AC17" i="1"/>
  <c r="V17" i="1"/>
  <c r="U17" i="1"/>
  <c r="AD16" i="1"/>
  <c r="AC16" i="1"/>
  <c r="V16" i="1"/>
  <c r="U16" i="1"/>
  <c r="AD15" i="1"/>
  <c r="AC15" i="1"/>
  <c r="V15" i="1"/>
  <c r="U15" i="1"/>
  <c r="AD14" i="1"/>
  <c r="AC14" i="1"/>
  <c r="V14" i="1"/>
  <c r="U14" i="1"/>
  <c r="AD13" i="1"/>
  <c r="AC13" i="1"/>
  <c r="Z13" i="1"/>
  <c r="V13" i="1"/>
  <c r="U13" i="1"/>
  <c r="AD12" i="1"/>
  <c r="AC12" i="1"/>
  <c r="Z12" i="1"/>
  <c r="V12" i="1"/>
  <c r="U12" i="1"/>
  <c r="AD11" i="1"/>
  <c r="AC11" i="1"/>
  <c r="Z11" i="1"/>
  <c r="V11" i="1"/>
  <c r="U11" i="1"/>
  <c r="AD10" i="1"/>
  <c r="AC10" i="1"/>
  <c r="Z10" i="1"/>
  <c r="V10" i="1"/>
  <c r="U10" i="1"/>
  <c r="C10" i="1"/>
  <c r="D10" i="1" s="1"/>
  <c r="B10" i="1"/>
  <c r="A10" i="1"/>
  <c r="E10" i="1" s="1"/>
  <c r="AD9" i="1"/>
  <c r="AC9" i="1"/>
  <c r="Z9" i="1"/>
  <c r="V9" i="1"/>
  <c r="U9" i="1"/>
  <c r="C9" i="1"/>
  <c r="D9" i="1" s="1"/>
  <c r="B9" i="1" s="1"/>
  <c r="AD8" i="1"/>
  <c r="AC8" i="1"/>
  <c r="Z8" i="1"/>
  <c r="V8" i="1"/>
  <c r="U8" i="1"/>
  <c r="J8" i="1"/>
  <c r="I8" i="1"/>
  <c r="G8" i="1"/>
  <c r="G9" i="1" s="1"/>
  <c r="G10" i="1" s="1"/>
  <c r="I10" i="1" s="1"/>
  <c r="E8" i="1"/>
  <c r="C8" i="1"/>
  <c r="D8" i="1" s="1"/>
  <c r="B8" i="1" s="1"/>
  <c r="A8" i="1"/>
  <c r="A9" i="1" s="1"/>
  <c r="E9" i="1" s="1"/>
  <c r="M7" i="1"/>
  <c r="K7" i="1"/>
  <c r="L7" i="1" s="1"/>
  <c r="I7" i="1"/>
  <c r="H7" i="1"/>
  <c r="O4" i="1"/>
  <c r="N4" i="1"/>
  <c r="O1" i="1"/>
  <c r="N1" i="1"/>
  <c r="H9" i="1" l="1"/>
  <c r="G11" i="1"/>
  <c r="I9" i="1"/>
  <c r="J9" i="1"/>
  <c r="K8" i="1"/>
  <c r="L8" i="1" s="1"/>
  <c r="H10" i="1"/>
  <c r="A11" i="1"/>
  <c r="H8" i="1"/>
  <c r="E11" i="1" l="1"/>
  <c r="C11" i="1"/>
  <c r="D11" i="1" s="1"/>
  <c r="B11" i="1" s="1"/>
  <c r="M8" i="1"/>
  <c r="A12" i="1"/>
  <c r="J10" i="1"/>
  <c r="K9" i="1"/>
  <c r="L9" i="1" s="1"/>
  <c r="G12" i="1"/>
  <c r="H11" i="1"/>
  <c r="I11" i="1"/>
  <c r="C12" i="1" l="1"/>
  <c r="D12" i="1" s="1"/>
  <c r="B12" i="1" s="1"/>
  <c r="A13" i="1"/>
  <c r="M9" i="1"/>
  <c r="E12" i="1"/>
  <c r="G13" i="1"/>
  <c r="I12" i="1"/>
  <c r="H12" i="1"/>
  <c r="K10" i="1"/>
  <c r="L10" i="1" s="1"/>
  <c r="J11" i="1"/>
  <c r="J12" i="1" l="1"/>
  <c r="K11" i="1"/>
  <c r="L11" i="1" s="1"/>
  <c r="E13" i="1"/>
  <c r="C13" i="1"/>
  <c r="D13" i="1" s="1"/>
  <c r="B13" i="1" s="1"/>
  <c r="A14" i="1"/>
  <c r="M10" i="1"/>
  <c r="G14" i="1"/>
  <c r="I13" i="1"/>
  <c r="H13" i="1"/>
  <c r="J13" i="1" l="1"/>
  <c r="K12" i="1"/>
  <c r="L12" i="1" s="1"/>
  <c r="G15" i="1"/>
  <c r="I14" i="1"/>
  <c r="H14" i="1"/>
  <c r="A15" i="1"/>
  <c r="M11" i="1"/>
  <c r="E14" i="1"/>
  <c r="C14" i="1"/>
  <c r="D14" i="1" s="1"/>
  <c r="B14" i="1" s="1"/>
  <c r="J14" i="1" l="1"/>
  <c r="K13" i="1"/>
  <c r="L13" i="1" s="1"/>
  <c r="G16" i="1"/>
  <c r="I15" i="1"/>
  <c r="H15" i="1"/>
  <c r="M12" i="1"/>
  <c r="A16" i="1"/>
  <c r="E15" i="1"/>
  <c r="C15" i="1"/>
  <c r="D15" i="1" s="1"/>
  <c r="B15" i="1" s="1"/>
  <c r="A17" i="1" l="1"/>
  <c r="M13" i="1"/>
  <c r="E16" i="1"/>
  <c r="C16" i="1"/>
  <c r="D16" i="1" s="1"/>
  <c r="B16" i="1" s="1"/>
  <c r="G17" i="1"/>
  <c r="I16" i="1"/>
  <c r="H16" i="1"/>
  <c r="K14" i="1"/>
  <c r="L14" i="1" s="1"/>
  <c r="J15" i="1"/>
  <c r="G18" i="1" l="1"/>
  <c r="I17" i="1"/>
  <c r="H17" i="1"/>
  <c r="K15" i="1"/>
  <c r="L15" i="1" s="1"/>
  <c r="J16" i="1"/>
  <c r="M14" i="1"/>
  <c r="A18" i="1"/>
  <c r="E17" i="1"/>
  <c r="C17" i="1"/>
  <c r="D17" i="1" s="1"/>
  <c r="B17" i="1" s="1"/>
  <c r="M15" i="1" l="1"/>
  <c r="A19" i="1"/>
  <c r="E18" i="1"/>
  <c r="C18" i="1"/>
  <c r="D18" i="1" s="1"/>
  <c r="B18" i="1" s="1"/>
  <c r="K16" i="1"/>
  <c r="L16" i="1" s="1"/>
  <c r="J17" i="1"/>
  <c r="G19" i="1"/>
  <c r="I18" i="1"/>
  <c r="H18" i="1"/>
  <c r="K17" i="1" l="1"/>
  <c r="L17" i="1" s="1"/>
  <c r="J18" i="1"/>
  <c r="G20" i="1"/>
  <c r="I19" i="1"/>
  <c r="H19" i="1"/>
  <c r="M16" i="1"/>
  <c r="A20" i="1"/>
  <c r="E19" i="1"/>
  <c r="C19" i="1"/>
  <c r="D19" i="1" s="1"/>
  <c r="B19" i="1" s="1"/>
  <c r="G21" i="1" l="1"/>
  <c r="I20" i="1"/>
  <c r="H20" i="1"/>
  <c r="M17" i="1"/>
  <c r="A21" i="1"/>
  <c r="E20" i="1"/>
  <c r="C20" i="1"/>
  <c r="D20" i="1" s="1"/>
  <c r="B20" i="1" s="1"/>
  <c r="K18" i="1"/>
  <c r="L18" i="1" s="1"/>
  <c r="J19" i="1"/>
  <c r="M18" i="1" l="1"/>
  <c r="A22" i="1"/>
  <c r="E21" i="1"/>
  <c r="C21" i="1"/>
  <c r="D21" i="1" s="1"/>
  <c r="B21" i="1" s="1"/>
  <c r="K19" i="1"/>
  <c r="L19" i="1" s="1"/>
  <c r="J20" i="1"/>
  <c r="G22" i="1"/>
  <c r="I21" i="1"/>
  <c r="H21" i="1"/>
  <c r="G23" i="1" l="1"/>
  <c r="I22" i="1"/>
  <c r="H22" i="1"/>
  <c r="K20" i="1"/>
  <c r="L20" i="1" s="1"/>
  <c r="J21" i="1"/>
  <c r="M19" i="1"/>
  <c r="A23" i="1"/>
  <c r="E22" i="1"/>
  <c r="C22" i="1"/>
  <c r="D22" i="1" s="1"/>
  <c r="B22" i="1" s="1"/>
  <c r="G24" i="1" l="1"/>
  <c r="I23" i="1"/>
  <c r="H23" i="1"/>
  <c r="M20" i="1"/>
  <c r="E23" i="1"/>
  <c r="C23" i="1"/>
  <c r="D23" i="1" s="1"/>
  <c r="B23" i="1" s="1"/>
  <c r="A24" i="1"/>
  <c r="K21" i="1"/>
  <c r="L21" i="1" s="1"/>
  <c r="J22" i="1"/>
  <c r="K22" i="1" l="1"/>
  <c r="L22" i="1" s="1"/>
  <c r="J23" i="1"/>
  <c r="M21" i="1"/>
  <c r="A25" i="1"/>
  <c r="E24" i="1"/>
  <c r="C24" i="1"/>
  <c r="D24" i="1" s="1"/>
  <c r="B24" i="1" s="1"/>
  <c r="G25" i="1"/>
  <c r="I24" i="1"/>
  <c r="H24" i="1"/>
  <c r="K23" i="1" l="1"/>
  <c r="L23" i="1" s="1"/>
  <c r="J24" i="1"/>
  <c r="I25" i="1"/>
  <c r="H25" i="1"/>
  <c r="G26" i="1"/>
  <c r="A26" i="1"/>
  <c r="M22" i="1"/>
  <c r="E25" i="1"/>
  <c r="C25" i="1"/>
  <c r="D25" i="1" s="1"/>
  <c r="B25" i="1" s="1"/>
  <c r="H26" i="1" l="1"/>
  <c r="I26" i="1"/>
  <c r="G27" i="1"/>
  <c r="M23" i="1"/>
  <c r="A27" i="1"/>
  <c r="E26" i="1"/>
  <c r="C26" i="1"/>
  <c r="D26" i="1" s="1"/>
  <c r="B26" i="1" s="1"/>
  <c r="K24" i="1"/>
  <c r="L24" i="1" s="1"/>
  <c r="J25" i="1"/>
  <c r="J26" i="1" l="1"/>
  <c r="K25" i="1"/>
  <c r="L25" i="1" s="1"/>
  <c r="I27" i="1"/>
  <c r="H27" i="1"/>
  <c r="G28" i="1"/>
  <c r="A28" i="1"/>
  <c r="E27" i="1"/>
  <c r="C27" i="1"/>
  <c r="D27" i="1" s="1"/>
  <c r="B27" i="1" s="1"/>
  <c r="M24" i="1"/>
  <c r="J27" i="1" l="1"/>
  <c r="K26" i="1"/>
  <c r="L26" i="1" s="1"/>
  <c r="H28" i="1"/>
  <c r="I28" i="1"/>
  <c r="G29" i="1"/>
  <c r="M25" i="1"/>
  <c r="A29" i="1"/>
  <c r="E28" i="1"/>
  <c r="C28" i="1"/>
  <c r="D28" i="1" s="1"/>
  <c r="B28" i="1" s="1"/>
  <c r="A30" i="1" l="1"/>
  <c r="E29" i="1"/>
  <c r="C29" i="1"/>
  <c r="D29" i="1" s="1"/>
  <c r="B29" i="1" s="1"/>
  <c r="M26" i="1"/>
  <c r="I29" i="1"/>
  <c r="H29" i="1"/>
  <c r="G30" i="1"/>
  <c r="J28" i="1"/>
  <c r="K27" i="1"/>
  <c r="L27" i="1" s="1"/>
  <c r="H30" i="1" l="1"/>
  <c r="I30" i="1"/>
  <c r="G31" i="1"/>
  <c r="J29" i="1"/>
  <c r="K28" i="1"/>
  <c r="L28" i="1" s="1"/>
  <c r="A31" i="1"/>
  <c r="E30" i="1"/>
  <c r="C30" i="1"/>
  <c r="D30" i="1" s="1"/>
  <c r="B30" i="1" s="1"/>
  <c r="M27" i="1"/>
  <c r="J30" i="1" l="1"/>
  <c r="K29" i="1"/>
  <c r="L29" i="1" s="1"/>
  <c r="I31" i="1"/>
  <c r="H31" i="1"/>
  <c r="G32" i="1"/>
  <c r="A32" i="1"/>
  <c r="E31" i="1"/>
  <c r="C31" i="1"/>
  <c r="D31" i="1" s="1"/>
  <c r="B31" i="1" s="1"/>
  <c r="M28" i="1"/>
  <c r="H32" i="1" l="1"/>
  <c r="I32" i="1"/>
  <c r="G33" i="1"/>
  <c r="A33" i="1"/>
  <c r="E32" i="1"/>
  <c r="C32" i="1"/>
  <c r="D32" i="1" s="1"/>
  <c r="B32" i="1" s="1"/>
  <c r="M29" i="1"/>
  <c r="J31" i="1"/>
  <c r="K30" i="1"/>
  <c r="L30" i="1" s="1"/>
  <c r="J32" i="1" l="1"/>
  <c r="K31" i="1"/>
  <c r="L31" i="1" s="1"/>
  <c r="I33" i="1"/>
  <c r="H33" i="1"/>
  <c r="G34" i="1"/>
  <c r="A34" i="1"/>
  <c r="E33" i="1"/>
  <c r="C33" i="1"/>
  <c r="D33" i="1" s="1"/>
  <c r="B33" i="1" s="1"/>
  <c r="M30" i="1"/>
  <c r="A35" i="1" l="1"/>
  <c r="E34" i="1"/>
  <c r="C34" i="1"/>
  <c r="D34" i="1" s="1"/>
  <c r="B34" i="1" s="1"/>
  <c r="M31" i="1"/>
  <c r="H34" i="1"/>
  <c r="G35" i="1"/>
  <c r="I34" i="1"/>
  <c r="J33" i="1"/>
  <c r="K32" i="1"/>
  <c r="L32" i="1" s="1"/>
  <c r="I35" i="1" l="1"/>
  <c r="H35" i="1"/>
  <c r="G36" i="1"/>
  <c r="J34" i="1"/>
  <c r="K33" i="1"/>
  <c r="L33" i="1" s="1"/>
  <c r="A36" i="1"/>
  <c r="E35" i="1"/>
  <c r="C35" i="1"/>
  <c r="D35" i="1" s="1"/>
  <c r="B35" i="1" s="1"/>
  <c r="M32" i="1"/>
  <c r="A37" i="1" l="1"/>
  <c r="E36" i="1"/>
  <c r="C36" i="1"/>
  <c r="D36" i="1" s="1"/>
  <c r="B36" i="1" s="1"/>
  <c r="M33" i="1"/>
  <c r="J35" i="1"/>
  <c r="K34" i="1"/>
  <c r="L34" i="1" s="1"/>
  <c r="H36" i="1"/>
  <c r="G37" i="1"/>
  <c r="I36" i="1"/>
  <c r="J36" i="1" l="1"/>
  <c r="K35" i="1"/>
  <c r="L35" i="1" s="1"/>
  <c r="I37" i="1"/>
  <c r="H37" i="1"/>
  <c r="G38" i="1"/>
  <c r="A38" i="1"/>
  <c r="E37" i="1"/>
  <c r="C37" i="1"/>
  <c r="D37" i="1" s="1"/>
  <c r="B37" i="1" s="1"/>
  <c r="M34" i="1"/>
  <c r="A39" i="1" l="1"/>
  <c r="E38" i="1"/>
  <c r="C38" i="1"/>
  <c r="D38" i="1" s="1"/>
  <c r="B38" i="1" s="1"/>
  <c r="M35" i="1"/>
  <c r="H38" i="1"/>
  <c r="G39" i="1"/>
  <c r="I38" i="1"/>
  <c r="J37" i="1"/>
  <c r="K36" i="1"/>
  <c r="L36" i="1" s="1"/>
  <c r="J38" i="1" l="1"/>
  <c r="K37" i="1"/>
  <c r="L37" i="1" s="1"/>
  <c r="I39" i="1"/>
  <c r="H39" i="1"/>
  <c r="G40" i="1"/>
  <c r="A40" i="1"/>
  <c r="E39" i="1"/>
  <c r="C39" i="1"/>
  <c r="D39" i="1" s="1"/>
  <c r="B39" i="1" s="1"/>
  <c r="M36" i="1"/>
  <c r="H40" i="1" l="1"/>
  <c r="G41" i="1"/>
  <c r="I40" i="1"/>
  <c r="A41" i="1"/>
  <c r="E40" i="1"/>
  <c r="C40" i="1"/>
  <c r="D40" i="1" s="1"/>
  <c r="B40" i="1" s="1"/>
  <c r="M37" i="1"/>
  <c r="J39" i="1"/>
  <c r="K38" i="1"/>
  <c r="L38" i="1" s="1"/>
  <c r="J40" i="1" l="1"/>
  <c r="K39" i="1"/>
  <c r="L39" i="1" s="1"/>
  <c r="A42" i="1"/>
  <c r="E41" i="1"/>
  <c r="C41" i="1"/>
  <c r="D41" i="1" s="1"/>
  <c r="B41" i="1" s="1"/>
  <c r="M38" i="1"/>
  <c r="I41" i="1"/>
  <c r="H41" i="1"/>
  <c r="G42" i="1"/>
  <c r="A43" i="1" l="1"/>
  <c r="E42" i="1"/>
  <c r="C42" i="1"/>
  <c r="D42" i="1" s="1"/>
  <c r="B42" i="1" s="1"/>
  <c r="M39" i="1"/>
  <c r="H42" i="1"/>
  <c r="I42" i="1"/>
  <c r="G43" i="1"/>
  <c r="J41" i="1"/>
  <c r="K40" i="1"/>
  <c r="L40" i="1" s="1"/>
  <c r="J42" i="1" l="1"/>
  <c r="K41" i="1"/>
  <c r="L41" i="1" s="1"/>
  <c r="I43" i="1"/>
  <c r="H43" i="1"/>
  <c r="G44" i="1"/>
  <c r="A44" i="1"/>
  <c r="E43" i="1"/>
  <c r="C43" i="1"/>
  <c r="D43" i="1" s="1"/>
  <c r="B43" i="1" s="1"/>
  <c r="M40" i="1"/>
  <c r="H44" i="1" l="1"/>
  <c r="I44" i="1"/>
  <c r="G45" i="1"/>
  <c r="A45" i="1"/>
  <c r="E44" i="1"/>
  <c r="C44" i="1"/>
  <c r="D44" i="1" s="1"/>
  <c r="B44" i="1" s="1"/>
  <c r="M41" i="1"/>
  <c r="J43" i="1"/>
  <c r="K42" i="1"/>
  <c r="L42" i="1" s="1"/>
  <c r="H45" i="1" l="1"/>
  <c r="I45" i="1"/>
  <c r="G46" i="1"/>
  <c r="E45" i="1"/>
  <c r="A46" i="1"/>
  <c r="C45" i="1"/>
  <c r="D45" i="1" s="1"/>
  <c r="B45" i="1" s="1"/>
  <c r="M42" i="1"/>
  <c r="J44" i="1"/>
  <c r="K43" i="1"/>
  <c r="L43" i="1" s="1"/>
  <c r="J45" i="1" l="1"/>
  <c r="K44" i="1"/>
  <c r="L44" i="1" s="1"/>
  <c r="G47" i="1"/>
  <c r="I46" i="1"/>
  <c r="H46" i="1"/>
  <c r="A47" i="1"/>
  <c r="E46" i="1"/>
  <c r="C46" i="1"/>
  <c r="D46" i="1" s="1"/>
  <c r="B46" i="1" s="1"/>
  <c r="M43" i="1"/>
  <c r="E47" i="1" l="1"/>
  <c r="C47" i="1"/>
  <c r="D47" i="1" s="1"/>
  <c r="B47" i="1" s="1"/>
  <c r="A48" i="1"/>
  <c r="M44" i="1"/>
  <c r="H47" i="1"/>
  <c r="I47" i="1"/>
  <c r="G48" i="1"/>
  <c r="J46" i="1"/>
  <c r="K45" i="1"/>
  <c r="L45" i="1" s="1"/>
  <c r="G49" i="1" l="1"/>
  <c r="H48" i="1"/>
  <c r="I48" i="1"/>
  <c r="A49" i="1"/>
  <c r="E48" i="1"/>
  <c r="C48" i="1"/>
  <c r="D48" i="1" s="1"/>
  <c r="B48" i="1" s="1"/>
  <c r="M45" i="1"/>
  <c r="J47" i="1"/>
  <c r="K46" i="1"/>
  <c r="L46" i="1" s="1"/>
  <c r="J48" i="1" l="1"/>
  <c r="K47" i="1"/>
  <c r="L47" i="1" s="1"/>
  <c r="C49" i="1"/>
  <c r="D49" i="1" s="1"/>
  <c r="B49" i="1" s="1"/>
  <c r="A50" i="1"/>
  <c r="M46" i="1"/>
  <c r="E49" i="1"/>
  <c r="H49" i="1"/>
  <c r="I49" i="1"/>
  <c r="G50" i="1"/>
  <c r="E50" i="1" l="1"/>
  <c r="C50" i="1"/>
  <c r="D50" i="1" s="1"/>
  <c r="B50" i="1" s="1"/>
  <c r="A51" i="1"/>
  <c r="M47" i="1"/>
  <c r="G51" i="1"/>
  <c r="I50" i="1"/>
  <c r="H50" i="1"/>
  <c r="J49" i="1"/>
  <c r="K48" i="1"/>
  <c r="L48" i="1" s="1"/>
  <c r="A52" i="1" l="1"/>
  <c r="E51" i="1"/>
  <c r="C51" i="1"/>
  <c r="D51" i="1" s="1"/>
  <c r="B51" i="1" s="1"/>
  <c r="M48" i="1"/>
  <c r="J50" i="1"/>
  <c r="K49" i="1"/>
  <c r="L49" i="1" s="1"/>
  <c r="I51" i="1"/>
  <c r="H51" i="1"/>
  <c r="G52" i="1"/>
  <c r="K50" i="1" l="1"/>
  <c r="L50" i="1" s="1"/>
  <c r="J51" i="1"/>
  <c r="G53" i="1"/>
  <c r="I52" i="1"/>
  <c r="H52" i="1"/>
  <c r="E52" i="1"/>
  <c r="C52" i="1"/>
  <c r="D52" i="1" s="1"/>
  <c r="B52" i="1" s="1"/>
  <c r="A53" i="1"/>
  <c r="M49" i="1"/>
  <c r="A54" i="1" l="1"/>
  <c r="E53" i="1"/>
  <c r="M50" i="1"/>
  <c r="C53" i="1"/>
  <c r="D53" i="1" s="1"/>
  <c r="B53" i="1" s="1"/>
  <c r="I53" i="1"/>
  <c r="G54" i="1"/>
  <c r="H53" i="1"/>
  <c r="J52" i="1"/>
  <c r="K51" i="1"/>
  <c r="L51" i="1" s="1"/>
  <c r="K52" i="1" l="1"/>
  <c r="L52" i="1" s="1"/>
  <c r="J53" i="1"/>
  <c r="G55" i="1"/>
  <c r="I54" i="1"/>
  <c r="H54" i="1"/>
  <c r="M51" i="1"/>
  <c r="C54" i="1"/>
  <c r="D54" i="1" s="1"/>
  <c r="B54" i="1" s="1"/>
  <c r="A55" i="1"/>
  <c r="E54" i="1"/>
  <c r="I55" i="1" l="1"/>
  <c r="H55" i="1"/>
  <c r="G56" i="1"/>
  <c r="M52" i="1"/>
  <c r="A56" i="1"/>
  <c r="E55" i="1"/>
  <c r="C55" i="1"/>
  <c r="D55" i="1" s="1"/>
  <c r="B55" i="1" s="1"/>
  <c r="J54" i="1"/>
  <c r="K53" i="1"/>
  <c r="L53" i="1" s="1"/>
  <c r="S59" i="1" s="1"/>
  <c r="K54" i="1" l="1"/>
  <c r="L54" i="1" s="1"/>
  <c r="S60" i="1" s="1"/>
  <c r="J55" i="1"/>
  <c r="M53" i="1"/>
  <c r="E56" i="1"/>
  <c r="C56" i="1"/>
  <c r="D56" i="1" s="1"/>
  <c r="B56" i="1" s="1"/>
  <c r="A57" i="1"/>
  <c r="G57" i="1"/>
  <c r="I56" i="1"/>
  <c r="H56" i="1"/>
  <c r="I57" i="1" l="1"/>
  <c r="G58" i="1"/>
  <c r="H57" i="1"/>
  <c r="M54" i="1"/>
  <c r="A58" i="1"/>
  <c r="E57" i="1"/>
  <c r="C57" i="1"/>
  <c r="D57" i="1" s="1"/>
  <c r="B57" i="1" s="1"/>
  <c r="J56" i="1"/>
  <c r="K55" i="1"/>
  <c r="L55" i="1" s="1"/>
  <c r="S61" i="1" s="1"/>
  <c r="K56" i="1" l="1"/>
  <c r="L56" i="1" s="1"/>
  <c r="S62" i="1" s="1"/>
  <c r="J57" i="1"/>
  <c r="M55" i="1"/>
  <c r="C58" i="1"/>
  <c r="D58" i="1" s="1"/>
  <c r="B58" i="1" s="1"/>
  <c r="A59" i="1"/>
  <c r="E58" i="1"/>
  <c r="G59" i="1"/>
  <c r="I58" i="1"/>
  <c r="H58" i="1"/>
  <c r="I59" i="1" l="1"/>
  <c r="H59" i="1"/>
  <c r="G60" i="1"/>
  <c r="M56" i="1"/>
  <c r="A60" i="1"/>
  <c r="E59" i="1"/>
  <c r="C59" i="1"/>
  <c r="D59" i="1" s="1"/>
  <c r="B59" i="1" s="1"/>
  <c r="J58" i="1"/>
  <c r="K57" i="1"/>
  <c r="L57" i="1" s="1"/>
  <c r="S63" i="1" s="1"/>
  <c r="G61" i="1" l="1"/>
  <c r="I60" i="1"/>
  <c r="H60" i="1"/>
  <c r="K58" i="1"/>
  <c r="L58" i="1" s="1"/>
  <c r="S64" i="1" s="1"/>
  <c r="J59" i="1"/>
  <c r="C60" i="1"/>
  <c r="D60" i="1" s="1"/>
  <c r="B60" i="1" s="1"/>
  <c r="M57" i="1"/>
  <c r="E60" i="1"/>
  <c r="A61" i="1"/>
  <c r="J60" i="1" l="1"/>
  <c r="K59" i="1"/>
  <c r="L59" i="1" s="1"/>
  <c r="S65" i="1" s="1"/>
  <c r="A62" i="1"/>
  <c r="M58" i="1"/>
  <c r="C61" i="1"/>
  <c r="D61" i="1" s="1"/>
  <c r="B61" i="1" s="1"/>
  <c r="E61" i="1"/>
  <c r="G62" i="1"/>
  <c r="I61" i="1"/>
  <c r="H61" i="1"/>
  <c r="H62" i="1" l="1"/>
  <c r="G63" i="1"/>
  <c r="I62" i="1"/>
  <c r="A63" i="1"/>
  <c r="E62" i="1"/>
  <c r="M59" i="1"/>
  <c r="C62" i="1"/>
  <c r="D62" i="1" s="1"/>
  <c r="B62" i="1" s="1"/>
  <c r="K60" i="1"/>
  <c r="L60" i="1" s="1"/>
  <c r="J61" i="1"/>
  <c r="C63" i="1" l="1"/>
  <c r="D63" i="1" s="1"/>
  <c r="B63" i="1" s="1"/>
  <c r="A64" i="1"/>
  <c r="M60" i="1"/>
  <c r="E63" i="1"/>
  <c r="I63" i="1"/>
  <c r="G64" i="1"/>
  <c r="H63" i="1"/>
  <c r="J62" i="1"/>
  <c r="K61" i="1"/>
  <c r="L61" i="1" s="1"/>
  <c r="H64" i="1" l="1"/>
  <c r="G65" i="1"/>
  <c r="I64" i="1"/>
  <c r="J63" i="1"/>
  <c r="K62" i="1"/>
  <c r="L62" i="1" s="1"/>
  <c r="E64" i="1"/>
  <c r="M61" i="1"/>
  <c r="C64" i="1"/>
  <c r="D64" i="1" s="1"/>
  <c r="B64" i="1" s="1"/>
  <c r="A65" i="1"/>
  <c r="I65" i="1" l="1"/>
  <c r="H65" i="1"/>
  <c r="G66" i="1"/>
  <c r="K63" i="1"/>
  <c r="L63" i="1" s="1"/>
  <c r="J64" i="1"/>
  <c r="A66" i="1"/>
  <c r="C65" i="1"/>
  <c r="D65" i="1" s="1"/>
  <c r="B65" i="1" s="1"/>
  <c r="M62" i="1"/>
  <c r="E65" i="1"/>
  <c r="A67" i="1" l="1"/>
  <c r="E66" i="1"/>
  <c r="M63" i="1"/>
  <c r="C66" i="1"/>
  <c r="D66" i="1" s="1"/>
  <c r="B66" i="1" s="1"/>
  <c r="J65" i="1"/>
  <c r="K64" i="1"/>
  <c r="L64" i="1" s="1"/>
  <c r="G67" i="1"/>
  <c r="H66" i="1"/>
  <c r="I66" i="1"/>
  <c r="H67" i="1" l="1"/>
  <c r="I67" i="1"/>
  <c r="G68" i="1"/>
  <c r="K65" i="1"/>
  <c r="L65" i="1" s="1"/>
  <c r="J66" i="1"/>
  <c r="M64" i="1"/>
  <c r="A68" i="1"/>
  <c r="E67" i="1"/>
  <c r="C67" i="1"/>
  <c r="D67" i="1" s="1"/>
  <c r="B67" i="1" s="1"/>
  <c r="D8" i="2" l="1"/>
  <c r="E8" i="2" s="1"/>
  <c r="D6" i="2"/>
  <c r="A69" i="1"/>
  <c r="E68" i="1"/>
  <c r="D9" i="2" s="1"/>
  <c r="C68" i="1"/>
  <c r="D68" i="1" s="1"/>
  <c r="B68" i="1" s="1"/>
  <c r="M65" i="1"/>
  <c r="J67" i="1"/>
  <c r="K66" i="1"/>
  <c r="L66" i="1" s="1"/>
  <c r="G69" i="1"/>
  <c r="H68" i="1"/>
  <c r="I68" i="1"/>
  <c r="I69" i="1" l="1"/>
  <c r="H69" i="1"/>
  <c r="G70" i="1"/>
  <c r="J68" i="1"/>
  <c r="K67" i="1"/>
  <c r="L67" i="1" s="1"/>
  <c r="E69" i="1"/>
  <c r="M66" i="1"/>
  <c r="C69" i="1"/>
  <c r="D69" i="1" s="1"/>
  <c r="B69" i="1" s="1"/>
  <c r="A70" i="1"/>
  <c r="H70" i="1" l="1"/>
  <c r="G71" i="1"/>
  <c r="I70" i="1"/>
  <c r="K68" i="1"/>
  <c r="L68" i="1" s="1"/>
  <c r="J69" i="1"/>
  <c r="E70" i="1"/>
  <c r="A71" i="1"/>
  <c r="C70" i="1"/>
  <c r="D70" i="1" s="1"/>
  <c r="B70" i="1" s="1"/>
  <c r="M67" i="1"/>
  <c r="A72" i="1" l="1"/>
  <c r="C71" i="1"/>
  <c r="D71" i="1" s="1"/>
  <c r="B71" i="1" s="1"/>
  <c r="M68" i="1"/>
  <c r="E71" i="1"/>
  <c r="K69" i="1"/>
  <c r="L69" i="1" s="1"/>
  <c r="J70" i="1"/>
  <c r="I71" i="1"/>
  <c r="G72" i="1"/>
  <c r="H71" i="1"/>
  <c r="I72" i="1" l="1"/>
  <c r="H72" i="1"/>
  <c r="G73" i="1"/>
  <c r="J71" i="1"/>
  <c r="K70" i="1"/>
  <c r="L70" i="1" s="1"/>
  <c r="A73" i="1"/>
  <c r="M69" i="1"/>
  <c r="C72" i="1"/>
  <c r="D72" i="1" s="1"/>
  <c r="B72" i="1" s="1"/>
  <c r="E72" i="1"/>
  <c r="M70" i="1" l="1"/>
  <c r="E73" i="1"/>
  <c r="A74" i="1"/>
  <c r="C73" i="1"/>
  <c r="D73" i="1" s="1"/>
  <c r="B73" i="1" s="1"/>
  <c r="K71" i="1"/>
  <c r="L71" i="1" s="1"/>
  <c r="J72" i="1"/>
  <c r="I73" i="1"/>
  <c r="G74" i="1"/>
  <c r="H73" i="1"/>
  <c r="I74" i="1" l="1"/>
  <c r="G75" i="1"/>
  <c r="H74" i="1"/>
  <c r="C74" i="1"/>
  <c r="D74" i="1" s="1"/>
  <c r="B74" i="1" s="1"/>
  <c r="E74" i="1"/>
  <c r="A75" i="1"/>
  <c r="M71" i="1"/>
  <c r="K72" i="1"/>
  <c r="L72" i="1" s="1"/>
  <c r="J73" i="1"/>
  <c r="M72" i="1" l="1"/>
  <c r="A76" i="1"/>
  <c r="E75" i="1"/>
  <c r="C75" i="1"/>
  <c r="D75" i="1" s="1"/>
  <c r="B75" i="1" s="1"/>
  <c r="H75" i="1"/>
  <c r="I75" i="1"/>
  <c r="G76" i="1"/>
  <c r="K73" i="1"/>
  <c r="L73" i="1" s="1"/>
  <c r="J74" i="1"/>
  <c r="I76" i="1" l="1"/>
  <c r="G77" i="1"/>
  <c r="H76" i="1"/>
  <c r="C76" i="1"/>
  <c r="D76" i="1" s="1"/>
  <c r="B76" i="1" s="1"/>
  <c r="A77" i="1"/>
  <c r="M73" i="1"/>
  <c r="E76" i="1"/>
  <c r="J75" i="1"/>
  <c r="K74" i="1"/>
  <c r="L74" i="1" s="1"/>
  <c r="J76" i="1" l="1"/>
  <c r="K75" i="1"/>
  <c r="L75" i="1" s="1"/>
  <c r="E77" i="1"/>
  <c r="M74" i="1"/>
  <c r="A78" i="1"/>
  <c r="C77" i="1"/>
  <c r="D77" i="1" s="1"/>
  <c r="B77" i="1" s="1"/>
  <c r="H77" i="1"/>
  <c r="G78" i="1"/>
  <c r="I77" i="1"/>
  <c r="C78" i="1" l="1"/>
  <c r="D78" i="1" s="1"/>
  <c r="B78" i="1" s="1"/>
  <c r="M75" i="1"/>
  <c r="E78" i="1"/>
  <c r="A79" i="1"/>
  <c r="H78" i="1"/>
  <c r="G79" i="1"/>
  <c r="I78" i="1"/>
  <c r="J77" i="1"/>
  <c r="K76" i="1"/>
  <c r="L76" i="1" s="1"/>
  <c r="H79" i="1" l="1"/>
  <c r="G80" i="1"/>
  <c r="I79" i="1"/>
  <c r="J78" i="1"/>
  <c r="K77" i="1"/>
  <c r="L77" i="1" s="1"/>
  <c r="E79" i="1"/>
  <c r="A80" i="1"/>
  <c r="C79" i="1"/>
  <c r="D79" i="1" s="1"/>
  <c r="B79" i="1" s="1"/>
  <c r="M76" i="1"/>
  <c r="J79" i="1" l="1"/>
  <c r="K78" i="1"/>
  <c r="L78" i="1" s="1"/>
  <c r="H80" i="1"/>
  <c r="I80" i="1"/>
  <c r="G81" i="1"/>
  <c r="C80" i="1"/>
  <c r="D80" i="1" s="1"/>
  <c r="B80" i="1" s="1"/>
  <c r="A81" i="1"/>
  <c r="E80" i="1"/>
  <c r="M77" i="1"/>
  <c r="C81" i="1" l="1"/>
  <c r="D81" i="1" s="1"/>
  <c r="B81" i="1" s="1"/>
  <c r="M78" i="1"/>
  <c r="E81" i="1"/>
  <c r="A82" i="1"/>
  <c r="H81" i="1"/>
  <c r="I81" i="1"/>
  <c r="G82" i="1"/>
  <c r="J80" i="1"/>
  <c r="K79" i="1"/>
  <c r="L79" i="1" s="1"/>
  <c r="J81" i="1" l="1"/>
  <c r="K80" i="1"/>
  <c r="L80" i="1" s="1"/>
  <c r="C82" i="1"/>
  <c r="D82" i="1" s="1"/>
  <c r="B82" i="1" s="1"/>
  <c r="A83" i="1"/>
  <c r="E82" i="1"/>
  <c r="M79" i="1"/>
  <c r="G83" i="1"/>
  <c r="I82" i="1"/>
  <c r="H82" i="1"/>
  <c r="H83" i="1" l="1"/>
  <c r="G84" i="1"/>
  <c r="I83" i="1"/>
  <c r="M80" i="1"/>
  <c r="A84" i="1"/>
  <c r="E83" i="1"/>
  <c r="C83" i="1"/>
  <c r="D83" i="1" s="1"/>
  <c r="B83" i="1" s="1"/>
  <c r="J82" i="1"/>
  <c r="K81" i="1"/>
  <c r="L81" i="1" s="1"/>
  <c r="C84" i="1" l="1"/>
  <c r="D84" i="1" s="1"/>
  <c r="B84" i="1" s="1"/>
  <c r="A85" i="1"/>
  <c r="M81" i="1"/>
  <c r="E84" i="1"/>
  <c r="I84" i="1"/>
  <c r="G85" i="1"/>
  <c r="H84" i="1"/>
  <c r="J83" i="1"/>
  <c r="K82" i="1"/>
  <c r="L82" i="1" s="1"/>
  <c r="K83" i="1" l="1"/>
  <c r="L83" i="1" s="1"/>
  <c r="J84" i="1"/>
  <c r="M82" i="1"/>
  <c r="E85" i="1"/>
  <c r="C85" i="1"/>
  <c r="D85" i="1" s="1"/>
  <c r="B85" i="1" s="1"/>
  <c r="A86" i="1"/>
  <c r="H85" i="1"/>
  <c r="G86" i="1"/>
  <c r="I85" i="1"/>
  <c r="H86" i="1" l="1"/>
  <c r="I86" i="1"/>
  <c r="G87" i="1"/>
  <c r="J85" i="1"/>
  <c r="K84" i="1"/>
  <c r="L84" i="1" s="1"/>
  <c r="C86" i="1"/>
  <c r="D86" i="1" s="1"/>
  <c r="B86" i="1" s="1"/>
  <c r="A87" i="1"/>
  <c r="M83" i="1"/>
  <c r="E86" i="1"/>
  <c r="A88" i="1" l="1"/>
  <c r="C87" i="1"/>
  <c r="D87" i="1" s="1"/>
  <c r="B87" i="1" s="1"/>
  <c r="M84" i="1"/>
  <c r="E87" i="1"/>
  <c r="H87" i="1"/>
  <c r="G88" i="1"/>
  <c r="I87" i="1"/>
  <c r="K85" i="1"/>
  <c r="L85" i="1" s="1"/>
  <c r="J86" i="1"/>
  <c r="H88" i="1" l="1"/>
  <c r="G89" i="1"/>
  <c r="I88" i="1"/>
  <c r="K86" i="1"/>
  <c r="L86" i="1" s="1"/>
  <c r="J87" i="1"/>
  <c r="C88" i="1"/>
  <c r="D88" i="1" s="1"/>
  <c r="B88" i="1" s="1"/>
  <c r="E88" i="1"/>
  <c r="M85" i="1"/>
  <c r="A89" i="1"/>
  <c r="H89" i="1" l="1"/>
  <c r="G90" i="1"/>
  <c r="I89" i="1"/>
  <c r="K87" i="1"/>
  <c r="L87" i="1" s="1"/>
  <c r="J88" i="1"/>
  <c r="C89" i="1"/>
  <c r="D89" i="1" s="1"/>
  <c r="B89" i="1" s="1"/>
  <c r="E89" i="1"/>
  <c r="A90" i="1"/>
  <c r="M86" i="1"/>
  <c r="C90" i="1" l="1"/>
  <c r="D90" i="1" s="1"/>
  <c r="B90" i="1" s="1"/>
  <c r="M87" i="1"/>
  <c r="E90" i="1"/>
  <c r="A91" i="1"/>
  <c r="J89" i="1"/>
  <c r="K88" i="1"/>
  <c r="L88" i="1" s="1"/>
  <c r="H90" i="1"/>
  <c r="G91" i="1"/>
  <c r="I90" i="1"/>
  <c r="H91" i="1" l="1"/>
  <c r="G92" i="1"/>
  <c r="I91" i="1"/>
  <c r="J90" i="1"/>
  <c r="K89" i="1"/>
  <c r="L89" i="1" s="1"/>
  <c r="C91" i="1"/>
  <c r="D91" i="1" s="1"/>
  <c r="B91" i="1" s="1"/>
  <c r="M88" i="1"/>
  <c r="A92" i="1"/>
  <c r="E91" i="1"/>
  <c r="C92" i="1" l="1"/>
  <c r="D92" i="1" s="1"/>
  <c r="B92" i="1" s="1"/>
  <c r="E92" i="1"/>
  <c r="A93" i="1"/>
  <c r="M89" i="1"/>
  <c r="K90" i="1"/>
  <c r="L90" i="1" s="1"/>
  <c r="J91" i="1"/>
  <c r="H92" i="1"/>
  <c r="G93" i="1"/>
  <c r="I92" i="1"/>
  <c r="J92" i="1" l="1"/>
  <c r="K91" i="1"/>
  <c r="L91" i="1" s="1"/>
  <c r="C93" i="1"/>
  <c r="D93" i="1" s="1"/>
  <c r="B93" i="1" s="1"/>
  <c r="E93" i="1"/>
  <c r="A94" i="1"/>
  <c r="M90" i="1"/>
  <c r="H93" i="1"/>
  <c r="G94" i="1"/>
  <c r="I93" i="1"/>
  <c r="G95" i="1" l="1"/>
  <c r="I94" i="1"/>
  <c r="H94" i="1"/>
  <c r="A95" i="1"/>
  <c r="C94" i="1"/>
  <c r="D94" i="1" s="1"/>
  <c r="B94" i="1" s="1"/>
  <c r="M91" i="1"/>
  <c r="E94" i="1"/>
  <c r="J93" i="1"/>
  <c r="K92" i="1"/>
  <c r="L92" i="1" s="1"/>
  <c r="J94" i="1" l="1"/>
  <c r="K93" i="1"/>
  <c r="L93" i="1" s="1"/>
  <c r="E95" i="1"/>
  <c r="C95" i="1"/>
  <c r="D95" i="1" s="1"/>
  <c r="B95" i="1" s="1"/>
  <c r="A96" i="1"/>
  <c r="M92" i="1"/>
  <c r="G96" i="1"/>
  <c r="I95" i="1"/>
  <c r="H95" i="1"/>
  <c r="G97" i="1" l="1"/>
  <c r="H96" i="1"/>
  <c r="I96" i="1"/>
  <c r="M93" i="1"/>
  <c r="E96" i="1"/>
  <c r="C96" i="1"/>
  <c r="D96" i="1" s="1"/>
  <c r="B96" i="1" s="1"/>
  <c r="A97" i="1"/>
  <c r="K94" i="1"/>
  <c r="L94" i="1" s="1"/>
  <c r="J95" i="1"/>
  <c r="M94" i="1" l="1"/>
  <c r="E97" i="1"/>
  <c r="A98" i="1"/>
  <c r="C97" i="1"/>
  <c r="D97" i="1" s="1"/>
  <c r="B97" i="1" s="1"/>
  <c r="K95" i="1"/>
  <c r="L95" i="1" s="1"/>
  <c r="J96" i="1"/>
  <c r="G98" i="1"/>
  <c r="I97" i="1"/>
  <c r="H97" i="1"/>
  <c r="G99" i="1" l="1"/>
  <c r="I98" i="1"/>
  <c r="H98" i="1"/>
  <c r="K96" i="1"/>
  <c r="L96" i="1" s="1"/>
  <c r="J97" i="1"/>
  <c r="M95" i="1"/>
  <c r="C98" i="1"/>
  <c r="D98" i="1" s="1"/>
  <c r="B98" i="1" s="1"/>
  <c r="A99" i="1"/>
  <c r="E98" i="1"/>
  <c r="E99" i="1" l="1"/>
  <c r="A100" i="1"/>
  <c r="C99" i="1"/>
  <c r="D99" i="1" s="1"/>
  <c r="B99" i="1" s="1"/>
  <c r="M96" i="1"/>
  <c r="K97" i="1"/>
  <c r="L97" i="1" s="1"/>
  <c r="J98" i="1"/>
  <c r="G100" i="1"/>
  <c r="H99" i="1"/>
  <c r="I99" i="1"/>
  <c r="E100" i="1" l="1"/>
  <c r="A101" i="1"/>
  <c r="M97" i="1"/>
  <c r="C100" i="1"/>
  <c r="D100" i="1" s="1"/>
  <c r="B100" i="1" s="1"/>
  <c r="G101" i="1"/>
  <c r="I100" i="1"/>
  <c r="H100" i="1"/>
  <c r="K98" i="1"/>
  <c r="L98" i="1" s="1"/>
  <c r="J99" i="1"/>
  <c r="G102" i="1" l="1"/>
  <c r="I101" i="1"/>
  <c r="H101" i="1"/>
  <c r="A102" i="1"/>
  <c r="C101" i="1"/>
  <c r="D101" i="1" s="1"/>
  <c r="B101" i="1" s="1"/>
  <c r="M98" i="1"/>
  <c r="E101" i="1"/>
  <c r="K99" i="1"/>
  <c r="L99" i="1" s="1"/>
  <c r="J100" i="1"/>
  <c r="A103" i="1" l="1"/>
  <c r="C102" i="1"/>
  <c r="D102" i="1" s="1"/>
  <c r="B102" i="1" s="1"/>
  <c r="E102" i="1"/>
  <c r="M99" i="1"/>
  <c r="K100" i="1"/>
  <c r="L100" i="1" s="1"/>
  <c r="J101" i="1"/>
  <c r="G103" i="1"/>
  <c r="I102" i="1"/>
  <c r="H102" i="1"/>
  <c r="K101" i="1" l="1"/>
  <c r="L101" i="1" s="1"/>
  <c r="J102" i="1"/>
  <c r="G104" i="1"/>
  <c r="I103" i="1"/>
  <c r="H103" i="1"/>
  <c r="M100" i="1"/>
  <c r="A104" i="1"/>
  <c r="E103" i="1"/>
  <c r="C103" i="1"/>
  <c r="D103" i="1" s="1"/>
  <c r="B103" i="1" s="1"/>
  <c r="E104" i="1" l="1"/>
  <c r="C104" i="1"/>
  <c r="D104" i="1" s="1"/>
  <c r="B104" i="1" s="1"/>
  <c r="M101" i="1"/>
  <c r="A105" i="1"/>
  <c r="G105" i="1"/>
  <c r="H104" i="1"/>
  <c r="I104" i="1"/>
  <c r="K102" i="1"/>
  <c r="L102" i="1" s="1"/>
  <c r="J103" i="1"/>
  <c r="G106" i="1" l="1"/>
  <c r="I105" i="1"/>
  <c r="H105" i="1"/>
  <c r="M102" i="1"/>
  <c r="E105" i="1"/>
  <c r="A106" i="1"/>
  <c r="C105" i="1"/>
  <c r="D105" i="1" s="1"/>
  <c r="B105" i="1" s="1"/>
  <c r="K103" i="1"/>
  <c r="L103" i="1" s="1"/>
  <c r="J104" i="1"/>
  <c r="M103" i="1" l="1"/>
  <c r="A107" i="1"/>
  <c r="C106" i="1"/>
  <c r="D106" i="1" s="1"/>
  <c r="B106" i="1" s="1"/>
  <c r="E106" i="1"/>
  <c r="K104" i="1"/>
  <c r="L104" i="1" s="1"/>
  <c r="J105" i="1"/>
  <c r="G107" i="1"/>
  <c r="I106" i="1"/>
  <c r="H106" i="1"/>
  <c r="G108" i="1" l="1"/>
  <c r="H107" i="1"/>
  <c r="I107" i="1"/>
  <c r="E107" i="1"/>
  <c r="A108" i="1"/>
  <c r="C107" i="1"/>
  <c r="D107" i="1" s="1"/>
  <c r="B107" i="1" s="1"/>
  <c r="M104" i="1"/>
  <c r="K105" i="1"/>
  <c r="L105" i="1" s="1"/>
  <c r="J106" i="1"/>
  <c r="E108" i="1" l="1"/>
  <c r="C108" i="1"/>
  <c r="D108" i="1" s="1"/>
  <c r="B108" i="1" s="1"/>
  <c r="M105" i="1"/>
  <c r="A109" i="1"/>
  <c r="K106" i="1"/>
  <c r="L106" i="1" s="1"/>
  <c r="J107" i="1"/>
  <c r="G109" i="1"/>
  <c r="I108" i="1"/>
  <c r="H108" i="1"/>
  <c r="C109" i="1" l="1"/>
  <c r="D109" i="1" s="1"/>
  <c r="B109" i="1" s="1"/>
  <c r="A110" i="1"/>
  <c r="E109" i="1"/>
  <c r="M106" i="1"/>
  <c r="G110" i="1"/>
  <c r="I109" i="1"/>
  <c r="H109" i="1"/>
  <c r="K107" i="1"/>
  <c r="L107" i="1" s="1"/>
  <c r="J108" i="1"/>
  <c r="C110" i="1" l="1"/>
  <c r="D110" i="1" s="1"/>
  <c r="B110" i="1" s="1"/>
  <c r="M107" i="1"/>
  <c r="A111" i="1"/>
  <c r="E110" i="1"/>
  <c r="G111" i="1"/>
  <c r="H110" i="1"/>
  <c r="I110" i="1"/>
  <c r="K108" i="1"/>
  <c r="L108" i="1" s="1"/>
  <c r="J109" i="1"/>
  <c r="C111" i="1" l="1"/>
  <c r="D111" i="1" s="1"/>
  <c r="B111" i="1" s="1"/>
  <c r="E111" i="1"/>
  <c r="A112" i="1"/>
  <c r="M108" i="1"/>
  <c r="G112" i="1"/>
  <c r="I111" i="1"/>
  <c r="H111" i="1"/>
  <c r="K109" i="1"/>
  <c r="L109" i="1" s="1"/>
  <c r="J110" i="1"/>
  <c r="E112" i="1" l="1"/>
  <c r="A113" i="1"/>
  <c r="M109" i="1"/>
  <c r="C112" i="1"/>
  <c r="D112" i="1" s="1"/>
  <c r="B112" i="1" s="1"/>
  <c r="G113" i="1"/>
  <c r="H112" i="1"/>
  <c r="I112" i="1"/>
  <c r="K110" i="1"/>
  <c r="L110" i="1" s="1"/>
  <c r="J111" i="1"/>
  <c r="G114" i="1" l="1"/>
  <c r="H113" i="1"/>
  <c r="I113" i="1"/>
  <c r="C113" i="1"/>
  <c r="D113" i="1" s="1"/>
  <c r="B113" i="1" s="1"/>
  <c r="E113" i="1"/>
  <c r="M110" i="1"/>
  <c r="A114" i="1"/>
  <c r="K111" i="1"/>
  <c r="L111" i="1" s="1"/>
  <c r="J112" i="1"/>
  <c r="E114" i="1" l="1"/>
  <c r="C114" i="1"/>
  <c r="D114" i="1" s="1"/>
  <c r="B114" i="1" s="1"/>
  <c r="A115" i="1"/>
  <c r="M111" i="1"/>
  <c r="K112" i="1"/>
  <c r="L112" i="1" s="1"/>
  <c r="J113" i="1"/>
  <c r="G115" i="1"/>
  <c r="H114" i="1"/>
  <c r="I114" i="1"/>
  <c r="K113" i="1" l="1"/>
  <c r="L113" i="1" s="1"/>
  <c r="J114" i="1"/>
  <c r="C115" i="1"/>
  <c r="D115" i="1" s="1"/>
  <c r="B115" i="1" s="1"/>
  <c r="M112" i="1"/>
  <c r="A116" i="1"/>
  <c r="E115" i="1"/>
  <c r="G116" i="1"/>
  <c r="I115" i="1"/>
  <c r="H115" i="1"/>
  <c r="C116" i="1" l="1"/>
  <c r="D116" i="1" s="1"/>
  <c r="B116" i="1" s="1"/>
  <c r="E116" i="1"/>
  <c r="M113" i="1"/>
  <c r="A117" i="1"/>
  <c r="G117" i="1"/>
  <c r="H116" i="1"/>
  <c r="I116" i="1"/>
  <c r="K114" i="1"/>
  <c r="L114" i="1" s="1"/>
  <c r="J115" i="1"/>
  <c r="G118" i="1" l="1"/>
  <c r="I117" i="1"/>
  <c r="H117" i="1"/>
  <c r="C117" i="1"/>
  <c r="D117" i="1" s="1"/>
  <c r="B117" i="1" s="1"/>
  <c r="E117" i="1"/>
  <c r="A118" i="1"/>
  <c r="M114" i="1"/>
  <c r="K115" i="1"/>
  <c r="L115" i="1" s="1"/>
  <c r="J116" i="1"/>
  <c r="E118" i="1" l="1"/>
  <c r="C118" i="1"/>
  <c r="D118" i="1" s="1"/>
  <c r="B118" i="1" s="1"/>
  <c r="M115" i="1"/>
  <c r="A119" i="1"/>
  <c r="K116" i="1"/>
  <c r="L116" i="1" s="1"/>
  <c r="J117" i="1"/>
  <c r="G119" i="1"/>
  <c r="H118" i="1"/>
  <c r="I118" i="1"/>
  <c r="G120" i="1" l="1"/>
  <c r="H119" i="1"/>
  <c r="I119" i="1"/>
  <c r="K117" i="1"/>
  <c r="L117" i="1" s="1"/>
  <c r="J118" i="1"/>
  <c r="C119" i="1"/>
  <c r="D119" i="1" s="1"/>
  <c r="B119" i="1" s="1"/>
  <c r="E119" i="1"/>
  <c r="A120" i="1"/>
  <c r="M116" i="1"/>
  <c r="E120" i="1" l="1"/>
  <c r="C120" i="1"/>
  <c r="D120" i="1" s="1"/>
  <c r="B120" i="1" s="1"/>
  <c r="M117" i="1"/>
  <c r="A121" i="1"/>
  <c r="K118" i="1"/>
  <c r="L118" i="1" s="1"/>
  <c r="J119" i="1"/>
  <c r="G121" i="1"/>
  <c r="H120" i="1"/>
  <c r="I120" i="1"/>
  <c r="K119" i="1" l="1"/>
  <c r="L119" i="1" s="1"/>
  <c r="J120" i="1"/>
  <c r="G122" i="1"/>
  <c r="I121" i="1"/>
  <c r="H121" i="1"/>
  <c r="C121" i="1"/>
  <c r="D121" i="1" s="1"/>
  <c r="B121" i="1" s="1"/>
  <c r="A122" i="1"/>
  <c r="M118" i="1"/>
  <c r="E121" i="1"/>
  <c r="A123" i="1" l="1"/>
  <c r="M119" i="1"/>
  <c r="E122" i="1"/>
  <c r="C122" i="1"/>
  <c r="D122" i="1" s="1"/>
  <c r="B122" i="1" s="1"/>
  <c r="G123" i="1"/>
  <c r="H122" i="1"/>
  <c r="I122" i="1"/>
  <c r="K120" i="1"/>
  <c r="L120" i="1" s="1"/>
  <c r="J121" i="1"/>
  <c r="G124" i="1" l="1"/>
  <c r="I123" i="1"/>
  <c r="H123" i="1"/>
  <c r="K121" i="1"/>
  <c r="L121" i="1" s="1"/>
  <c r="J122" i="1"/>
  <c r="C123" i="1"/>
  <c r="D123" i="1" s="1"/>
  <c r="B123" i="1" s="1"/>
  <c r="M120" i="1"/>
  <c r="A124" i="1"/>
  <c r="E123" i="1"/>
  <c r="C124" i="1" l="1"/>
  <c r="D124" i="1" s="1"/>
  <c r="B124" i="1" s="1"/>
  <c r="A125" i="1"/>
  <c r="M121" i="1"/>
  <c r="E124" i="1"/>
  <c r="K122" i="1"/>
  <c r="L122" i="1" s="1"/>
  <c r="J123" i="1"/>
  <c r="G125" i="1"/>
  <c r="H124" i="1"/>
  <c r="I124" i="1"/>
  <c r="G126" i="1" l="1"/>
  <c r="I125" i="1"/>
  <c r="H125" i="1"/>
  <c r="K123" i="1"/>
  <c r="L123" i="1" s="1"/>
  <c r="J124" i="1"/>
  <c r="C125" i="1"/>
  <c r="D125" i="1" s="1"/>
  <c r="B125" i="1" s="1"/>
  <c r="M122" i="1"/>
  <c r="A126" i="1"/>
  <c r="E125" i="1"/>
  <c r="C126" i="1" l="1"/>
  <c r="D126" i="1" s="1"/>
  <c r="B126" i="1" s="1"/>
  <c r="A127" i="1"/>
  <c r="E126" i="1"/>
  <c r="M123" i="1"/>
  <c r="K124" i="1"/>
  <c r="L124" i="1" s="1"/>
  <c r="J125" i="1"/>
  <c r="G127" i="1"/>
  <c r="H126" i="1"/>
  <c r="I126" i="1"/>
  <c r="G128" i="1" l="1"/>
  <c r="I127" i="1"/>
  <c r="H127" i="1"/>
  <c r="K125" i="1"/>
  <c r="L125" i="1" s="1"/>
  <c r="J126" i="1"/>
  <c r="C127" i="1"/>
  <c r="D127" i="1" s="1"/>
  <c r="B127" i="1" s="1"/>
  <c r="E127" i="1"/>
  <c r="A128" i="1"/>
  <c r="M124" i="1"/>
  <c r="E128" i="1" l="1"/>
  <c r="A129" i="1"/>
  <c r="M125" i="1"/>
  <c r="C128" i="1"/>
  <c r="D128" i="1" s="1"/>
  <c r="B128" i="1" s="1"/>
  <c r="K126" i="1"/>
  <c r="L126" i="1" s="1"/>
  <c r="J127" i="1"/>
  <c r="G129" i="1"/>
  <c r="H128" i="1"/>
  <c r="I128" i="1"/>
  <c r="K127" i="1" l="1"/>
  <c r="L127" i="1" s="1"/>
  <c r="J128" i="1"/>
  <c r="C129" i="1"/>
  <c r="D129" i="1" s="1"/>
  <c r="B129" i="1" s="1"/>
  <c r="E129" i="1"/>
  <c r="M126" i="1"/>
  <c r="A130" i="1"/>
  <c r="G130" i="1"/>
  <c r="H129" i="1"/>
  <c r="I129" i="1"/>
  <c r="E130" i="1" l="1"/>
  <c r="C130" i="1"/>
  <c r="D130" i="1" s="1"/>
  <c r="B130" i="1" s="1"/>
  <c r="A131" i="1"/>
  <c r="M127" i="1"/>
  <c r="K128" i="1"/>
  <c r="L128" i="1" s="1"/>
  <c r="J129" i="1"/>
  <c r="G131" i="1"/>
  <c r="H130" i="1"/>
  <c r="I130" i="1"/>
  <c r="G132" i="1" l="1"/>
  <c r="I131" i="1"/>
  <c r="H131" i="1"/>
  <c r="A132" i="1"/>
  <c r="C131" i="1"/>
  <c r="D131" i="1" s="1"/>
  <c r="B131" i="1" s="1"/>
  <c r="M128" i="1"/>
  <c r="E131" i="1"/>
  <c r="K129" i="1"/>
  <c r="L129" i="1" s="1"/>
  <c r="J130" i="1"/>
  <c r="A133" i="1" l="1"/>
  <c r="E132" i="1"/>
  <c r="C132" i="1"/>
  <c r="D132" i="1" s="1"/>
  <c r="B132" i="1" s="1"/>
  <c r="M129" i="1"/>
  <c r="K130" i="1"/>
  <c r="L130" i="1" s="1"/>
  <c r="J131" i="1"/>
  <c r="I132" i="1"/>
  <c r="H132" i="1"/>
  <c r="G133" i="1"/>
  <c r="J132" i="1" l="1"/>
  <c r="K131" i="1"/>
  <c r="L131" i="1" s="1"/>
  <c r="I133" i="1"/>
  <c r="G134" i="1"/>
  <c r="H133" i="1"/>
  <c r="E133" i="1"/>
  <c r="A134" i="1"/>
  <c r="C133" i="1"/>
  <c r="D133" i="1" s="1"/>
  <c r="B133" i="1" s="1"/>
  <c r="M130" i="1"/>
  <c r="A135" i="1" l="1"/>
  <c r="E134" i="1"/>
  <c r="C134" i="1"/>
  <c r="D134" i="1" s="1"/>
  <c r="B134" i="1" s="1"/>
  <c r="M131" i="1"/>
  <c r="I134" i="1"/>
  <c r="H134" i="1"/>
  <c r="G135" i="1"/>
  <c r="J133" i="1"/>
  <c r="K132" i="1"/>
  <c r="L132" i="1" s="1"/>
  <c r="K133" i="1" l="1"/>
  <c r="L133" i="1" s="1"/>
  <c r="J134" i="1"/>
  <c r="I135" i="1"/>
  <c r="G136" i="1"/>
  <c r="H135" i="1"/>
  <c r="A136" i="1"/>
  <c r="C135" i="1"/>
  <c r="D135" i="1" s="1"/>
  <c r="B135" i="1" s="1"/>
  <c r="E135" i="1"/>
  <c r="M132" i="1"/>
  <c r="A137" i="1" l="1"/>
  <c r="E136" i="1"/>
  <c r="C136" i="1"/>
  <c r="D136" i="1" s="1"/>
  <c r="B136" i="1" s="1"/>
  <c r="M133" i="1"/>
  <c r="G137" i="1"/>
  <c r="I136" i="1"/>
  <c r="H136" i="1"/>
  <c r="J135" i="1"/>
  <c r="K134" i="1"/>
  <c r="L134" i="1" s="1"/>
  <c r="H137" i="1" l="1"/>
  <c r="G138" i="1"/>
  <c r="I137" i="1"/>
  <c r="J136" i="1"/>
  <c r="K135" i="1"/>
  <c r="L135" i="1" s="1"/>
  <c r="A138" i="1"/>
  <c r="E137" i="1"/>
  <c r="M134" i="1"/>
  <c r="C137" i="1"/>
  <c r="D137" i="1" s="1"/>
  <c r="B137" i="1" s="1"/>
  <c r="J137" i="1" l="1"/>
  <c r="K136" i="1"/>
  <c r="L136" i="1" s="1"/>
  <c r="G139" i="1"/>
  <c r="H138" i="1"/>
  <c r="I138" i="1"/>
  <c r="A139" i="1"/>
  <c r="E138" i="1"/>
  <c r="M135" i="1"/>
  <c r="C138" i="1"/>
  <c r="D138" i="1" s="1"/>
  <c r="B138" i="1" s="1"/>
  <c r="A140" i="1" l="1"/>
  <c r="E139" i="1"/>
  <c r="C139" i="1"/>
  <c r="D139" i="1" s="1"/>
  <c r="B139" i="1" s="1"/>
  <c r="M136" i="1"/>
  <c r="I139" i="1"/>
  <c r="H139" i="1"/>
  <c r="G140" i="1"/>
  <c r="J138" i="1"/>
  <c r="K137" i="1"/>
  <c r="L137" i="1" s="1"/>
  <c r="J139" i="1" l="1"/>
  <c r="K138" i="1"/>
  <c r="L138" i="1" s="1"/>
  <c r="G141" i="1"/>
  <c r="I140" i="1"/>
  <c r="H140" i="1"/>
  <c r="A141" i="1"/>
  <c r="E140" i="1"/>
  <c r="C140" i="1"/>
  <c r="D140" i="1" s="1"/>
  <c r="B140" i="1" s="1"/>
  <c r="M137" i="1"/>
  <c r="A142" i="1" l="1"/>
  <c r="E141" i="1"/>
  <c r="C141" i="1"/>
  <c r="D141" i="1" s="1"/>
  <c r="B141" i="1" s="1"/>
  <c r="M138" i="1"/>
  <c r="I141" i="1"/>
  <c r="G142" i="1"/>
  <c r="H141" i="1"/>
  <c r="J140" i="1"/>
  <c r="K139" i="1"/>
  <c r="L139" i="1" s="1"/>
  <c r="G143" i="1" l="1"/>
  <c r="I142" i="1"/>
  <c r="H142" i="1"/>
  <c r="J141" i="1"/>
  <c r="K140" i="1"/>
  <c r="L140" i="1" s="1"/>
  <c r="A143" i="1"/>
  <c r="E142" i="1"/>
  <c r="C142" i="1"/>
  <c r="D142" i="1" s="1"/>
  <c r="B142" i="1" s="1"/>
  <c r="M139" i="1"/>
  <c r="C143" i="1" l="1"/>
  <c r="D143" i="1" s="1"/>
  <c r="B143" i="1" s="1"/>
  <c r="A144" i="1"/>
  <c r="E143" i="1"/>
  <c r="D4" i="2" s="1"/>
  <c r="M140" i="1"/>
  <c r="J142" i="1"/>
  <c r="K141" i="1"/>
  <c r="L141" i="1" s="1"/>
  <c r="I143" i="1"/>
  <c r="H143" i="1"/>
  <c r="G144" i="1"/>
  <c r="J143" i="1" l="1"/>
  <c r="K142" i="1"/>
  <c r="L142" i="1" s="1"/>
  <c r="A145" i="1"/>
  <c r="E144" i="1"/>
  <c r="D5" i="2" s="1"/>
  <c r="C144" i="1"/>
  <c r="D144" i="1" s="1"/>
  <c r="B144" i="1" s="1"/>
  <c r="M141" i="1"/>
  <c r="H144" i="1"/>
  <c r="G145" i="1"/>
  <c r="I144" i="1"/>
  <c r="C145" i="1" l="1"/>
  <c r="D145" i="1" s="1"/>
  <c r="B145" i="1" s="1"/>
  <c r="A146" i="1"/>
  <c r="E145" i="1"/>
  <c r="D7" i="2" s="1"/>
  <c r="E4" i="2" s="1"/>
  <c r="M142" i="1"/>
  <c r="J144" i="1"/>
  <c r="K143" i="1"/>
  <c r="L143" i="1" s="1"/>
  <c r="H145" i="1"/>
  <c r="G146" i="1"/>
  <c r="I145" i="1"/>
  <c r="A147" i="1" l="1"/>
  <c r="E146" i="1"/>
  <c r="C146" i="1"/>
  <c r="D146" i="1" s="1"/>
  <c r="B146" i="1" s="1"/>
  <c r="M143" i="1"/>
  <c r="J145" i="1"/>
  <c r="K144" i="1"/>
  <c r="L144" i="1" s="1"/>
  <c r="H146" i="1"/>
  <c r="G147" i="1"/>
  <c r="I146" i="1"/>
  <c r="G148" i="1" l="1"/>
  <c r="H147" i="1"/>
  <c r="I147" i="1"/>
  <c r="J146" i="1"/>
  <c r="K145" i="1"/>
  <c r="L145" i="1" s="1"/>
  <c r="C147" i="1"/>
  <c r="D147" i="1" s="1"/>
  <c r="B147" i="1" s="1"/>
  <c r="A148" i="1"/>
  <c r="E147" i="1"/>
  <c r="M144" i="1"/>
  <c r="E148" i="1" l="1"/>
  <c r="A149" i="1"/>
  <c r="M145" i="1"/>
  <c r="C148" i="1"/>
  <c r="D148" i="1" s="1"/>
  <c r="B148" i="1" s="1"/>
  <c r="J147" i="1"/>
  <c r="K146" i="1"/>
  <c r="L146" i="1" s="1"/>
  <c r="G149" i="1"/>
  <c r="I148" i="1"/>
  <c r="H148" i="1"/>
  <c r="G150" i="1" l="1"/>
  <c r="I149" i="1"/>
  <c r="H149" i="1"/>
  <c r="A150" i="1"/>
  <c r="E149" i="1"/>
  <c r="M146" i="1"/>
  <c r="C149" i="1"/>
  <c r="D149" i="1" s="1"/>
  <c r="B149" i="1" s="1"/>
  <c r="J148" i="1"/>
  <c r="K147" i="1"/>
  <c r="L147" i="1" s="1"/>
  <c r="K148" i="1" l="1"/>
  <c r="L148" i="1" s="1"/>
  <c r="J149" i="1"/>
  <c r="A151" i="1"/>
  <c r="E150" i="1"/>
  <c r="C150" i="1"/>
  <c r="D150" i="1" s="1"/>
  <c r="B150" i="1" s="1"/>
  <c r="M147" i="1"/>
  <c r="G151" i="1"/>
  <c r="I150" i="1"/>
  <c r="H150" i="1"/>
  <c r="M148" i="1" l="1"/>
  <c r="A152" i="1"/>
  <c r="E151" i="1"/>
  <c r="C151" i="1"/>
  <c r="D151" i="1" s="1"/>
  <c r="B151" i="1" s="1"/>
  <c r="K149" i="1"/>
  <c r="L149" i="1" s="1"/>
  <c r="J150" i="1"/>
  <c r="G152" i="1"/>
  <c r="I151" i="1"/>
  <c r="H151" i="1"/>
  <c r="K150" i="1" l="1"/>
  <c r="L150" i="1" s="1"/>
  <c r="J151" i="1"/>
  <c r="I152" i="1"/>
  <c r="G153" i="1"/>
  <c r="H152" i="1"/>
  <c r="M149" i="1"/>
  <c r="A153" i="1"/>
  <c r="C152" i="1"/>
  <c r="D152" i="1" s="1"/>
  <c r="B152" i="1" s="1"/>
  <c r="E152" i="1"/>
  <c r="I153" i="1" l="1"/>
  <c r="G154" i="1"/>
  <c r="H153" i="1"/>
  <c r="K151" i="1"/>
  <c r="L151" i="1" s="1"/>
  <c r="J152" i="1"/>
  <c r="A154" i="1"/>
  <c r="E153" i="1"/>
  <c r="M150" i="1"/>
  <c r="C153" i="1"/>
  <c r="D153" i="1" s="1"/>
  <c r="B153" i="1" s="1"/>
  <c r="C154" i="1" l="1"/>
  <c r="D154" i="1" s="1"/>
  <c r="B154" i="1" s="1"/>
  <c r="A155" i="1"/>
  <c r="M151" i="1"/>
  <c r="E154" i="1"/>
  <c r="I154" i="1"/>
  <c r="H154" i="1"/>
  <c r="G155" i="1"/>
  <c r="K152" i="1"/>
  <c r="L152" i="1" s="1"/>
  <c r="J153" i="1"/>
  <c r="I155" i="1" l="1"/>
  <c r="H155" i="1"/>
  <c r="G156" i="1"/>
  <c r="M152" i="1"/>
  <c r="A156" i="1"/>
  <c r="E155" i="1"/>
  <c r="C155" i="1"/>
  <c r="D155" i="1" s="1"/>
  <c r="B155" i="1" s="1"/>
  <c r="J154" i="1"/>
  <c r="K153" i="1"/>
  <c r="L153" i="1" s="1"/>
  <c r="M153" i="1" l="1"/>
  <c r="E156" i="1"/>
  <c r="A157" i="1"/>
  <c r="C156" i="1"/>
  <c r="D156" i="1" s="1"/>
  <c r="B156" i="1" s="1"/>
  <c r="I156" i="1"/>
  <c r="H156" i="1"/>
  <c r="G157" i="1"/>
  <c r="K154" i="1"/>
  <c r="L154" i="1" s="1"/>
  <c r="J155" i="1"/>
  <c r="M154" i="1" l="1"/>
  <c r="A158" i="1"/>
  <c r="E157" i="1"/>
  <c r="C157" i="1"/>
  <c r="D157" i="1" s="1"/>
  <c r="B157" i="1" s="1"/>
  <c r="I157" i="1"/>
  <c r="G158" i="1"/>
  <c r="H157" i="1"/>
  <c r="J156" i="1"/>
  <c r="K155" i="1"/>
  <c r="L155" i="1" s="1"/>
  <c r="J157" i="1" l="1"/>
  <c r="K156" i="1"/>
  <c r="L156" i="1" s="1"/>
  <c r="I158" i="1"/>
  <c r="H158" i="1"/>
  <c r="G159" i="1"/>
  <c r="M155" i="1"/>
  <c r="C158" i="1"/>
  <c r="D158" i="1" s="1"/>
  <c r="B158" i="1" s="1"/>
  <c r="A159" i="1"/>
  <c r="E158" i="1"/>
  <c r="M156" i="1" l="1"/>
  <c r="A160" i="1"/>
  <c r="E159" i="1"/>
  <c r="C159" i="1"/>
  <c r="D159" i="1" s="1"/>
  <c r="B159" i="1" s="1"/>
  <c r="I159" i="1"/>
  <c r="H159" i="1"/>
  <c r="G160" i="1"/>
  <c r="J158" i="1"/>
  <c r="K157" i="1"/>
  <c r="L157" i="1" s="1"/>
  <c r="I160" i="1" l="1"/>
  <c r="H160" i="1"/>
  <c r="G161" i="1"/>
  <c r="K158" i="1"/>
  <c r="L158" i="1" s="1"/>
  <c r="J159" i="1"/>
  <c r="M157" i="1"/>
  <c r="E160" i="1"/>
  <c r="C160" i="1"/>
  <c r="D160" i="1" s="1"/>
  <c r="B160" i="1" s="1"/>
  <c r="A161" i="1"/>
  <c r="J160" i="1" l="1"/>
  <c r="K159" i="1"/>
  <c r="L159" i="1" s="1"/>
  <c r="I161" i="1"/>
  <c r="G162" i="1"/>
  <c r="H161" i="1"/>
  <c r="M158" i="1"/>
  <c r="A162" i="1"/>
  <c r="E161" i="1"/>
  <c r="C161" i="1"/>
  <c r="D161" i="1" s="1"/>
  <c r="B161" i="1" s="1"/>
  <c r="M159" i="1" l="1"/>
  <c r="A163" i="1"/>
  <c r="E162" i="1"/>
  <c r="C162" i="1"/>
  <c r="D162" i="1" s="1"/>
  <c r="B162" i="1" s="1"/>
  <c r="I162" i="1"/>
  <c r="G163" i="1"/>
  <c r="H162" i="1"/>
  <c r="J161" i="1"/>
  <c r="K160" i="1"/>
  <c r="L160" i="1" s="1"/>
  <c r="J162" i="1" l="1"/>
  <c r="K161" i="1"/>
  <c r="L161" i="1" s="1"/>
  <c r="M160" i="1"/>
  <c r="A164" i="1"/>
  <c r="E163" i="1"/>
  <c r="C163" i="1"/>
  <c r="D163" i="1" s="1"/>
  <c r="B163" i="1" s="1"/>
  <c r="I163" i="1"/>
  <c r="H163" i="1"/>
  <c r="G164" i="1"/>
  <c r="M161" i="1" l="1"/>
  <c r="E164" i="1"/>
  <c r="C164" i="1"/>
  <c r="D164" i="1" s="1"/>
  <c r="B164" i="1" s="1"/>
  <c r="A165" i="1"/>
  <c r="I164" i="1"/>
  <c r="H164" i="1"/>
  <c r="G165" i="1"/>
  <c r="K162" i="1"/>
  <c r="L162" i="1" s="1"/>
  <c r="J163" i="1"/>
  <c r="M162" i="1" l="1"/>
  <c r="A166" i="1"/>
  <c r="E165" i="1"/>
  <c r="C165" i="1"/>
  <c r="D165" i="1" s="1"/>
  <c r="B165" i="1" s="1"/>
  <c r="I165" i="1"/>
  <c r="H165" i="1"/>
  <c r="G166" i="1"/>
  <c r="J164" i="1"/>
  <c r="K163" i="1"/>
  <c r="L163" i="1" s="1"/>
  <c r="I166" i="1" l="1"/>
  <c r="H166" i="1"/>
  <c r="G167" i="1"/>
  <c r="J165" i="1"/>
  <c r="K164" i="1"/>
  <c r="L164" i="1" s="1"/>
  <c r="M163" i="1"/>
  <c r="C166" i="1"/>
  <c r="D166" i="1" s="1"/>
  <c r="B166" i="1" s="1"/>
  <c r="A167" i="1"/>
  <c r="E166" i="1"/>
  <c r="M164" i="1" l="1"/>
  <c r="A168" i="1"/>
  <c r="E167" i="1"/>
  <c r="C167" i="1"/>
  <c r="D167" i="1" s="1"/>
  <c r="B167" i="1" s="1"/>
  <c r="J166" i="1"/>
  <c r="K165" i="1"/>
  <c r="L165" i="1" s="1"/>
  <c r="I167" i="1"/>
  <c r="H167" i="1"/>
  <c r="G168" i="1"/>
  <c r="K166" i="1" l="1"/>
  <c r="L166" i="1" s="1"/>
  <c r="J167" i="1"/>
  <c r="M165" i="1"/>
  <c r="E168" i="1"/>
  <c r="A169" i="1"/>
  <c r="C168" i="1"/>
  <c r="D168" i="1" s="1"/>
  <c r="B168" i="1" s="1"/>
  <c r="I168" i="1"/>
  <c r="G169" i="1"/>
  <c r="H168" i="1"/>
  <c r="I169" i="1" l="1"/>
  <c r="G170" i="1"/>
  <c r="H169" i="1"/>
  <c r="M166" i="1"/>
  <c r="A170" i="1"/>
  <c r="E169" i="1"/>
  <c r="C169" i="1"/>
  <c r="D169" i="1" s="1"/>
  <c r="B169" i="1" s="1"/>
  <c r="J168" i="1"/>
  <c r="K167" i="1"/>
  <c r="L167" i="1" s="1"/>
  <c r="K168" i="1" l="1"/>
  <c r="L168" i="1" s="1"/>
  <c r="J169" i="1"/>
  <c r="M167" i="1"/>
  <c r="C170" i="1"/>
  <c r="D170" i="1" s="1"/>
  <c r="B170" i="1" s="1"/>
  <c r="A171" i="1"/>
  <c r="E170" i="1"/>
  <c r="I170" i="1"/>
  <c r="G171" i="1"/>
  <c r="H170" i="1"/>
  <c r="M168" i="1" l="1"/>
  <c r="A172" i="1"/>
  <c r="E171" i="1"/>
  <c r="C171" i="1"/>
  <c r="D171" i="1" s="1"/>
  <c r="B171" i="1" s="1"/>
  <c r="J170" i="1"/>
  <c r="K169" i="1"/>
  <c r="L169" i="1" s="1"/>
  <c r="I171" i="1"/>
  <c r="H171" i="1"/>
  <c r="G172" i="1"/>
  <c r="K170" i="1" l="1"/>
  <c r="L170" i="1" s="1"/>
  <c r="J171" i="1"/>
  <c r="M169" i="1"/>
  <c r="E172" i="1"/>
  <c r="A173" i="1"/>
  <c r="C172" i="1"/>
  <c r="D172" i="1" s="1"/>
  <c r="B172" i="1" s="1"/>
  <c r="I172" i="1"/>
  <c r="H172" i="1"/>
  <c r="G173" i="1"/>
  <c r="J172" i="1" l="1"/>
  <c r="K171" i="1"/>
  <c r="L171" i="1" s="1"/>
  <c r="M170" i="1"/>
  <c r="A174" i="1"/>
  <c r="E173" i="1"/>
  <c r="C173" i="1"/>
  <c r="D173" i="1" s="1"/>
  <c r="B173" i="1" s="1"/>
  <c r="I173" i="1"/>
  <c r="G174" i="1"/>
  <c r="H173" i="1"/>
  <c r="I174" i="1" l="1"/>
  <c r="H174" i="1"/>
  <c r="G175" i="1"/>
  <c r="M171" i="1"/>
  <c r="C174" i="1"/>
  <c r="D174" i="1" s="1"/>
  <c r="B174" i="1" s="1"/>
  <c r="A175" i="1"/>
  <c r="E174" i="1"/>
  <c r="J173" i="1"/>
  <c r="K172" i="1"/>
  <c r="L172" i="1" s="1"/>
  <c r="M172" i="1" l="1"/>
  <c r="A176" i="1"/>
  <c r="E175" i="1"/>
  <c r="C175" i="1"/>
  <c r="D175" i="1" s="1"/>
  <c r="B175" i="1" s="1"/>
  <c r="I175" i="1"/>
  <c r="H175" i="1"/>
  <c r="G176" i="1"/>
  <c r="J174" i="1"/>
  <c r="K173" i="1"/>
  <c r="L173" i="1" s="1"/>
  <c r="I176" i="1" l="1"/>
  <c r="H176" i="1"/>
  <c r="G177" i="1"/>
  <c r="M173" i="1"/>
  <c r="E176" i="1"/>
  <c r="C176" i="1"/>
  <c r="D176" i="1" s="1"/>
  <c r="B176" i="1" s="1"/>
  <c r="A177" i="1"/>
  <c r="K174" i="1"/>
  <c r="L174" i="1" s="1"/>
  <c r="J175" i="1"/>
  <c r="M174" i="1" l="1"/>
  <c r="A178" i="1"/>
  <c r="E177" i="1"/>
  <c r="C177" i="1"/>
  <c r="D177" i="1" s="1"/>
  <c r="B177" i="1" s="1"/>
  <c r="I177" i="1"/>
  <c r="G178" i="1"/>
  <c r="H177" i="1"/>
  <c r="J176" i="1"/>
  <c r="K175" i="1"/>
  <c r="L175" i="1" s="1"/>
  <c r="J177" i="1" l="1"/>
  <c r="K176" i="1"/>
  <c r="L176" i="1" s="1"/>
  <c r="I178" i="1"/>
  <c r="G179" i="1"/>
  <c r="H178" i="1"/>
  <c r="M175" i="1"/>
  <c r="A179" i="1"/>
  <c r="E178" i="1"/>
  <c r="C178" i="1"/>
  <c r="D178" i="1" s="1"/>
  <c r="B178" i="1" s="1"/>
  <c r="M176" i="1" l="1"/>
  <c r="A180" i="1"/>
  <c r="E179" i="1"/>
  <c r="C179" i="1"/>
  <c r="D179" i="1" s="1"/>
  <c r="B179" i="1" s="1"/>
  <c r="I179" i="1"/>
  <c r="H179" i="1"/>
  <c r="G180" i="1"/>
  <c r="J178" i="1"/>
  <c r="K177" i="1"/>
  <c r="L177" i="1" s="1"/>
  <c r="I180" i="1" l="1"/>
  <c r="H180" i="1"/>
  <c r="G181" i="1"/>
  <c r="M177" i="1"/>
  <c r="E180" i="1"/>
  <c r="C180" i="1"/>
  <c r="D180" i="1" s="1"/>
  <c r="B180" i="1" s="1"/>
  <c r="A181" i="1"/>
  <c r="K178" i="1"/>
  <c r="L178" i="1" s="1"/>
  <c r="J179" i="1"/>
  <c r="M178" i="1" l="1"/>
  <c r="A182" i="1"/>
  <c r="E181" i="1"/>
  <c r="C181" i="1"/>
  <c r="D181" i="1" s="1"/>
  <c r="B181" i="1" s="1"/>
  <c r="I181" i="1"/>
  <c r="H181" i="1"/>
  <c r="G182" i="1"/>
  <c r="J180" i="1"/>
  <c r="K179" i="1"/>
  <c r="L179" i="1" s="1"/>
  <c r="J181" i="1" l="1"/>
  <c r="K180" i="1"/>
  <c r="L180" i="1" s="1"/>
  <c r="G183" i="1"/>
  <c r="I182" i="1"/>
  <c r="H182" i="1"/>
  <c r="E182" i="1"/>
  <c r="M179" i="1"/>
  <c r="A183" i="1"/>
  <c r="C182" i="1"/>
  <c r="D182" i="1" s="1"/>
  <c r="B182" i="1" s="1"/>
  <c r="I183" i="1" l="1"/>
  <c r="H183" i="1"/>
  <c r="G184" i="1"/>
  <c r="A184" i="1"/>
  <c r="E183" i="1"/>
  <c r="C183" i="1"/>
  <c r="D183" i="1" s="1"/>
  <c r="B183" i="1" s="1"/>
  <c r="M180" i="1"/>
  <c r="J182" i="1"/>
  <c r="K181" i="1"/>
  <c r="L181" i="1" s="1"/>
  <c r="K182" i="1" l="1"/>
  <c r="L182" i="1" s="1"/>
  <c r="J183" i="1"/>
  <c r="A185" i="1"/>
  <c r="C184" i="1"/>
  <c r="D184" i="1" s="1"/>
  <c r="B184" i="1" s="1"/>
  <c r="M181" i="1"/>
  <c r="E184" i="1"/>
  <c r="G185" i="1"/>
  <c r="I184" i="1"/>
  <c r="H184" i="1"/>
  <c r="I185" i="1" l="1"/>
  <c r="G186" i="1"/>
  <c r="H185" i="1"/>
  <c r="A186" i="1"/>
  <c r="E185" i="1"/>
  <c r="M182" i="1"/>
  <c r="C185" i="1"/>
  <c r="D185" i="1" s="1"/>
  <c r="B185" i="1" s="1"/>
  <c r="J184" i="1"/>
  <c r="K183" i="1"/>
  <c r="L183" i="1" s="1"/>
  <c r="K184" i="1" l="1"/>
  <c r="L184" i="1" s="1"/>
  <c r="J185" i="1"/>
  <c r="A187" i="1"/>
  <c r="M183" i="1"/>
  <c r="E186" i="1"/>
  <c r="C186" i="1"/>
  <c r="D186" i="1" s="1"/>
  <c r="B186" i="1" s="1"/>
  <c r="G187" i="1"/>
  <c r="H186" i="1"/>
  <c r="I186" i="1"/>
  <c r="I187" i="1" l="1"/>
  <c r="H187" i="1"/>
  <c r="G188" i="1"/>
  <c r="A188" i="1"/>
  <c r="E187" i="1"/>
  <c r="C187" i="1"/>
  <c r="D187" i="1" s="1"/>
  <c r="B187" i="1" s="1"/>
  <c r="M184" i="1"/>
  <c r="J186" i="1"/>
  <c r="K185" i="1"/>
  <c r="L185" i="1" s="1"/>
  <c r="G189" i="1" l="1"/>
  <c r="H188" i="1"/>
  <c r="I188" i="1"/>
  <c r="K186" i="1"/>
  <c r="L186" i="1" s="1"/>
  <c r="J187" i="1"/>
  <c r="C188" i="1"/>
  <c r="D188" i="1" s="1"/>
  <c r="B188" i="1" s="1"/>
  <c r="M185" i="1"/>
  <c r="E188" i="1"/>
  <c r="A189" i="1"/>
  <c r="J188" i="1" l="1"/>
  <c r="K187" i="1"/>
  <c r="L187" i="1" s="1"/>
  <c r="A190" i="1"/>
  <c r="E189" i="1"/>
  <c r="C189" i="1"/>
  <c r="D189" i="1" s="1"/>
  <c r="B189" i="1" s="1"/>
  <c r="M186" i="1"/>
  <c r="G190" i="1"/>
  <c r="I189" i="1"/>
  <c r="H189" i="1"/>
  <c r="G191" i="1" l="1"/>
  <c r="H190" i="1"/>
  <c r="I190" i="1"/>
  <c r="E190" i="1"/>
  <c r="A191" i="1"/>
  <c r="M187" i="1"/>
  <c r="C190" i="1"/>
  <c r="D190" i="1" s="1"/>
  <c r="B190" i="1" s="1"/>
  <c r="K188" i="1"/>
  <c r="L188" i="1" s="1"/>
  <c r="J189" i="1"/>
  <c r="A192" i="1" l="1"/>
  <c r="E191" i="1"/>
  <c r="C191" i="1"/>
  <c r="D191" i="1" s="1"/>
  <c r="B191" i="1" s="1"/>
  <c r="M188" i="1"/>
  <c r="J190" i="1"/>
  <c r="K189" i="1"/>
  <c r="L189" i="1" s="1"/>
  <c r="G192" i="1"/>
  <c r="H191" i="1"/>
  <c r="I191" i="1"/>
  <c r="K190" i="1" l="1"/>
  <c r="L190" i="1" s="1"/>
  <c r="J191" i="1"/>
  <c r="A193" i="1"/>
  <c r="M189" i="1"/>
  <c r="E192" i="1"/>
  <c r="C192" i="1"/>
  <c r="D192" i="1" s="1"/>
  <c r="B192" i="1" s="1"/>
  <c r="G193" i="1"/>
  <c r="H192" i="1"/>
  <c r="I192" i="1"/>
  <c r="A194" i="1" l="1"/>
  <c r="E193" i="1"/>
  <c r="C193" i="1"/>
  <c r="D193" i="1" s="1"/>
  <c r="B193" i="1" s="1"/>
  <c r="M190" i="1"/>
  <c r="G194" i="1"/>
  <c r="H193" i="1"/>
  <c r="I193" i="1"/>
  <c r="J192" i="1"/>
  <c r="K191" i="1"/>
  <c r="L191" i="1" s="1"/>
  <c r="K192" i="1" l="1"/>
  <c r="L192" i="1" s="1"/>
  <c r="J193" i="1"/>
  <c r="G195" i="1"/>
  <c r="H194" i="1"/>
  <c r="I194" i="1"/>
  <c r="E194" i="1"/>
  <c r="A195" i="1"/>
  <c r="C194" i="1"/>
  <c r="D194" i="1" s="1"/>
  <c r="B194" i="1" s="1"/>
  <c r="M191" i="1"/>
  <c r="A196" i="1" l="1"/>
  <c r="E195" i="1"/>
  <c r="C195" i="1"/>
  <c r="D195" i="1" s="1"/>
  <c r="B195" i="1" s="1"/>
  <c r="M192" i="1"/>
  <c r="G196" i="1"/>
  <c r="I195" i="1"/>
  <c r="H195" i="1"/>
  <c r="J194" i="1"/>
  <c r="K193" i="1"/>
  <c r="L193" i="1" s="1"/>
  <c r="K194" i="1" l="1"/>
  <c r="L194" i="1" s="1"/>
  <c r="J195" i="1"/>
  <c r="G197" i="1"/>
  <c r="H196" i="1"/>
  <c r="I196" i="1"/>
  <c r="A197" i="1"/>
  <c r="M193" i="1"/>
  <c r="E196" i="1"/>
  <c r="C196" i="1"/>
  <c r="D196" i="1" s="1"/>
  <c r="B196" i="1" s="1"/>
  <c r="G198" i="1" l="1"/>
  <c r="I197" i="1"/>
  <c r="H197" i="1"/>
  <c r="A198" i="1"/>
  <c r="E197" i="1"/>
  <c r="C197" i="1"/>
  <c r="D197" i="1" s="1"/>
  <c r="B197" i="1" s="1"/>
  <c r="M194" i="1"/>
  <c r="J196" i="1"/>
  <c r="K195" i="1"/>
  <c r="L195" i="1" s="1"/>
  <c r="K196" i="1" l="1"/>
  <c r="L196" i="1" s="1"/>
  <c r="J197" i="1"/>
  <c r="E198" i="1"/>
  <c r="A199" i="1"/>
  <c r="C198" i="1"/>
  <c r="D198" i="1" s="1"/>
  <c r="B198" i="1" s="1"/>
  <c r="M195" i="1"/>
  <c r="G199" i="1"/>
  <c r="H198" i="1"/>
  <c r="I198" i="1"/>
  <c r="G200" i="1" l="1"/>
  <c r="I199" i="1"/>
  <c r="H199" i="1"/>
  <c r="A200" i="1"/>
  <c r="E199" i="1"/>
  <c r="C199" i="1"/>
  <c r="D199" i="1" s="1"/>
  <c r="B199" i="1" s="1"/>
  <c r="M196" i="1"/>
  <c r="J198" i="1"/>
  <c r="K197" i="1"/>
  <c r="L197" i="1" s="1"/>
  <c r="A201" i="1" l="1"/>
  <c r="M197" i="1"/>
  <c r="E200" i="1"/>
  <c r="C200" i="1"/>
  <c r="D200" i="1" s="1"/>
  <c r="B200" i="1" s="1"/>
  <c r="K198" i="1"/>
  <c r="L198" i="1" s="1"/>
  <c r="J199" i="1"/>
  <c r="G201" i="1"/>
  <c r="H200" i="1"/>
  <c r="I200" i="1"/>
  <c r="G202" i="1" l="1"/>
  <c r="I201" i="1"/>
  <c r="H201" i="1"/>
  <c r="J200" i="1"/>
  <c r="K199" i="1"/>
  <c r="L199" i="1" s="1"/>
  <c r="A202" i="1"/>
  <c r="E201" i="1"/>
  <c r="C201" i="1"/>
  <c r="D201" i="1" s="1"/>
  <c r="B201" i="1" s="1"/>
  <c r="M198" i="1"/>
  <c r="K200" i="1" l="1"/>
  <c r="L200" i="1" s="1"/>
  <c r="J201" i="1"/>
  <c r="E202" i="1"/>
  <c r="A203" i="1"/>
  <c r="C202" i="1"/>
  <c r="D202" i="1" s="1"/>
  <c r="B202" i="1" s="1"/>
  <c r="M199" i="1"/>
  <c r="G203" i="1"/>
  <c r="H202" i="1"/>
  <c r="I202" i="1"/>
  <c r="G204" i="1" l="1"/>
  <c r="I203" i="1"/>
  <c r="H203" i="1"/>
  <c r="A204" i="1"/>
  <c r="E203" i="1"/>
  <c r="C203" i="1"/>
  <c r="D203" i="1" s="1"/>
  <c r="B203" i="1" s="1"/>
  <c r="M200" i="1"/>
  <c r="J202" i="1"/>
  <c r="K201" i="1"/>
  <c r="L201" i="1" s="1"/>
  <c r="K202" i="1" l="1"/>
  <c r="L202" i="1" s="1"/>
  <c r="J203" i="1"/>
  <c r="A205" i="1"/>
  <c r="M201" i="1"/>
  <c r="E204" i="1"/>
  <c r="C204" i="1"/>
  <c r="D204" i="1" s="1"/>
  <c r="B204" i="1" s="1"/>
  <c r="G205" i="1"/>
  <c r="H204" i="1"/>
  <c r="I204" i="1"/>
  <c r="G206" i="1" l="1"/>
  <c r="I205" i="1"/>
  <c r="H205" i="1"/>
  <c r="A206" i="1"/>
  <c r="E205" i="1"/>
  <c r="C205" i="1"/>
  <c r="D205" i="1" s="1"/>
  <c r="B205" i="1" s="1"/>
  <c r="M202" i="1"/>
  <c r="J204" i="1"/>
  <c r="K203" i="1"/>
  <c r="L203" i="1" s="1"/>
  <c r="E206" i="1" l="1"/>
  <c r="A207" i="1"/>
  <c r="C206" i="1"/>
  <c r="D206" i="1" s="1"/>
  <c r="B206" i="1" s="1"/>
  <c r="M203" i="1"/>
  <c r="K204" i="1"/>
  <c r="L204" i="1" s="1"/>
  <c r="J205" i="1"/>
  <c r="G207" i="1"/>
  <c r="H206" i="1"/>
  <c r="I206" i="1"/>
  <c r="G208" i="1" l="1"/>
  <c r="H207" i="1"/>
  <c r="I207" i="1"/>
  <c r="E207" i="1"/>
  <c r="C207" i="1"/>
  <c r="D207" i="1" s="1"/>
  <c r="B207" i="1" s="1"/>
  <c r="A208" i="1"/>
  <c r="M204" i="1"/>
  <c r="J206" i="1"/>
  <c r="K205" i="1"/>
  <c r="L205" i="1" s="1"/>
  <c r="K206" i="1" l="1"/>
  <c r="L206" i="1" s="1"/>
  <c r="J207" i="1"/>
  <c r="C208" i="1"/>
  <c r="D208" i="1" s="1"/>
  <c r="B208" i="1" s="1"/>
  <c r="M205" i="1"/>
  <c r="E208" i="1"/>
  <c r="A209" i="1"/>
  <c r="I208" i="1"/>
  <c r="G209" i="1"/>
  <c r="H208" i="1"/>
  <c r="A210" i="1" l="1"/>
  <c r="E209" i="1"/>
  <c r="C209" i="1"/>
  <c r="D209" i="1" s="1"/>
  <c r="B209" i="1" s="1"/>
  <c r="M206" i="1"/>
  <c r="J208" i="1"/>
  <c r="K207" i="1"/>
  <c r="L207" i="1" s="1"/>
  <c r="H209" i="1"/>
  <c r="G210" i="1"/>
  <c r="I209" i="1"/>
  <c r="I210" i="1" l="1"/>
  <c r="H210" i="1"/>
  <c r="G211" i="1"/>
  <c r="J209" i="1"/>
  <c r="K208" i="1"/>
  <c r="L208" i="1" s="1"/>
  <c r="M207" i="1"/>
  <c r="E210" i="1"/>
  <c r="A211" i="1"/>
  <c r="C210" i="1"/>
  <c r="D210" i="1" s="1"/>
  <c r="B210" i="1" s="1"/>
  <c r="A212" i="1" l="1"/>
  <c r="E211" i="1"/>
  <c r="M208" i="1"/>
  <c r="C211" i="1"/>
  <c r="D211" i="1" s="1"/>
  <c r="B211" i="1" s="1"/>
  <c r="J210" i="1"/>
  <c r="K209" i="1"/>
  <c r="L209" i="1" s="1"/>
  <c r="G212" i="1"/>
  <c r="I211" i="1"/>
  <c r="H211" i="1"/>
  <c r="I212" i="1" l="1"/>
  <c r="G213" i="1"/>
  <c r="H212" i="1"/>
  <c r="K210" i="1"/>
  <c r="L210" i="1" s="1"/>
  <c r="J211" i="1"/>
  <c r="M209" i="1"/>
  <c r="E212" i="1"/>
  <c r="A213" i="1"/>
  <c r="C212" i="1"/>
  <c r="D212" i="1" s="1"/>
  <c r="B212" i="1" s="1"/>
  <c r="J212" i="1" l="1"/>
  <c r="K211" i="1"/>
  <c r="L211" i="1" s="1"/>
  <c r="I213" i="1"/>
  <c r="H213" i="1"/>
  <c r="G214" i="1"/>
  <c r="A214" i="1"/>
  <c r="E213" i="1"/>
  <c r="C213" i="1"/>
  <c r="D213" i="1" s="1"/>
  <c r="B213" i="1" s="1"/>
  <c r="M210" i="1"/>
  <c r="M211" i="1" l="1"/>
  <c r="A215" i="1"/>
  <c r="C214" i="1"/>
  <c r="D214" i="1" s="1"/>
  <c r="B214" i="1" s="1"/>
  <c r="E214" i="1"/>
  <c r="I214" i="1"/>
  <c r="H214" i="1"/>
  <c r="G215" i="1"/>
  <c r="J213" i="1"/>
  <c r="K212" i="1"/>
  <c r="L212" i="1" s="1"/>
  <c r="J214" i="1" l="1"/>
  <c r="K213" i="1"/>
  <c r="L213" i="1" s="1"/>
  <c r="G216" i="1"/>
  <c r="I215" i="1"/>
  <c r="H215" i="1"/>
  <c r="A216" i="1"/>
  <c r="E215" i="1"/>
  <c r="M212" i="1"/>
  <c r="C215" i="1"/>
  <c r="D215" i="1" s="1"/>
  <c r="B215" i="1" s="1"/>
  <c r="I216" i="1" l="1"/>
  <c r="H216" i="1"/>
  <c r="G217" i="1"/>
  <c r="M213" i="1"/>
  <c r="E216" i="1"/>
  <c r="A217" i="1"/>
  <c r="C216" i="1"/>
  <c r="D216" i="1" s="1"/>
  <c r="B216" i="1" s="1"/>
  <c r="J215" i="1"/>
  <c r="K214" i="1"/>
  <c r="L214" i="1" s="1"/>
  <c r="H217" i="1" l="1"/>
  <c r="I217" i="1"/>
  <c r="G218" i="1"/>
  <c r="J216" i="1"/>
  <c r="K215" i="1"/>
  <c r="L215" i="1" s="1"/>
  <c r="A218" i="1"/>
  <c r="E217" i="1"/>
  <c r="C217" i="1"/>
  <c r="D217" i="1" s="1"/>
  <c r="B217" i="1" s="1"/>
  <c r="M214" i="1"/>
  <c r="J217" i="1" l="1"/>
  <c r="K216" i="1"/>
  <c r="L216" i="1" s="1"/>
  <c r="M215" i="1"/>
  <c r="E218" i="1"/>
  <c r="C218" i="1"/>
  <c r="D218" i="1" s="1"/>
  <c r="B218" i="1" s="1"/>
  <c r="A219" i="1"/>
  <c r="I218" i="1"/>
  <c r="H218" i="1"/>
  <c r="G219" i="1"/>
  <c r="A220" i="1" l="1"/>
  <c r="E219" i="1"/>
  <c r="M216" i="1"/>
  <c r="C219" i="1"/>
  <c r="D219" i="1" s="1"/>
  <c r="B219" i="1" s="1"/>
  <c r="G220" i="1"/>
  <c r="I219" i="1"/>
  <c r="H219" i="1"/>
  <c r="J218" i="1"/>
  <c r="K217" i="1"/>
  <c r="L217" i="1" s="1"/>
  <c r="K218" i="1" l="1"/>
  <c r="L218" i="1" s="1"/>
  <c r="J219" i="1"/>
  <c r="I220" i="1"/>
  <c r="G221" i="1"/>
  <c r="H220" i="1"/>
  <c r="M217" i="1"/>
  <c r="E220" i="1"/>
  <c r="A221" i="1"/>
  <c r="C220" i="1"/>
  <c r="D220" i="1" s="1"/>
  <c r="B220" i="1" s="1"/>
  <c r="H221" i="1" l="1"/>
  <c r="G222" i="1"/>
  <c r="I221" i="1"/>
  <c r="J220" i="1"/>
  <c r="K219" i="1"/>
  <c r="L219" i="1" s="1"/>
  <c r="A222" i="1"/>
  <c r="E221" i="1"/>
  <c r="C221" i="1"/>
  <c r="D221" i="1" s="1"/>
  <c r="B221" i="1" s="1"/>
  <c r="M218" i="1"/>
  <c r="M219" i="1" l="1"/>
  <c r="A223" i="1"/>
  <c r="C222" i="1"/>
  <c r="D222" i="1" s="1"/>
  <c r="B222" i="1" s="1"/>
  <c r="E222" i="1"/>
  <c r="J221" i="1"/>
  <c r="K220" i="1"/>
  <c r="L220" i="1" s="1"/>
  <c r="I222" i="1"/>
  <c r="H222" i="1"/>
  <c r="G223" i="1"/>
  <c r="J222" i="1" l="1"/>
  <c r="K221" i="1"/>
  <c r="L221" i="1" s="1"/>
  <c r="A224" i="1"/>
  <c r="E223" i="1"/>
  <c r="M220" i="1"/>
  <c r="C223" i="1"/>
  <c r="D223" i="1" s="1"/>
  <c r="B223" i="1" s="1"/>
  <c r="I223" i="1"/>
  <c r="H223" i="1"/>
  <c r="G224" i="1"/>
  <c r="M221" i="1" l="1"/>
  <c r="C224" i="1"/>
  <c r="D224" i="1" s="1"/>
  <c r="B224" i="1" s="1"/>
  <c r="A225" i="1"/>
  <c r="E224" i="1"/>
  <c r="G225" i="1"/>
  <c r="I224" i="1"/>
  <c r="H224" i="1"/>
  <c r="J223" i="1"/>
  <c r="K222" i="1"/>
  <c r="L222" i="1" s="1"/>
  <c r="J224" i="1" l="1"/>
  <c r="K223" i="1"/>
  <c r="L223" i="1" s="1"/>
  <c r="H225" i="1"/>
  <c r="G226" i="1"/>
  <c r="I225" i="1"/>
  <c r="A226" i="1"/>
  <c r="E225" i="1"/>
  <c r="C225" i="1"/>
  <c r="D225" i="1" s="1"/>
  <c r="B225" i="1" s="1"/>
  <c r="M222" i="1"/>
  <c r="A227" i="1" l="1"/>
  <c r="C226" i="1"/>
  <c r="D226" i="1" s="1"/>
  <c r="B226" i="1" s="1"/>
  <c r="M223" i="1"/>
  <c r="E226" i="1"/>
  <c r="H226" i="1"/>
  <c r="G227" i="1"/>
  <c r="I226" i="1"/>
  <c r="K224" i="1"/>
  <c r="L224" i="1" s="1"/>
  <c r="J225" i="1"/>
  <c r="G228" i="1" l="1"/>
  <c r="I227" i="1"/>
  <c r="H227" i="1"/>
  <c r="J226" i="1"/>
  <c r="K225" i="1"/>
  <c r="L225" i="1" s="1"/>
  <c r="A228" i="1"/>
  <c r="E227" i="1"/>
  <c r="M224" i="1"/>
  <c r="C227" i="1"/>
  <c r="D227" i="1" s="1"/>
  <c r="B227" i="1" s="1"/>
  <c r="E228" i="1" l="1"/>
  <c r="A229" i="1"/>
  <c r="M225" i="1"/>
  <c r="C228" i="1"/>
  <c r="D228" i="1" s="1"/>
  <c r="B228" i="1" s="1"/>
  <c r="J227" i="1"/>
  <c r="K226" i="1"/>
  <c r="L226" i="1" s="1"/>
  <c r="H228" i="1"/>
  <c r="I228" i="1"/>
  <c r="G229" i="1"/>
  <c r="J228" i="1" l="1"/>
  <c r="K227" i="1"/>
  <c r="L227" i="1" s="1"/>
  <c r="C229" i="1"/>
  <c r="D229" i="1" s="1"/>
  <c r="B229" i="1" s="1"/>
  <c r="A230" i="1"/>
  <c r="E229" i="1"/>
  <c r="M226" i="1"/>
  <c r="H229" i="1"/>
  <c r="G230" i="1"/>
  <c r="I229" i="1"/>
  <c r="H230" i="1" l="1"/>
  <c r="I230" i="1"/>
  <c r="G231" i="1"/>
  <c r="E230" i="1"/>
  <c r="A231" i="1"/>
  <c r="C230" i="1"/>
  <c r="D230" i="1" s="1"/>
  <c r="B230" i="1" s="1"/>
  <c r="M227" i="1"/>
  <c r="K228" i="1"/>
  <c r="L228" i="1" s="1"/>
  <c r="J229" i="1"/>
  <c r="H231" i="1" l="1"/>
  <c r="G232" i="1"/>
  <c r="I231" i="1"/>
  <c r="C231" i="1"/>
  <c r="D231" i="1" s="1"/>
  <c r="B231" i="1" s="1"/>
  <c r="A232" i="1"/>
  <c r="E231" i="1"/>
  <c r="M228" i="1"/>
  <c r="J230" i="1"/>
  <c r="K229" i="1"/>
  <c r="L229" i="1" s="1"/>
  <c r="J231" i="1" l="1"/>
  <c r="K230" i="1"/>
  <c r="L230" i="1" s="1"/>
  <c r="A233" i="1"/>
  <c r="C232" i="1"/>
  <c r="D232" i="1" s="1"/>
  <c r="B232" i="1" s="1"/>
  <c r="M229" i="1"/>
  <c r="E232" i="1"/>
  <c r="H232" i="1"/>
  <c r="G233" i="1"/>
  <c r="I232" i="1"/>
  <c r="C233" i="1" l="1"/>
  <c r="D233" i="1" s="1"/>
  <c r="B233" i="1" s="1"/>
  <c r="A234" i="1"/>
  <c r="E233" i="1"/>
  <c r="M230" i="1"/>
  <c r="G234" i="1"/>
  <c r="I233" i="1"/>
  <c r="H233" i="1"/>
  <c r="J232" i="1"/>
  <c r="K231" i="1"/>
  <c r="L231" i="1" s="1"/>
  <c r="J233" i="1" l="1"/>
  <c r="K232" i="1"/>
  <c r="L232" i="1" s="1"/>
  <c r="H234" i="1"/>
  <c r="I234" i="1"/>
  <c r="G235" i="1"/>
  <c r="M231" i="1"/>
  <c r="C234" i="1"/>
  <c r="D234" i="1" s="1"/>
  <c r="B234" i="1" s="1"/>
  <c r="A235" i="1"/>
  <c r="E234" i="1"/>
  <c r="J234" i="1" l="1"/>
  <c r="K233" i="1"/>
  <c r="L233" i="1" s="1"/>
  <c r="C235" i="1"/>
  <c r="D235" i="1" s="1"/>
  <c r="B235" i="1" s="1"/>
  <c r="A236" i="1"/>
  <c r="E235" i="1"/>
  <c r="M232" i="1"/>
  <c r="G236" i="1"/>
  <c r="I235" i="1"/>
  <c r="H235" i="1"/>
  <c r="H236" i="1" l="1"/>
  <c r="I236" i="1"/>
  <c r="G237" i="1"/>
  <c r="M233" i="1"/>
  <c r="E236" i="1"/>
  <c r="C236" i="1"/>
  <c r="D236" i="1" s="1"/>
  <c r="B236" i="1" s="1"/>
  <c r="A237" i="1"/>
  <c r="J235" i="1"/>
  <c r="K234" i="1"/>
  <c r="L234" i="1" s="1"/>
  <c r="C237" i="1" l="1"/>
  <c r="D237" i="1" s="1"/>
  <c r="B237" i="1" s="1"/>
  <c r="A238" i="1"/>
  <c r="E237" i="1"/>
  <c r="M234" i="1"/>
  <c r="H237" i="1"/>
  <c r="I237" i="1"/>
  <c r="G238" i="1"/>
  <c r="J236" i="1"/>
  <c r="K235" i="1"/>
  <c r="L235" i="1" s="1"/>
  <c r="E238" i="1" l="1"/>
  <c r="A239" i="1"/>
  <c r="C238" i="1"/>
  <c r="D238" i="1" s="1"/>
  <c r="B238" i="1" s="1"/>
  <c r="M235" i="1"/>
  <c r="J237" i="1"/>
  <c r="K236" i="1"/>
  <c r="L236" i="1" s="1"/>
  <c r="H238" i="1"/>
  <c r="I238" i="1"/>
  <c r="G239" i="1"/>
  <c r="H239" i="1" l="1"/>
  <c r="G240" i="1"/>
  <c r="I239" i="1"/>
  <c r="J238" i="1"/>
  <c r="K237" i="1"/>
  <c r="L237" i="1" s="1"/>
  <c r="C239" i="1"/>
  <c r="D239" i="1" s="1"/>
  <c r="B239" i="1" s="1"/>
  <c r="A240" i="1"/>
  <c r="E239" i="1"/>
  <c r="M236" i="1"/>
  <c r="A241" i="1" l="1"/>
  <c r="C240" i="1"/>
  <c r="D240" i="1" s="1"/>
  <c r="B240" i="1" s="1"/>
  <c r="E240" i="1"/>
  <c r="M237" i="1"/>
  <c r="J239" i="1"/>
  <c r="K238" i="1"/>
  <c r="L238" i="1" s="1"/>
  <c r="H240" i="1"/>
  <c r="G241" i="1"/>
  <c r="I240" i="1"/>
  <c r="I241" i="1" l="1"/>
  <c r="H241" i="1"/>
  <c r="G242" i="1"/>
  <c r="J240" i="1"/>
  <c r="K239" i="1"/>
  <c r="L239" i="1" s="1"/>
  <c r="C241" i="1"/>
  <c r="D241" i="1" s="1"/>
  <c r="B241" i="1" s="1"/>
  <c r="A242" i="1"/>
  <c r="E241" i="1"/>
  <c r="M238" i="1"/>
  <c r="M239" i="1" l="1"/>
  <c r="A243" i="1"/>
  <c r="E242" i="1"/>
  <c r="C242" i="1"/>
  <c r="D242" i="1" s="1"/>
  <c r="B242" i="1" s="1"/>
  <c r="J241" i="1"/>
  <c r="K240" i="1"/>
  <c r="L240" i="1" s="1"/>
  <c r="H242" i="1"/>
  <c r="I242" i="1"/>
  <c r="G243" i="1"/>
  <c r="J242" i="1" l="1"/>
  <c r="K241" i="1"/>
  <c r="L241" i="1" s="1"/>
  <c r="C243" i="1"/>
  <c r="D243" i="1" s="1"/>
  <c r="B243" i="1" s="1"/>
  <c r="A244" i="1"/>
  <c r="E243" i="1"/>
  <c r="M240" i="1"/>
  <c r="G244" i="1"/>
  <c r="I243" i="1"/>
  <c r="H243" i="1"/>
  <c r="H244" i="1" l="1"/>
  <c r="I244" i="1"/>
  <c r="G245" i="1"/>
  <c r="M241" i="1"/>
  <c r="E244" i="1"/>
  <c r="A245" i="1"/>
  <c r="C244" i="1"/>
  <c r="D244" i="1" s="1"/>
  <c r="B244" i="1" s="1"/>
  <c r="J243" i="1"/>
  <c r="K242" i="1"/>
  <c r="L242" i="1" s="1"/>
  <c r="J244" i="1" l="1"/>
  <c r="K243" i="1"/>
  <c r="L243" i="1" s="1"/>
  <c r="C245" i="1"/>
  <c r="D245" i="1" s="1"/>
  <c r="B245" i="1" s="1"/>
  <c r="A246" i="1"/>
  <c r="E245" i="1"/>
  <c r="M242" i="1"/>
  <c r="H245" i="1"/>
  <c r="G246" i="1"/>
  <c r="I245" i="1"/>
  <c r="H246" i="1" l="1"/>
  <c r="I246" i="1"/>
  <c r="G247" i="1"/>
  <c r="E246" i="1"/>
  <c r="A247" i="1"/>
  <c r="C246" i="1"/>
  <c r="D246" i="1" s="1"/>
  <c r="B246" i="1" s="1"/>
  <c r="M243" i="1"/>
  <c r="J245" i="1"/>
  <c r="K244" i="1"/>
  <c r="L244" i="1" s="1"/>
  <c r="J246" i="1" l="1"/>
  <c r="K245" i="1"/>
  <c r="L245" i="1" s="1"/>
  <c r="C247" i="1"/>
  <c r="D247" i="1" s="1"/>
  <c r="B247" i="1" s="1"/>
  <c r="A248" i="1"/>
  <c r="E247" i="1"/>
  <c r="M244" i="1"/>
  <c r="H247" i="1"/>
  <c r="I247" i="1"/>
  <c r="G248" i="1"/>
  <c r="E248" i="1" l="1"/>
  <c r="A249" i="1"/>
  <c r="C248" i="1"/>
  <c r="D248" i="1" s="1"/>
  <c r="B248" i="1" s="1"/>
  <c r="M245" i="1"/>
  <c r="H248" i="1"/>
  <c r="I248" i="1"/>
  <c r="G249" i="1"/>
  <c r="J247" i="1"/>
  <c r="K246" i="1"/>
  <c r="L246" i="1" s="1"/>
  <c r="I249" i="1" l="1"/>
  <c r="H249" i="1"/>
  <c r="G250" i="1"/>
  <c r="J248" i="1"/>
  <c r="K247" i="1"/>
  <c r="L247" i="1" s="1"/>
  <c r="C249" i="1"/>
  <c r="D249" i="1" s="1"/>
  <c r="B249" i="1" s="1"/>
  <c r="A250" i="1"/>
  <c r="E249" i="1"/>
  <c r="M246" i="1"/>
  <c r="A251" i="1" l="1"/>
  <c r="C250" i="1"/>
  <c r="D250" i="1" s="1"/>
  <c r="B250" i="1" s="1"/>
  <c r="M247" i="1"/>
  <c r="E250" i="1"/>
  <c r="J249" i="1"/>
  <c r="K248" i="1"/>
  <c r="L248" i="1" s="1"/>
  <c r="H250" i="1"/>
  <c r="I250" i="1"/>
  <c r="G251" i="1"/>
  <c r="J250" i="1" l="1"/>
  <c r="K249" i="1"/>
  <c r="L249" i="1" s="1"/>
  <c r="G252" i="1"/>
  <c r="I251" i="1"/>
  <c r="H251" i="1"/>
  <c r="C251" i="1"/>
  <c r="D251" i="1" s="1"/>
  <c r="B251" i="1" s="1"/>
  <c r="A252" i="1"/>
  <c r="E251" i="1"/>
  <c r="M248" i="1"/>
  <c r="H252" i="1" l="1"/>
  <c r="I252" i="1"/>
  <c r="G253" i="1"/>
  <c r="M249" i="1"/>
  <c r="E252" i="1"/>
  <c r="C252" i="1"/>
  <c r="D252" i="1" s="1"/>
  <c r="B252" i="1" s="1"/>
  <c r="A253" i="1"/>
  <c r="J251" i="1"/>
  <c r="K250" i="1"/>
  <c r="L250" i="1" s="1"/>
  <c r="J252" i="1" l="1"/>
  <c r="K251" i="1"/>
  <c r="L251" i="1" s="1"/>
  <c r="H253" i="1"/>
  <c r="I253" i="1"/>
  <c r="G254" i="1"/>
  <c r="C253" i="1"/>
  <c r="D253" i="1" s="1"/>
  <c r="B253" i="1" s="1"/>
  <c r="A254" i="1"/>
  <c r="E253" i="1"/>
  <c r="M250" i="1"/>
  <c r="M251" i="1" l="1"/>
  <c r="E254" i="1"/>
  <c r="A255" i="1"/>
  <c r="C254" i="1"/>
  <c r="D254" i="1" s="1"/>
  <c r="B254" i="1" s="1"/>
  <c r="H254" i="1"/>
  <c r="I254" i="1"/>
  <c r="G255" i="1"/>
  <c r="J253" i="1"/>
  <c r="K252" i="1"/>
  <c r="L252" i="1" s="1"/>
  <c r="J254" i="1" l="1"/>
  <c r="K253" i="1"/>
  <c r="L253" i="1" s="1"/>
  <c r="C255" i="1"/>
  <c r="D255" i="1" s="1"/>
  <c r="B255" i="1" s="1"/>
  <c r="A256" i="1"/>
  <c r="E255" i="1"/>
  <c r="M252" i="1"/>
  <c r="H255" i="1"/>
  <c r="I255" i="1"/>
  <c r="G256" i="1"/>
  <c r="E256" i="1" l="1"/>
  <c r="A257" i="1"/>
  <c r="C256" i="1"/>
  <c r="D256" i="1" s="1"/>
  <c r="B256" i="1" s="1"/>
  <c r="M253" i="1"/>
  <c r="H256" i="1"/>
  <c r="I256" i="1"/>
  <c r="G257" i="1"/>
  <c r="J255" i="1"/>
  <c r="K254" i="1"/>
  <c r="L254" i="1" s="1"/>
  <c r="C257" i="1" l="1"/>
  <c r="D257" i="1" s="1"/>
  <c r="B257" i="1" s="1"/>
  <c r="A258" i="1"/>
  <c r="E257" i="1"/>
  <c r="M254" i="1"/>
  <c r="J256" i="1"/>
  <c r="K255" i="1"/>
  <c r="L255" i="1" s="1"/>
  <c r="G258" i="1"/>
  <c r="I257" i="1"/>
  <c r="H257" i="1"/>
  <c r="K256" i="1" l="1"/>
  <c r="L256" i="1" s="1"/>
  <c r="J257" i="1"/>
  <c r="A259" i="1"/>
  <c r="C258" i="1"/>
  <c r="D258" i="1" s="1"/>
  <c r="B258" i="1" s="1"/>
  <c r="M255" i="1"/>
  <c r="E258" i="1"/>
  <c r="H258" i="1"/>
  <c r="G259" i="1"/>
  <c r="I258" i="1"/>
  <c r="G260" i="1" l="1"/>
  <c r="I259" i="1"/>
  <c r="H259" i="1"/>
  <c r="C259" i="1"/>
  <c r="D259" i="1" s="1"/>
  <c r="B259" i="1" s="1"/>
  <c r="A260" i="1"/>
  <c r="E259" i="1"/>
  <c r="M256" i="1"/>
  <c r="J258" i="1"/>
  <c r="K257" i="1"/>
  <c r="L257" i="1" s="1"/>
  <c r="J259" i="1" l="1"/>
  <c r="K258" i="1"/>
  <c r="L258" i="1" s="1"/>
  <c r="M257" i="1"/>
  <c r="E260" i="1"/>
  <c r="C260" i="1"/>
  <c r="D260" i="1" s="1"/>
  <c r="B260" i="1" s="1"/>
  <c r="A261" i="1"/>
  <c r="H260" i="1"/>
  <c r="I260" i="1"/>
  <c r="G261" i="1"/>
  <c r="C261" i="1" l="1"/>
  <c r="D261" i="1" s="1"/>
  <c r="B261" i="1" s="1"/>
  <c r="A262" i="1"/>
  <c r="E261" i="1"/>
  <c r="M258" i="1"/>
  <c r="G262" i="1"/>
  <c r="I261" i="1"/>
  <c r="H261" i="1"/>
  <c r="J260" i="1"/>
  <c r="K259" i="1"/>
  <c r="L259" i="1" s="1"/>
  <c r="H262" i="1" l="1"/>
  <c r="I262" i="1"/>
  <c r="G263" i="1"/>
  <c r="J261" i="1"/>
  <c r="K260" i="1"/>
  <c r="L260" i="1" s="1"/>
  <c r="M259" i="1"/>
  <c r="E262" i="1"/>
  <c r="A263" i="1"/>
  <c r="C262" i="1"/>
  <c r="D262" i="1" s="1"/>
  <c r="B262" i="1" s="1"/>
  <c r="C263" i="1" l="1"/>
  <c r="D263" i="1" s="1"/>
  <c r="B263" i="1" s="1"/>
  <c r="A264" i="1"/>
  <c r="E263" i="1"/>
  <c r="M260" i="1"/>
  <c r="J262" i="1"/>
  <c r="K261" i="1"/>
  <c r="L261" i="1" s="1"/>
  <c r="H263" i="1"/>
  <c r="G264" i="1"/>
  <c r="I263" i="1"/>
  <c r="H264" i="1" l="1"/>
  <c r="G265" i="1"/>
  <c r="I264" i="1"/>
  <c r="J263" i="1"/>
  <c r="K262" i="1"/>
  <c r="L262" i="1" s="1"/>
  <c r="E264" i="1"/>
  <c r="A265" i="1"/>
  <c r="C264" i="1"/>
  <c r="D264" i="1" s="1"/>
  <c r="B264" i="1" s="1"/>
  <c r="M261" i="1"/>
  <c r="C265" i="1" l="1"/>
  <c r="D265" i="1" s="1"/>
  <c r="B265" i="1" s="1"/>
  <c r="A266" i="1"/>
  <c r="E265" i="1"/>
  <c r="M262" i="1"/>
  <c r="J264" i="1"/>
  <c r="K263" i="1"/>
  <c r="L263" i="1" s="1"/>
  <c r="G266" i="1"/>
  <c r="I265" i="1"/>
  <c r="H265" i="1"/>
  <c r="H266" i="1" l="1"/>
  <c r="G267" i="1"/>
  <c r="I266" i="1"/>
  <c r="K264" i="1"/>
  <c r="L264" i="1" s="1"/>
  <c r="J265" i="1"/>
  <c r="A267" i="1"/>
  <c r="C266" i="1"/>
  <c r="D266" i="1" s="1"/>
  <c r="B266" i="1" s="1"/>
  <c r="M263" i="1"/>
  <c r="E266" i="1"/>
  <c r="C267" i="1" l="1"/>
  <c r="D267" i="1" s="1"/>
  <c r="B267" i="1" s="1"/>
  <c r="A268" i="1"/>
  <c r="E267" i="1"/>
  <c r="M264" i="1"/>
  <c r="J266" i="1"/>
  <c r="K265" i="1"/>
  <c r="L265" i="1" s="1"/>
  <c r="G268" i="1"/>
  <c r="I267" i="1"/>
  <c r="H267" i="1"/>
  <c r="H268" i="1" l="1"/>
  <c r="I268" i="1"/>
  <c r="G269" i="1"/>
  <c r="J267" i="1"/>
  <c r="K266" i="1"/>
  <c r="L266" i="1" s="1"/>
  <c r="M265" i="1"/>
  <c r="E268" i="1"/>
  <c r="A269" i="1"/>
  <c r="C268" i="1"/>
  <c r="D268" i="1" s="1"/>
  <c r="B268" i="1" s="1"/>
  <c r="G270" i="1" l="1"/>
  <c r="I269" i="1"/>
  <c r="H269" i="1"/>
  <c r="J268" i="1"/>
  <c r="K267" i="1"/>
  <c r="L267" i="1" s="1"/>
  <c r="C269" i="1"/>
  <c r="D269" i="1" s="1"/>
  <c r="B269" i="1" s="1"/>
  <c r="A270" i="1"/>
  <c r="E269" i="1"/>
  <c r="M266" i="1"/>
  <c r="J269" i="1" l="1"/>
  <c r="K268" i="1"/>
  <c r="L268" i="1" s="1"/>
  <c r="M267" i="1"/>
  <c r="E270" i="1"/>
  <c r="A271" i="1"/>
  <c r="C270" i="1"/>
  <c r="D270" i="1" s="1"/>
  <c r="B270" i="1" s="1"/>
  <c r="H270" i="1"/>
  <c r="I270" i="1"/>
  <c r="G271" i="1"/>
  <c r="C271" i="1" l="1"/>
  <c r="D271" i="1" s="1"/>
  <c r="B271" i="1" s="1"/>
  <c r="A272" i="1"/>
  <c r="E271" i="1"/>
  <c r="M268" i="1"/>
  <c r="H271" i="1"/>
  <c r="G272" i="1"/>
  <c r="I271" i="1"/>
  <c r="J270" i="1"/>
  <c r="K269" i="1"/>
  <c r="L269" i="1" s="1"/>
  <c r="J271" i="1" l="1"/>
  <c r="K270" i="1"/>
  <c r="L270" i="1" s="1"/>
  <c r="H272" i="1"/>
  <c r="G273" i="1"/>
  <c r="I272" i="1"/>
  <c r="E272" i="1"/>
  <c r="A273" i="1"/>
  <c r="C272" i="1"/>
  <c r="D272" i="1" s="1"/>
  <c r="B272" i="1" s="1"/>
  <c r="M269" i="1"/>
  <c r="C273" i="1" l="1"/>
  <c r="D273" i="1" s="1"/>
  <c r="B273" i="1" s="1"/>
  <c r="A274" i="1"/>
  <c r="E273" i="1"/>
  <c r="M270" i="1"/>
  <c r="G274" i="1"/>
  <c r="I273" i="1"/>
  <c r="H273" i="1"/>
  <c r="J272" i="1"/>
  <c r="K271" i="1"/>
  <c r="L271" i="1" s="1"/>
  <c r="K272" i="1" l="1"/>
  <c r="L272" i="1" s="1"/>
  <c r="J273" i="1"/>
  <c r="H274" i="1"/>
  <c r="G275" i="1"/>
  <c r="I274" i="1"/>
  <c r="A275" i="1"/>
  <c r="C274" i="1"/>
  <c r="D274" i="1" s="1"/>
  <c r="B274" i="1" s="1"/>
  <c r="M271" i="1"/>
  <c r="E274" i="1"/>
  <c r="G276" i="1" l="1"/>
  <c r="I275" i="1"/>
  <c r="H275" i="1"/>
  <c r="J274" i="1"/>
  <c r="K273" i="1"/>
  <c r="L273" i="1" s="1"/>
  <c r="C275" i="1"/>
  <c r="D275" i="1" s="1"/>
  <c r="B275" i="1" s="1"/>
  <c r="A276" i="1"/>
  <c r="E275" i="1"/>
  <c r="M272" i="1"/>
  <c r="J275" i="1" l="1"/>
  <c r="K274" i="1"/>
  <c r="L274" i="1" s="1"/>
  <c r="M273" i="1"/>
  <c r="E276" i="1"/>
  <c r="A277" i="1"/>
  <c r="C276" i="1"/>
  <c r="D276" i="1" s="1"/>
  <c r="B276" i="1" s="1"/>
  <c r="H276" i="1"/>
  <c r="I276" i="1"/>
  <c r="G277" i="1"/>
  <c r="C277" i="1" l="1"/>
  <c r="D277" i="1" s="1"/>
  <c r="B277" i="1" s="1"/>
  <c r="A278" i="1"/>
  <c r="E277" i="1"/>
  <c r="M274" i="1"/>
  <c r="G278" i="1"/>
  <c r="I277" i="1"/>
  <c r="H277" i="1"/>
  <c r="J276" i="1"/>
  <c r="K275" i="1"/>
  <c r="L275" i="1" s="1"/>
  <c r="H278" i="1" l="1"/>
  <c r="I278" i="1"/>
  <c r="J277" i="1"/>
  <c r="K276" i="1"/>
  <c r="L276" i="1" s="1"/>
  <c r="M275" i="1"/>
  <c r="E278" i="1"/>
  <c r="C278" i="1"/>
  <c r="D278" i="1" s="1"/>
  <c r="B278" i="1" s="1"/>
  <c r="J278" i="1" l="1"/>
  <c r="K278" i="1" s="1"/>
  <c r="L278" i="1" s="1"/>
  <c r="K277" i="1"/>
  <c r="L277" i="1" s="1"/>
</calcChain>
</file>

<file path=xl/sharedStrings.xml><?xml version="1.0" encoding="utf-8"?>
<sst xmlns="http://schemas.openxmlformats.org/spreadsheetml/2006/main" count="115" uniqueCount="83">
  <si>
    <t>Calcul de poids/métrage pour les hauteurs sur mandrin</t>
  </si>
  <si>
    <t>incréments</t>
  </si>
  <si>
    <t>µm</t>
  </si>
  <si>
    <t>intervales</t>
  </si>
  <si>
    <t>hauteur</t>
  </si>
  <si>
    <t>entrée</t>
  </si>
  <si>
    <t>largeur</t>
  </si>
  <si>
    <t>poids</t>
  </si>
  <si>
    <t>mm</t>
  </si>
  <si>
    <t>épaisseur</t>
  </si>
  <si>
    <t>metrage</t>
  </si>
  <si>
    <t>mm sur mandrin</t>
  </si>
  <si>
    <t>kg</t>
  </si>
  <si>
    <t xml:space="preserve"> net kg</t>
  </si>
  <si>
    <t>métrage restant</t>
  </si>
  <si>
    <t xml:space="preserve">diam </t>
  </si>
  <si>
    <t xml:space="preserve">poids </t>
  </si>
  <si>
    <t>diamêtre</t>
  </si>
  <si>
    <t>Alliage 1200</t>
  </si>
  <si>
    <t>ep</t>
  </si>
  <si>
    <t>d e (L1500)</t>
  </si>
  <si>
    <t>d relaitve (%)</t>
  </si>
  <si>
    <t>ep lame d'air</t>
  </si>
  <si>
    <t>de L1000</t>
  </si>
  <si>
    <t>de L1700</t>
  </si>
  <si>
    <t>% IACS</t>
  </si>
  <si>
    <t>&lt;7</t>
  </si>
  <si>
    <t>&lt;7 (8979)</t>
  </si>
  <si>
    <t>Laize</t>
  </si>
  <si>
    <t>Epaisseur au mandrin minimum pour prod</t>
  </si>
  <si>
    <t>laize</t>
  </si>
  <si>
    <t>R2809-224</t>
  </si>
  <si>
    <t>4 cm</t>
  </si>
  <si>
    <t>R2809-290</t>
  </si>
  <si>
    <t>R2809-420</t>
  </si>
  <si>
    <t>R2809-466</t>
  </si>
  <si>
    <t>R2809-531</t>
  </si>
  <si>
    <t>R2809-566</t>
  </si>
  <si>
    <t>R2809-616</t>
  </si>
  <si>
    <t>R2809-626</t>
  </si>
  <si>
    <t>R2812-290</t>
  </si>
  <si>
    <t>R2812-420</t>
  </si>
  <si>
    <t>R2812-421</t>
  </si>
  <si>
    <t>R2812-466</t>
  </si>
  <si>
    <t>R2812-595</t>
  </si>
  <si>
    <t>R2812-626</t>
  </si>
  <si>
    <t>R2809-570</t>
  </si>
  <si>
    <t>R2809-529</t>
  </si>
  <si>
    <t>R2809-464</t>
  </si>
  <si>
    <t>R2812-464</t>
  </si>
  <si>
    <t>Densité apparente</t>
  </si>
  <si>
    <t>diamètre mandrin</t>
  </si>
  <si>
    <t>P = 3.14*h*(diam+h)*l*dapp</t>
  </si>
  <si>
    <t>h = 0.5*(racine(diam^2+4*P/(3.14*l*dapp))-diam)</t>
  </si>
  <si>
    <t>ep met</t>
  </si>
  <si>
    <t>ep int</t>
  </si>
  <si>
    <t>k met</t>
  </si>
  <si>
    <t xml:space="preserve"> k int</t>
  </si>
  <si>
    <t>lamba r</t>
  </si>
  <si>
    <t xml:space="preserve">Dates : </t>
  </si>
  <si>
    <t>Material code</t>
  </si>
  <si>
    <t>Complete reels</t>
  </si>
  <si>
    <t>diamètre</t>
  </si>
  <si>
    <t>Total uncomplete</t>
  </si>
  <si>
    <t>2812-421</t>
  </si>
  <si>
    <t>2812-290</t>
  </si>
  <si>
    <t>2812-288</t>
  </si>
  <si>
    <t>2809-529</t>
  </si>
  <si>
    <t>2809-464</t>
  </si>
  <si>
    <t>2809-420</t>
  </si>
  <si>
    <t>2809-614</t>
  </si>
  <si>
    <t>2809-566</t>
  </si>
  <si>
    <t>2809-624</t>
  </si>
  <si>
    <t>2809-626</t>
  </si>
  <si>
    <t>2809-290</t>
  </si>
  <si>
    <t>2809-498</t>
  </si>
  <si>
    <t>2809-224</t>
  </si>
  <si>
    <t>2809-570</t>
  </si>
  <si>
    <t>2812-1464</t>
  </si>
  <si>
    <t>2812-1626</t>
  </si>
  <si>
    <t>2812-1595</t>
  </si>
  <si>
    <t xml:space="preserve"> ST 110</t>
  </si>
  <si>
    <t>Poids net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</si>
</sst>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\ _F_-;\-* #,##0.000\ _F_-;_-* &quot;-&quot;??\ _F_-;_-@_-"/>
    <numFmt numFmtId="165" formatCode="_-* #,##0\ _F_-;\-* #,##0\ _F_-;_-* &quot;-&quot;??\ _F_-;_-@_-"/>
    <numFmt numFmtId="166" formatCode="0.0"/>
    <numFmt numFmtId="167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helvetica"/>
    </font>
    <font>
      <b/>
      <sz val="36"/>
      <color indexed="10"/>
      <name val="Arial"/>
      <family val="2"/>
    </font>
    <font>
      <sz val="10"/>
      <name val="helvetica"/>
    </font>
    <font>
      <sz val="8"/>
      <name val="helvetica"/>
    </font>
    <font>
      <sz val="8"/>
      <name val="Arial"/>
      <family val="2"/>
    </font>
    <font>
      <i/>
      <sz val="10"/>
      <name val="helvetica"/>
    </font>
    <font>
      <sz val="10"/>
      <name val="Arial"/>
      <family val="2"/>
    </font>
    <font>
      <b/>
      <i/>
      <sz val="14"/>
      <color indexed="12"/>
      <name val="Times New Roman"/>
      <family val="1"/>
    </font>
    <font>
      <b/>
      <i/>
      <sz val="14"/>
      <name val="Times New Roman"/>
      <family val="1"/>
    </font>
    <font>
      <b/>
      <i/>
      <sz val="12"/>
      <color indexed="12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color rgb="FF0000FF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F7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right"/>
    </xf>
    <xf numFmtId="1" fontId="0" fillId="3" borderId="0" xfId="1" applyNumberFormat="1" applyFont="1" applyFill="1" applyAlignment="1"/>
    <xf numFmtId="165" fontId="0" fillId="0" borderId="0" xfId="0" applyNumberFormat="1" applyAlignment="1">
      <alignment horizontal="left"/>
    </xf>
    <xf numFmtId="1" fontId="3" fillId="3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1" fontId="5" fillId="4" borderId="1" xfId="0" applyNumberFormat="1" applyFont="1" applyFill="1" applyBorder="1" applyAlignment="1">
      <alignment horizontal="center" wrapText="1"/>
    </xf>
    <xf numFmtId="165" fontId="5" fillId="4" borderId="1" xfId="1" applyNumberFormat="1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167" fontId="6" fillId="0" borderId="3" xfId="1" applyNumberFormat="1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16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165" fontId="3" fillId="4" borderId="1" xfId="1" applyNumberFormat="1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2" fontId="0" fillId="4" borderId="4" xfId="0" applyNumberForma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5" fontId="7" fillId="0" borderId="1" xfId="1" applyNumberFormat="1" applyFont="1" applyBorder="1" applyAlignment="1">
      <alignment horizontal="center" vertical="center"/>
    </xf>
    <xf numFmtId="167" fontId="6" fillId="0" borderId="2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right"/>
    </xf>
    <xf numFmtId="166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8" fillId="0" borderId="0" xfId="0" applyNumberFormat="1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/>
    </xf>
    <xf numFmtId="166" fontId="0" fillId="0" borderId="8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9" fillId="6" borderId="1" xfId="0" applyNumberFormat="1" applyFont="1" applyFill="1" applyBorder="1" applyAlignment="1">
      <alignment horizontal="center"/>
    </xf>
    <xf numFmtId="166" fontId="0" fillId="6" borderId="5" xfId="0" applyNumberFormat="1" applyFill="1" applyBorder="1" applyAlignment="1">
      <alignment horizontal="center"/>
    </xf>
    <xf numFmtId="166" fontId="9" fillId="6" borderId="5" xfId="0" applyNumberFormat="1" applyFont="1" applyFill="1" applyBorder="1" applyAlignment="1">
      <alignment horizontal="center"/>
    </xf>
    <xf numFmtId="0" fontId="0" fillId="4" borderId="0" xfId="0" applyFill="1"/>
    <xf numFmtId="1" fontId="0" fillId="4" borderId="0" xfId="0" applyNumberFormat="1" applyFill="1" applyAlignment="1">
      <alignment horizontal="center"/>
    </xf>
    <xf numFmtId="0" fontId="6" fillId="7" borderId="1" xfId="0" applyFont="1" applyFill="1" applyBorder="1" applyAlignment="1">
      <alignment horizontal="center"/>
    </xf>
    <xf numFmtId="1" fontId="6" fillId="7" borderId="1" xfId="0" applyNumberFormat="1" applyFont="1" applyFill="1" applyBorder="1" applyAlignment="1">
      <alignment horizontal="center"/>
    </xf>
    <xf numFmtId="165" fontId="7" fillId="7" borderId="1" xfId="1" applyNumberFormat="1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/>
    </xf>
    <xf numFmtId="165" fontId="7" fillId="0" borderId="1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8" borderId="3" xfId="0" applyFont="1" applyFill="1" applyBorder="1" applyAlignment="1">
      <alignment horizontal="center"/>
    </xf>
    <xf numFmtId="166" fontId="0" fillId="0" borderId="0" xfId="0" applyNumberFormat="1" applyAlignment="1">
      <alignment horizontal="left"/>
    </xf>
    <xf numFmtId="167" fontId="6" fillId="0" borderId="1" xfId="1" applyNumberFormat="1" applyFont="1" applyBorder="1" applyAlignment="1">
      <alignment horizontal="center"/>
    </xf>
    <xf numFmtId="165" fontId="0" fillId="0" borderId="0" xfId="1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65" fontId="0" fillId="0" borderId="0" xfId="1" applyNumberFormat="1" applyFont="1" applyAlignment="1"/>
    <xf numFmtId="0" fontId="10" fillId="9" borderId="0" xfId="0" applyFont="1" applyFill="1" applyAlignment="1">
      <alignment vertical="top" wrapText="1"/>
    </xf>
    <xf numFmtId="0" fontId="0" fillId="9" borderId="0" xfId="0" applyFill="1"/>
    <xf numFmtId="0" fontId="0" fillId="9" borderId="12" xfId="0" applyFill="1" applyBorder="1" applyAlignment="1">
      <alignment horizontal="center"/>
    </xf>
    <xf numFmtId="0" fontId="10" fillId="9" borderId="18" xfId="0" applyFont="1" applyFill="1" applyBorder="1" applyAlignment="1">
      <alignment horizontal="center" vertical="top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4" fillId="11" borderId="25" xfId="0" applyFont="1" applyFill="1" applyBorder="1" applyAlignment="1">
      <alignment vertical="center" wrapText="1"/>
    </xf>
    <xf numFmtId="0" fontId="14" fillId="11" borderId="26" xfId="0" applyFont="1" applyFill="1" applyBorder="1" applyAlignment="1">
      <alignment vertical="center" wrapText="1"/>
    </xf>
    <xf numFmtId="1" fontId="14" fillId="6" borderId="26" xfId="0" applyNumberFormat="1" applyFont="1" applyFill="1" applyBorder="1" applyAlignment="1">
      <alignment vertical="center" wrapText="1"/>
    </xf>
    <xf numFmtId="0" fontId="14" fillId="6" borderId="26" xfId="0" applyFont="1" applyFill="1" applyBorder="1" applyAlignment="1">
      <alignment vertical="center" wrapText="1"/>
    </xf>
    <xf numFmtId="0" fontId="14" fillId="11" borderId="15" xfId="0" applyFont="1" applyFill="1" applyBorder="1" applyAlignment="1">
      <alignment vertical="center" wrapText="1"/>
    </xf>
    <xf numFmtId="0" fontId="14" fillId="11" borderId="16" xfId="0" applyFont="1" applyFill="1" applyBorder="1" applyAlignment="1">
      <alignment vertical="center" wrapText="1"/>
    </xf>
    <xf numFmtId="0" fontId="14" fillId="6" borderId="16" xfId="0" applyFont="1" applyFill="1" applyBorder="1" applyAlignment="1">
      <alignment vertical="center" wrapText="1"/>
    </xf>
    <xf numFmtId="0" fontId="14" fillId="11" borderId="22" xfId="0" applyFont="1" applyFill="1" applyBorder="1" applyAlignment="1">
      <alignment vertical="center" wrapText="1"/>
    </xf>
    <xf numFmtId="0" fontId="14" fillId="11" borderId="23" xfId="0" applyFont="1" applyFill="1" applyBorder="1" applyAlignment="1">
      <alignment vertical="center" wrapText="1"/>
    </xf>
    <xf numFmtId="0" fontId="14" fillId="6" borderId="23" xfId="0" applyFont="1" applyFill="1" applyBorder="1" applyAlignment="1">
      <alignment vertical="center" wrapText="1"/>
    </xf>
    <xf numFmtId="0" fontId="14" fillId="11" borderId="27" xfId="0" applyFont="1" applyFill="1" applyBorder="1" applyAlignment="1">
      <alignment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14" fillId="11" borderId="28" xfId="0" applyFont="1" applyFill="1" applyBorder="1" applyAlignment="1">
      <alignment horizontal="center" vertical="center" wrapText="1"/>
    </xf>
    <xf numFmtId="0" fontId="14" fillId="11" borderId="29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wrapText="1"/>
    </xf>
    <xf numFmtId="0" fontId="10" fillId="9" borderId="0" xfId="0" applyFont="1" applyFill="1" applyAlignment="1">
      <alignment horizontal="center" vertical="top" wrapText="1"/>
    </xf>
    <xf numFmtId="0" fontId="10" fillId="9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0" fillId="9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/>
    <xf numFmtId="0" fontId="2" fillId="9" borderId="0" xfId="0" applyFont="1" applyFill="1" applyBorder="1"/>
    <xf numFmtId="0" fontId="13" fillId="9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0" fillId="9" borderId="0" xfId="0" applyFill="1" applyBorder="1" applyAlignment="1">
      <alignment wrapText="1"/>
    </xf>
    <xf numFmtId="0" fontId="15" fillId="9" borderId="0" xfId="0" applyFont="1" applyFill="1" applyBorder="1" applyAlignment="1">
      <alignment horizontal="center" vertical="top" wrapText="1"/>
    </xf>
    <xf numFmtId="0" fontId="0" fillId="9" borderId="0" xfId="0" applyFill="1" applyBorder="1" applyAlignment="1">
      <alignment vertical="top" wrapText="1"/>
    </xf>
    <xf numFmtId="0" fontId="10" fillId="9" borderId="0" xfId="0" applyFont="1" applyFill="1" applyBorder="1" applyAlignment="1">
      <alignment horizontal="right" vertical="top" wrapText="1"/>
    </xf>
    <xf numFmtId="0" fontId="10" fillId="9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vertical="top" wrapText="1"/>
    </xf>
    <xf numFmtId="0" fontId="16" fillId="9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top" wrapText="1"/>
    </xf>
    <xf numFmtId="0" fontId="12" fillId="11" borderId="21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4" fillId="6" borderId="37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4" fillId="6" borderId="39" xfId="0" applyFont="1" applyFill="1" applyBorder="1" applyAlignment="1">
      <alignment horizontal="center" vertical="center" wrapText="1"/>
    </xf>
    <xf numFmtId="0" fontId="14" fillId="6" borderId="40" xfId="0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vertical="center" wrapText="1"/>
    </xf>
    <xf numFmtId="0" fontId="14" fillId="11" borderId="32" xfId="0" applyFont="1" applyFill="1" applyBorder="1" applyAlignment="1">
      <alignment vertical="center" wrapText="1"/>
    </xf>
    <xf numFmtId="0" fontId="14" fillId="6" borderId="34" xfId="0" applyFont="1" applyFill="1" applyBorder="1" applyAlignment="1">
      <alignment vertical="center" wrapText="1"/>
    </xf>
    <xf numFmtId="0" fontId="14" fillId="12" borderId="24" xfId="0" applyFont="1" applyFill="1" applyBorder="1" applyAlignment="1">
      <alignment vertical="center" wrapText="1"/>
    </xf>
    <xf numFmtId="0" fontId="14" fillId="13" borderId="24" xfId="0" applyFont="1" applyFill="1" applyBorder="1" applyAlignment="1">
      <alignment vertical="center" wrapText="1"/>
    </xf>
    <xf numFmtId="0" fontId="14" fillId="14" borderId="24" xfId="0" applyFont="1" applyFill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wrapText="1"/>
    </xf>
    <xf numFmtId="16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10" fillId="9" borderId="0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3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" fontId="14" fillId="6" borderId="37" xfId="0" applyNumberFormat="1" applyFont="1" applyFill="1" applyBorder="1" applyAlignment="1">
      <alignment horizontal="center" vertical="center" wrapText="1"/>
    </xf>
    <xf numFmtId="1" fontId="14" fillId="6" borderId="38" xfId="0" applyNumberFormat="1" applyFont="1" applyFill="1" applyBorder="1" applyAlignment="1">
      <alignment horizontal="center" vertical="center" wrapText="1"/>
    </xf>
    <xf numFmtId="1" fontId="14" fillId="6" borderId="39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3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center" wrapText="1"/>
    </xf>
    <xf numFmtId="0" fontId="14" fillId="9" borderId="17" xfId="0" applyFont="1" applyFill="1" applyBorder="1" applyAlignment="1">
      <alignment horizontal="center" vertical="center" wrapText="1"/>
    </xf>
    <xf numFmtId="0" fontId="14" fillId="9" borderId="21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top" wrapText="1"/>
    </xf>
    <xf numFmtId="0" fontId="14" fillId="9" borderId="17" xfId="0" applyFont="1" applyFill="1" applyBorder="1" applyAlignment="1">
      <alignment horizontal="center" vertical="top" wrapText="1"/>
    </xf>
    <xf numFmtId="0" fontId="14" fillId="9" borderId="30" xfId="0" applyFont="1" applyFill="1" applyBorder="1" applyAlignment="1">
      <alignment horizontal="center" vertical="top" wrapText="1"/>
    </xf>
    <xf numFmtId="0" fontId="0" fillId="9" borderId="0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575539568345317E-2"/>
          <c:y val="3.9748994578846779E-2"/>
          <c:w val="0.9122302158273381"/>
          <c:h val="0.83472888615578233"/>
        </c:manualLayout>
      </c:layout>
      <c:lineChart>
        <c:grouping val="standard"/>
        <c:varyColors val="0"/>
        <c:ser>
          <c:idx val="1"/>
          <c:order val="0"/>
          <c:tx>
            <c:strRef>
              <c:f>[1]abbak!$D$6</c:f>
              <c:strCache>
                <c:ptCount val="1"/>
                <c:pt idx="0">
                  <c:v>métrage restant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[1]abbak!$A$8:$A$59</c:f>
              <c:numCache>
                <c:formatCode>General</c:formatCode>
                <c:ptCount val="52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  <c:pt idx="10">
                  <c:v>550</c:v>
                </c:pt>
                <c:pt idx="11">
                  <c:v>600</c:v>
                </c:pt>
                <c:pt idx="12">
                  <c:v>650</c:v>
                </c:pt>
                <c:pt idx="13">
                  <c:v>700</c:v>
                </c:pt>
                <c:pt idx="14">
                  <c:v>750</c:v>
                </c:pt>
                <c:pt idx="15">
                  <c:v>800</c:v>
                </c:pt>
                <c:pt idx="16">
                  <c:v>850</c:v>
                </c:pt>
                <c:pt idx="17">
                  <c:v>900</c:v>
                </c:pt>
                <c:pt idx="18">
                  <c:v>950</c:v>
                </c:pt>
                <c:pt idx="19">
                  <c:v>1000</c:v>
                </c:pt>
                <c:pt idx="20">
                  <c:v>1050</c:v>
                </c:pt>
                <c:pt idx="21">
                  <c:v>1100</c:v>
                </c:pt>
                <c:pt idx="22">
                  <c:v>1150</c:v>
                </c:pt>
                <c:pt idx="23">
                  <c:v>1200</c:v>
                </c:pt>
                <c:pt idx="24">
                  <c:v>1250</c:v>
                </c:pt>
                <c:pt idx="25">
                  <c:v>1300</c:v>
                </c:pt>
                <c:pt idx="26">
                  <c:v>1350</c:v>
                </c:pt>
                <c:pt idx="27">
                  <c:v>1400</c:v>
                </c:pt>
                <c:pt idx="28">
                  <c:v>1450</c:v>
                </c:pt>
                <c:pt idx="29">
                  <c:v>1500</c:v>
                </c:pt>
                <c:pt idx="30">
                  <c:v>1550</c:v>
                </c:pt>
                <c:pt idx="31">
                  <c:v>1600</c:v>
                </c:pt>
                <c:pt idx="32">
                  <c:v>1650</c:v>
                </c:pt>
                <c:pt idx="33">
                  <c:v>1700</c:v>
                </c:pt>
                <c:pt idx="34">
                  <c:v>1750</c:v>
                </c:pt>
                <c:pt idx="35">
                  <c:v>1800</c:v>
                </c:pt>
                <c:pt idx="36">
                  <c:v>1850</c:v>
                </c:pt>
                <c:pt idx="37">
                  <c:v>1900</c:v>
                </c:pt>
                <c:pt idx="38">
                  <c:v>1950</c:v>
                </c:pt>
                <c:pt idx="39">
                  <c:v>2000</c:v>
                </c:pt>
                <c:pt idx="40">
                  <c:v>2050</c:v>
                </c:pt>
                <c:pt idx="41">
                  <c:v>2100</c:v>
                </c:pt>
                <c:pt idx="42">
                  <c:v>2150</c:v>
                </c:pt>
                <c:pt idx="43">
                  <c:v>2200</c:v>
                </c:pt>
                <c:pt idx="44">
                  <c:v>2250</c:v>
                </c:pt>
                <c:pt idx="45">
                  <c:v>2300</c:v>
                </c:pt>
                <c:pt idx="46">
                  <c:v>2350</c:v>
                </c:pt>
                <c:pt idx="47">
                  <c:v>2400</c:v>
                </c:pt>
                <c:pt idx="48">
                  <c:v>2450</c:v>
                </c:pt>
                <c:pt idx="49">
                  <c:v>2500</c:v>
                </c:pt>
                <c:pt idx="50">
                  <c:v>2550</c:v>
                </c:pt>
                <c:pt idx="51">
                  <c:v>2600</c:v>
                </c:pt>
              </c:numCache>
            </c:numRef>
          </c:cat>
          <c:val>
            <c:numRef>
              <c:f>[1]abbak!$D$8:$D$59</c:f>
              <c:numCache>
                <c:formatCode>General</c:formatCode>
                <c:ptCount val="52"/>
                <c:pt idx="0">
                  <c:v>5429.6637966379667</c:v>
                </c:pt>
                <c:pt idx="1">
                  <c:v>12410.660106601066</c:v>
                </c:pt>
                <c:pt idx="2">
                  <c:v>20942.988929889296</c:v>
                </c:pt>
                <c:pt idx="3">
                  <c:v>31026.650266502667</c:v>
                </c:pt>
                <c:pt idx="4">
                  <c:v>42661.644116441174</c:v>
                </c:pt>
                <c:pt idx="5">
                  <c:v>55847.970479704789</c:v>
                </c:pt>
                <c:pt idx="6">
                  <c:v>70585.629356293575</c:v>
                </c:pt>
                <c:pt idx="7">
                  <c:v>86874.620746207467</c:v>
                </c:pt>
                <c:pt idx="8">
                  <c:v>104714.94464944649</c:v>
                </c:pt>
                <c:pt idx="9">
                  <c:v>124106.60106601067</c:v>
                </c:pt>
                <c:pt idx="10">
                  <c:v>145049.58999589999</c:v>
                </c:pt>
                <c:pt idx="11">
                  <c:v>167543.91143911437</c:v>
                </c:pt>
                <c:pt idx="12">
                  <c:v>191589.56539565398</c:v>
                </c:pt>
                <c:pt idx="13">
                  <c:v>217186.5518655187</c:v>
                </c:pt>
                <c:pt idx="14">
                  <c:v>244334.87084870847</c:v>
                </c:pt>
                <c:pt idx="15">
                  <c:v>273034.52234522346</c:v>
                </c:pt>
                <c:pt idx="16">
                  <c:v>303285.50635506358</c:v>
                </c:pt>
                <c:pt idx="17">
                  <c:v>335087.82287822885</c:v>
                </c:pt>
                <c:pt idx="18">
                  <c:v>368441.47191471915</c:v>
                </c:pt>
                <c:pt idx="19">
                  <c:v>403346.4534645346</c:v>
                </c:pt>
                <c:pt idx="20">
                  <c:v>439802.76752767526</c:v>
                </c:pt>
                <c:pt idx="21">
                  <c:v>477810.41410414118</c:v>
                </c:pt>
                <c:pt idx="22">
                  <c:v>517369.39319393208</c:v>
                </c:pt>
                <c:pt idx="23">
                  <c:v>558479.70479704801</c:v>
                </c:pt>
                <c:pt idx="24">
                  <c:v>601141.34891348914</c:v>
                </c:pt>
                <c:pt idx="25">
                  <c:v>645354.32554325555</c:v>
                </c:pt>
                <c:pt idx="26">
                  <c:v>691118.63468634698</c:v>
                </c:pt>
                <c:pt idx="27">
                  <c:v>738434.27634276333</c:v>
                </c:pt>
                <c:pt idx="28">
                  <c:v>787301.25051250518</c:v>
                </c:pt>
                <c:pt idx="29">
                  <c:v>837719.55719557195</c:v>
                </c:pt>
                <c:pt idx="30">
                  <c:v>889689.19639196421</c:v>
                </c:pt>
                <c:pt idx="31">
                  <c:v>943210.16810168116</c:v>
                </c:pt>
                <c:pt idx="32">
                  <c:v>998282.47232472349</c:v>
                </c:pt>
                <c:pt idx="33">
                  <c:v>1054906.1090610907</c:v>
                </c:pt>
                <c:pt idx="34">
                  <c:v>1113081.0783107833</c:v>
                </c:pt>
                <c:pt idx="35">
                  <c:v>1172807.3800738009</c:v>
                </c:pt>
                <c:pt idx="36">
                  <c:v>1234085.0143501437</c:v>
                </c:pt>
                <c:pt idx="37">
                  <c:v>1296913.9811398119</c:v>
                </c:pt>
                <c:pt idx="38">
                  <c:v>1361294.2804428046</c:v>
                </c:pt>
                <c:pt idx="39">
                  <c:v>1427225.9122591228</c:v>
                </c:pt>
                <c:pt idx="40">
                  <c:v>1494708.8765887662</c:v>
                </c:pt>
                <c:pt idx="41">
                  <c:v>1563743.1734317343</c:v>
                </c:pt>
                <c:pt idx="42">
                  <c:v>1634328.802788028</c:v>
                </c:pt>
                <c:pt idx="43">
                  <c:v>1706465.7646576469</c:v>
                </c:pt>
                <c:pt idx="44">
                  <c:v>1780154.0590405902</c:v>
                </c:pt>
                <c:pt idx="45">
                  <c:v>1855393.6859368596</c:v>
                </c:pt>
                <c:pt idx="46">
                  <c:v>1932184.6453464534</c:v>
                </c:pt>
                <c:pt idx="47">
                  <c:v>2010526.9372693729</c:v>
                </c:pt>
                <c:pt idx="48">
                  <c:v>2090420.5617056175</c:v>
                </c:pt>
                <c:pt idx="49">
                  <c:v>2171865.5186551865</c:v>
                </c:pt>
                <c:pt idx="50">
                  <c:v>2254861.8081180812</c:v>
                </c:pt>
                <c:pt idx="51">
                  <c:v>2339409.4300943012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A0-46AE-850A-7F0FECAEB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0661336"/>
        <c:axId val="1"/>
      </c:lineChart>
      <c:catAx>
        <c:axId val="390661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"/>
        <c:scaling>
          <c:orientation val="minMax"/>
          <c:max val="63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0"/>
        <c:majorTickMark val="out"/>
        <c:min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0661336"/>
        <c:crosses val="autoZero"/>
        <c:crossBetween val="between"/>
        <c:majorUnit val="10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C0C0C0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&amp;C&amp;"Arial,Gras"&amp;12 &amp;U6,3 µm  Al_foil  H / L</c:oddHeader>
    </c:headerFooter>
    <c:pageMargins b="0" l="0" r="0" t="0" header="0.51181102362204722" footer="0.51181102362204722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723900</xdr:colOff>
      <xdr:row>7</xdr:row>
      <xdr:rowOff>66674</xdr:rowOff>
    </xdr:from>
    <xdr:to>
      <xdr:col>17</xdr:col>
      <xdr:colOff>342900</xdr:colOff>
      <xdr:row>21</xdr:row>
      <xdr:rowOff>76199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E0B34A17-AA43-4698-96C1-0FF9FE629F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0.08948</cdr:x>
      <cdr:y>0.04446</cdr:y>
    </cdr:from>
    <cdr:to>
      <cdr:x>0.19889</cdr:x>
      <cdr:y>0.10713</cdr:y>
    </cdr:to>
    <cdr:sp macro="" textlink="">
      <cdr:nvSpPr>
        <cdr:cNvPr id="2049" name="Text Box 1">
          <a:extLst xmlns:a="http://schemas.openxmlformats.org/drawingml/2006/main">
            <a:ext uri="{FF2B5EF4-FFF2-40B4-BE49-F238E27FC236}">
              <a16:creationId xmlns:a16="http://schemas.microsoft.com/office/drawing/2014/main" id="{22636FD2-24C8-4C8F-A648-C448091449E7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6402" y="206036"/>
          <a:ext cx="725290" cy="28590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length (m)</a:t>
          </a:r>
        </a:p>
      </cdr:txBody>
    </cdr:sp>
  </cdr:relSizeAnchor>
  <cdr:relSizeAnchor xmlns:cdr="http://schemas.openxmlformats.org/drawingml/2006/chartDrawing">
    <cdr:from>
      <cdr:x>0.80924</cdr:x>
      <cdr:y>0.91001</cdr:y>
    </cdr:from>
    <cdr:to>
      <cdr:x>0.98863</cdr:x>
      <cdr:y>0.96606</cdr:y>
    </cdr:to>
    <cdr:sp macro="" textlink="">
      <cdr:nvSpPr>
        <cdr:cNvPr id="2050" name="Text Box 2">
          <a:extLst xmlns:a="http://schemas.openxmlformats.org/drawingml/2006/main">
            <a:ext uri="{FF2B5EF4-FFF2-40B4-BE49-F238E27FC236}">
              <a16:creationId xmlns:a16="http://schemas.microsoft.com/office/drawing/2014/main" id="{36A88C3A-04E8-4219-9E4F-A417B115AA97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67965" y="4155063"/>
          <a:ext cx="1189215" cy="2557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rest on core (mm)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784860</xdr:colOff>
      <xdr:row>2</xdr:row>
      <xdr:rowOff>22860</xdr:rowOff>
    </xdr:from>
    <xdr:to>
      <xdr:col>12</xdr:col>
      <xdr:colOff>693420</xdr:colOff>
      <xdr:row>8</xdr:row>
      <xdr:rowOff>68580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1F1D7860-2255-4F6E-A71D-F98B22415F1B}"/>
            </a:ext>
          </a:extLst>
        </xdr:cNvPr>
        <xdr:cNvSpPr txBox="1"/>
      </xdr:nvSpPr>
      <xdr:spPr>
        <a:xfrm>
          <a:off x="5692140" y="762000"/>
          <a:ext cx="7025640" cy="1577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fait j</a:t>
          </a:r>
          <a:r>
            <a:rPr lang="fr-FR" sz="1100"/>
            <a:t>e</a:t>
          </a:r>
          <a:r>
            <a:rPr lang="fr-FR" sz="1100" baseline="0"/>
            <a:t> voudrais que les résultats obtenus dans la colonne "poids net" restes figés et invariables sur les lignes 4-5-6-7. </a:t>
          </a:r>
        </a:p>
        <a:p>
          <a:r>
            <a:rPr lang="fr-FR" sz="1100" baseline="0"/>
            <a:t>En effet  le problème est que dès que je modifie la valeur de la  largeur dans la feuille "ABAC" par exemple dès que je passe de 1464 à 1626 en largeur  les résulats de " poids obtenus " changent automiquement sur mes lignes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4-5-6-7</a:t>
          </a:r>
          <a:r>
            <a:rPr lang="fr-FR" sz="1100" baseline="0"/>
            <a:t> alors que les résultats sont uniques à chaque largeur.</a:t>
          </a:r>
        </a:p>
        <a:p>
          <a:r>
            <a:rPr lang="fr-FR" sz="1100" baseline="0"/>
            <a:t>Je suis persuadé que ça marcherait si j'avais crée un abac pour chaque largeur mais vu qu'il y en a une trentaine ça devient vite compliqué. </a:t>
          </a:r>
        </a:p>
        <a:p>
          <a:r>
            <a:rPr lang="fr-FR" sz="1100" baseline="0"/>
            <a:t>Je vous remercie d'avance pour votre coup de main. </a:t>
          </a:r>
        </a:p>
        <a:p>
          <a:r>
            <a:rPr lang="fr-FR" sz="1100" baseline="0"/>
            <a:t>Bien cordialement.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3</xdr:col>
      <xdr:colOff>601980</xdr:colOff>
      <xdr:row>3</xdr:row>
      <xdr:rowOff>22860</xdr:rowOff>
    </xdr:from>
    <xdr:to>
      <xdr:col>4</xdr:col>
      <xdr:colOff>99060</xdr:colOff>
      <xdr:row>7</xdr:row>
      <xdr:rowOff>15240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9356CB48-2254-4CC8-805F-6EE784CCBDAC}"/>
            </a:ext>
          </a:extLst>
        </xdr:cNvPr>
        <xdr:cNvSpPr/>
      </xdr:nvSpPr>
      <xdr:spPr>
        <a:xfrm>
          <a:off x="3634740" y="1226820"/>
          <a:ext cx="434340" cy="82296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769620</xdr:colOff>
      <xdr:row>8</xdr:row>
      <xdr:rowOff>137160</xdr:rowOff>
    </xdr:from>
    <xdr:to>
      <xdr:col>11</xdr:col>
      <xdr:colOff>22860</xdr:colOff>
      <xdr:row>21</xdr:row>
      <xdr:rowOff>228600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C8E3D0BF-9664-4381-A245-E170BD4FC3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7559"/>
        <a:stretch/>
      </xdr:blipFill>
      <xdr:spPr>
        <a:xfrm>
          <a:off x="5676900" y="2407920"/>
          <a:ext cx="5341620" cy="2636520"/>
        </a:xfrm>
        <a:prstGeom prst="rect">
          <a:avLst/>
        </a:prstGeom>
      </xdr:spPr>
    </xdr:pic>
    <xdr:clientData/>
  </xdr:twoCellAnchor>
  <xdr:twoCellAnchor>
    <xdr:from>
      <xdr:col>0</xdr:col>
      <xdr:colOff>617220</xdr:colOff>
      <xdr:row>5</xdr:row>
      <xdr:rowOff>137160</xdr:rowOff>
    </xdr:from>
    <xdr:to>
      <xdr:col>8</xdr:col>
      <xdr:colOff>944880</xdr:colOff>
      <xdr:row>11</xdr:row>
      <xdr:rowOff>99060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C41AD5D1-5C7E-40AD-A700-E1A667A2B212}"/>
            </a:ext>
          </a:extLst>
        </xdr:cNvPr>
        <xdr:cNvCxnSpPr/>
      </xdr:nvCxnSpPr>
      <xdr:spPr>
        <a:xfrm flipH="1" flipV="1">
          <a:off x="617220" y="1783080"/>
          <a:ext cx="8001000" cy="114300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</xdr:colOff>
      <xdr:row>4</xdr:row>
      <xdr:rowOff>95250</xdr:rowOff>
    </xdr:from>
    <xdr:to>
      <xdr:col>5</xdr:col>
      <xdr:colOff>784860</xdr:colOff>
      <xdr:row>4</xdr:row>
      <xdr:rowOff>121920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B8D4D21A-322E-4FE2-8E4C-A7821CEFC245}"/>
            </a:ext>
          </a:extLst>
        </xdr:cNvPr>
        <xdr:cNvCxnSpPr>
          <a:stCxn id="20" idx="1"/>
        </xdr:cNvCxnSpPr>
      </xdr:nvCxnSpPr>
      <xdr:spPr>
        <a:xfrm flipH="1">
          <a:off x="4023360" y="1550670"/>
          <a:ext cx="1668780" cy="2667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579120</xdr:colOff>
      <xdr:row>8</xdr:row>
      <xdr:rowOff>137160</xdr:rowOff>
    </xdr:from>
    <xdr:to>
      <xdr:col>8</xdr:col>
      <xdr:colOff>861060</xdr:colOff>
      <xdr:row>11</xdr:row>
      <xdr:rowOff>121920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4D2D86B0-B98F-4A13-B0D1-12F57A6CCBC4}"/>
            </a:ext>
          </a:extLst>
        </xdr:cNvPr>
        <xdr:cNvCxnSpPr/>
      </xdr:nvCxnSpPr>
      <xdr:spPr>
        <a:xfrm flipH="1" flipV="1">
          <a:off x="579120" y="2407920"/>
          <a:ext cx="7955280" cy="54102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difps01\frditpf\A3_Common\Restricted\012_Appro_Mat\ALU\ABAC\Abaque%20al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bak"/>
    </sheetNames>
    <sheetDataSet>
      <sheetData sheetId="0">
        <row r="6">
          <cell r="D6" t="str">
            <v>métrage restant</v>
          </cell>
        </row>
        <row r="8">
          <cell r="A8">
            <v>50</v>
          </cell>
          <cell r="D8">
            <v>5429.6637966379667</v>
          </cell>
        </row>
        <row r="9">
          <cell r="A9">
            <v>100</v>
          </cell>
          <cell r="D9">
            <v>12410.660106601066</v>
          </cell>
        </row>
        <row r="10">
          <cell r="A10">
            <v>150</v>
          </cell>
          <cell r="D10">
            <v>20942.988929889296</v>
          </cell>
        </row>
        <row r="11">
          <cell r="A11">
            <v>200</v>
          </cell>
          <cell r="D11">
            <v>31026.650266502667</v>
          </cell>
        </row>
        <row r="12">
          <cell r="A12">
            <v>250</v>
          </cell>
          <cell r="D12">
            <v>42661.644116441174</v>
          </cell>
        </row>
        <row r="13">
          <cell r="A13">
            <v>300</v>
          </cell>
          <cell r="D13">
            <v>55847.970479704789</v>
          </cell>
        </row>
        <row r="14">
          <cell r="A14">
            <v>350</v>
          </cell>
          <cell r="D14">
            <v>70585.629356293575</v>
          </cell>
        </row>
        <row r="15">
          <cell r="A15">
            <v>400</v>
          </cell>
          <cell r="D15">
            <v>86874.620746207467</v>
          </cell>
        </row>
        <row r="16">
          <cell r="A16">
            <v>450</v>
          </cell>
          <cell r="D16">
            <v>104714.94464944649</v>
          </cell>
        </row>
        <row r="17">
          <cell r="A17">
            <v>500</v>
          </cell>
          <cell r="D17">
            <v>124106.60106601067</v>
          </cell>
        </row>
        <row r="18">
          <cell r="A18">
            <v>550</v>
          </cell>
          <cell r="D18">
            <v>145049.58999589999</v>
          </cell>
        </row>
        <row r="19">
          <cell r="A19">
            <v>600</v>
          </cell>
          <cell r="D19">
            <v>167543.91143911437</v>
          </cell>
        </row>
        <row r="20">
          <cell r="A20">
            <v>650</v>
          </cell>
          <cell r="D20">
            <v>191589.56539565398</v>
          </cell>
        </row>
        <row r="21">
          <cell r="A21">
            <v>700</v>
          </cell>
          <cell r="D21">
            <v>217186.5518655187</v>
          </cell>
        </row>
        <row r="22">
          <cell r="A22">
            <v>750</v>
          </cell>
          <cell r="D22">
            <v>244334.87084870847</v>
          </cell>
        </row>
        <row r="23">
          <cell r="A23">
            <v>800</v>
          </cell>
          <cell r="D23">
            <v>273034.52234522346</v>
          </cell>
        </row>
        <row r="24">
          <cell r="A24">
            <v>850</v>
          </cell>
          <cell r="D24">
            <v>303285.50635506358</v>
          </cell>
        </row>
        <row r="25">
          <cell r="A25">
            <v>900</v>
          </cell>
          <cell r="D25">
            <v>335087.82287822885</v>
          </cell>
        </row>
        <row r="26">
          <cell r="A26">
            <v>950</v>
          </cell>
          <cell r="D26">
            <v>368441.47191471915</v>
          </cell>
        </row>
        <row r="27">
          <cell r="A27">
            <v>1000</v>
          </cell>
          <cell r="D27">
            <v>403346.4534645346</v>
          </cell>
        </row>
        <row r="28">
          <cell r="A28">
            <v>1050</v>
          </cell>
          <cell r="D28">
            <v>439802.76752767526</v>
          </cell>
        </row>
        <row r="29">
          <cell r="A29">
            <v>1100</v>
          </cell>
          <cell r="D29">
            <v>477810.41410414118</v>
          </cell>
        </row>
        <row r="30">
          <cell r="A30">
            <v>1150</v>
          </cell>
          <cell r="D30">
            <v>517369.39319393208</v>
          </cell>
        </row>
        <row r="31">
          <cell r="A31">
            <v>1200</v>
          </cell>
          <cell r="D31">
            <v>558479.70479704801</v>
          </cell>
        </row>
        <row r="32">
          <cell r="A32">
            <v>1250</v>
          </cell>
          <cell r="D32">
            <v>601141.34891348914</v>
          </cell>
        </row>
        <row r="33">
          <cell r="A33">
            <v>1300</v>
          </cell>
          <cell r="D33">
            <v>645354.32554325555</v>
          </cell>
        </row>
        <row r="34">
          <cell r="A34">
            <v>1350</v>
          </cell>
          <cell r="D34">
            <v>691118.63468634698</v>
          </cell>
        </row>
        <row r="35">
          <cell r="A35">
            <v>1400</v>
          </cell>
          <cell r="D35">
            <v>738434.27634276333</v>
          </cell>
        </row>
        <row r="36">
          <cell r="A36">
            <v>1450</v>
          </cell>
          <cell r="D36">
            <v>787301.25051250518</v>
          </cell>
        </row>
        <row r="37">
          <cell r="A37">
            <v>1500</v>
          </cell>
          <cell r="D37">
            <v>837719.55719557195</v>
          </cell>
        </row>
        <row r="38">
          <cell r="A38">
            <v>1550</v>
          </cell>
          <cell r="D38">
            <v>889689.19639196421</v>
          </cell>
        </row>
        <row r="39">
          <cell r="A39">
            <v>1600</v>
          </cell>
          <cell r="D39">
            <v>943210.16810168116</v>
          </cell>
        </row>
        <row r="40">
          <cell r="A40">
            <v>1650</v>
          </cell>
          <cell r="D40">
            <v>998282.47232472349</v>
          </cell>
        </row>
        <row r="41">
          <cell r="A41">
            <v>1700</v>
          </cell>
          <cell r="D41">
            <v>1054906.1090610907</v>
          </cell>
        </row>
        <row r="42">
          <cell r="A42">
            <v>1750</v>
          </cell>
          <cell r="D42">
            <v>1113081.0783107833</v>
          </cell>
        </row>
        <row r="43">
          <cell r="A43">
            <v>1800</v>
          </cell>
          <cell r="D43">
            <v>1172807.3800738009</v>
          </cell>
        </row>
        <row r="44">
          <cell r="A44">
            <v>1850</v>
          </cell>
          <cell r="D44">
            <v>1234085.0143501437</v>
          </cell>
        </row>
        <row r="45">
          <cell r="A45">
            <v>1900</v>
          </cell>
          <cell r="D45">
            <v>1296913.9811398119</v>
          </cell>
        </row>
        <row r="46">
          <cell r="A46">
            <v>1950</v>
          </cell>
          <cell r="D46">
            <v>1361294.2804428046</v>
          </cell>
        </row>
        <row r="47">
          <cell r="A47">
            <v>2000</v>
          </cell>
          <cell r="D47">
            <v>1427225.9122591228</v>
          </cell>
        </row>
        <row r="48">
          <cell r="A48">
            <v>2050</v>
          </cell>
          <cell r="D48">
            <v>1494708.8765887662</v>
          </cell>
        </row>
        <row r="49">
          <cell r="A49">
            <v>2100</v>
          </cell>
          <cell r="D49">
            <v>1563743.1734317343</v>
          </cell>
        </row>
        <row r="50">
          <cell r="A50">
            <v>2150</v>
          </cell>
          <cell r="D50">
            <v>1634328.802788028</v>
          </cell>
        </row>
        <row r="51">
          <cell r="A51">
            <v>2200</v>
          </cell>
          <cell r="D51">
            <v>1706465.7646576469</v>
          </cell>
        </row>
        <row r="52">
          <cell r="A52">
            <v>2250</v>
          </cell>
          <cell r="D52">
            <v>1780154.0590405902</v>
          </cell>
        </row>
        <row r="53">
          <cell r="A53">
            <v>2300</v>
          </cell>
          <cell r="D53">
            <v>1855393.6859368596</v>
          </cell>
        </row>
        <row r="54">
          <cell r="A54">
            <v>2350</v>
          </cell>
          <cell r="D54">
            <v>1932184.6453464534</v>
          </cell>
        </row>
        <row r="55">
          <cell r="A55">
            <v>2400</v>
          </cell>
          <cell r="D55">
            <v>2010526.9372693729</v>
          </cell>
        </row>
        <row r="56">
          <cell r="A56">
            <v>2450</v>
          </cell>
          <cell r="D56">
            <v>2090420.5617056175</v>
          </cell>
        </row>
        <row r="57">
          <cell r="A57">
            <v>2500</v>
          </cell>
          <cell r="D57">
            <v>2171865.5186551865</v>
          </cell>
        </row>
        <row r="58">
          <cell r="A58">
            <v>2550</v>
          </cell>
          <cell r="D58">
            <v>2254861.8081180812</v>
          </cell>
        </row>
        <row r="59">
          <cell r="A59">
            <v>2600</v>
          </cell>
          <cell r="D59">
            <v>2339409.4300943012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7F45-4E33-4A42-AB26-D9F4C3FE2A4C}">
  <sheetPr>
    <tabColor rgb="FFFFFF25"/>
  </sheetPr>
  <dimension ref="A1:CA719"/>
  <sheetViews>
    <sheetView zoomScaleNormal="100" workbookViewId="0">
      <selection activeCell="D4" sqref="D4"/>
    </sheetView>
  </sheetViews>
  <sheetFormatPr baseColWidth="10" defaultColWidth="10.109375" defaultRowHeight="14.4" x14ac:dyDescent="0.3"/>
  <cols>
    <col min="1" max="1" width="9.88671875" style="5" bestFit="1" customWidth="1"/>
    <col min="2" max="2" width="9.5546875" style="24" bestFit="1" customWidth="1"/>
    <col min="3" max="3" width="10.33203125" style="64" bestFit="1" customWidth="1"/>
    <col min="4" max="4" width="7.88671875" style="63" bestFit="1" customWidth="1"/>
    <col min="5" max="5" width="8.109375" style="33" bestFit="1" customWidth="1"/>
    <col min="6" max="6" width="1.44140625" style="33" customWidth="1"/>
    <col min="7" max="7" width="6.44140625" style="5" hidden="1" customWidth="1"/>
    <col min="8" max="8" width="10.109375" style="23" hidden="1" customWidth="1"/>
    <col min="9" max="9" width="14" hidden="1" customWidth="1"/>
    <col min="10" max="10" width="15.33203125" hidden="1" customWidth="1"/>
    <col min="11" max="11" width="5.44140625" hidden="1" customWidth="1"/>
    <col min="12" max="12" width="7.109375" hidden="1" customWidth="1"/>
    <col min="13" max="13" width="9.109375" bestFit="1" customWidth="1"/>
    <col min="14" max="14" width="39.88671875" bestFit="1" customWidth="1"/>
    <col min="15" max="15" width="38.6640625" bestFit="1" customWidth="1"/>
    <col min="16" max="16" width="14.6640625" bestFit="1" customWidth="1"/>
    <col min="17" max="18" width="14.6640625" customWidth="1"/>
    <col min="19" max="19" width="10" customWidth="1"/>
    <col min="20" max="20" width="24.33203125" customWidth="1"/>
    <col min="21" max="21" width="11.6640625" bestFit="1" customWidth="1"/>
    <col min="22" max="22" width="12" style="4" bestFit="1" customWidth="1"/>
    <col min="23" max="23" width="9" style="4" bestFit="1" customWidth="1"/>
    <col min="24" max="24" width="8.5546875" style="4" bestFit="1" customWidth="1"/>
    <col min="25" max="26" width="4" bestFit="1" customWidth="1"/>
    <col min="27" max="27" width="5" bestFit="1" customWidth="1"/>
    <col min="28" max="28" width="10.33203125" bestFit="1" customWidth="1"/>
    <col min="29" max="29" width="11.6640625" bestFit="1" customWidth="1"/>
    <col min="30" max="30" width="11.44140625" customWidth="1"/>
    <col min="31" max="31" width="7.5546875" style="5" bestFit="1" customWidth="1"/>
    <col min="32" max="75" width="10.109375" hidden="1" customWidth="1"/>
    <col min="76" max="76" width="39.88671875" hidden="1" customWidth="1"/>
    <col min="77" max="77" width="18" hidden="1" customWidth="1"/>
    <col min="78" max="78" width="14.6640625" hidden="1" customWidth="1"/>
    <col min="79" max="79" width="10.109375" hidden="1" customWidth="1"/>
    <col min="259" max="259" width="8.6640625" bestFit="1" customWidth="1"/>
    <col min="260" max="260" width="9" bestFit="1" customWidth="1"/>
    <col min="261" max="261" width="10.33203125" bestFit="1" customWidth="1"/>
    <col min="262" max="262" width="7.6640625" bestFit="1" customWidth="1"/>
    <col min="263" max="263" width="8.109375" bestFit="1" customWidth="1"/>
    <col min="264" max="264" width="1.44140625" customWidth="1"/>
    <col min="265" max="271" width="0" hidden="1" customWidth="1"/>
    <col min="272" max="272" width="39.88671875" bestFit="1" customWidth="1"/>
    <col min="273" max="273" width="36" bestFit="1" customWidth="1"/>
    <col min="274" max="274" width="14.6640625" bestFit="1" customWidth="1"/>
    <col min="275" max="275" width="11.109375" bestFit="1" customWidth="1"/>
    <col min="276" max="276" width="24.33203125" customWidth="1"/>
    <col min="277" max="277" width="11.6640625" bestFit="1" customWidth="1"/>
    <col min="278" max="278" width="12" bestFit="1" customWidth="1"/>
    <col min="279" max="279" width="9" bestFit="1" customWidth="1"/>
    <col min="280" max="280" width="8.5546875" bestFit="1" customWidth="1"/>
    <col min="281" max="282" width="4" bestFit="1" customWidth="1"/>
    <col min="283" max="283" width="5" bestFit="1" customWidth="1"/>
    <col min="284" max="284" width="10.33203125" bestFit="1" customWidth="1"/>
    <col min="285" max="285" width="11.6640625" bestFit="1" customWidth="1"/>
    <col min="286" max="286" width="11.44140625" customWidth="1"/>
    <col min="287" max="287" width="7.5546875" bestFit="1" customWidth="1"/>
    <col min="288" max="335" width="0" hidden="1" customWidth="1"/>
    <col min="515" max="515" width="8.6640625" bestFit="1" customWidth="1"/>
    <col min="516" max="516" width="9" bestFit="1" customWidth="1"/>
    <col min="517" max="517" width="10.33203125" bestFit="1" customWidth="1"/>
    <col min="518" max="518" width="7.6640625" bestFit="1" customWidth="1"/>
    <col min="519" max="519" width="8.109375" bestFit="1" customWidth="1"/>
    <col min="520" max="520" width="1.44140625" customWidth="1"/>
    <col min="521" max="527" width="0" hidden="1" customWidth="1"/>
    <col min="528" max="528" width="39.88671875" bestFit="1" customWidth="1"/>
    <col min="529" max="529" width="36" bestFit="1" customWidth="1"/>
    <col min="530" max="530" width="14.6640625" bestFit="1" customWidth="1"/>
    <col min="531" max="531" width="11.109375" bestFit="1" customWidth="1"/>
    <col min="532" max="532" width="24.33203125" customWidth="1"/>
    <col min="533" max="533" width="11.6640625" bestFit="1" customWidth="1"/>
    <col min="534" max="534" width="12" bestFit="1" customWidth="1"/>
    <col min="535" max="535" width="9" bestFit="1" customWidth="1"/>
    <col min="536" max="536" width="8.5546875" bestFit="1" customWidth="1"/>
    <col min="537" max="538" width="4" bestFit="1" customWidth="1"/>
    <col min="539" max="539" width="5" bestFit="1" customWidth="1"/>
    <col min="540" max="540" width="10.33203125" bestFit="1" customWidth="1"/>
    <col min="541" max="541" width="11.6640625" bestFit="1" customWidth="1"/>
    <col min="542" max="542" width="11.44140625" customWidth="1"/>
    <col min="543" max="543" width="7.5546875" bestFit="1" customWidth="1"/>
    <col min="544" max="591" width="0" hidden="1" customWidth="1"/>
    <col min="771" max="771" width="8.6640625" bestFit="1" customWidth="1"/>
    <col min="772" max="772" width="9" bestFit="1" customWidth="1"/>
    <col min="773" max="773" width="10.33203125" bestFit="1" customWidth="1"/>
    <col min="774" max="774" width="7.6640625" bestFit="1" customWidth="1"/>
    <col min="775" max="775" width="8.109375" bestFit="1" customWidth="1"/>
    <col min="776" max="776" width="1.44140625" customWidth="1"/>
    <col min="777" max="783" width="0" hidden="1" customWidth="1"/>
    <col min="784" max="784" width="39.88671875" bestFit="1" customWidth="1"/>
    <col min="785" max="785" width="36" bestFit="1" customWidth="1"/>
    <col min="786" max="786" width="14.6640625" bestFit="1" customWidth="1"/>
    <col min="787" max="787" width="11.109375" bestFit="1" customWidth="1"/>
    <col min="788" max="788" width="24.33203125" customWidth="1"/>
    <col min="789" max="789" width="11.6640625" bestFit="1" customWidth="1"/>
    <col min="790" max="790" width="12" bestFit="1" customWidth="1"/>
    <col min="791" max="791" width="9" bestFit="1" customWidth="1"/>
    <col min="792" max="792" width="8.5546875" bestFit="1" customWidth="1"/>
    <col min="793" max="794" width="4" bestFit="1" customWidth="1"/>
    <col min="795" max="795" width="5" bestFit="1" customWidth="1"/>
    <col min="796" max="796" width="10.33203125" bestFit="1" customWidth="1"/>
    <col min="797" max="797" width="11.6640625" bestFit="1" customWidth="1"/>
    <col min="798" max="798" width="11.44140625" customWidth="1"/>
    <col min="799" max="799" width="7.5546875" bestFit="1" customWidth="1"/>
    <col min="800" max="847" width="0" hidden="1" customWidth="1"/>
    <col min="1027" max="1027" width="8.6640625" bestFit="1" customWidth="1"/>
    <col min="1028" max="1028" width="9" bestFit="1" customWidth="1"/>
    <col min="1029" max="1029" width="10.33203125" bestFit="1" customWidth="1"/>
    <col min="1030" max="1030" width="7.6640625" bestFit="1" customWidth="1"/>
    <col min="1031" max="1031" width="8.109375" bestFit="1" customWidth="1"/>
    <col min="1032" max="1032" width="1.44140625" customWidth="1"/>
    <col min="1033" max="1039" width="0" hidden="1" customWidth="1"/>
    <col min="1040" max="1040" width="39.88671875" bestFit="1" customWidth="1"/>
    <col min="1041" max="1041" width="36" bestFit="1" customWidth="1"/>
    <col min="1042" max="1042" width="14.6640625" bestFit="1" customWidth="1"/>
    <col min="1043" max="1043" width="11.109375" bestFit="1" customWidth="1"/>
    <col min="1044" max="1044" width="24.33203125" customWidth="1"/>
    <col min="1045" max="1045" width="11.6640625" bestFit="1" customWidth="1"/>
    <col min="1046" max="1046" width="12" bestFit="1" customWidth="1"/>
    <col min="1047" max="1047" width="9" bestFit="1" customWidth="1"/>
    <col min="1048" max="1048" width="8.5546875" bestFit="1" customWidth="1"/>
    <col min="1049" max="1050" width="4" bestFit="1" customWidth="1"/>
    <col min="1051" max="1051" width="5" bestFit="1" customWidth="1"/>
    <col min="1052" max="1052" width="10.33203125" bestFit="1" customWidth="1"/>
    <col min="1053" max="1053" width="11.6640625" bestFit="1" customWidth="1"/>
    <col min="1054" max="1054" width="11.44140625" customWidth="1"/>
    <col min="1055" max="1055" width="7.5546875" bestFit="1" customWidth="1"/>
    <col min="1056" max="1103" width="0" hidden="1" customWidth="1"/>
    <col min="1283" max="1283" width="8.6640625" bestFit="1" customWidth="1"/>
    <col min="1284" max="1284" width="9" bestFit="1" customWidth="1"/>
    <col min="1285" max="1285" width="10.33203125" bestFit="1" customWidth="1"/>
    <col min="1286" max="1286" width="7.6640625" bestFit="1" customWidth="1"/>
    <col min="1287" max="1287" width="8.109375" bestFit="1" customWidth="1"/>
    <col min="1288" max="1288" width="1.44140625" customWidth="1"/>
    <col min="1289" max="1295" width="0" hidden="1" customWidth="1"/>
    <col min="1296" max="1296" width="39.88671875" bestFit="1" customWidth="1"/>
    <col min="1297" max="1297" width="36" bestFit="1" customWidth="1"/>
    <col min="1298" max="1298" width="14.6640625" bestFit="1" customWidth="1"/>
    <col min="1299" max="1299" width="11.109375" bestFit="1" customWidth="1"/>
    <col min="1300" max="1300" width="24.33203125" customWidth="1"/>
    <col min="1301" max="1301" width="11.6640625" bestFit="1" customWidth="1"/>
    <col min="1302" max="1302" width="12" bestFit="1" customWidth="1"/>
    <col min="1303" max="1303" width="9" bestFit="1" customWidth="1"/>
    <col min="1304" max="1304" width="8.5546875" bestFit="1" customWidth="1"/>
    <col min="1305" max="1306" width="4" bestFit="1" customWidth="1"/>
    <col min="1307" max="1307" width="5" bestFit="1" customWidth="1"/>
    <col min="1308" max="1308" width="10.33203125" bestFit="1" customWidth="1"/>
    <col min="1309" max="1309" width="11.6640625" bestFit="1" customWidth="1"/>
    <col min="1310" max="1310" width="11.44140625" customWidth="1"/>
    <col min="1311" max="1311" width="7.5546875" bestFit="1" customWidth="1"/>
    <col min="1312" max="1359" width="0" hidden="1" customWidth="1"/>
    <col min="1539" max="1539" width="8.6640625" bestFit="1" customWidth="1"/>
    <col min="1540" max="1540" width="9" bestFit="1" customWidth="1"/>
    <col min="1541" max="1541" width="10.33203125" bestFit="1" customWidth="1"/>
    <col min="1542" max="1542" width="7.6640625" bestFit="1" customWidth="1"/>
    <col min="1543" max="1543" width="8.109375" bestFit="1" customWidth="1"/>
    <col min="1544" max="1544" width="1.44140625" customWidth="1"/>
    <col min="1545" max="1551" width="0" hidden="1" customWidth="1"/>
    <col min="1552" max="1552" width="39.88671875" bestFit="1" customWidth="1"/>
    <col min="1553" max="1553" width="36" bestFit="1" customWidth="1"/>
    <col min="1554" max="1554" width="14.6640625" bestFit="1" customWidth="1"/>
    <col min="1555" max="1555" width="11.109375" bestFit="1" customWidth="1"/>
    <col min="1556" max="1556" width="24.33203125" customWidth="1"/>
    <col min="1557" max="1557" width="11.6640625" bestFit="1" customWidth="1"/>
    <col min="1558" max="1558" width="12" bestFit="1" customWidth="1"/>
    <col min="1559" max="1559" width="9" bestFit="1" customWidth="1"/>
    <col min="1560" max="1560" width="8.5546875" bestFit="1" customWidth="1"/>
    <col min="1561" max="1562" width="4" bestFit="1" customWidth="1"/>
    <col min="1563" max="1563" width="5" bestFit="1" customWidth="1"/>
    <col min="1564" max="1564" width="10.33203125" bestFit="1" customWidth="1"/>
    <col min="1565" max="1565" width="11.6640625" bestFit="1" customWidth="1"/>
    <col min="1566" max="1566" width="11.44140625" customWidth="1"/>
    <col min="1567" max="1567" width="7.5546875" bestFit="1" customWidth="1"/>
    <col min="1568" max="1615" width="0" hidden="1" customWidth="1"/>
    <col min="1795" max="1795" width="8.6640625" bestFit="1" customWidth="1"/>
    <col min="1796" max="1796" width="9" bestFit="1" customWidth="1"/>
    <col min="1797" max="1797" width="10.33203125" bestFit="1" customWidth="1"/>
    <col min="1798" max="1798" width="7.6640625" bestFit="1" customWidth="1"/>
    <col min="1799" max="1799" width="8.109375" bestFit="1" customWidth="1"/>
    <col min="1800" max="1800" width="1.44140625" customWidth="1"/>
    <col min="1801" max="1807" width="0" hidden="1" customWidth="1"/>
    <col min="1808" max="1808" width="39.88671875" bestFit="1" customWidth="1"/>
    <col min="1809" max="1809" width="36" bestFit="1" customWidth="1"/>
    <col min="1810" max="1810" width="14.6640625" bestFit="1" customWidth="1"/>
    <col min="1811" max="1811" width="11.109375" bestFit="1" customWidth="1"/>
    <col min="1812" max="1812" width="24.33203125" customWidth="1"/>
    <col min="1813" max="1813" width="11.6640625" bestFit="1" customWidth="1"/>
    <col min="1814" max="1814" width="12" bestFit="1" customWidth="1"/>
    <col min="1815" max="1815" width="9" bestFit="1" customWidth="1"/>
    <col min="1816" max="1816" width="8.5546875" bestFit="1" customWidth="1"/>
    <col min="1817" max="1818" width="4" bestFit="1" customWidth="1"/>
    <col min="1819" max="1819" width="5" bestFit="1" customWidth="1"/>
    <col min="1820" max="1820" width="10.33203125" bestFit="1" customWidth="1"/>
    <col min="1821" max="1821" width="11.6640625" bestFit="1" customWidth="1"/>
    <col min="1822" max="1822" width="11.44140625" customWidth="1"/>
    <col min="1823" max="1823" width="7.5546875" bestFit="1" customWidth="1"/>
    <col min="1824" max="1871" width="0" hidden="1" customWidth="1"/>
    <col min="2051" max="2051" width="8.6640625" bestFit="1" customWidth="1"/>
    <col min="2052" max="2052" width="9" bestFit="1" customWidth="1"/>
    <col min="2053" max="2053" width="10.33203125" bestFit="1" customWidth="1"/>
    <col min="2054" max="2054" width="7.6640625" bestFit="1" customWidth="1"/>
    <col min="2055" max="2055" width="8.109375" bestFit="1" customWidth="1"/>
    <col min="2056" max="2056" width="1.44140625" customWidth="1"/>
    <col min="2057" max="2063" width="0" hidden="1" customWidth="1"/>
    <col min="2064" max="2064" width="39.88671875" bestFit="1" customWidth="1"/>
    <col min="2065" max="2065" width="36" bestFit="1" customWidth="1"/>
    <col min="2066" max="2066" width="14.6640625" bestFit="1" customWidth="1"/>
    <col min="2067" max="2067" width="11.109375" bestFit="1" customWidth="1"/>
    <col min="2068" max="2068" width="24.33203125" customWidth="1"/>
    <col min="2069" max="2069" width="11.6640625" bestFit="1" customWidth="1"/>
    <col min="2070" max="2070" width="12" bestFit="1" customWidth="1"/>
    <col min="2071" max="2071" width="9" bestFit="1" customWidth="1"/>
    <col min="2072" max="2072" width="8.5546875" bestFit="1" customWidth="1"/>
    <col min="2073" max="2074" width="4" bestFit="1" customWidth="1"/>
    <col min="2075" max="2075" width="5" bestFit="1" customWidth="1"/>
    <col min="2076" max="2076" width="10.33203125" bestFit="1" customWidth="1"/>
    <col min="2077" max="2077" width="11.6640625" bestFit="1" customWidth="1"/>
    <col min="2078" max="2078" width="11.44140625" customWidth="1"/>
    <col min="2079" max="2079" width="7.5546875" bestFit="1" customWidth="1"/>
    <col min="2080" max="2127" width="0" hidden="1" customWidth="1"/>
    <col min="2307" max="2307" width="8.6640625" bestFit="1" customWidth="1"/>
    <col min="2308" max="2308" width="9" bestFit="1" customWidth="1"/>
    <col min="2309" max="2309" width="10.33203125" bestFit="1" customWidth="1"/>
    <col min="2310" max="2310" width="7.6640625" bestFit="1" customWidth="1"/>
    <col min="2311" max="2311" width="8.109375" bestFit="1" customWidth="1"/>
    <col min="2312" max="2312" width="1.44140625" customWidth="1"/>
    <col min="2313" max="2319" width="0" hidden="1" customWidth="1"/>
    <col min="2320" max="2320" width="39.88671875" bestFit="1" customWidth="1"/>
    <col min="2321" max="2321" width="36" bestFit="1" customWidth="1"/>
    <col min="2322" max="2322" width="14.6640625" bestFit="1" customWidth="1"/>
    <col min="2323" max="2323" width="11.109375" bestFit="1" customWidth="1"/>
    <col min="2324" max="2324" width="24.33203125" customWidth="1"/>
    <col min="2325" max="2325" width="11.6640625" bestFit="1" customWidth="1"/>
    <col min="2326" max="2326" width="12" bestFit="1" customWidth="1"/>
    <col min="2327" max="2327" width="9" bestFit="1" customWidth="1"/>
    <col min="2328" max="2328" width="8.5546875" bestFit="1" customWidth="1"/>
    <col min="2329" max="2330" width="4" bestFit="1" customWidth="1"/>
    <col min="2331" max="2331" width="5" bestFit="1" customWidth="1"/>
    <col min="2332" max="2332" width="10.33203125" bestFit="1" customWidth="1"/>
    <col min="2333" max="2333" width="11.6640625" bestFit="1" customWidth="1"/>
    <col min="2334" max="2334" width="11.44140625" customWidth="1"/>
    <col min="2335" max="2335" width="7.5546875" bestFit="1" customWidth="1"/>
    <col min="2336" max="2383" width="0" hidden="1" customWidth="1"/>
    <col min="2563" max="2563" width="8.6640625" bestFit="1" customWidth="1"/>
    <col min="2564" max="2564" width="9" bestFit="1" customWidth="1"/>
    <col min="2565" max="2565" width="10.33203125" bestFit="1" customWidth="1"/>
    <col min="2566" max="2566" width="7.6640625" bestFit="1" customWidth="1"/>
    <col min="2567" max="2567" width="8.109375" bestFit="1" customWidth="1"/>
    <col min="2568" max="2568" width="1.44140625" customWidth="1"/>
    <col min="2569" max="2575" width="0" hidden="1" customWidth="1"/>
    <col min="2576" max="2576" width="39.88671875" bestFit="1" customWidth="1"/>
    <col min="2577" max="2577" width="36" bestFit="1" customWidth="1"/>
    <col min="2578" max="2578" width="14.6640625" bestFit="1" customWidth="1"/>
    <col min="2579" max="2579" width="11.109375" bestFit="1" customWidth="1"/>
    <col min="2580" max="2580" width="24.33203125" customWidth="1"/>
    <col min="2581" max="2581" width="11.6640625" bestFit="1" customWidth="1"/>
    <col min="2582" max="2582" width="12" bestFit="1" customWidth="1"/>
    <col min="2583" max="2583" width="9" bestFit="1" customWidth="1"/>
    <col min="2584" max="2584" width="8.5546875" bestFit="1" customWidth="1"/>
    <col min="2585" max="2586" width="4" bestFit="1" customWidth="1"/>
    <col min="2587" max="2587" width="5" bestFit="1" customWidth="1"/>
    <col min="2588" max="2588" width="10.33203125" bestFit="1" customWidth="1"/>
    <col min="2589" max="2589" width="11.6640625" bestFit="1" customWidth="1"/>
    <col min="2590" max="2590" width="11.44140625" customWidth="1"/>
    <col min="2591" max="2591" width="7.5546875" bestFit="1" customWidth="1"/>
    <col min="2592" max="2639" width="0" hidden="1" customWidth="1"/>
    <col min="2819" max="2819" width="8.6640625" bestFit="1" customWidth="1"/>
    <col min="2820" max="2820" width="9" bestFit="1" customWidth="1"/>
    <col min="2821" max="2821" width="10.33203125" bestFit="1" customWidth="1"/>
    <col min="2822" max="2822" width="7.6640625" bestFit="1" customWidth="1"/>
    <col min="2823" max="2823" width="8.109375" bestFit="1" customWidth="1"/>
    <col min="2824" max="2824" width="1.44140625" customWidth="1"/>
    <col min="2825" max="2831" width="0" hidden="1" customWidth="1"/>
    <col min="2832" max="2832" width="39.88671875" bestFit="1" customWidth="1"/>
    <col min="2833" max="2833" width="36" bestFit="1" customWidth="1"/>
    <col min="2834" max="2834" width="14.6640625" bestFit="1" customWidth="1"/>
    <col min="2835" max="2835" width="11.109375" bestFit="1" customWidth="1"/>
    <col min="2836" max="2836" width="24.33203125" customWidth="1"/>
    <col min="2837" max="2837" width="11.6640625" bestFit="1" customWidth="1"/>
    <col min="2838" max="2838" width="12" bestFit="1" customWidth="1"/>
    <col min="2839" max="2839" width="9" bestFit="1" customWidth="1"/>
    <col min="2840" max="2840" width="8.5546875" bestFit="1" customWidth="1"/>
    <col min="2841" max="2842" width="4" bestFit="1" customWidth="1"/>
    <col min="2843" max="2843" width="5" bestFit="1" customWidth="1"/>
    <col min="2844" max="2844" width="10.33203125" bestFit="1" customWidth="1"/>
    <col min="2845" max="2845" width="11.6640625" bestFit="1" customWidth="1"/>
    <col min="2846" max="2846" width="11.44140625" customWidth="1"/>
    <col min="2847" max="2847" width="7.5546875" bestFit="1" customWidth="1"/>
    <col min="2848" max="2895" width="0" hidden="1" customWidth="1"/>
    <col min="3075" max="3075" width="8.6640625" bestFit="1" customWidth="1"/>
    <col min="3076" max="3076" width="9" bestFit="1" customWidth="1"/>
    <col min="3077" max="3077" width="10.33203125" bestFit="1" customWidth="1"/>
    <col min="3078" max="3078" width="7.6640625" bestFit="1" customWidth="1"/>
    <col min="3079" max="3079" width="8.109375" bestFit="1" customWidth="1"/>
    <col min="3080" max="3080" width="1.44140625" customWidth="1"/>
    <col min="3081" max="3087" width="0" hidden="1" customWidth="1"/>
    <col min="3088" max="3088" width="39.88671875" bestFit="1" customWidth="1"/>
    <col min="3089" max="3089" width="36" bestFit="1" customWidth="1"/>
    <col min="3090" max="3090" width="14.6640625" bestFit="1" customWidth="1"/>
    <col min="3091" max="3091" width="11.109375" bestFit="1" customWidth="1"/>
    <col min="3092" max="3092" width="24.33203125" customWidth="1"/>
    <col min="3093" max="3093" width="11.6640625" bestFit="1" customWidth="1"/>
    <col min="3094" max="3094" width="12" bestFit="1" customWidth="1"/>
    <col min="3095" max="3095" width="9" bestFit="1" customWidth="1"/>
    <col min="3096" max="3096" width="8.5546875" bestFit="1" customWidth="1"/>
    <col min="3097" max="3098" width="4" bestFit="1" customWidth="1"/>
    <col min="3099" max="3099" width="5" bestFit="1" customWidth="1"/>
    <col min="3100" max="3100" width="10.33203125" bestFit="1" customWidth="1"/>
    <col min="3101" max="3101" width="11.6640625" bestFit="1" customWidth="1"/>
    <col min="3102" max="3102" width="11.44140625" customWidth="1"/>
    <col min="3103" max="3103" width="7.5546875" bestFit="1" customWidth="1"/>
    <col min="3104" max="3151" width="0" hidden="1" customWidth="1"/>
    <col min="3331" max="3331" width="8.6640625" bestFit="1" customWidth="1"/>
    <col min="3332" max="3332" width="9" bestFit="1" customWidth="1"/>
    <col min="3333" max="3333" width="10.33203125" bestFit="1" customWidth="1"/>
    <col min="3334" max="3334" width="7.6640625" bestFit="1" customWidth="1"/>
    <col min="3335" max="3335" width="8.109375" bestFit="1" customWidth="1"/>
    <col min="3336" max="3336" width="1.44140625" customWidth="1"/>
    <col min="3337" max="3343" width="0" hidden="1" customWidth="1"/>
    <col min="3344" max="3344" width="39.88671875" bestFit="1" customWidth="1"/>
    <col min="3345" max="3345" width="36" bestFit="1" customWidth="1"/>
    <col min="3346" max="3346" width="14.6640625" bestFit="1" customWidth="1"/>
    <col min="3347" max="3347" width="11.109375" bestFit="1" customWidth="1"/>
    <col min="3348" max="3348" width="24.33203125" customWidth="1"/>
    <col min="3349" max="3349" width="11.6640625" bestFit="1" customWidth="1"/>
    <col min="3350" max="3350" width="12" bestFit="1" customWidth="1"/>
    <col min="3351" max="3351" width="9" bestFit="1" customWidth="1"/>
    <col min="3352" max="3352" width="8.5546875" bestFit="1" customWidth="1"/>
    <col min="3353" max="3354" width="4" bestFit="1" customWidth="1"/>
    <col min="3355" max="3355" width="5" bestFit="1" customWidth="1"/>
    <col min="3356" max="3356" width="10.33203125" bestFit="1" customWidth="1"/>
    <col min="3357" max="3357" width="11.6640625" bestFit="1" customWidth="1"/>
    <col min="3358" max="3358" width="11.44140625" customWidth="1"/>
    <col min="3359" max="3359" width="7.5546875" bestFit="1" customWidth="1"/>
    <col min="3360" max="3407" width="0" hidden="1" customWidth="1"/>
    <col min="3587" max="3587" width="8.6640625" bestFit="1" customWidth="1"/>
    <col min="3588" max="3588" width="9" bestFit="1" customWidth="1"/>
    <col min="3589" max="3589" width="10.33203125" bestFit="1" customWidth="1"/>
    <col min="3590" max="3590" width="7.6640625" bestFit="1" customWidth="1"/>
    <col min="3591" max="3591" width="8.109375" bestFit="1" customWidth="1"/>
    <col min="3592" max="3592" width="1.44140625" customWidth="1"/>
    <col min="3593" max="3599" width="0" hidden="1" customWidth="1"/>
    <col min="3600" max="3600" width="39.88671875" bestFit="1" customWidth="1"/>
    <col min="3601" max="3601" width="36" bestFit="1" customWidth="1"/>
    <col min="3602" max="3602" width="14.6640625" bestFit="1" customWidth="1"/>
    <col min="3603" max="3603" width="11.109375" bestFit="1" customWidth="1"/>
    <col min="3604" max="3604" width="24.33203125" customWidth="1"/>
    <col min="3605" max="3605" width="11.6640625" bestFit="1" customWidth="1"/>
    <col min="3606" max="3606" width="12" bestFit="1" customWidth="1"/>
    <col min="3607" max="3607" width="9" bestFit="1" customWidth="1"/>
    <col min="3608" max="3608" width="8.5546875" bestFit="1" customWidth="1"/>
    <col min="3609" max="3610" width="4" bestFit="1" customWidth="1"/>
    <col min="3611" max="3611" width="5" bestFit="1" customWidth="1"/>
    <col min="3612" max="3612" width="10.33203125" bestFit="1" customWidth="1"/>
    <col min="3613" max="3613" width="11.6640625" bestFit="1" customWidth="1"/>
    <col min="3614" max="3614" width="11.44140625" customWidth="1"/>
    <col min="3615" max="3615" width="7.5546875" bestFit="1" customWidth="1"/>
    <col min="3616" max="3663" width="0" hidden="1" customWidth="1"/>
    <col min="3843" max="3843" width="8.6640625" bestFit="1" customWidth="1"/>
    <col min="3844" max="3844" width="9" bestFit="1" customWidth="1"/>
    <col min="3845" max="3845" width="10.33203125" bestFit="1" customWidth="1"/>
    <col min="3846" max="3846" width="7.6640625" bestFit="1" customWidth="1"/>
    <col min="3847" max="3847" width="8.109375" bestFit="1" customWidth="1"/>
    <col min="3848" max="3848" width="1.44140625" customWidth="1"/>
    <col min="3849" max="3855" width="0" hidden="1" customWidth="1"/>
    <col min="3856" max="3856" width="39.88671875" bestFit="1" customWidth="1"/>
    <col min="3857" max="3857" width="36" bestFit="1" customWidth="1"/>
    <col min="3858" max="3858" width="14.6640625" bestFit="1" customWidth="1"/>
    <col min="3859" max="3859" width="11.109375" bestFit="1" customWidth="1"/>
    <col min="3860" max="3860" width="24.33203125" customWidth="1"/>
    <col min="3861" max="3861" width="11.6640625" bestFit="1" customWidth="1"/>
    <col min="3862" max="3862" width="12" bestFit="1" customWidth="1"/>
    <col min="3863" max="3863" width="9" bestFit="1" customWidth="1"/>
    <col min="3864" max="3864" width="8.5546875" bestFit="1" customWidth="1"/>
    <col min="3865" max="3866" width="4" bestFit="1" customWidth="1"/>
    <col min="3867" max="3867" width="5" bestFit="1" customWidth="1"/>
    <col min="3868" max="3868" width="10.33203125" bestFit="1" customWidth="1"/>
    <col min="3869" max="3869" width="11.6640625" bestFit="1" customWidth="1"/>
    <col min="3870" max="3870" width="11.44140625" customWidth="1"/>
    <col min="3871" max="3871" width="7.5546875" bestFit="1" customWidth="1"/>
    <col min="3872" max="3919" width="0" hidden="1" customWidth="1"/>
    <col min="4099" max="4099" width="8.6640625" bestFit="1" customWidth="1"/>
    <col min="4100" max="4100" width="9" bestFit="1" customWidth="1"/>
    <col min="4101" max="4101" width="10.33203125" bestFit="1" customWidth="1"/>
    <col min="4102" max="4102" width="7.6640625" bestFit="1" customWidth="1"/>
    <col min="4103" max="4103" width="8.109375" bestFit="1" customWidth="1"/>
    <col min="4104" max="4104" width="1.44140625" customWidth="1"/>
    <col min="4105" max="4111" width="0" hidden="1" customWidth="1"/>
    <col min="4112" max="4112" width="39.88671875" bestFit="1" customWidth="1"/>
    <col min="4113" max="4113" width="36" bestFit="1" customWidth="1"/>
    <col min="4114" max="4114" width="14.6640625" bestFit="1" customWidth="1"/>
    <col min="4115" max="4115" width="11.109375" bestFit="1" customWidth="1"/>
    <col min="4116" max="4116" width="24.33203125" customWidth="1"/>
    <col min="4117" max="4117" width="11.6640625" bestFit="1" customWidth="1"/>
    <col min="4118" max="4118" width="12" bestFit="1" customWidth="1"/>
    <col min="4119" max="4119" width="9" bestFit="1" customWidth="1"/>
    <col min="4120" max="4120" width="8.5546875" bestFit="1" customWidth="1"/>
    <col min="4121" max="4122" width="4" bestFit="1" customWidth="1"/>
    <col min="4123" max="4123" width="5" bestFit="1" customWidth="1"/>
    <col min="4124" max="4124" width="10.33203125" bestFit="1" customWidth="1"/>
    <col min="4125" max="4125" width="11.6640625" bestFit="1" customWidth="1"/>
    <col min="4126" max="4126" width="11.44140625" customWidth="1"/>
    <col min="4127" max="4127" width="7.5546875" bestFit="1" customWidth="1"/>
    <col min="4128" max="4175" width="0" hidden="1" customWidth="1"/>
    <col min="4355" max="4355" width="8.6640625" bestFit="1" customWidth="1"/>
    <col min="4356" max="4356" width="9" bestFit="1" customWidth="1"/>
    <col min="4357" max="4357" width="10.33203125" bestFit="1" customWidth="1"/>
    <col min="4358" max="4358" width="7.6640625" bestFit="1" customWidth="1"/>
    <col min="4359" max="4359" width="8.109375" bestFit="1" customWidth="1"/>
    <col min="4360" max="4360" width="1.44140625" customWidth="1"/>
    <col min="4361" max="4367" width="0" hidden="1" customWidth="1"/>
    <col min="4368" max="4368" width="39.88671875" bestFit="1" customWidth="1"/>
    <col min="4369" max="4369" width="36" bestFit="1" customWidth="1"/>
    <col min="4370" max="4370" width="14.6640625" bestFit="1" customWidth="1"/>
    <col min="4371" max="4371" width="11.109375" bestFit="1" customWidth="1"/>
    <col min="4372" max="4372" width="24.33203125" customWidth="1"/>
    <col min="4373" max="4373" width="11.6640625" bestFit="1" customWidth="1"/>
    <col min="4374" max="4374" width="12" bestFit="1" customWidth="1"/>
    <col min="4375" max="4375" width="9" bestFit="1" customWidth="1"/>
    <col min="4376" max="4376" width="8.5546875" bestFit="1" customWidth="1"/>
    <col min="4377" max="4378" width="4" bestFit="1" customWidth="1"/>
    <col min="4379" max="4379" width="5" bestFit="1" customWidth="1"/>
    <col min="4380" max="4380" width="10.33203125" bestFit="1" customWidth="1"/>
    <col min="4381" max="4381" width="11.6640625" bestFit="1" customWidth="1"/>
    <col min="4382" max="4382" width="11.44140625" customWidth="1"/>
    <col min="4383" max="4383" width="7.5546875" bestFit="1" customWidth="1"/>
    <col min="4384" max="4431" width="0" hidden="1" customWidth="1"/>
    <col min="4611" max="4611" width="8.6640625" bestFit="1" customWidth="1"/>
    <col min="4612" max="4612" width="9" bestFit="1" customWidth="1"/>
    <col min="4613" max="4613" width="10.33203125" bestFit="1" customWidth="1"/>
    <col min="4614" max="4614" width="7.6640625" bestFit="1" customWidth="1"/>
    <col min="4615" max="4615" width="8.109375" bestFit="1" customWidth="1"/>
    <col min="4616" max="4616" width="1.44140625" customWidth="1"/>
    <col min="4617" max="4623" width="0" hidden="1" customWidth="1"/>
    <col min="4624" max="4624" width="39.88671875" bestFit="1" customWidth="1"/>
    <col min="4625" max="4625" width="36" bestFit="1" customWidth="1"/>
    <col min="4626" max="4626" width="14.6640625" bestFit="1" customWidth="1"/>
    <col min="4627" max="4627" width="11.109375" bestFit="1" customWidth="1"/>
    <col min="4628" max="4628" width="24.33203125" customWidth="1"/>
    <col min="4629" max="4629" width="11.6640625" bestFit="1" customWidth="1"/>
    <col min="4630" max="4630" width="12" bestFit="1" customWidth="1"/>
    <col min="4631" max="4631" width="9" bestFit="1" customWidth="1"/>
    <col min="4632" max="4632" width="8.5546875" bestFit="1" customWidth="1"/>
    <col min="4633" max="4634" width="4" bestFit="1" customWidth="1"/>
    <col min="4635" max="4635" width="5" bestFit="1" customWidth="1"/>
    <col min="4636" max="4636" width="10.33203125" bestFit="1" customWidth="1"/>
    <col min="4637" max="4637" width="11.6640625" bestFit="1" customWidth="1"/>
    <col min="4638" max="4638" width="11.44140625" customWidth="1"/>
    <col min="4639" max="4639" width="7.5546875" bestFit="1" customWidth="1"/>
    <col min="4640" max="4687" width="0" hidden="1" customWidth="1"/>
    <col min="4867" max="4867" width="8.6640625" bestFit="1" customWidth="1"/>
    <col min="4868" max="4868" width="9" bestFit="1" customWidth="1"/>
    <col min="4869" max="4869" width="10.33203125" bestFit="1" customWidth="1"/>
    <col min="4870" max="4870" width="7.6640625" bestFit="1" customWidth="1"/>
    <col min="4871" max="4871" width="8.109375" bestFit="1" customWidth="1"/>
    <col min="4872" max="4872" width="1.44140625" customWidth="1"/>
    <col min="4873" max="4879" width="0" hidden="1" customWidth="1"/>
    <col min="4880" max="4880" width="39.88671875" bestFit="1" customWidth="1"/>
    <col min="4881" max="4881" width="36" bestFit="1" customWidth="1"/>
    <col min="4882" max="4882" width="14.6640625" bestFit="1" customWidth="1"/>
    <col min="4883" max="4883" width="11.109375" bestFit="1" customWidth="1"/>
    <col min="4884" max="4884" width="24.33203125" customWidth="1"/>
    <col min="4885" max="4885" width="11.6640625" bestFit="1" customWidth="1"/>
    <col min="4886" max="4886" width="12" bestFit="1" customWidth="1"/>
    <col min="4887" max="4887" width="9" bestFit="1" customWidth="1"/>
    <col min="4888" max="4888" width="8.5546875" bestFit="1" customWidth="1"/>
    <col min="4889" max="4890" width="4" bestFit="1" customWidth="1"/>
    <col min="4891" max="4891" width="5" bestFit="1" customWidth="1"/>
    <col min="4892" max="4892" width="10.33203125" bestFit="1" customWidth="1"/>
    <col min="4893" max="4893" width="11.6640625" bestFit="1" customWidth="1"/>
    <col min="4894" max="4894" width="11.44140625" customWidth="1"/>
    <col min="4895" max="4895" width="7.5546875" bestFit="1" customWidth="1"/>
    <col min="4896" max="4943" width="0" hidden="1" customWidth="1"/>
    <col min="5123" max="5123" width="8.6640625" bestFit="1" customWidth="1"/>
    <col min="5124" max="5124" width="9" bestFit="1" customWidth="1"/>
    <col min="5125" max="5125" width="10.33203125" bestFit="1" customWidth="1"/>
    <col min="5126" max="5126" width="7.6640625" bestFit="1" customWidth="1"/>
    <col min="5127" max="5127" width="8.109375" bestFit="1" customWidth="1"/>
    <col min="5128" max="5128" width="1.44140625" customWidth="1"/>
    <col min="5129" max="5135" width="0" hidden="1" customWidth="1"/>
    <col min="5136" max="5136" width="39.88671875" bestFit="1" customWidth="1"/>
    <col min="5137" max="5137" width="36" bestFit="1" customWidth="1"/>
    <col min="5138" max="5138" width="14.6640625" bestFit="1" customWidth="1"/>
    <col min="5139" max="5139" width="11.109375" bestFit="1" customWidth="1"/>
    <col min="5140" max="5140" width="24.33203125" customWidth="1"/>
    <col min="5141" max="5141" width="11.6640625" bestFit="1" customWidth="1"/>
    <col min="5142" max="5142" width="12" bestFit="1" customWidth="1"/>
    <col min="5143" max="5143" width="9" bestFit="1" customWidth="1"/>
    <col min="5144" max="5144" width="8.5546875" bestFit="1" customWidth="1"/>
    <col min="5145" max="5146" width="4" bestFit="1" customWidth="1"/>
    <col min="5147" max="5147" width="5" bestFit="1" customWidth="1"/>
    <col min="5148" max="5148" width="10.33203125" bestFit="1" customWidth="1"/>
    <col min="5149" max="5149" width="11.6640625" bestFit="1" customWidth="1"/>
    <col min="5150" max="5150" width="11.44140625" customWidth="1"/>
    <col min="5151" max="5151" width="7.5546875" bestFit="1" customWidth="1"/>
    <col min="5152" max="5199" width="0" hidden="1" customWidth="1"/>
    <col min="5379" max="5379" width="8.6640625" bestFit="1" customWidth="1"/>
    <col min="5380" max="5380" width="9" bestFit="1" customWidth="1"/>
    <col min="5381" max="5381" width="10.33203125" bestFit="1" customWidth="1"/>
    <col min="5382" max="5382" width="7.6640625" bestFit="1" customWidth="1"/>
    <col min="5383" max="5383" width="8.109375" bestFit="1" customWidth="1"/>
    <col min="5384" max="5384" width="1.44140625" customWidth="1"/>
    <col min="5385" max="5391" width="0" hidden="1" customWidth="1"/>
    <col min="5392" max="5392" width="39.88671875" bestFit="1" customWidth="1"/>
    <col min="5393" max="5393" width="36" bestFit="1" customWidth="1"/>
    <col min="5394" max="5394" width="14.6640625" bestFit="1" customWidth="1"/>
    <col min="5395" max="5395" width="11.109375" bestFit="1" customWidth="1"/>
    <col min="5396" max="5396" width="24.33203125" customWidth="1"/>
    <col min="5397" max="5397" width="11.6640625" bestFit="1" customWidth="1"/>
    <col min="5398" max="5398" width="12" bestFit="1" customWidth="1"/>
    <col min="5399" max="5399" width="9" bestFit="1" customWidth="1"/>
    <col min="5400" max="5400" width="8.5546875" bestFit="1" customWidth="1"/>
    <col min="5401" max="5402" width="4" bestFit="1" customWidth="1"/>
    <col min="5403" max="5403" width="5" bestFit="1" customWidth="1"/>
    <col min="5404" max="5404" width="10.33203125" bestFit="1" customWidth="1"/>
    <col min="5405" max="5405" width="11.6640625" bestFit="1" customWidth="1"/>
    <col min="5406" max="5406" width="11.44140625" customWidth="1"/>
    <col min="5407" max="5407" width="7.5546875" bestFit="1" customWidth="1"/>
    <col min="5408" max="5455" width="0" hidden="1" customWidth="1"/>
    <col min="5635" max="5635" width="8.6640625" bestFit="1" customWidth="1"/>
    <col min="5636" max="5636" width="9" bestFit="1" customWidth="1"/>
    <col min="5637" max="5637" width="10.33203125" bestFit="1" customWidth="1"/>
    <col min="5638" max="5638" width="7.6640625" bestFit="1" customWidth="1"/>
    <col min="5639" max="5639" width="8.109375" bestFit="1" customWidth="1"/>
    <col min="5640" max="5640" width="1.44140625" customWidth="1"/>
    <col min="5641" max="5647" width="0" hidden="1" customWidth="1"/>
    <col min="5648" max="5648" width="39.88671875" bestFit="1" customWidth="1"/>
    <col min="5649" max="5649" width="36" bestFit="1" customWidth="1"/>
    <col min="5650" max="5650" width="14.6640625" bestFit="1" customWidth="1"/>
    <col min="5651" max="5651" width="11.109375" bestFit="1" customWidth="1"/>
    <col min="5652" max="5652" width="24.33203125" customWidth="1"/>
    <col min="5653" max="5653" width="11.6640625" bestFit="1" customWidth="1"/>
    <col min="5654" max="5654" width="12" bestFit="1" customWidth="1"/>
    <col min="5655" max="5655" width="9" bestFit="1" customWidth="1"/>
    <col min="5656" max="5656" width="8.5546875" bestFit="1" customWidth="1"/>
    <col min="5657" max="5658" width="4" bestFit="1" customWidth="1"/>
    <col min="5659" max="5659" width="5" bestFit="1" customWidth="1"/>
    <col min="5660" max="5660" width="10.33203125" bestFit="1" customWidth="1"/>
    <col min="5661" max="5661" width="11.6640625" bestFit="1" customWidth="1"/>
    <col min="5662" max="5662" width="11.44140625" customWidth="1"/>
    <col min="5663" max="5663" width="7.5546875" bestFit="1" customWidth="1"/>
    <col min="5664" max="5711" width="0" hidden="1" customWidth="1"/>
    <col min="5891" max="5891" width="8.6640625" bestFit="1" customWidth="1"/>
    <col min="5892" max="5892" width="9" bestFit="1" customWidth="1"/>
    <col min="5893" max="5893" width="10.33203125" bestFit="1" customWidth="1"/>
    <col min="5894" max="5894" width="7.6640625" bestFit="1" customWidth="1"/>
    <col min="5895" max="5895" width="8.109375" bestFit="1" customWidth="1"/>
    <col min="5896" max="5896" width="1.44140625" customWidth="1"/>
    <col min="5897" max="5903" width="0" hidden="1" customWidth="1"/>
    <col min="5904" max="5904" width="39.88671875" bestFit="1" customWidth="1"/>
    <col min="5905" max="5905" width="36" bestFit="1" customWidth="1"/>
    <col min="5906" max="5906" width="14.6640625" bestFit="1" customWidth="1"/>
    <col min="5907" max="5907" width="11.109375" bestFit="1" customWidth="1"/>
    <col min="5908" max="5908" width="24.33203125" customWidth="1"/>
    <col min="5909" max="5909" width="11.6640625" bestFit="1" customWidth="1"/>
    <col min="5910" max="5910" width="12" bestFit="1" customWidth="1"/>
    <col min="5911" max="5911" width="9" bestFit="1" customWidth="1"/>
    <col min="5912" max="5912" width="8.5546875" bestFit="1" customWidth="1"/>
    <col min="5913" max="5914" width="4" bestFit="1" customWidth="1"/>
    <col min="5915" max="5915" width="5" bestFit="1" customWidth="1"/>
    <col min="5916" max="5916" width="10.33203125" bestFit="1" customWidth="1"/>
    <col min="5917" max="5917" width="11.6640625" bestFit="1" customWidth="1"/>
    <col min="5918" max="5918" width="11.44140625" customWidth="1"/>
    <col min="5919" max="5919" width="7.5546875" bestFit="1" customWidth="1"/>
    <col min="5920" max="5967" width="0" hidden="1" customWidth="1"/>
    <col min="6147" max="6147" width="8.6640625" bestFit="1" customWidth="1"/>
    <col min="6148" max="6148" width="9" bestFit="1" customWidth="1"/>
    <col min="6149" max="6149" width="10.33203125" bestFit="1" customWidth="1"/>
    <col min="6150" max="6150" width="7.6640625" bestFit="1" customWidth="1"/>
    <col min="6151" max="6151" width="8.109375" bestFit="1" customWidth="1"/>
    <col min="6152" max="6152" width="1.44140625" customWidth="1"/>
    <col min="6153" max="6159" width="0" hidden="1" customWidth="1"/>
    <col min="6160" max="6160" width="39.88671875" bestFit="1" customWidth="1"/>
    <col min="6161" max="6161" width="36" bestFit="1" customWidth="1"/>
    <col min="6162" max="6162" width="14.6640625" bestFit="1" customWidth="1"/>
    <col min="6163" max="6163" width="11.109375" bestFit="1" customWidth="1"/>
    <col min="6164" max="6164" width="24.33203125" customWidth="1"/>
    <col min="6165" max="6165" width="11.6640625" bestFit="1" customWidth="1"/>
    <col min="6166" max="6166" width="12" bestFit="1" customWidth="1"/>
    <col min="6167" max="6167" width="9" bestFit="1" customWidth="1"/>
    <col min="6168" max="6168" width="8.5546875" bestFit="1" customWidth="1"/>
    <col min="6169" max="6170" width="4" bestFit="1" customWidth="1"/>
    <col min="6171" max="6171" width="5" bestFit="1" customWidth="1"/>
    <col min="6172" max="6172" width="10.33203125" bestFit="1" customWidth="1"/>
    <col min="6173" max="6173" width="11.6640625" bestFit="1" customWidth="1"/>
    <col min="6174" max="6174" width="11.44140625" customWidth="1"/>
    <col min="6175" max="6175" width="7.5546875" bestFit="1" customWidth="1"/>
    <col min="6176" max="6223" width="0" hidden="1" customWidth="1"/>
    <col min="6403" max="6403" width="8.6640625" bestFit="1" customWidth="1"/>
    <col min="6404" max="6404" width="9" bestFit="1" customWidth="1"/>
    <col min="6405" max="6405" width="10.33203125" bestFit="1" customWidth="1"/>
    <col min="6406" max="6406" width="7.6640625" bestFit="1" customWidth="1"/>
    <col min="6407" max="6407" width="8.109375" bestFit="1" customWidth="1"/>
    <col min="6408" max="6408" width="1.44140625" customWidth="1"/>
    <col min="6409" max="6415" width="0" hidden="1" customWidth="1"/>
    <col min="6416" max="6416" width="39.88671875" bestFit="1" customWidth="1"/>
    <col min="6417" max="6417" width="36" bestFit="1" customWidth="1"/>
    <col min="6418" max="6418" width="14.6640625" bestFit="1" customWidth="1"/>
    <col min="6419" max="6419" width="11.109375" bestFit="1" customWidth="1"/>
    <col min="6420" max="6420" width="24.33203125" customWidth="1"/>
    <col min="6421" max="6421" width="11.6640625" bestFit="1" customWidth="1"/>
    <col min="6422" max="6422" width="12" bestFit="1" customWidth="1"/>
    <col min="6423" max="6423" width="9" bestFit="1" customWidth="1"/>
    <col min="6424" max="6424" width="8.5546875" bestFit="1" customWidth="1"/>
    <col min="6425" max="6426" width="4" bestFit="1" customWidth="1"/>
    <col min="6427" max="6427" width="5" bestFit="1" customWidth="1"/>
    <col min="6428" max="6428" width="10.33203125" bestFit="1" customWidth="1"/>
    <col min="6429" max="6429" width="11.6640625" bestFit="1" customWidth="1"/>
    <col min="6430" max="6430" width="11.44140625" customWidth="1"/>
    <col min="6431" max="6431" width="7.5546875" bestFit="1" customWidth="1"/>
    <col min="6432" max="6479" width="0" hidden="1" customWidth="1"/>
    <col min="6659" max="6659" width="8.6640625" bestFit="1" customWidth="1"/>
    <col min="6660" max="6660" width="9" bestFit="1" customWidth="1"/>
    <col min="6661" max="6661" width="10.33203125" bestFit="1" customWidth="1"/>
    <col min="6662" max="6662" width="7.6640625" bestFit="1" customWidth="1"/>
    <col min="6663" max="6663" width="8.109375" bestFit="1" customWidth="1"/>
    <col min="6664" max="6664" width="1.44140625" customWidth="1"/>
    <col min="6665" max="6671" width="0" hidden="1" customWidth="1"/>
    <col min="6672" max="6672" width="39.88671875" bestFit="1" customWidth="1"/>
    <col min="6673" max="6673" width="36" bestFit="1" customWidth="1"/>
    <col min="6674" max="6674" width="14.6640625" bestFit="1" customWidth="1"/>
    <col min="6675" max="6675" width="11.109375" bestFit="1" customWidth="1"/>
    <col min="6676" max="6676" width="24.33203125" customWidth="1"/>
    <col min="6677" max="6677" width="11.6640625" bestFit="1" customWidth="1"/>
    <col min="6678" max="6678" width="12" bestFit="1" customWidth="1"/>
    <col min="6679" max="6679" width="9" bestFit="1" customWidth="1"/>
    <col min="6680" max="6680" width="8.5546875" bestFit="1" customWidth="1"/>
    <col min="6681" max="6682" width="4" bestFit="1" customWidth="1"/>
    <col min="6683" max="6683" width="5" bestFit="1" customWidth="1"/>
    <col min="6684" max="6684" width="10.33203125" bestFit="1" customWidth="1"/>
    <col min="6685" max="6685" width="11.6640625" bestFit="1" customWidth="1"/>
    <col min="6686" max="6686" width="11.44140625" customWidth="1"/>
    <col min="6687" max="6687" width="7.5546875" bestFit="1" customWidth="1"/>
    <col min="6688" max="6735" width="0" hidden="1" customWidth="1"/>
    <col min="6915" max="6915" width="8.6640625" bestFit="1" customWidth="1"/>
    <col min="6916" max="6916" width="9" bestFit="1" customWidth="1"/>
    <col min="6917" max="6917" width="10.33203125" bestFit="1" customWidth="1"/>
    <col min="6918" max="6918" width="7.6640625" bestFit="1" customWidth="1"/>
    <col min="6919" max="6919" width="8.109375" bestFit="1" customWidth="1"/>
    <col min="6920" max="6920" width="1.44140625" customWidth="1"/>
    <col min="6921" max="6927" width="0" hidden="1" customWidth="1"/>
    <col min="6928" max="6928" width="39.88671875" bestFit="1" customWidth="1"/>
    <col min="6929" max="6929" width="36" bestFit="1" customWidth="1"/>
    <col min="6930" max="6930" width="14.6640625" bestFit="1" customWidth="1"/>
    <col min="6931" max="6931" width="11.109375" bestFit="1" customWidth="1"/>
    <col min="6932" max="6932" width="24.33203125" customWidth="1"/>
    <col min="6933" max="6933" width="11.6640625" bestFit="1" customWidth="1"/>
    <col min="6934" max="6934" width="12" bestFit="1" customWidth="1"/>
    <col min="6935" max="6935" width="9" bestFit="1" customWidth="1"/>
    <col min="6936" max="6936" width="8.5546875" bestFit="1" customWidth="1"/>
    <col min="6937" max="6938" width="4" bestFit="1" customWidth="1"/>
    <col min="6939" max="6939" width="5" bestFit="1" customWidth="1"/>
    <col min="6940" max="6940" width="10.33203125" bestFit="1" customWidth="1"/>
    <col min="6941" max="6941" width="11.6640625" bestFit="1" customWidth="1"/>
    <col min="6942" max="6942" width="11.44140625" customWidth="1"/>
    <col min="6943" max="6943" width="7.5546875" bestFit="1" customWidth="1"/>
    <col min="6944" max="6991" width="0" hidden="1" customWidth="1"/>
    <col min="7171" max="7171" width="8.6640625" bestFit="1" customWidth="1"/>
    <col min="7172" max="7172" width="9" bestFit="1" customWidth="1"/>
    <col min="7173" max="7173" width="10.33203125" bestFit="1" customWidth="1"/>
    <col min="7174" max="7174" width="7.6640625" bestFit="1" customWidth="1"/>
    <col min="7175" max="7175" width="8.109375" bestFit="1" customWidth="1"/>
    <col min="7176" max="7176" width="1.44140625" customWidth="1"/>
    <col min="7177" max="7183" width="0" hidden="1" customWidth="1"/>
    <col min="7184" max="7184" width="39.88671875" bestFit="1" customWidth="1"/>
    <col min="7185" max="7185" width="36" bestFit="1" customWidth="1"/>
    <col min="7186" max="7186" width="14.6640625" bestFit="1" customWidth="1"/>
    <col min="7187" max="7187" width="11.109375" bestFit="1" customWidth="1"/>
    <col min="7188" max="7188" width="24.33203125" customWidth="1"/>
    <col min="7189" max="7189" width="11.6640625" bestFit="1" customWidth="1"/>
    <col min="7190" max="7190" width="12" bestFit="1" customWidth="1"/>
    <col min="7191" max="7191" width="9" bestFit="1" customWidth="1"/>
    <col min="7192" max="7192" width="8.5546875" bestFit="1" customWidth="1"/>
    <col min="7193" max="7194" width="4" bestFit="1" customWidth="1"/>
    <col min="7195" max="7195" width="5" bestFit="1" customWidth="1"/>
    <col min="7196" max="7196" width="10.33203125" bestFit="1" customWidth="1"/>
    <col min="7197" max="7197" width="11.6640625" bestFit="1" customWidth="1"/>
    <col min="7198" max="7198" width="11.44140625" customWidth="1"/>
    <col min="7199" max="7199" width="7.5546875" bestFit="1" customWidth="1"/>
    <col min="7200" max="7247" width="0" hidden="1" customWidth="1"/>
    <col min="7427" max="7427" width="8.6640625" bestFit="1" customWidth="1"/>
    <col min="7428" max="7428" width="9" bestFit="1" customWidth="1"/>
    <col min="7429" max="7429" width="10.33203125" bestFit="1" customWidth="1"/>
    <col min="7430" max="7430" width="7.6640625" bestFit="1" customWidth="1"/>
    <col min="7431" max="7431" width="8.109375" bestFit="1" customWidth="1"/>
    <col min="7432" max="7432" width="1.44140625" customWidth="1"/>
    <col min="7433" max="7439" width="0" hidden="1" customWidth="1"/>
    <col min="7440" max="7440" width="39.88671875" bestFit="1" customWidth="1"/>
    <col min="7441" max="7441" width="36" bestFit="1" customWidth="1"/>
    <col min="7442" max="7442" width="14.6640625" bestFit="1" customWidth="1"/>
    <col min="7443" max="7443" width="11.109375" bestFit="1" customWidth="1"/>
    <col min="7444" max="7444" width="24.33203125" customWidth="1"/>
    <col min="7445" max="7445" width="11.6640625" bestFit="1" customWidth="1"/>
    <col min="7446" max="7446" width="12" bestFit="1" customWidth="1"/>
    <col min="7447" max="7447" width="9" bestFit="1" customWidth="1"/>
    <col min="7448" max="7448" width="8.5546875" bestFit="1" customWidth="1"/>
    <col min="7449" max="7450" width="4" bestFit="1" customWidth="1"/>
    <col min="7451" max="7451" width="5" bestFit="1" customWidth="1"/>
    <col min="7452" max="7452" width="10.33203125" bestFit="1" customWidth="1"/>
    <col min="7453" max="7453" width="11.6640625" bestFit="1" customWidth="1"/>
    <col min="7454" max="7454" width="11.44140625" customWidth="1"/>
    <col min="7455" max="7455" width="7.5546875" bestFit="1" customWidth="1"/>
    <col min="7456" max="7503" width="0" hidden="1" customWidth="1"/>
    <col min="7683" max="7683" width="8.6640625" bestFit="1" customWidth="1"/>
    <col min="7684" max="7684" width="9" bestFit="1" customWidth="1"/>
    <col min="7685" max="7685" width="10.33203125" bestFit="1" customWidth="1"/>
    <col min="7686" max="7686" width="7.6640625" bestFit="1" customWidth="1"/>
    <col min="7687" max="7687" width="8.109375" bestFit="1" customWidth="1"/>
    <col min="7688" max="7688" width="1.44140625" customWidth="1"/>
    <col min="7689" max="7695" width="0" hidden="1" customWidth="1"/>
    <col min="7696" max="7696" width="39.88671875" bestFit="1" customWidth="1"/>
    <col min="7697" max="7697" width="36" bestFit="1" customWidth="1"/>
    <col min="7698" max="7698" width="14.6640625" bestFit="1" customWidth="1"/>
    <col min="7699" max="7699" width="11.109375" bestFit="1" customWidth="1"/>
    <col min="7700" max="7700" width="24.33203125" customWidth="1"/>
    <col min="7701" max="7701" width="11.6640625" bestFit="1" customWidth="1"/>
    <col min="7702" max="7702" width="12" bestFit="1" customWidth="1"/>
    <col min="7703" max="7703" width="9" bestFit="1" customWidth="1"/>
    <col min="7704" max="7704" width="8.5546875" bestFit="1" customWidth="1"/>
    <col min="7705" max="7706" width="4" bestFit="1" customWidth="1"/>
    <col min="7707" max="7707" width="5" bestFit="1" customWidth="1"/>
    <col min="7708" max="7708" width="10.33203125" bestFit="1" customWidth="1"/>
    <col min="7709" max="7709" width="11.6640625" bestFit="1" customWidth="1"/>
    <col min="7710" max="7710" width="11.44140625" customWidth="1"/>
    <col min="7711" max="7711" width="7.5546875" bestFit="1" customWidth="1"/>
    <col min="7712" max="7759" width="0" hidden="1" customWidth="1"/>
    <col min="7939" max="7939" width="8.6640625" bestFit="1" customWidth="1"/>
    <col min="7940" max="7940" width="9" bestFit="1" customWidth="1"/>
    <col min="7941" max="7941" width="10.33203125" bestFit="1" customWidth="1"/>
    <col min="7942" max="7942" width="7.6640625" bestFit="1" customWidth="1"/>
    <col min="7943" max="7943" width="8.109375" bestFit="1" customWidth="1"/>
    <col min="7944" max="7944" width="1.44140625" customWidth="1"/>
    <col min="7945" max="7951" width="0" hidden="1" customWidth="1"/>
    <col min="7952" max="7952" width="39.88671875" bestFit="1" customWidth="1"/>
    <col min="7953" max="7953" width="36" bestFit="1" customWidth="1"/>
    <col min="7954" max="7954" width="14.6640625" bestFit="1" customWidth="1"/>
    <col min="7955" max="7955" width="11.109375" bestFit="1" customWidth="1"/>
    <col min="7956" max="7956" width="24.33203125" customWidth="1"/>
    <col min="7957" max="7957" width="11.6640625" bestFit="1" customWidth="1"/>
    <col min="7958" max="7958" width="12" bestFit="1" customWidth="1"/>
    <col min="7959" max="7959" width="9" bestFit="1" customWidth="1"/>
    <col min="7960" max="7960" width="8.5546875" bestFit="1" customWidth="1"/>
    <col min="7961" max="7962" width="4" bestFit="1" customWidth="1"/>
    <col min="7963" max="7963" width="5" bestFit="1" customWidth="1"/>
    <col min="7964" max="7964" width="10.33203125" bestFit="1" customWidth="1"/>
    <col min="7965" max="7965" width="11.6640625" bestFit="1" customWidth="1"/>
    <col min="7966" max="7966" width="11.44140625" customWidth="1"/>
    <col min="7967" max="7967" width="7.5546875" bestFit="1" customWidth="1"/>
    <col min="7968" max="8015" width="0" hidden="1" customWidth="1"/>
    <col min="8195" max="8195" width="8.6640625" bestFit="1" customWidth="1"/>
    <col min="8196" max="8196" width="9" bestFit="1" customWidth="1"/>
    <col min="8197" max="8197" width="10.33203125" bestFit="1" customWidth="1"/>
    <col min="8198" max="8198" width="7.6640625" bestFit="1" customWidth="1"/>
    <col min="8199" max="8199" width="8.109375" bestFit="1" customWidth="1"/>
    <col min="8200" max="8200" width="1.44140625" customWidth="1"/>
    <col min="8201" max="8207" width="0" hidden="1" customWidth="1"/>
    <col min="8208" max="8208" width="39.88671875" bestFit="1" customWidth="1"/>
    <col min="8209" max="8209" width="36" bestFit="1" customWidth="1"/>
    <col min="8210" max="8210" width="14.6640625" bestFit="1" customWidth="1"/>
    <col min="8211" max="8211" width="11.109375" bestFit="1" customWidth="1"/>
    <col min="8212" max="8212" width="24.33203125" customWidth="1"/>
    <col min="8213" max="8213" width="11.6640625" bestFit="1" customWidth="1"/>
    <col min="8214" max="8214" width="12" bestFit="1" customWidth="1"/>
    <col min="8215" max="8215" width="9" bestFit="1" customWidth="1"/>
    <col min="8216" max="8216" width="8.5546875" bestFit="1" customWidth="1"/>
    <col min="8217" max="8218" width="4" bestFit="1" customWidth="1"/>
    <col min="8219" max="8219" width="5" bestFit="1" customWidth="1"/>
    <col min="8220" max="8220" width="10.33203125" bestFit="1" customWidth="1"/>
    <col min="8221" max="8221" width="11.6640625" bestFit="1" customWidth="1"/>
    <col min="8222" max="8222" width="11.44140625" customWidth="1"/>
    <col min="8223" max="8223" width="7.5546875" bestFit="1" customWidth="1"/>
    <col min="8224" max="8271" width="0" hidden="1" customWidth="1"/>
    <col min="8451" max="8451" width="8.6640625" bestFit="1" customWidth="1"/>
    <col min="8452" max="8452" width="9" bestFit="1" customWidth="1"/>
    <col min="8453" max="8453" width="10.33203125" bestFit="1" customWidth="1"/>
    <col min="8454" max="8454" width="7.6640625" bestFit="1" customWidth="1"/>
    <col min="8455" max="8455" width="8.109375" bestFit="1" customWidth="1"/>
    <col min="8456" max="8456" width="1.44140625" customWidth="1"/>
    <col min="8457" max="8463" width="0" hidden="1" customWidth="1"/>
    <col min="8464" max="8464" width="39.88671875" bestFit="1" customWidth="1"/>
    <col min="8465" max="8465" width="36" bestFit="1" customWidth="1"/>
    <col min="8466" max="8466" width="14.6640625" bestFit="1" customWidth="1"/>
    <col min="8467" max="8467" width="11.109375" bestFit="1" customWidth="1"/>
    <col min="8468" max="8468" width="24.33203125" customWidth="1"/>
    <col min="8469" max="8469" width="11.6640625" bestFit="1" customWidth="1"/>
    <col min="8470" max="8470" width="12" bestFit="1" customWidth="1"/>
    <col min="8471" max="8471" width="9" bestFit="1" customWidth="1"/>
    <col min="8472" max="8472" width="8.5546875" bestFit="1" customWidth="1"/>
    <col min="8473" max="8474" width="4" bestFit="1" customWidth="1"/>
    <col min="8475" max="8475" width="5" bestFit="1" customWidth="1"/>
    <col min="8476" max="8476" width="10.33203125" bestFit="1" customWidth="1"/>
    <col min="8477" max="8477" width="11.6640625" bestFit="1" customWidth="1"/>
    <col min="8478" max="8478" width="11.44140625" customWidth="1"/>
    <col min="8479" max="8479" width="7.5546875" bestFit="1" customWidth="1"/>
    <col min="8480" max="8527" width="0" hidden="1" customWidth="1"/>
    <col min="8707" max="8707" width="8.6640625" bestFit="1" customWidth="1"/>
    <col min="8708" max="8708" width="9" bestFit="1" customWidth="1"/>
    <col min="8709" max="8709" width="10.33203125" bestFit="1" customWidth="1"/>
    <col min="8710" max="8710" width="7.6640625" bestFit="1" customWidth="1"/>
    <col min="8711" max="8711" width="8.109375" bestFit="1" customWidth="1"/>
    <col min="8712" max="8712" width="1.44140625" customWidth="1"/>
    <col min="8713" max="8719" width="0" hidden="1" customWidth="1"/>
    <col min="8720" max="8720" width="39.88671875" bestFit="1" customWidth="1"/>
    <col min="8721" max="8721" width="36" bestFit="1" customWidth="1"/>
    <col min="8722" max="8722" width="14.6640625" bestFit="1" customWidth="1"/>
    <col min="8723" max="8723" width="11.109375" bestFit="1" customWidth="1"/>
    <col min="8724" max="8724" width="24.33203125" customWidth="1"/>
    <col min="8725" max="8725" width="11.6640625" bestFit="1" customWidth="1"/>
    <col min="8726" max="8726" width="12" bestFit="1" customWidth="1"/>
    <col min="8727" max="8727" width="9" bestFit="1" customWidth="1"/>
    <col min="8728" max="8728" width="8.5546875" bestFit="1" customWidth="1"/>
    <col min="8729" max="8730" width="4" bestFit="1" customWidth="1"/>
    <col min="8731" max="8731" width="5" bestFit="1" customWidth="1"/>
    <col min="8732" max="8732" width="10.33203125" bestFit="1" customWidth="1"/>
    <col min="8733" max="8733" width="11.6640625" bestFit="1" customWidth="1"/>
    <col min="8734" max="8734" width="11.44140625" customWidth="1"/>
    <col min="8735" max="8735" width="7.5546875" bestFit="1" customWidth="1"/>
    <col min="8736" max="8783" width="0" hidden="1" customWidth="1"/>
    <col min="8963" max="8963" width="8.6640625" bestFit="1" customWidth="1"/>
    <col min="8964" max="8964" width="9" bestFit="1" customWidth="1"/>
    <col min="8965" max="8965" width="10.33203125" bestFit="1" customWidth="1"/>
    <col min="8966" max="8966" width="7.6640625" bestFit="1" customWidth="1"/>
    <col min="8967" max="8967" width="8.109375" bestFit="1" customWidth="1"/>
    <col min="8968" max="8968" width="1.44140625" customWidth="1"/>
    <col min="8969" max="8975" width="0" hidden="1" customWidth="1"/>
    <col min="8976" max="8976" width="39.88671875" bestFit="1" customWidth="1"/>
    <col min="8977" max="8977" width="36" bestFit="1" customWidth="1"/>
    <col min="8978" max="8978" width="14.6640625" bestFit="1" customWidth="1"/>
    <col min="8979" max="8979" width="11.109375" bestFit="1" customWidth="1"/>
    <col min="8980" max="8980" width="24.33203125" customWidth="1"/>
    <col min="8981" max="8981" width="11.6640625" bestFit="1" customWidth="1"/>
    <col min="8982" max="8982" width="12" bestFit="1" customWidth="1"/>
    <col min="8983" max="8983" width="9" bestFit="1" customWidth="1"/>
    <col min="8984" max="8984" width="8.5546875" bestFit="1" customWidth="1"/>
    <col min="8985" max="8986" width="4" bestFit="1" customWidth="1"/>
    <col min="8987" max="8987" width="5" bestFit="1" customWidth="1"/>
    <col min="8988" max="8988" width="10.33203125" bestFit="1" customWidth="1"/>
    <col min="8989" max="8989" width="11.6640625" bestFit="1" customWidth="1"/>
    <col min="8990" max="8990" width="11.44140625" customWidth="1"/>
    <col min="8991" max="8991" width="7.5546875" bestFit="1" customWidth="1"/>
    <col min="8992" max="9039" width="0" hidden="1" customWidth="1"/>
    <col min="9219" max="9219" width="8.6640625" bestFit="1" customWidth="1"/>
    <col min="9220" max="9220" width="9" bestFit="1" customWidth="1"/>
    <col min="9221" max="9221" width="10.33203125" bestFit="1" customWidth="1"/>
    <col min="9222" max="9222" width="7.6640625" bestFit="1" customWidth="1"/>
    <col min="9223" max="9223" width="8.109375" bestFit="1" customWidth="1"/>
    <col min="9224" max="9224" width="1.44140625" customWidth="1"/>
    <col min="9225" max="9231" width="0" hidden="1" customWidth="1"/>
    <col min="9232" max="9232" width="39.88671875" bestFit="1" customWidth="1"/>
    <col min="9233" max="9233" width="36" bestFit="1" customWidth="1"/>
    <col min="9234" max="9234" width="14.6640625" bestFit="1" customWidth="1"/>
    <col min="9235" max="9235" width="11.109375" bestFit="1" customWidth="1"/>
    <col min="9236" max="9236" width="24.33203125" customWidth="1"/>
    <col min="9237" max="9237" width="11.6640625" bestFit="1" customWidth="1"/>
    <col min="9238" max="9238" width="12" bestFit="1" customWidth="1"/>
    <col min="9239" max="9239" width="9" bestFit="1" customWidth="1"/>
    <col min="9240" max="9240" width="8.5546875" bestFit="1" customWidth="1"/>
    <col min="9241" max="9242" width="4" bestFit="1" customWidth="1"/>
    <col min="9243" max="9243" width="5" bestFit="1" customWidth="1"/>
    <col min="9244" max="9244" width="10.33203125" bestFit="1" customWidth="1"/>
    <col min="9245" max="9245" width="11.6640625" bestFit="1" customWidth="1"/>
    <col min="9246" max="9246" width="11.44140625" customWidth="1"/>
    <col min="9247" max="9247" width="7.5546875" bestFit="1" customWidth="1"/>
    <col min="9248" max="9295" width="0" hidden="1" customWidth="1"/>
    <col min="9475" max="9475" width="8.6640625" bestFit="1" customWidth="1"/>
    <col min="9476" max="9476" width="9" bestFit="1" customWidth="1"/>
    <col min="9477" max="9477" width="10.33203125" bestFit="1" customWidth="1"/>
    <col min="9478" max="9478" width="7.6640625" bestFit="1" customWidth="1"/>
    <col min="9479" max="9479" width="8.109375" bestFit="1" customWidth="1"/>
    <col min="9480" max="9480" width="1.44140625" customWidth="1"/>
    <col min="9481" max="9487" width="0" hidden="1" customWidth="1"/>
    <col min="9488" max="9488" width="39.88671875" bestFit="1" customWidth="1"/>
    <col min="9489" max="9489" width="36" bestFit="1" customWidth="1"/>
    <col min="9490" max="9490" width="14.6640625" bestFit="1" customWidth="1"/>
    <col min="9491" max="9491" width="11.109375" bestFit="1" customWidth="1"/>
    <col min="9492" max="9492" width="24.33203125" customWidth="1"/>
    <col min="9493" max="9493" width="11.6640625" bestFit="1" customWidth="1"/>
    <col min="9494" max="9494" width="12" bestFit="1" customWidth="1"/>
    <col min="9495" max="9495" width="9" bestFit="1" customWidth="1"/>
    <col min="9496" max="9496" width="8.5546875" bestFit="1" customWidth="1"/>
    <col min="9497" max="9498" width="4" bestFit="1" customWidth="1"/>
    <col min="9499" max="9499" width="5" bestFit="1" customWidth="1"/>
    <col min="9500" max="9500" width="10.33203125" bestFit="1" customWidth="1"/>
    <col min="9501" max="9501" width="11.6640625" bestFit="1" customWidth="1"/>
    <col min="9502" max="9502" width="11.44140625" customWidth="1"/>
    <col min="9503" max="9503" width="7.5546875" bestFit="1" customWidth="1"/>
    <col min="9504" max="9551" width="0" hidden="1" customWidth="1"/>
    <col min="9731" max="9731" width="8.6640625" bestFit="1" customWidth="1"/>
    <col min="9732" max="9732" width="9" bestFit="1" customWidth="1"/>
    <col min="9733" max="9733" width="10.33203125" bestFit="1" customWidth="1"/>
    <col min="9734" max="9734" width="7.6640625" bestFit="1" customWidth="1"/>
    <col min="9735" max="9735" width="8.109375" bestFit="1" customWidth="1"/>
    <col min="9736" max="9736" width="1.44140625" customWidth="1"/>
    <col min="9737" max="9743" width="0" hidden="1" customWidth="1"/>
    <col min="9744" max="9744" width="39.88671875" bestFit="1" customWidth="1"/>
    <col min="9745" max="9745" width="36" bestFit="1" customWidth="1"/>
    <col min="9746" max="9746" width="14.6640625" bestFit="1" customWidth="1"/>
    <col min="9747" max="9747" width="11.109375" bestFit="1" customWidth="1"/>
    <col min="9748" max="9748" width="24.33203125" customWidth="1"/>
    <col min="9749" max="9749" width="11.6640625" bestFit="1" customWidth="1"/>
    <col min="9750" max="9750" width="12" bestFit="1" customWidth="1"/>
    <col min="9751" max="9751" width="9" bestFit="1" customWidth="1"/>
    <col min="9752" max="9752" width="8.5546875" bestFit="1" customWidth="1"/>
    <col min="9753" max="9754" width="4" bestFit="1" customWidth="1"/>
    <col min="9755" max="9755" width="5" bestFit="1" customWidth="1"/>
    <col min="9756" max="9756" width="10.33203125" bestFit="1" customWidth="1"/>
    <col min="9757" max="9757" width="11.6640625" bestFit="1" customWidth="1"/>
    <col min="9758" max="9758" width="11.44140625" customWidth="1"/>
    <col min="9759" max="9759" width="7.5546875" bestFit="1" customWidth="1"/>
    <col min="9760" max="9807" width="0" hidden="1" customWidth="1"/>
    <col min="9987" max="9987" width="8.6640625" bestFit="1" customWidth="1"/>
    <col min="9988" max="9988" width="9" bestFit="1" customWidth="1"/>
    <col min="9989" max="9989" width="10.33203125" bestFit="1" customWidth="1"/>
    <col min="9990" max="9990" width="7.6640625" bestFit="1" customWidth="1"/>
    <col min="9991" max="9991" width="8.109375" bestFit="1" customWidth="1"/>
    <col min="9992" max="9992" width="1.44140625" customWidth="1"/>
    <col min="9993" max="9999" width="0" hidden="1" customWidth="1"/>
    <col min="10000" max="10000" width="39.88671875" bestFit="1" customWidth="1"/>
    <col min="10001" max="10001" width="36" bestFit="1" customWidth="1"/>
    <col min="10002" max="10002" width="14.6640625" bestFit="1" customWidth="1"/>
    <col min="10003" max="10003" width="11.109375" bestFit="1" customWidth="1"/>
    <col min="10004" max="10004" width="24.33203125" customWidth="1"/>
    <col min="10005" max="10005" width="11.6640625" bestFit="1" customWidth="1"/>
    <col min="10006" max="10006" width="12" bestFit="1" customWidth="1"/>
    <col min="10007" max="10007" width="9" bestFit="1" customWidth="1"/>
    <col min="10008" max="10008" width="8.5546875" bestFit="1" customWidth="1"/>
    <col min="10009" max="10010" width="4" bestFit="1" customWidth="1"/>
    <col min="10011" max="10011" width="5" bestFit="1" customWidth="1"/>
    <col min="10012" max="10012" width="10.33203125" bestFit="1" customWidth="1"/>
    <col min="10013" max="10013" width="11.6640625" bestFit="1" customWidth="1"/>
    <col min="10014" max="10014" width="11.44140625" customWidth="1"/>
    <col min="10015" max="10015" width="7.5546875" bestFit="1" customWidth="1"/>
    <col min="10016" max="10063" width="0" hidden="1" customWidth="1"/>
    <col min="10243" max="10243" width="8.6640625" bestFit="1" customWidth="1"/>
    <col min="10244" max="10244" width="9" bestFit="1" customWidth="1"/>
    <col min="10245" max="10245" width="10.33203125" bestFit="1" customWidth="1"/>
    <col min="10246" max="10246" width="7.6640625" bestFit="1" customWidth="1"/>
    <col min="10247" max="10247" width="8.109375" bestFit="1" customWidth="1"/>
    <col min="10248" max="10248" width="1.44140625" customWidth="1"/>
    <col min="10249" max="10255" width="0" hidden="1" customWidth="1"/>
    <col min="10256" max="10256" width="39.88671875" bestFit="1" customWidth="1"/>
    <col min="10257" max="10257" width="36" bestFit="1" customWidth="1"/>
    <col min="10258" max="10258" width="14.6640625" bestFit="1" customWidth="1"/>
    <col min="10259" max="10259" width="11.109375" bestFit="1" customWidth="1"/>
    <col min="10260" max="10260" width="24.33203125" customWidth="1"/>
    <col min="10261" max="10261" width="11.6640625" bestFit="1" customWidth="1"/>
    <col min="10262" max="10262" width="12" bestFit="1" customWidth="1"/>
    <col min="10263" max="10263" width="9" bestFit="1" customWidth="1"/>
    <col min="10264" max="10264" width="8.5546875" bestFit="1" customWidth="1"/>
    <col min="10265" max="10266" width="4" bestFit="1" customWidth="1"/>
    <col min="10267" max="10267" width="5" bestFit="1" customWidth="1"/>
    <col min="10268" max="10268" width="10.33203125" bestFit="1" customWidth="1"/>
    <col min="10269" max="10269" width="11.6640625" bestFit="1" customWidth="1"/>
    <col min="10270" max="10270" width="11.44140625" customWidth="1"/>
    <col min="10271" max="10271" width="7.5546875" bestFit="1" customWidth="1"/>
    <col min="10272" max="10319" width="0" hidden="1" customWidth="1"/>
    <col min="10499" max="10499" width="8.6640625" bestFit="1" customWidth="1"/>
    <col min="10500" max="10500" width="9" bestFit="1" customWidth="1"/>
    <col min="10501" max="10501" width="10.33203125" bestFit="1" customWidth="1"/>
    <col min="10502" max="10502" width="7.6640625" bestFit="1" customWidth="1"/>
    <col min="10503" max="10503" width="8.109375" bestFit="1" customWidth="1"/>
    <col min="10504" max="10504" width="1.44140625" customWidth="1"/>
    <col min="10505" max="10511" width="0" hidden="1" customWidth="1"/>
    <col min="10512" max="10512" width="39.88671875" bestFit="1" customWidth="1"/>
    <col min="10513" max="10513" width="36" bestFit="1" customWidth="1"/>
    <col min="10514" max="10514" width="14.6640625" bestFit="1" customWidth="1"/>
    <col min="10515" max="10515" width="11.109375" bestFit="1" customWidth="1"/>
    <col min="10516" max="10516" width="24.33203125" customWidth="1"/>
    <col min="10517" max="10517" width="11.6640625" bestFit="1" customWidth="1"/>
    <col min="10518" max="10518" width="12" bestFit="1" customWidth="1"/>
    <col min="10519" max="10519" width="9" bestFit="1" customWidth="1"/>
    <col min="10520" max="10520" width="8.5546875" bestFit="1" customWidth="1"/>
    <col min="10521" max="10522" width="4" bestFit="1" customWidth="1"/>
    <col min="10523" max="10523" width="5" bestFit="1" customWidth="1"/>
    <col min="10524" max="10524" width="10.33203125" bestFit="1" customWidth="1"/>
    <col min="10525" max="10525" width="11.6640625" bestFit="1" customWidth="1"/>
    <col min="10526" max="10526" width="11.44140625" customWidth="1"/>
    <col min="10527" max="10527" width="7.5546875" bestFit="1" customWidth="1"/>
    <col min="10528" max="10575" width="0" hidden="1" customWidth="1"/>
    <col min="10755" max="10755" width="8.6640625" bestFit="1" customWidth="1"/>
    <col min="10756" max="10756" width="9" bestFit="1" customWidth="1"/>
    <col min="10757" max="10757" width="10.33203125" bestFit="1" customWidth="1"/>
    <col min="10758" max="10758" width="7.6640625" bestFit="1" customWidth="1"/>
    <col min="10759" max="10759" width="8.109375" bestFit="1" customWidth="1"/>
    <col min="10760" max="10760" width="1.44140625" customWidth="1"/>
    <col min="10761" max="10767" width="0" hidden="1" customWidth="1"/>
    <col min="10768" max="10768" width="39.88671875" bestFit="1" customWidth="1"/>
    <col min="10769" max="10769" width="36" bestFit="1" customWidth="1"/>
    <col min="10770" max="10770" width="14.6640625" bestFit="1" customWidth="1"/>
    <col min="10771" max="10771" width="11.109375" bestFit="1" customWidth="1"/>
    <col min="10772" max="10772" width="24.33203125" customWidth="1"/>
    <col min="10773" max="10773" width="11.6640625" bestFit="1" customWidth="1"/>
    <col min="10774" max="10774" width="12" bestFit="1" customWidth="1"/>
    <col min="10775" max="10775" width="9" bestFit="1" customWidth="1"/>
    <col min="10776" max="10776" width="8.5546875" bestFit="1" customWidth="1"/>
    <col min="10777" max="10778" width="4" bestFit="1" customWidth="1"/>
    <col min="10779" max="10779" width="5" bestFit="1" customWidth="1"/>
    <col min="10780" max="10780" width="10.33203125" bestFit="1" customWidth="1"/>
    <col min="10781" max="10781" width="11.6640625" bestFit="1" customWidth="1"/>
    <col min="10782" max="10782" width="11.44140625" customWidth="1"/>
    <col min="10783" max="10783" width="7.5546875" bestFit="1" customWidth="1"/>
    <col min="10784" max="10831" width="0" hidden="1" customWidth="1"/>
    <col min="11011" max="11011" width="8.6640625" bestFit="1" customWidth="1"/>
    <col min="11012" max="11012" width="9" bestFit="1" customWidth="1"/>
    <col min="11013" max="11013" width="10.33203125" bestFit="1" customWidth="1"/>
    <col min="11014" max="11014" width="7.6640625" bestFit="1" customWidth="1"/>
    <col min="11015" max="11015" width="8.109375" bestFit="1" customWidth="1"/>
    <col min="11016" max="11016" width="1.44140625" customWidth="1"/>
    <col min="11017" max="11023" width="0" hidden="1" customWidth="1"/>
    <col min="11024" max="11024" width="39.88671875" bestFit="1" customWidth="1"/>
    <col min="11025" max="11025" width="36" bestFit="1" customWidth="1"/>
    <col min="11026" max="11026" width="14.6640625" bestFit="1" customWidth="1"/>
    <col min="11027" max="11027" width="11.109375" bestFit="1" customWidth="1"/>
    <col min="11028" max="11028" width="24.33203125" customWidth="1"/>
    <col min="11029" max="11029" width="11.6640625" bestFit="1" customWidth="1"/>
    <col min="11030" max="11030" width="12" bestFit="1" customWidth="1"/>
    <col min="11031" max="11031" width="9" bestFit="1" customWidth="1"/>
    <col min="11032" max="11032" width="8.5546875" bestFit="1" customWidth="1"/>
    <col min="11033" max="11034" width="4" bestFit="1" customWidth="1"/>
    <col min="11035" max="11035" width="5" bestFit="1" customWidth="1"/>
    <col min="11036" max="11036" width="10.33203125" bestFit="1" customWidth="1"/>
    <col min="11037" max="11037" width="11.6640625" bestFit="1" customWidth="1"/>
    <col min="11038" max="11038" width="11.44140625" customWidth="1"/>
    <col min="11039" max="11039" width="7.5546875" bestFit="1" customWidth="1"/>
    <col min="11040" max="11087" width="0" hidden="1" customWidth="1"/>
    <col min="11267" max="11267" width="8.6640625" bestFit="1" customWidth="1"/>
    <col min="11268" max="11268" width="9" bestFit="1" customWidth="1"/>
    <col min="11269" max="11269" width="10.33203125" bestFit="1" customWidth="1"/>
    <col min="11270" max="11270" width="7.6640625" bestFit="1" customWidth="1"/>
    <col min="11271" max="11271" width="8.109375" bestFit="1" customWidth="1"/>
    <col min="11272" max="11272" width="1.44140625" customWidth="1"/>
    <col min="11273" max="11279" width="0" hidden="1" customWidth="1"/>
    <col min="11280" max="11280" width="39.88671875" bestFit="1" customWidth="1"/>
    <col min="11281" max="11281" width="36" bestFit="1" customWidth="1"/>
    <col min="11282" max="11282" width="14.6640625" bestFit="1" customWidth="1"/>
    <col min="11283" max="11283" width="11.109375" bestFit="1" customWidth="1"/>
    <col min="11284" max="11284" width="24.33203125" customWidth="1"/>
    <col min="11285" max="11285" width="11.6640625" bestFit="1" customWidth="1"/>
    <col min="11286" max="11286" width="12" bestFit="1" customWidth="1"/>
    <col min="11287" max="11287" width="9" bestFit="1" customWidth="1"/>
    <col min="11288" max="11288" width="8.5546875" bestFit="1" customWidth="1"/>
    <col min="11289" max="11290" width="4" bestFit="1" customWidth="1"/>
    <col min="11291" max="11291" width="5" bestFit="1" customWidth="1"/>
    <col min="11292" max="11292" width="10.33203125" bestFit="1" customWidth="1"/>
    <col min="11293" max="11293" width="11.6640625" bestFit="1" customWidth="1"/>
    <col min="11294" max="11294" width="11.44140625" customWidth="1"/>
    <col min="11295" max="11295" width="7.5546875" bestFit="1" customWidth="1"/>
    <col min="11296" max="11343" width="0" hidden="1" customWidth="1"/>
    <col min="11523" max="11523" width="8.6640625" bestFit="1" customWidth="1"/>
    <col min="11524" max="11524" width="9" bestFit="1" customWidth="1"/>
    <col min="11525" max="11525" width="10.33203125" bestFit="1" customWidth="1"/>
    <col min="11526" max="11526" width="7.6640625" bestFit="1" customWidth="1"/>
    <col min="11527" max="11527" width="8.109375" bestFit="1" customWidth="1"/>
    <col min="11528" max="11528" width="1.44140625" customWidth="1"/>
    <col min="11529" max="11535" width="0" hidden="1" customWidth="1"/>
    <col min="11536" max="11536" width="39.88671875" bestFit="1" customWidth="1"/>
    <col min="11537" max="11537" width="36" bestFit="1" customWidth="1"/>
    <col min="11538" max="11538" width="14.6640625" bestFit="1" customWidth="1"/>
    <col min="11539" max="11539" width="11.109375" bestFit="1" customWidth="1"/>
    <col min="11540" max="11540" width="24.33203125" customWidth="1"/>
    <col min="11541" max="11541" width="11.6640625" bestFit="1" customWidth="1"/>
    <col min="11542" max="11542" width="12" bestFit="1" customWidth="1"/>
    <col min="11543" max="11543" width="9" bestFit="1" customWidth="1"/>
    <col min="11544" max="11544" width="8.5546875" bestFit="1" customWidth="1"/>
    <col min="11545" max="11546" width="4" bestFit="1" customWidth="1"/>
    <col min="11547" max="11547" width="5" bestFit="1" customWidth="1"/>
    <col min="11548" max="11548" width="10.33203125" bestFit="1" customWidth="1"/>
    <col min="11549" max="11549" width="11.6640625" bestFit="1" customWidth="1"/>
    <col min="11550" max="11550" width="11.44140625" customWidth="1"/>
    <col min="11551" max="11551" width="7.5546875" bestFit="1" customWidth="1"/>
    <col min="11552" max="11599" width="0" hidden="1" customWidth="1"/>
    <col min="11779" max="11779" width="8.6640625" bestFit="1" customWidth="1"/>
    <col min="11780" max="11780" width="9" bestFit="1" customWidth="1"/>
    <col min="11781" max="11781" width="10.33203125" bestFit="1" customWidth="1"/>
    <col min="11782" max="11782" width="7.6640625" bestFit="1" customWidth="1"/>
    <col min="11783" max="11783" width="8.109375" bestFit="1" customWidth="1"/>
    <col min="11784" max="11784" width="1.44140625" customWidth="1"/>
    <col min="11785" max="11791" width="0" hidden="1" customWidth="1"/>
    <col min="11792" max="11792" width="39.88671875" bestFit="1" customWidth="1"/>
    <col min="11793" max="11793" width="36" bestFit="1" customWidth="1"/>
    <col min="11794" max="11794" width="14.6640625" bestFit="1" customWidth="1"/>
    <col min="11795" max="11795" width="11.109375" bestFit="1" customWidth="1"/>
    <col min="11796" max="11796" width="24.33203125" customWidth="1"/>
    <col min="11797" max="11797" width="11.6640625" bestFit="1" customWidth="1"/>
    <col min="11798" max="11798" width="12" bestFit="1" customWidth="1"/>
    <col min="11799" max="11799" width="9" bestFit="1" customWidth="1"/>
    <col min="11800" max="11800" width="8.5546875" bestFit="1" customWidth="1"/>
    <col min="11801" max="11802" width="4" bestFit="1" customWidth="1"/>
    <col min="11803" max="11803" width="5" bestFit="1" customWidth="1"/>
    <col min="11804" max="11804" width="10.33203125" bestFit="1" customWidth="1"/>
    <col min="11805" max="11805" width="11.6640625" bestFit="1" customWidth="1"/>
    <col min="11806" max="11806" width="11.44140625" customWidth="1"/>
    <col min="11807" max="11807" width="7.5546875" bestFit="1" customWidth="1"/>
    <col min="11808" max="11855" width="0" hidden="1" customWidth="1"/>
    <col min="12035" max="12035" width="8.6640625" bestFit="1" customWidth="1"/>
    <col min="12036" max="12036" width="9" bestFit="1" customWidth="1"/>
    <col min="12037" max="12037" width="10.33203125" bestFit="1" customWidth="1"/>
    <col min="12038" max="12038" width="7.6640625" bestFit="1" customWidth="1"/>
    <col min="12039" max="12039" width="8.109375" bestFit="1" customWidth="1"/>
    <col min="12040" max="12040" width="1.44140625" customWidth="1"/>
    <col min="12041" max="12047" width="0" hidden="1" customWidth="1"/>
    <col min="12048" max="12048" width="39.88671875" bestFit="1" customWidth="1"/>
    <col min="12049" max="12049" width="36" bestFit="1" customWidth="1"/>
    <col min="12050" max="12050" width="14.6640625" bestFit="1" customWidth="1"/>
    <col min="12051" max="12051" width="11.109375" bestFit="1" customWidth="1"/>
    <col min="12052" max="12052" width="24.33203125" customWidth="1"/>
    <col min="12053" max="12053" width="11.6640625" bestFit="1" customWidth="1"/>
    <col min="12054" max="12054" width="12" bestFit="1" customWidth="1"/>
    <col min="12055" max="12055" width="9" bestFit="1" customWidth="1"/>
    <col min="12056" max="12056" width="8.5546875" bestFit="1" customWidth="1"/>
    <col min="12057" max="12058" width="4" bestFit="1" customWidth="1"/>
    <col min="12059" max="12059" width="5" bestFit="1" customWidth="1"/>
    <col min="12060" max="12060" width="10.33203125" bestFit="1" customWidth="1"/>
    <col min="12061" max="12061" width="11.6640625" bestFit="1" customWidth="1"/>
    <col min="12062" max="12062" width="11.44140625" customWidth="1"/>
    <col min="12063" max="12063" width="7.5546875" bestFit="1" customWidth="1"/>
    <col min="12064" max="12111" width="0" hidden="1" customWidth="1"/>
    <col min="12291" max="12291" width="8.6640625" bestFit="1" customWidth="1"/>
    <col min="12292" max="12292" width="9" bestFit="1" customWidth="1"/>
    <col min="12293" max="12293" width="10.33203125" bestFit="1" customWidth="1"/>
    <col min="12294" max="12294" width="7.6640625" bestFit="1" customWidth="1"/>
    <col min="12295" max="12295" width="8.109375" bestFit="1" customWidth="1"/>
    <col min="12296" max="12296" width="1.44140625" customWidth="1"/>
    <col min="12297" max="12303" width="0" hidden="1" customWidth="1"/>
    <col min="12304" max="12304" width="39.88671875" bestFit="1" customWidth="1"/>
    <col min="12305" max="12305" width="36" bestFit="1" customWidth="1"/>
    <col min="12306" max="12306" width="14.6640625" bestFit="1" customWidth="1"/>
    <col min="12307" max="12307" width="11.109375" bestFit="1" customWidth="1"/>
    <col min="12308" max="12308" width="24.33203125" customWidth="1"/>
    <col min="12309" max="12309" width="11.6640625" bestFit="1" customWidth="1"/>
    <col min="12310" max="12310" width="12" bestFit="1" customWidth="1"/>
    <col min="12311" max="12311" width="9" bestFit="1" customWidth="1"/>
    <col min="12312" max="12312" width="8.5546875" bestFit="1" customWidth="1"/>
    <col min="12313" max="12314" width="4" bestFit="1" customWidth="1"/>
    <col min="12315" max="12315" width="5" bestFit="1" customWidth="1"/>
    <col min="12316" max="12316" width="10.33203125" bestFit="1" customWidth="1"/>
    <col min="12317" max="12317" width="11.6640625" bestFit="1" customWidth="1"/>
    <col min="12318" max="12318" width="11.44140625" customWidth="1"/>
    <col min="12319" max="12319" width="7.5546875" bestFit="1" customWidth="1"/>
    <col min="12320" max="12367" width="0" hidden="1" customWidth="1"/>
    <col min="12547" max="12547" width="8.6640625" bestFit="1" customWidth="1"/>
    <col min="12548" max="12548" width="9" bestFit="1" customWidth="1"/>
    <col min="12549" max="12549" width="10.33203125" bestFit="1" customWidth="1"/>
    <col min="12550" max="12550" width="7.6640625" bestFit="1" customWidth="1"/>
    <col min="12551" max="12551" width="8.109375" bestFit="1" customWidth="1"/>
    <col min="12552" max="12552" width="1.44140625" customWidth="1"/>
    <col min="12553" max="12559" width="0" hidden="1" customWidth="1"/>
    <col min="12560" max="12560" width="39.88671875" bestFit="1" customWidth="1"/>
    <col min="12561" max="12561" width="36" bestFit="1" customWidth="1"/>
    <col min="12562" max="12562" width="14.6640625" bestFit="1" customWidth="1"/>
    <col min="12563" max="12563" width="11.109375" bestFit="1" customWidth="1"/>
    <col min="12564" max="12564" width="24.33203125" customWidth="1"/>
    <col min="12565" max="12565" width="11.6640625" bestFit="1" customWidth="1"/>
    <col min="12566" max="12566" width="12" bestFit="1" customWidth="1"/>
    <col min="12567" max="12567" width="9" bestFit="1" customWidth="1"/>
    <col min="12568" max="12568" width="8.5546875" bestFit="1" customWidth="1"/>
    <col min="12569" max="12570" width="4" bestFit="1" customWidth="1"/>
    <col min="12571" max="12571" width="5" bestFit="1" customWidth="1"/>
    <col min="12572" max="12572" width="10.33203125" bestFit="1" customWidth="1"/>
    <col min="12573" max="12573" width="11.6640625" bestFit="1" customWidth="1"/>
    <col min="12574" max="12574" width="11.44140625" customWidth="1"/>
    <col min="12575" max="12575" width="7.5546875" bestFit="1" customWidth="1"/>
    <col min="12576" max="12623" width="0" hidden="1" customWidth="1"/>
    <col min="12803" max="12803" width="8.6640625" bestFit="1" customWidth="1"/>
    <col min="12804" max="12804" width="9" bestFit="1" customWidth="1"/>
    <col min="12805" max="12805" width="10.33203125" bestFit="1" customWidth="1"/>
    <col min="12806" max="12806" width="7.6640625" bestFit="1" customWidth="1"/>
    <col min="12807" max="12807" width="8.109375" bestFit="1" customWidth="1"/>
    <col min="12808" max="12808" width="1.44140625" customWidth="1"/>
    <col min="12809" max="12815" width="0" hidden="1" customWidth="1"/>
    <col min="12816" max="12816" width="39.88671875" bestFit="1" customWidth="1"/>
    <col min="12817" max="12817" width="36" bestFit="1" customWidth="1"/>
    <col min="12818" max="12818" width="14.6640625" bestFit="1" customWidth="1"/>
    <col min="12819" max="12819" width="11.109375" bestFit="1" customWidth="1"/>
    <col min="12820" max="12820" width="24.33203125" customWidth="1"/>
    <col min="12821" max="12821" width="11.6640625" bestFit="1" customWidth="1"/>
    <col min="12822" max="12822" width="12" bestFit="1" customWidth="1"/>
    <col min="12823" max="12823" width="9" bestFit="1" customWidth="1"/>
    <col min="12824" max="12824" width="8.5546875" bestFit="1" customWidth="1"/>
    <col min="12825" max="12826" width="4" bestFit="1" customWidth="1"/>
    <col min="12827" max="12827" width="5" bestFit="1" customWidth="1"/>
    <col min="12828" max="12828" width="10.33203125" bestFit="1" customWidth="1"/>
    <col min="12829" max="12829" width="11.6640625" bestFit="1" customWidth="1"/>
    <col min="12830" max="12830" width="11.44140625" customWidth="1"/>
    <col min="12831" max="12831" width="7.5546875" bestFit="1" customWidth="1"/>
    <col min="12832" max="12879" width="0" hidden="1" customWidth="1"/>
    <col min="13059" max="13059" width="8.6640625" bestFit="1" customWidth="1"/>
    <col min="13060" max="13060" width="9" bestFit="1" customWidth="1"/>
    <col min="13061" max="13061" width="10.33203125" bestFit="1" customWidth="1"/>
    <col min="13062" max="13062" width="7.6640625" bestFit="1" customWidth="1"/>
    <col min="13063" max="13063" width="8.109375" bestFit="1" customWidth="1"/>
    <col min="13064" max="13064" width="1.44140625" customWidth="1"/>
    <col min="13065" max="13071" width="0" hidden="1" customWidth="1"/>
    <col min="13072" max="13072" width="39.88671875" bestFit="1" customWidth="1"/>
    <col min="13073" max="13073" width="36" bestFit="1" customWidth="1"/>
    <col min="13074" max="13074" width="14.6640625" bestFit="1" customWidth="1"/>
    <col min="13075" max="13075" width="11.109375" bestFit="1" customWidth="1"/>
    <col min="13076" max="13076" width="24.33203125" customWidth="1"/>
    <col min="13077" max="13077" width="11.6640625" bestFit="1" customWidth="1"/>
    <col min="13078" max="13078" width="12" bestFit="1" customWidth="1"/>
    <col min="13079" max="13079" width="9" bestFit="1" customWidth="1"/>
    <col min="13080" max="13080" width="8.5546875" bestFit="1" customWidth="1"/>
    <col min="13081" max="13082" width="4" bestFit="1" customWidth="1"/>
    <col min="13083" max="13083" width="5" bestFit="1" customWidth="1"/>
    <col min="13084" max="13084" width="10.33203125" bestFit="1" customWidth="1"/>
    <col min="13085" max="13085" width="11.6640625" bestFit="1" customWidth="1"/>
    <col min="13086" max="13086" width="11.44140625" customWidth="1"/>
    <col min="13087" max="13087" width="7.5546875" bestFit="1" customWidth="1"/>
    <col min="13088" max="13135" width="0" hidden="1" customWidth="1"/>
    <col min="13315" max="13315" width="8.6640625" bestFit="1" customWidth="1"/>
    <col min="13316" max="13316" width="9" bestFit="1" customWidth="1"/>
    <col min="13317" max="13317" width="10.33203125" bestFit="1" customWidth="1"/>
    <col min="13318" max="13318" width="7.6640625" bestFit="1" customWidth="1"/>
    <col min="13319" max="13319" width="8.109375" bestFit="1" customWidth="1"/>
    <col min="13320" max="13320" width="1.44140625" customWidth="1"/>
    <col min="13321" max="13327" width="0" hidden="1" customWidth="1"/>
    <col min="13328" max="13328" width="39.88671875" bestFit="1" customWidth="1"/>
    <col min="13329" max="13329" width="36" bestFit="1" customWidth="1"/>
    <col min="13330" max="13330" width="14.6640625" bestFit="1" customWidth="1"/>
    <col min="13331" max="13331" width="11.109375" bestFit="1" customWidth="1"/>
    <col min="13332" max="13332" width="24.33203125" customWidth="1"/>
    <col min="13333" max="13333" width="11.6640625" bestFit="1" customWidth="1"/>
    <col min="13334" max="13334" width="12" bestFit="1" customWidth="1"/>
    <col min="13335" max="13335" width="9" bestFit="1" customWidth="1"/>
    <col min="13336" max="13336" width="8.5546875" bestFit="1" customWidth="1"/>
    <col min="13337" max="13338" width="4" bestFit="1" customWidth="1"/>
    <col min="13339" max="13339" width="5" bestFit="1" customWidth="1"/>
    <col min="13340" max="13340" width="10.33203125" bestFit="1" customWidth="1"/>
    <col min="13341" max="13341" width="11.6640625" bestFit="1" customWidth="1"/>
    <col min="13342" max="13342" width="11.44140625" customWidth="1"/>
    <col min="13343" max="13343" width="7.5546875" bestFit="1" customWidth="1"/>
    <col min="13344" max="13391" width="0" hidden="1" customWidth="1"/>
    <col min="13571" max="13571" width="8.6640625" bestFit="1" customWidth="1"/>
    <col min="13572" max="13572" width="9" bestFit="1" customWidth="1"/>
    <col min="13573" max="13573" width="10.33203125" bestFit="1" customWidth="1"/>
    <col min="13574" max="13574" width="7.6640625" bestFit="1" customWidth="1"/>
    <col min="13575" max="13575" width="8.109375" bestFit="1" customWidth="1"/>
    <col min="13576" max="13576" width="1.44140625" customWidth="1"/>
    <col min="13577" max="13583" width="0" hidden="1" customWidth="1"/>
    <col min="13584" max="13584" width="39.88671875" bestFit="1" customWidth="1"/>
    <col min="13585" max="13585" width="36" bestFit="1" customWidth="1"/>
    <col min="13586" max="13586" width="14.6640625" bestFit="1" customWidth="1"/>
    <col min="13587" max="13587" width="11.109375" bestFit="1" customWidth="1"/>
    <col min="13588" max="13588" width="24.33203125" customWidth="1"/>
    <col min="13589" max="13589" width="11.6640625" bestFit="1" customWidth="1"/>
    <col min="13590" max="13590" width="12" bestFit="1" customWidth="1"/>
    <col min="13591" max="13591" width="9" bestFit="1" customWidth="1"/>
    <col min="13592" max="13592" width="8.5546875" bestFit="1" customWidth="1"/>
    <col min="13593" max="13594" width="4" bestFit="1" customWidth="1"/>
    <col min="13595" max="13595" width="5" bestFit="1" customWidth="1"/>
    <col min="13596" max="13596" width="10.33203125" bestFit="1" customWidth="1"/>
    <col min="13597" max="13597" width="11.6640625" bestFit="1" customWidth="1"/>
    <col min="13598" max="13598" width="11.44140625" customWidth="1"/>
    <col min="13599" max="13599" width="7.5546875" bestFit="1" customWidth="1"/>
    <col min="13600" max="13647" width="0" hidden="1" customWidth="1"/>
    <col min="13827" max="13827" width="8.6640625" bestFit="1" customWidth="1"/>
    <col min="13828" max="13828" width="9" bestFit="1" customWidth="1"/>
    <col min="13829" max="13829" width="10.33203125" bestFit="1" customWidth="1"/>
    <col min="13830" max="13830" width="7.6640625" bestFit="1" customWidth="1"/>
    <col min="13831" max="13831" width="8.109375" bestFit="1" customWidth="1"/>
    <col min="13832" max="13832" width="1.44140625" customWidth="1"/>
    <col min="13833" max="13839" width="0" hidden="1" customWidth="1"/>
    <col min="13840" max="13840" width="39.88671875" bestFit="1" customWidth="1"/>
    <col min="13841" max="13841" width="36" bestFit="1" customWidth="1"/>
    <col min="13842" max="13842" width="14.6640625" bestFit="1" customWidth="1"/>
    <col min="13843" max="13843" width="11.109375" bestFit="1" customWidth="1"/>
    <col min="13844" max="13844" width="24.33203125" customWidth="1"/>
    <col min="13845" max="13845" width="11.6640625" bestFit="1" customWidth="1"/>
    <col min="13846" max="13846" width="12" bestFit="1" customWidth="1"/>
    <col min="13847" max="13847" width="9" bestFit="1" customWidth="1"/>
    <col min="13848" max="13848" width="8.5546875" bestFit="1" customWidth="1"/>
    <col min="13849" max="13850" width="4" bestFit="1" customWidth="1"/>
    <col min="13851" max="13851" width="5" bestFit="1" customWidth="1"/>
    <col min="13852" max="13852" width="10.33203125" bestFit="1" customWidth="1"/>
    <col min="13853" max="13853" width="11.6640625" bestFit="1" customWidth="1"/>
    <col min="13854" max="13854" width="11.44140625" customWidth="1"/>
    <col min="13855" max="13855" width="7.5546875" bestFit="1" customWidth="1"/>
    <col min="13856" max="13903" width="0" hidden="1" customWidth="1"/>
    <col min="14083" max="14083" width="8.6640625" bestFit="1" customWidth="1"/>
    <col min="14084" max="14084" width="9" bestFit="1" customWidth="1"/>
    <col min="14085" max="14085" width="10.33203125" bestFit="1" customWidth="1"/>
    <col min="14086" max="14086" width="7.6640625" bestFit="1" customWidth="1"/>
    <col min="14087" max="14087" width="8.109375" bestFit="1" customWidth="1"/>
    <col min="14088" max="14088" width="1.44140625" customWidth="1"/>
    <col min="14089" max="14095" width="0" hidden="1" customWidth="1"/>
    <col min="14096" max="14096" width="39.88671875" bestFit="1" customWidth="1"/>
    <col min="14097" max="14097" width="36" bestFit="1" customWidth="1"/>
    <col min="14098" max="14098" width="14.6640625" bestFit="1" customWidth="1"/>
    <col min="14099" max="14099" width="11.109375" bestFit="1" customWidth="1"/>
    <col min="14100" max="14100" width="24.33203125" customWidth="1"/>
    <col min="14101" max="14101" width="11.6640625" bestFit="1" customWidth="1"/>
    <col min="14102" max="14102" width="12" bestFit="1" customWidth="1"/>
    <col min="14103" max="14103" width="9" bestFit="1" customWidth="1"/>
    <col min="14104" max="14104" width="8.5546875" bestFit="1" customWidth="1"/>
    <col min="14105" max="14106" width="4" bestFit="1" customWidth="1"/>
    <col min="14107" max="14107" width="5" bestFit="1" customWidth="1"/>
    <col min="14108" max="14108" width="10.33203125" bestFit="1" customWidth="1"/>
    <col min="14109" max="14109" width="11.6640625" bestFit="1" customWidth="1"/>
    <col min="14110" max="14110" width="11.44140625" customWidth="1"/>
    <col min="14111" max="14111" width="7.5546875" bestFit="1" customWidth="1"/>
    <col min="14112" max="14159" width="0" hidden="1" customWidth="1"/>
    <col min="14339" max="14339" width="8.6640625" bestFit="1" customWidth="1"/>
    <col min="14340" max="14340" width="9" bestFit="1" customWidth="1"/>
    <col min="14341" max="14341" width="10.33203125" bestFit="1" customWidth="1"/>
    <col min="14342" max="14342" width="7.6640625" bestFit="1" customWidth="1"/>
    <col min="14343" max="14343" width="8.109375" bestFit="1" customWidth="1"/>
    <col min="14344" max="14344" width="1.44140625" customWidth="1"/>
    <col min="14345" max="14351" width="0" hidden="1" customWidth="1"/>
    <col min="14352" max="14352" width="39.88671875" bestFit="1" customWidth="1"/>
    <col min="14353" max="14353" width="36" bestFit="1" customWidth="1"/>
    <col min="14354" max="14354" width="14.6640625" bestFit="1" customWidth="1"/>
    <col min="14355" max="14355" width="11.109375" bestFit="1" customWidth="1"/>
    <col min="14356" max="14356" width="24.33203125" customWidth="1"/>
    <col min="14357" max="14357" width="11.6640625" bestFit="1" customWidth="1"/>
    <col min="14358" max="14358" width="12" bestFit="1" customWidth="1"/>
    <col min="14359" max="14359" width="9" bestFit="1" customWidth="1"/>
    <col min="14360" max="14360" width="8.5546875" bestFit="1" customWidth="1"/>
    <col min="14361" max="14362" width="4" bestFit="1" customWidth="1"/>
    <col min="14363" max="14363" width="5" bestFit="1" customWidth="1"/>
    <col min="14364" max="14364" width="10.33203125" bestFit="1" customWidth="1"/>
    <col min="14365" max="14365" width="11.6640625" bestFit="1" customWidth="1"/>
    <col min="14366" max="14366" width="11.44140625" customWidth="1"/>
    <col min="14367" max="14367" width="7.5546875" bestFit="1" customWidth="1"/>
    <col min="14368" max="14415" width="0" hidden="1" customWidth="1"/>
    <col min="14595" max="14595" width="8.6640625" bestFit="1" customWidth="1"/>
    <col min="14596" max="14596" width="9" bestFit="1" customWidth="1"/>
    <col min="14597" max="14597" width="10.33203125" bestFit="1" customWidth="1"/>
    <col min="14598" max="14598" width="7.6640625" bestFit="1" customWidth="1"/>
    <col min="14599" max="14599" width="8.109375" bestFit="1" customWidth="1"/>
    <col min="14600" max="14600" width="1.44140625" customWidth="1"/>
    <col min="14601" max="14607" width="0" hidden="1" customWidth="1"/>
    <col min="14608" max="14608" width="39.88671875" bestFit="1" customWidth="1"/>
    <col min="14609" max="14609" width="36" bestFit="1" customWidth="1"/>
    <col min="14610" max="14610" width="14.6640625" bestFit="1" customWidth="1"/>
    <col min="14611" max="14611" width="11.109375" bestFit="1" customWidth="1"/>
    <col min="14612" max="14612" width="24.33203125" customWidth="1"/>
    <col min="14613" max="14613" width="11.6640625" bestFit="1" customWidth="1"/>
    <col min="14614" max="14614" width="12" bestFit="1" customWidth="1"/>
    <col min="14615" max="14615" width="9" bestFit="1" customWidth="1"/>
    <col min="14616" max="14616" width="8.5546875" bestFit="1" customWidth="1"/>
    <col min="14617" max="14618" width="4" bestFit="1" customWidth="1"/>
    <col min="14619" max="14619" width="5" bestFit="1" customWidth="1"/>
    <col min="14620" max="14620" width="10.33203125" bestFit="1" customWidth="1"/>
    <col min="14621" max="14621" width="11.6640625" bestFit="1" customWidth="1"/>
    <col min="14622" max="14622" width="11.44140625" customWidth="1"/>
    <col min="14623" max="14623" width="7.5546875" bestFit="1" customWidth="1"/>
    <col min="14624" max="14671" width="0" hidden="1" customWidth="1"/>
    <col min="14851" max="14851" width="8.6640625" bestFit="1" customWidth="1"/>
    <col min="14852" max="14852" width="9" bestFit="1" customWidth="1"/>
    <col min="14853" max="14853" width="10.33203125" bestFit="1" customWidth="1"/>
    <col min="14854" max="14854" width="7.6640625" bestFit="1" customWidth="1"/>
    <col min="14855" max="14855" width="8.109375" bestFit="1" customWidth="1"/>
    <col min="14856" max="14856" width="1.44140625" customWidth="1"/>
    <col min="14857" max="14863" width="0" hidden="1" customWidth="1"/>
    <col min="14864" max="14864" width="39.88671875" bestFit="1" customWidth="1"/>
    <col min="14865" max="14865" width="36" bestFit="1" customWidth="1"/>
    <col min="14866" max="14866" width="14.6640625" bestFit="1" customWidth="1"/>
    <col min="14867" max="14867" width="11.109375" bestFit="1" customWidth="1"/>
    <col min="14868" max="14868" width="24.33203125" customWidth="1"/>
    <col min="14869" max="14869" width="11.6640625" bestFit="1" customWidth="1"/>
    <col min="14870" max="14870" width="12" bestFit="1" customWidth="1"/>
    <col min="14871" max="14871" width="9" bestFit="1" customWidth="1"/>
    <col min="14872" max="14872" width="8.5546875" bestFit="1" customWidth="1"/>
    <col min="14873" max="14874" width="4" bestFit="1" customWidth="1"/>
    <col min="14875" max="14875" width="5" bestFit="1" customWidth="1"/>
    <col min="14876" max="14876" width="10.33203125" bestFit="1" customWidth="1"/>
    <col min="14877" max="14877" width="11.6640625" bestFit="1" customWidth="1"/>
    <col min="14878" max="14878" width="11.44140625" customWidth="1"/>
    <col min="14879" max="14879" width="7.5546875" bestFit="1" customWidth="1"/>
    <col min="14880" max="14927" width="0" hidden="1" customWidth="1"/>
    <col min="15107" max="15107" width="8.6640625" bestFit="1" customWidth="1"/>
    <col min="15108" max="15108" width="9" bestFit="1" customWidth="1"/>
    <col min="15109" max="15109" width="10.33203125" bestFit="1" customWidth="1"/>
    <col min="15110" max="15110" width="7.6640625" bestFit="1" customWidth="1"/>
    <col min="15111" max="15111" width="8.109375" bestFit="1" customWidth="1"/>
    <col min="15112" max="15112" width="1.44140625" customWidth="1"/>
    <col min="15113" max="15119" width="0" hidden="1" customWidth="1"/>
    <col min="15120" max="15120" width="39.88671875" bestFit="1" customWidth="1"/>
    <col min="15121" max="15121" width="36" bestFit="1" customWidth="1"/>
    <col min="15122" max="15122" width="14.6640625" bestFit="1" customWidth="1"/>
    <col min="15123" max="15123" width="11.109375" bestFit="1" customWidth="1"/>
    <col min="15124" max="15124" width="24.33203125" customWidth="1"/>
    <col min="15125" max="15125" width="11.6640625" bestFit="1" customWidth="1"/>
    <col min="15126" max="15126" width="12" bestFit="1" customWidth="1"/>
    <col min="15127" max="15127" width="9" bestFit="1" customWidth="1"/>
    <col min="15128" max="15128" width="8.5546875" bestFit="1" customWidth="1"/>
    <col min="15129" max="15130" width="4" bestFit="1" customWidth="1"/>
    <col min="15131" max="15131" width="5" bestFit="1" customWidth="1"/>
    <col min="15132" max="15132" width="10.33203125" bestFit="1" customWidth="1"/>
    <col min="15133" max="15133" width="11.6640625" bestFit="1" customWidth="1"/>
    <col min="15134" max="15134" width="11.44140625" customWidth="1"/>
    <col min="15135" max="15135" width="7.5546875" bestFit="1" customWidth="1"/>
    <col min="15136" max="15183" width="0" hidden="1" customWidth="1"/>
    <col min="15363" max="15363" width="8.6640625" bestFit="1" customWidth="1"/>
    <col min="15364" max="15364" width="9" bestFit="1" customWidth="1"/>
    <col min="15365" max="15365" width="10.33203125" bestFit="1" customWidth="1"/>
    <col min="15366" max="15366" width="7.6640625" bestFit="1" customWidth="1"/>
    <col min="15367" max="15367" width="8.109375" bestFit="1" customWidth="1"/>
    <col min="15368" max="15368" width="1.44140625" customWidth="1"/>
    <col min="15369" max="15375" width="0" hidden="1" customWidth="1"/>
    <col min="15376" max="15376" width="39.88671875" bestFit="1" customWidth="1"/>
    <col min="15377" max="15377" width="36" bestFit="1" customWidth="1"/>
    <col min="15378" max="15378" width="14.6640625" bestFit="1" customWidth="1"/>
    <col min="15379" max="15379" width="11.109375" bestFit="1" customWidth="1"/>
    <col min="15380" max="15380" width="24.33203125" customWidth="1"/>
    <col min="15381" max="15381" width="11.6640625" bestFit="1" customWidth="1"/>
    <col min="15382" max="15382" width="12" bestFit="1" customWidth="1"/>
    <col min="15383" max="15383" width="9" bestFit="1" customWidth="1"/>
    <col min="15384" max="15384" width="8.5546875" bestFit="1" customWidth="1"/>
    <col min="15385" max="15386" width="4" bestFit="1" customWidth="1"/>
    <col min="15387" max="15387" width="5" bestFit="1" customWidth="1"/>
    <col min="15388" max="15388" width="10.33203125" bestFit="1" customWidth="1"/>
    <col min="15389" max="15389" width="11.6640625" bestFit="1" customWidth="1"/>
    <col min="15390" max="15390" width="11.44140625" customWidth="1"/>
    <col min="15391" max="15391" width="7.5546875" bestFit="1" customWidth="1"/>
    <col min="15392" max="15439" width="0" hidden="1" customWidth="1"/>
    <col min="15619" max="15619" width="8.6640625" bestFit="1" customWidth="1"/>
    <col min="15620" max="15620" width="9" bestFit="1" customWidth="1"/>
    <col min="15621" max="15621" width="10.33203125" bestFit="1" customWidth="1"/>
    <col min="15622" max="15622" width="7.6640625" bestFit="1" customWidth="1"/>
    <col min="15623" max="15623" width="8.109375" bestFit="1" customWidth="1"/>
    <col min="15624" max="15624" width="1.44140625" customWidth="1"/>
    <col min="15625" max="15631" width="0" hidden="1" customWidth="1"/>
    <col min="15632" max="15632" width="39.88671875" bestFit="1" customWidth="1"/>
    <col min="15633" max="15633" width="36" bestFit="1" customWidth="1"/>
    <col min="15634" max="15634" width="14.6640625" bestFit="1" customWidth="1"/>
    <col min="15635" max="15635" width="11.109375" bestFit="1" customWidth="1"/>
    <col min="15636" max="15636" width="24.33203125" customWidth="1"/>
    <col min="15637" max="15637" width="11.6640625" bestFit="1" customWidth="1"/>
    <col min="15638" max="15638" width="12" bestFit="1" customWidth="1"/>
    <col min="15639" max="15639" width="9" bestFit="1" customWidth="1"/>
    <col min="15640" max="15640" width="8.5546875" bestFit="1" customWidth="1"/>
    <col min="15641" max="15642" width="4" bestFit="1" customWidth="1"/>
    <col min="15643" max="15643" width="5" bestFit="1" customWidth="1"/>
    <col min="15644" max="15644" width="10.33203125" bestFit="1" customWidth="1"/>
    <col min="15645" max="15645" width="11.6640625" bestFit="1" customWidth="1"/>
    <col min="15646" max="15646" width="11.44140625" customWidth="1"/>
    <col min="15647" max="15647" width="7.5546875" bestFit="1" customWidth="1"/>
    <col min="15648" max="15695" width="0" hidden="1" customWidth="1"/>
    <col min="15875" max="15875" width="8.6640625" bestFit="1" customWidth="1"/>
    <col min="15876" max="15876" width="9" bestFit="1" customWidth="1"/>
    <col min="15877" max="15877" width="10.33203125" bestFit="1" customWidth="1"/>
    <col min="15878" max="15878" width="7.6640625" bestFit="1" customWidth="1"/>
    <col min="15879" max="15879" width="8.109375" bestFit="1" customWidth="1"/>
    <col min="15880" max="15880" width="1.44140625" customWidth="1"/>
    <col min="15881" max="15887" width="0" hidden="1" customWidth="1"/>
    <col min="15888" max="15888" width="39.88671875" bestFit="1" customWidth="1"/>
    <col min="15889" max="15889" width="36" bestFit="1" customWidth="1"/>
    <col min="15890" max="15890" width="14.6640625" bestFit="1" customWidth="1"/>
    <col min="15891" max="15891" width="11.109375" bestFit="1" customWidth="1"/>
    <col min="15892" max="15892" width="24.33203125" customWidth="1"/>
    <col min="15893" max="15893" width="11.6640625" bestFit="1" customWidth="1"/>
    <col min="15894" max="15894" width="12" bestFit="1" customWidth="1"/>
    <col min="15895" max="15895" width="9" bestFit="1" customWidth="1"/>
    <col min="15896" max="15896" width="8.5546875" bestFit="1" customWidth="1"/>
    <col min="15897" max="15898" width="4" bestFit="1" customWidth="1"/>
    <col min="15899" max="15899" width="5" bestFit="1" customWidth="1"/>
    <col min="15900" max="15900" width="10.33203125" bestFit="1" customWidth="1"/>
    <col min="15901" max="15901" width="11.6640625" bestFit="1" customWidth="1"/>
    <col min="15902" max="15902" width="11.44140625" customWidth="1"/>
    <col min="15903" max="15903" width="7.5546875" bestFit="1" customWidth="1"/>
    <col min="15904" max="15951" width="0" hidden="1" customWidth="1"/>
    <col min="16131" max="16131" width="8.6640625" bestFit="1" customWidth="1"/>
    <col min="16132" max="16132" width="9" bestFit="1" customWidth="1"/>
    <col min="16133" max="16133" width="10.33203125" bestFit="1" customWidth="1"/>
    <col min="16134" max="16134" width="7.6640625" bestFit="1" customWidth="1"/>
    <col min="16135" max="16135" width="8.109375" bestFit="1" customWidth="1"/>
    <col min="16136" max="16136" width="1.44140625" customWidth="1"/>
    <col min="16137" max="16143" width="0" hidden="1" customWidth="1"/>
    <col min="16144" max="16144" width="39.88671875" bestFit="1" customWidth="1"/>
    <col min="16145" max="16145" width="36" bestFit="1" customWidth="1"/>
    <col min="16146" max="16146" width="14.6640625" bestFit="1" customWidth="1"/>
    <col min="16147" max="16147" width="11.109375" bestFit="1" customWidth="1"/>
    <col min="16148" max="16148" width="24.33203125" customWidth="1"/>
    <col min="16149" max="16149" width="11.6640625" bestFit="1" customWidth="1"/>
    <col min="16150" max="16150" width="12" bestFit="1" customWidth="1"/>
    <col min="16151" max="16151" width="9" bestFit="1" customWidth="1"/>
    <col min="16152" max="16152" width="8.5546875" bestFit="1" customWidth="1"/>
    <col min="16153" max="16154" width="4" bestFit="1" customWidth="1"/>
    <col min="16155" max="16155" width="5" bestFit="1" customWidth="1"/>
    <col min="16156" max="16156" width="10.33203125" bestFit="1" customWidth="1"/>
    <col min="16157" max="16157" width="11.6640625" bestFit="1" customWidth="1"/>
    <col min="16158" max="16158" width="11.44140625" customWidth="1"/>
    <col min="16159" max="16159" width="7.5546875" bestFit="1" customWidth="1"/>
    <col min="16160" max="16207" width="0" hidden="1" customWidth="1"/>
  </cols>
  <sheetData>
    <row r="1" spans="1:79" s="2" customFormat="1" ht="15" customHeight="1" x14ac:dyDescent="0.3">
      <c r="A1" s="121" t="s">
        <v>0</v>
      </c>
      <c r="B1" s="122"/>
      <c r="C1" s="122"/>
      <c r="D1" s="122"/>
      <c r="E1" s="1"/>
      <c r="F1" s="1"/>
      <c r="H1" s="2" t="s">
        <v>1</v>
      </c>
      <c r="N1" s="123" t="str">
        <f>B5</f>
        <v>épaisseur</v>
      </c>
      <c r="O1" s="124">
        <f>D5</f>
        <v>9</v>
      </c>
      <c r="P1" s="124" t="s">
        <v>2</v>
      </c>
      <c r="Q1" s="3"/>
      <c r="R1" s="3"/>
      <c r="S1"/>
      <c r="T1"/>
      <c r="U1"/>
      <c r="V1" s="4"/>
      <c r="W1" s="4"/>
      <c r="X1" s="4"/>
      <c r="Y1"/>
      <c r="Z1"/>
      <c r="AA1"/>
      <c r="AB1"/>
      <c r="AC1"/>
      <c r="AD1"/>
      <c r="AE1" s="5"/>
      <c r="CA1"/>
    </row>
    <row r="2" spans="1:79" s="2" customFormat="1" ht="45" x14ac:dyDescent="0.3">
      <c r="A2" s="122"/>
      <c r="B2" s="122"/>
      <c r="C2" s="122"/>
      <c r="D2" s="122"/>
      <c r="E2" s="1"/>
      <c r="F2" s="1"/>
      <c r="N2" s="124"/>
      <c r="O2" s="124"/>
      <c r="P2" s="124"/>
      <c r="Q2" s="3"/>
      <c r="R2" s="3"/>
      <c r="S2"/>
      <c r="T2"/>
      <c r="U2"/>
      <c r="V2" s="4"/>
      <c r="W2" s="4"/>
      <c r="X2" s="4"/>
      <c r="Y2"/>
      <c r="Z2"/>
      <c r="AA2"/>
      <c r="AB2"/>
      <c r="AC2"/>
      <c r="AD2"/>
      <c r="AE2" s="5"/>
      <c r="CA2"/>
    </row>
    <row r="3" spans="1:79" s="2" customFormat="1" ht="20.25" customHeight="1" x14ac:dyDescent="0.3">
      <c r="A3" s="6" t="s">
        <v>3</v>
      </c>
      <c r="B3" s="7" t="s">
        <v>4</v>
      </c>
      <c r="C3" s="8"/>
      <c r="D3" s="9">
        <v>5</v>
      </c>
      <c r="E3" s="1"/>
      <c r="F3" s="1"/>
      <c r="N3" s="125"/>
      <c r="O3" s="126"/>
      <c r="P3" s="126"/>
      <c r="Q3" s="3"/>
      <c r="R3" s="3"/>
      <c r="S3"/>
      <c r="T3"/>
      <c r="U3"/>
      <c r="V3" s="4"/>
      <c r="W3" s="4"/>
      <c r="X3" s="4"/>
      <c r="Y3"/>
      <c r="Z3"/>
      <c r="AA3"/>
      <c r="AB3"/>
      <c r="AC3"/>
      <c r="AD3"/>
      <c r="AE3" s="5"/>
      <c r="CA3"/>
    </row>
    <row r="4" spans="1:79" s="2" customFormat="1" ht="14.25" customHeight="1" x14ac:dyDescent="0.3">
      <c r="A4" s="6" t="s">
        <v>5</v>
      </c>
      <c r="B4" s="7" t="s">
        <v>6</v>
      </c>
      <c r="C4" s="8"/>
      <c r="D4" s="9">
        <v>1464</v>
      </c>
      <c r="E4" s="1"/>
      <c r="F4" s="1"/>
      <c r="H4" s="2" t="s">
        <v>7</v>
      </c>
      <c r="I4" s="2">
        <v>1</v>
      </c>
      <c r="N4" s="123" t="str">
        <f>B4</f>
        <v>largeur</v>
      </c>
      <c r="O4" s="124">
        <f>D4</f>
        <v>1464</v>
      </c>
      <c r="P4" s="124" t="s">
        <v>8</v>
      </c>
      <c r="Q4" s="3"/>
      <c r="R4" s="3"/>
      <c r="S4"/>
      <c r="T4"/>
      <c r="U4"/>
      <c r="V4" s="4"/>
      <c r="W4" s="4"/>
      <c r="X4" s="4"/>
      <c r="Y4"/>
      <c r="Z4"/>
      <c r="AA4"/>
      <c r="AB4"/>
      <c r="AC4"/>
      <c r="AD4"/>
      <c r="AE4" s="5"/>
      <c r="CA4"/>
    </row>
    <row r="5" spans="1:79" s="2" customFormat="1" ht="14.25" customHeight="1" x14ac:dyDescent="0.3">
      <c r="A5" s="6" t="s">
        <v>5</v>
      </c>
      <c r="B5" s="7" t="s">
        <v>9</v>
      </c>
      <c r="C5" s="8"/>
      <c r="D5" s="10">
        <v>9</v>
      </c>
      <c r="E5" s="1"/>
      <c r="F5" s="1"/>
      <c r="H5" s="2" t="s">
        <v>10</v>
      </c>
      <c r="I5" s="2">
        <v>10</v>
      </c>
      <c r="N5" s="124"/>
      <c r="O5" s="124"/>
      <c r="P5" s="124"/>
      <c r="Q5" s="3"/>
      <c r="R5" s="3"/>
      <c r="S5"/>
      <c r="T5"/>
      <c r="U5"/>
      <c r="V5" s="4"/>
      <c r="W5" s="4"/>
      <c r="X5" s="4"/>
      <c r="Y5"/>
      <c r="Z5"/>
      <c r="AA5"/>
      <c r="AB5"/>
      <c r="AC5"/>
      <c r="AD5"/>
      <c r="AE5" s="5"/>
    </row>
    <row r="6" spans="1:79" s="2" customFormat="1" ht="45" x14ac:dyDescent="0.3">
      <c r="A6" s="11" t="s">
        <v>11</v>
      </c>
      <c r="B6" s="12" t="s">
        <v>12</v>
      </c>
      <c r="C6" s="13" t="s">
        <v>13</v>
      </c>
      <c r="D6" s="12" t="s">
        <v>14</v>
      </c>
      <c r="E6" s="14" t="s">
        <v>15</v>
      </c>
      <c r="F6" s="15"/>
      <c r="G6" s="16" t="s">
        <v>16</v>
      </c>
      <c r="H6" s="17" t="s">
        <v>4</v>
      </c>
      <c r="I6" s="18" t="s">
        <v>14</v>
      </c>
      <c r="J6" s="16" t="s">
        <v>14</v>
      </c>
      <c r="K6" s="18" t="s">
        <v>7</v>
      </c>
      <c r="L6" s="18" t="s">
        <v>4</v>
      </c>
      <c r="M6" s="18" t="s">
        <v>17</v>
      </c>
      <c r="N6" s="126"/>
      <c r="O6" s="126"/>
      <c r="P6" s="126"/>
      <c r="Q6" s="3"/>
      <c r="R6" s="3"/>
      <c r="S6" t="s">
        <v>18</v>
      </c>
      <c r="T6"/>
      <c r="U6"/>
      <c r="V6" s="4"/>
      <c r="W6" s="4"/>
      <c r="X6" s="4"/>
      <c r="AE6" s="5"/>
    </row>
    <row r="7" spans="1:79" hidden="1" x14ac:dyDescent="0.3">
      <c r="A7" s="19"/>
      <c r="B7" s="20"/>
      <c r="C7" s="21"/>
      <c r="D7" s="20"/>
      <c r="E7" s="16"/>
      <c r="F7" s="15"/>
      <c r="G7" s="22">
        <v>4</v>
      </c>
      <c r="H7" s="23">
        <f t="shared" ref="H7:H70" si="0">0.5*(SQRT(($V$132/1000)^2+4*G7/3.14/$D$4/$V$131)-$V$132/1000)*1000</f>
        <v>1.19872371331603</v>
      </c>
      <c r="I7" s="24">
        <f t="shared" ref="I7:I70" si="1">G7/$D$4/2.71/$D$5*1000000</f>
        <v>112.0229781532788</v>
      </c>
      <c r="J7" s="22">
        <v>100</v>
      </c>
      <c r="K7" s="4">
        <f t="shared" ref="K7:K70" si="2">J7*$D$4/1000*$D$5/1000000*2710</f>
        <v>3.5706960000000003</v>
      </c>
      <c r="L7" s="23">
        <f t="shared" ref="L7:L70" si="3">0.5*(SQRT(($V$132/1000)^2+4*K7/3.14/$D$4/$V$131)-$V$132/1000)*1000</f>
        <v>1.0705251374113489</v>
      </c>
      <c r="M7" s="23">
        <f t="shared" ref="M7:M70" si="4">A10*2+$V$132</f>
        <v>330</v>
      </c>
      <c r="N7" s="23"/>
      <c r="O7" s="23"/>
      <c r="P7" s="23"/>
      <c r="Q7" s="23"/>
      <c r="R7" s="23"/>
      <c r="S7" s="25" t="s">
        <v>19</v>
      </c>
      <c r="T7" s="26" t="s">
        <v>20</v>
      </c>
      <c r="U7" s="27" t="s">
        <v>21</v>
      </c>
      <c r="V7" s="28" t="s">
        <v>22</v>
      </c>
      <c r="W7" s="4" t="s">
        <v>23</v>
      </c>
      <c r="X7" s="4" t="s">
        <v>24</v>
      </c>
      <c r="Y7" s="2"/>
      <c r="Z7" s="2"/>
      <c r="AA7" s="25" t="s">
        <v>19</v>
      </c>
      <c r="AB7" s="26" t="s">
        <v>20</v>
      </c>
      <c r="AC7" s="27" t="s">
        <v>21</v>
      </c>
      <c r="AD7" s="28" t="s">
        <v>22</v>
      </c>
      <c r="AE7" s="26" t="s">
        <v>25</v>
      </c>
    </row>
    <row r="8" spans="1:79" x14ac:dyDescent="0.3">
      <c r="A8" s="29">
        <f>$D$3+A7</f>
        <v>5</v>
      </c>
      <c r="B8" s="30">
        <f>((D8*$D$4*$D$5)*2.71)/1000000</f>
        <v>16.89497724000001</v>
      </c>
      <c r="C8" s="31">
        <f t="shared" ref="C8:C71" si="5">3.14*A8/1000*(A8+$V$132)/1000*$D$4*$V$131</f>
        <v>16.894977240000006</v>
      </c>
      <c r="D8" s="30">
        <f t="shared" ref="D8:D73" si="6">C8/$D$4/2.71/$D$5*1000000</f>
        <v>473.15641656416585</v>
      </c>
      <c r="E8" s="32">
        <f>(A8*2)+300</f>
        <v>310</v>
      </c>
      <c r="F8" s="15"/>
      <c r="G8" s="33">
        <f t="shared" ref="G8:G71" si="7">$I$4+G7</f>
        <v>5</v>
      </c>
      <c r="H8" s="23">
        <f t="shared" si="0"/>
        <v>1.4969226277207204</v>
      </c>
      <c r="I8" s="24">
        <f t="shared" si="1"/>
        <v>140.02872269159849</v>
      </c>
      <c r="J8" s="33">
        <f t="shared" ref="J8:J71" si="8">$I$5+J7</f>
        <v>110</v>
      </c>
      <c r="K8" s="23">
        <f t="shared" si="2"/>
        <v>3.9277655999999994</v>
      </c>
      <c r="L8" s="23">
        <f t="shared" si="3"/>
        <v>1.1771607149127228</v>
      </c>
      <c r="M8" s="23">
        <f t="shared" si="4"/>
        <v>340</v>
      </c>
      <c r="N8" s="23"/>
      <c r="O8" s="23"/>
      <c r="P8" s="23"/>
      <c r="Q8" s="23"/>
      <c r="R8" s="23"/>
      <c r="S8" s="34" t="s">
        <v>26</v>
      </c>
      <c r="T8" s="35">
        <v>2.2999999999999998</v>
      </c>
      <c r="U8" s="36">
        <f t="shared" ref="U8:U22" si="9">T8/2.71*100</f>
        <v>84.870848708487074</v>
      </c>
      <c r="V8" s="37">
        <f>(1-T8/2.71)*6.5</f>
        <v>0.98339483394833982</v>
      </c>
      <c r="W8" s="4">
        <v>2.4</v>
      </c>
      <c r="X8" s="4">
        <v>2.27</v>
      </c>
      <c r="Y8" s="2">
        <v>169</v>
      </c>
      <c r="Z8" s="2">
        <f t="shared" ref="Z8:Z13" si="10">156+2*Y8</f>
        <v>494</v>
      </c>
      <c r="AA8" s="34">
        <v>6.5</v>
      </c>
      <c r="AB8" s="38">
        <v>2.2999999999999998</v>
      </c>
      <c r="AC8" s="36">
        <f t="shared" ref="AC8:AC22" si="11">AB8/2.71*100</f>
        <v>84.870848708487074</v>
      </c>
      <c r="AD8" s="37">
        <f>(1-AB8/2.71)*6.5</f>
        <v>0.98339483394833982</v>
      </c>
      <c r="AE8" s="39">
        <v>52.2</v>
      </c>
    </row>
    <row r="9" spans="1:79" x14ac:dyDescent="0.3">
      <c r="A9" s="29">
        <f t="shared" ref="A9:A72" si="12">$D$3+A8</f>
        <v>10</v>
      </c>
      <c r="B9" s="30">
        <f t="shared" ref="B9:B72" si="13">((D9*$D$4*$D$5)*2.71)/1000000</f>
        <v>34.343888160000006</v>
      </c>
      <c r="C9" s="31">
        <f t="shared" si="5"/>
        <v>34.343888160000006</v>
      </c>
      <c r="D9" s="30">
        <f t="shared" si="6"/>
        <v>961.8261582615828</v>
      </c>
      <c r="E9" s="32">
        <f t="shared" ref="E9:E72" si="14">(A9*2)+300</f>
        <v>320</v>
      </c>
      <c r="F9" s="15"/>
      <c r="G9" s="33">
        <f t="shared" si="7"/>
        <v>6</v>
      </c>
      <c r="H9" s="23">
        <f t="shared" si="0"/>
        <v>1.7945357343389645</v>
      </c>
      <c r="I9" s="24">
        <f t="shared" si="1"/>
        <v>168.03446722991819</v>
      </c>
      <c r="J9" s="33">
        <f t="shared" si="8"/>
        <v>120</v>
      </c>
      <c r="K9" s="23">
        <f t="shared" si="2"/>
        <v>4.2848351999999998</v>
      </c>
      <c r="L9" s="23">
        <f t="shared" si="3"/>
        <v>1.2837211280575245</v>
      </c>
      <c r="M9" s="23">
        <f t="shared" si="4"/>
        <v>350</v>
      </c>
      <c r="N9" s="23"/>
      <c r="O9" s="23"/>
      <c r="P9" s="23"/>
      <c r="Q9" s="23"/>
      <c r="R9" s="23"/>
      <c r="S9" s="38" t="s">
        <v>27</v>
      </c>
      <c r="T9" s="35">
        <v>2.37</v>
      </c>
      <c r="U9" s="36">
        <f t="shared" si="9"/>
        <v>87.453874538745396</v>
      </c>
      <c r="V9" s="37">
        <f>(1-T9/2.71)*6.5</f>
        <v>0.81549815498154965</v>
      </c>
      <c r="W9" s="40">
        <v>2.4500000000000002</v>
      </c>
      <c r="X9" s="4">
        <v>2.37</v>
      </c>
      <c r="Y9" s="2">
        <v>184</v>
      </c>
      <c r="Z9" s="2">
        <f t="shared" si="10"/>
        <v>524</v>
      </c>
      <c r="AA9" s="34">
        <v>7</v>
      </c>
      <c r="AB9" s="38">
        <v>2.37</v>
      </c>
      <c r="AC9" s="36">
        <f t="shared" si="11"/>
        <v>87.453874538745396</v>
      </c>
      <c r="AD9" s="37">
        <f>(1-AB9/2.71)*6.5</f>
        <v>0.81549815498154965</v>
      </c>
      <c r="AE9" s="39"/>
    </row>
    <row r="10" spans="1:79" x14ac:dyDescent="0.3">
      <c r="A10" s="29">
        <f t="shared" si="12"/>
        <v>15</v>
      </c>
      <c r="B10" s="30">
        <f t="shared" si="13"/>
        <v>52.346732760000016</v>
      </c>
      <c r="C10" s="31">
        <f t="shared" si="5"/>
        <v>52.346732760000009</v>
      </c>
      <c r="D10" s="30">
        <f t="shared" si="6"/>
        <v>1466.0092250922514</v>
      </c>
      <c r="E10" s="32">
        <f t="shared" si="14"/>
        <v>330</v>
      </c>
      <c r="F10" s="15"/>
      <c r="G10" s="33">
        <f t="shared" si="7"/>
        <v>7</v>
      </c>
      <c r="H10" s="23">
        <f t="shared" si="0"/>
        <v>2.0915664721007365</v>
      </c>
      <c r="I10" s="24">
        <f t="shared" si="1"/>
        <v>196.0402117682379</v>
      </c>
      <c r="J10" s="33">
        <f t="shared" si="8"/>
        <v>130</v>
      </c>
      <c r="K10" s="23">
        <f t="shared" si="2"/>
        <v>4.6419047999999998</v>
      </c>
      <c r="L10" s="23">
        <f t="shared" si="3"/>
        <v>1.3902065355655691</v>
      </c>
      <c r="M10" s="23">
        <f t="shared" si="4"/>
        <v>360</v>
      </c>
      <c r="N10" s="23"/>
      <c r="O10" s="23"/>
      <c r="P10" s="23"/>
      <c r="Q10" s="23"/>
      <c r="R10" s="23"/>
      <c r="S10" s="38">
        <v>7</v>
      </c>
      <c r="T10" s="35">
        <v>2.3199999999999998</v>
      </c>
      <c r="U10" s="36">
        <f t="shared" si="9"/>
        <v>85.608856088560884</v>
      </c>
      <c r="V10" s="37">
        <f t="shared" ref="V10:V22" si="15">(1-T10/2.71)*S10</f>
        <v>1.0073800738007384</v>
      </c>
      <c r="Y10" s="2">
        <v>199</v>
      </c>
      <c r="Z10" s="2">
        <f t="shared" si="10"/>
        <v>554</v>
      </c>
      <c r="AA10" s="34">
        <v>7</v>
      </c>
      <c r="AB10" s="38">
        <v>2.3199999999999998</v>
      </c>
      <c r="AC10" s="36">
        <f t="shared" si="11"/>
        <v>85.608856088560884</v>
      </c>
      <c r="AD10" s="37">
        <f t="shared" ref="AD10:AD22" si="16">(1-AB10/2.71)*AA10</f>
        <v>1.0073800738007384</v>
      </c>
      <c r="AE10" s="39"/>
    </row>
    <row r="11" spans="1:79" x14ac:dyDescent="0.3">
      <c r="A11" s="29">
        <f t="shared" si="12"/>
        <v>20</v>
      </c>
      <c r="B11" s="30">
        <f t="shared" si="13"/>
        <v>70.903511040000026</v>
      </c>
      <c r="C11" s="31">
        <f t="shared" si="5"/>
        <v>70.903511040000012</v>
      </c>
      <c r="D11" s="30">
        <f t="shared" si="6"/>
        <v>1985.7056170561709</v>
      </c>
      <c r="E11" s="32">
        <f t="shared" si="14"/>
        <v>340</v>
      </c>
      <c r="F11" s="15"/>
      <c r="G11" s="33">
        <f t="shared" si="7"/>
        <v>8</v>
      </c>
      <c r="H11" s="23">
        <f t="shared" si="0"/>
        <v>2.3880182464203759</v>
      </c>
      <c r="I11" s="24">
        <f t="shared" si="1"/>
        <v>224.0459563065576</v>
      </c>
      <c r="J11" s="33">
        <f t="shared" si="8"/>
        <v>140</v>
      </c>
      <c r="K11" s="23">
        <f t="shared" si="2"/>
        <v>4.9989743999999998</v>
      </c>
      <c r="L11" s="23">
        <f t="shared" si="3"/>
        <v>1.4966170955989511</v>
      </c>
      <c r="M11" s="23">
        <f t="shared" si="4"/>
        <v>370</v>
      </c>
      <c r="N11" s="23"/>
      <c r="O11" s="23"/>
      <c r="P11" s="23"/>
      <c r="Q11" s="23"/>
      <c r="R11" s="23"/>
      <c r="S11" s="38">
        <v>8</v>
      </c>
      <c r="T11" s="35">
        <v>2.41</v>
      </c>
      <c r="U11" s="36">
        <f t="shared" si="9"/>
        <v>88.929889298892988</v>
      </c>
      <c r="V11" s="37">
        <f t="shared" si="15"/>
        <v>0.88560885608856044</v>
      </c>
      <c r="Y11" s="2">
        <v>212</v>
      </c>
      <c r="Z11" s="2">
        <f t="shared" si="10"/>
        <v>580</v>
      </c>
      <c r="AA11" s="34">
        <v>8</v>
      </c>
      <c r="AB11" s="38">
        <v>2.41</v>
      </c>
      <c r="AC11" s="36">
        <f t="shared" si="11"/>
        <v>88.929889298892988</v>
      </c>
      <c r="AD11" s="37">
        <f t="shared" si="16"/>
        <v>0.88560885608856044</v>
      </c>
      <c r="AE11" s="39">
        <v>56</v>
      </c>
    </row>
    <row r="12" spans="1:79" x14ac:dyDescent="0.3">
      <c r="A12" s="29">
        <f t="shared" si="12"/>
        <v>25</v>
      </c>
      <c r="B12" s="30">
        <f t="shared" si="13"/>
        <v>90.014223000000001</v>
      </c>
      <c r="C12" s="31">
        <f t="shared" si="5"/>
        <v>90.014223000000001</v>
      </c>
      <c r="D12" s="30">
        <f t="shared" si="6"/>
        <v>2520.9153341533415</v>
      </c>
      <c r="E12" s="32">
        <f t="shared" si="14"/>
        <v>350</v>
      </c>
      <c r="F12" s="15"/>
      <c r="G12" s="33">
        <f t="shared" si="7"/>
        <v>9</v>
      </c>
      <c r="H12" s="23">
        <f t="shared" si="0"/>
        <v>2.6838944296525002</v>
      </c>
      <c r="I12" s="24">
        <f t="shared" si="1"/>
        <v>252.0517008448773</v>
      </c>
      <c r="J12" s="33">
        <f t="shared" si="8"/>
        <v>150</v>
      </c>
      <c r="K12" s="23">
        <f t="shared" si="2"/>
        <v>5.3560439999999989</v>
      </c>
      <c r="L12" s="23">
        <f t="shared" si="3"/>
        <v>1.6029529657646535</v>
      </c>
      <c r="M12" s="23">
        <f t="shared" si="4"/>
        <v>380</v>
      </c>
      <c r="N12" s="23"/>
      <c r="O12" s="23"/>
      <c r="P12" s="23"/>
      <c r="Q12" s="23"/>
      <c r="R12" s="23"/>
      <c r="S12" s="38">
        <v>9</v>
      </c>
      <c r="T12" s="35">
        <v>2.41</v>
      </c>
      <c r="U12" s="36">
        <f t="shared" si="9"/>
        <v>88.929889298892988</v>
      </c>
      <c r="V12" s="37">
        <f t="shared" si="15"/>
        <v>0.99630996309963049</v>
      </c>
      <c r="Y12">
        <v>226</v>
      </c>
      <c r="Z12" s="2">
        <f t="shared" si="10"/>
        <v>608</v>
      </c>
      <c r="AA12" s="34">
        <v>9</v>
      </c>
      <c r="AB12" s="38">
        <v>2.41</v>
      </c>
      <c r="AC12" s="36">
        <f t="shared" si="11"/>
        <v>88.929889298892988</v>
      </c>
      <c r="AD12" s="37">
        <f t="shared" si="16"/>
        <v>0.99630996309963049</v>
      </c>
      <c r="AE12" s="39"/>
    </row>
    <row r="13" spans="1:79" x14ac:dyDescent="0.3">
      <c r="A13" s="29">
        <f t="shared" si="12"/>
        <v>30</v>
      </c>
      <c r="B13" s="30">
        <f t="shared" si="13"/>
        <v>109.67886864</v>
      </c>
      <c r="C13" s="31">
        <f t="shared" si="5"/>
        <v>109.67886864000002</v>
      </c>
      <c r="D13" s="30">
        <f t="shared" si="6"/>
        <v>3071.6383763837644</v>
      </c>
      <c r="E13" s="32">
        <f t="shared" si="14"/>
        <v>360</v>
      </c>
      <c r="F13" s="15"/>
      <c r="G13" s="33">
        <f t="shared" si="7"/>
        <v>10</v>
      </c>
      <c r="H13" s="23">
        <f t="shared" si="0"/>
        <v>2.9791983615393147</v>
      </c>
      <c r="I13" s="24">
        <f t="shared" si="1"/>
        <v>280.05744538319698</v>
      </c>
      <c r="J13" s="33">
        <f t="shared" si="8"/>
        <v>160</v>
      </c>
      <c r="K13" s="23">
        <f t="shared" si="2"/>
        <v>5.7131135999999998</v>
      </c>
      <c r="L13" s="23">
        <f t="shared" si="3"/>
        <v>1.7092143031172957</v>
      </c>
      <c r="M13" s="23">
        <f t="shared" si="4"/>
        <v>390</v>
      </c>
      <c r="N13" s="23"/>
      <c r="O13" s="23"/>
      <c r="P13" s="23"/>
      <c r="Q13" s="23"/>
      <c r="R13" s="23"/>
      <c r="S13" s="38">
        <v>11</v>
      </c>
      <c r="T13" s="35">
        <v>2.5099999999999998</v>
      </c>
      <c r="U13" s="36">
        <f t="shared" si="9"/>
        <v>92.619926199261982</v>
      </c>
      <c r="V13" s="37">
        <f t="shared" si="15"/>
        <v>0.81180811808118203</v>
      </c>
      <c r="Y13">
        <v>239</v>
      </c>
      <c r="Z13" s="2">
        <f t="shared" si="10"/>
        <v>634</v>
      </c>
      <c r="AA13" s="34">
        <v>11</v>
      </c>
      <c r="AB13" s="38">
        <v>2.5099999999999998</v>
      </c>
      <c r="AC13" s="36">
        <f t="shared" si="11"/>
        <v>92.619926199261982</v>
      </c>
      <c r="AD13" s="37">
        <f t="shared" si="16"/>
        <v>0.81180811808118203</v>
      </c>
      <c r="AE13" s="39"/>
    </row>
    <row r="14" spans="1:79" x14ac:dyDescent="0.3">
      <c r="A14" s="29">
        <f t="shared" si="12"/>
        <v>35</v>
      </c>
      <c r="B14" s="30">
        <f t="shared" si="13"/>
        <v>129.89744796000002</v>
      </c>
      <c r="C14" s="31">
        <f t="shared" si="5"/>
        <v>129.89744796000002</v>
      </c>
      <c r="D14" s="30">
        <f t="shared" si="6"/>
        <v>3637.8747437474381</v>
      </c>
      <c r="E14" s="32">
        <f t="shared" si="14"/>
        <v>370</v>
      </c>
      <c r="F14" s="15"/>
      <c r="G14" s="33">
        <f t="shared" si="7"/>
        <v>11</v>
      </c>
      <c r="H14" s="23">
        <f t="shared" si="0"/>
        <v>3.2739333496505099</v>
      </c>
      <c r="I14" s="24">
        <f t="shared" si="1"/>
        <v>308.06318992151671</v>
      </c>
      <c r="J14" s="33">
        <f t="shared" si="8"/>
        <v>170</v>
      </c>
      <c r="K14" s="23">
        <f t="shared" si="2"/>
        <v>6.0701832000000007</v>
      </c>
      <c r="L14" s="23">
        <f t="shared" si="3"/>
        <v>1.8154012641619088</v>
      </c>
      <c r="M14" s="23">
        <f t="shared" si="4"/>
        <v>400</v>
      </c>
      <c r="N14" s="23"/>
      <c r="O14" s="23"/>
      <c r="P14" s="23"/>
      <c r="Q14" s="23"/>
      <c r="R14" s="23"/>
      <c r="S14" s="38">
        <v>11.5</v>
      </c>
      <c r="T14" s="35">
        <v>2.5099999999999998</v>
      </c>
      <c r="U14" s="36">
        <f t="shared" si="9"/>
        <v>92.619926199261982</v>
      </c>
      <c r="V14" s="37">
        <f t="shared" si="15"/>
        <v>0.84870848708487212</v>
      </c>
      <c r="AA14" s="34">
        <v>11.5</v>
      </c>
      <c r="AB14" s="38">
        <v>2.5099999999999998</v>
      </c>
      <c r="AC14" s="36">
        <f t="shared" si="11"/>
        <v>92.619926199261982</v>
      </c>
      <c r="AD14" s="37">
        <f t="shared" si="16"/>
        <v>0.84870848708487212</v>
      </c>
      <c r="AE14" s="39"/>
    </row>
    <row r="15" spans="1:79" x14ac:dyDescent="0.3">
      <c r="A15" s="29">
        <f t="shared" si="12"/>
        <v>40</v>
      </c>
      <c r="B15" s="30">
        <f t="shared" si="13"/>
        <v>150.66996096</v>
      </c>
      <c r="C15" s="31">
        <f t="shared" si="5"/>
        <v>150.66996096000003</v>
      </c>
      <c r="D15" s="30">
        <f t="shared" si="6"/>
        <v>4219.6244362443622</v>
      </c>
      <c r="E15" s="32">
        <f t="shared" si="14"/>
        <v>380</v>
      </c>
      <c r="F15" s="15"/>
      <c r="G15" s="33">
        <f t="shared" si="7"/>
        <v>12</v>
      </c>
      <c r="H15" s="23">
        <f t="shared" si="0"/>
        <v>3.5681026698156093</v>
      </c>
      <c r="I15" s="24">
        <f t="shared" si="1"/>
        <v>336.06893445983638</v>
      </c>
      <c r="J15" s="33">
        <f t="shared" si="8"/>
        <v>180</v>
      </c>
      <c r="K15" s="23">
        <f t="shared" si="2"/>
        <v>6.4272527999999989</v>
      </c>
      <c r="L15" s="23">
        <f t="shared" si="3"/>
        <v>1.9215140048565171</v>
      </c>
      <c r="M15" s="23">
        <f t="shared" si="4"/>
        <v>410</v>
      </c>
      <c r="N15" s="23"/>
      <c r="O15" s="23"/>
      <c r="P15" s="23"/>
      <c r="Q15" s="23"/>
      <c r="R15" s="23"/>
      <c r="S15" s="38">
        <v>12</v>
      </c>
      <c r="T15" s="35">
        <v>2.5099999999999998</v>
      </c>
      <c r="U15" s="36">
        <f t="shared" si="9"/>
        <v>92.619926199261982</v>
      </c>
      <c r="V15" s="37">
        <f t="shared" si="15"/>
        <v>0.88560885608856221</v>
      </c>
      <c r="AA15" s="34">
        <v>12</v>
      </c>
      <c r="AB15" s="38">
        <v>2.5099999999999998</v>
      </c>
      <c r="AC15" s="36">
        <f t="shared" si="11"/>
        <v>92.619926199261982</v>
      </c>
      <c r="AD15" s="37">
        <f t="shared" si="16"/>
        <v>0.88560885608856221</v>
      </c>
      <c r="AE15" s="39"/>
    </row>
    <row r="16" spans="1:79" x14ac:dyDescent="0.3">
      <c r="A16" s="29">
        <f t="shared" si="12"/>
        <v>45</v>
      </c>
      <c r="B16" s="30">
        <f t="shared" si="13"/>
        <v>171.99640764000003</v>
      </c>
      <c r="C16" s="31">
        <f t="shared" si="5"/>
        <v>171.99640764000003</v>
      </c>
      <c r="D16" s="30">
        <f t="shared" si="6"/>
        <v>4816.8874538745395</v>
      </c>
      <c r="E16" s="32">
        <f t="shared" si="14"/>
        <v>390</v>
      </c>
      <c r="F16" s="15"/>
      <c r="G16" s="33">
        <f t="shared" si="7"/>
        <v>13</v>
      </c>
      <c r="H16" s="23">
        <f t="shared" si="0"/>
        <v>3.8617095665485768</v>
      </c>
      <c r="I16" s="24">
        <f t="shared" si="1"/>
        <v>364.07467899815606</v>
      </c>
      <c r="J16" s="33">
        <f t="shared" si="8"/>
        <v>190</v>
      </c>
      <c r="K16" s="23">
        <f t="shared" si="2"/>
        <v>6.7843223999999998</v>
      </c>
      <c r="L16" s="23">
        <f t="shared" si="3"/>
        <v>2.0275526806149138</v>
      </c>
      <c r="M16" s="23">
        <f t="shared" si="4"/>
        <v>420</v>
      </c>
      <c r="N16" s="23"/>
      <c r="O16" s="23"/>
      <c r="P16" s="23"/>
      <c r="Q16" s="23"/>
      <c r="R16" s="23"/>
      <c r="S16" s="38">
        <v>38</v>
      </c>
      <c r="T16" s="35">
        <v>2.65</v>
      </c>
      <c r="U16" s="36">
        <f t="shared" si="9"/>
        <v>97.785977859778598</v>
      </c>
      <c r="V16" s="37">
        <f t="shared" si="15"/>
        <v>0.8413284132841341</v>
      </c>
      <c r="AA16" s="34">
        <v>38</v>
      </c>
      <c r="AB16" s="38">
        <v>2.65</v>
      </c>
      <c r="AC16" s="36">
        <f t="shared" si="11"/>
        <v>97.785977859778598</v>
      </c>
      <c r="AD16" s="37">
        <f t="shared" si="16"/>
        <v>0.8413284132841341</v>
      </c>
      <c r="AE16" s="39">
        <v>58.3</v>
      </c>
    </row>
    <row r="17" spans="1:31" x14ac:dyDescent="0.3">
      <c r="A17" s="29">
        <f t="shared" si="12"/>
        <v>50</v>
      </c>
      <c r="B17" s="30">
        <f t="shared" si="13"/>
        <v>193.87678800000003</v>
      </c>
      <c r="C17" s="31">
        <f t="shared" si="5"/>
        <v>193.87678800000003</v>
      </c>
      <c r="D17" s="30">
        <f t="shared" si="6"/>
        <v>5429.6637966379676</v>
      </c>
      <c r="E17" s="32">
        <f t="shared" si="14"/>
        <v>400</v>
      </c>
      <c r="F17" s="15"/>
      <c r="G17" s="33">
        <f t="shared" si="7"/>
        <v>14</v>
      </c>
      <c r="H17" s="23">
        <f t="shared" si="0"/>
        <v>4.1547572534654797</v>
      </c>
      <c r="I17" s="24">
        <f t="shared" si="1"/>
        <v>392.08042353647579</v>
      </c>
      <c r="J17" s="33">
        <f t="shared" si="8"/>
        <v>200</v>
      </c>
      <c r="K17" s="23">
        <f t="shared" si="2"/>
        <v>7.1413920000000006</v>
      </c>
      <c r="L17" s="23">
        <f t="shared" si="3"/>
        <v>2.1335174463091855</v>
      </c>
      <c r="M17" s="23">
        <f t="shared" si="4"/>
        <v>430</v>
      </c>
      <c r="N17" s="23"/>
      <c r="O17" s="23"/>
      <c r="P17" s="23"/>
      <c r="Q17" s="23"/>
      <c r="R17" s="23"/>
      <c r="S17" s="38">
        <v>45</v>
      </c>
      <c r="T17" s="35">
        <v>2.65</v>
      </c>
      <c r="U17" s="36">
        <f t="shared" si="9"/>
        <v>97.785977859778598</v>
      </c>
      <c r="V17" s="37">
        <f t="shared" si="15"/>
        <v>0.99630996309963249</v>
      </c>
      <c r="AA17" s="34">
        <v>45</v>
      </c>
      <c r="AB17" s="38">
        <v>2.65</v>
      </c>
      <c r="AC17" s="36">
        <f t="shared" si="11"/>
        <v>97.785977859778598</v>
      </c>
      <c r="AD17" s="37">
        <f t="shared" si="16"/>
        <v>0.99630996309963249</v>
      </c>
      <c r="AE17" s="39"/>
    </row>
    <row r="18" spans="1:31" x14ac:dyDescent="0.3">
      <c r="A18" s="29">
        <f t="shared" si="12"/>
        <v>55</v>
      </c>
      <c r="B18" s="30">
        <f t="shared" si="13"/>
        <v>216.31110204000004</v>
      </c>
      <c r="C18" s="31">
        <f t="shared" si="5"/>
        <v>216.31110204000007</v>
      </c>
      <c r="D18" s="30">
        <f t="shared" si="6"/>
        <v>6057.9534645346475</v>
      </c>
      <c r="E18" s="32">
        <f t="shared" si="14"/>
        <v>410</v>
      </c>
      <c r="F18" s="15"/>
      <c r="G18" s="33">
        <f t="shared" si="7"/>
        <v>15</v>
      </c>
      <c r="H18" s="23">
        <f t="shared" si="0"/>
        <v>4.4472489136947457</v>
      </c>
      <c r="I18" s="24">
        <f t="shared" si="1"/>
        <v>420.08616807479547</v>
      </c>
      <c r="J18" s="33">
        <f t="shared" si="8"/>
        <v>210</v>
      </c>
      <c r="K18" s="23">
        <f t="shared" si="2"/>
        <v>7.4984616000000006</v>
      </c>
      <c r="L18" s="23">
        <f t="shared" si="3"/>
        <v>2.239408456272546</v>
      </c>
      <c r="M18" s="23">
        <f t="shared" si="4"/>
        <v>440</v>
      </c>
      <c r="N18" s="23"/>
      <c r="O18" s="23"/>
      <c r="P18" s="23"/>
      <c r="Q18" s="23"/>
      <c r="R18" s="23"/>
      <c r="S18" s="38">
        <v>50</v>
      </c>
      <c r="T18" s="35">
        <v>2.65</v>
      </c>
      <c r="U18" s="36">
        <f t="shared" si="9"/>
        <v>97.785977859778598</v>
      </c>
      <c r="V18" s="37">
        <f t="shared" si="15"/>
        <v>1.1070110701107028</v>
      </c>
      <c r="AA18" s="34">
        <v>50</v>
      </c>
      <c r="AB18" s="38">
        <v>2.65</v>
      </c>
      <c r="AC18" s="36">
        <f t="shared" si="11"/>
        <v>97.785977859778598</v>
      </c>
      <c r="AD18" s="37">
        <f t="shared" si="16"/>
        <v>1.1070110701107028</v>
      </c>
      <c r="AE18" s="39"/>
    </row>
    <row r="19" spans="1:31" x14ac:dyDescent="0.3">
      <c r="A19" s="29">
        <f t="shared" si="12"/>
        <v>60</v>
      </c>
      <c r="B19" s="30">
        <f t="shared" si="13"/>
        <v>239.29934976000001</v>
      </c>
      <c r="C19" s="31">
        <f t="shared" si="5"/>
        <v>239.29934975999998</v>
      </c>
      <c r="D19" s="30">
        <f t="shared" si="6"/>
        <v>6701.7564575645756</v>
      </c>
      <c r="E19" s="32">
        <f t="shared" si="14"/>
        <v>420</v>
      </c>
      <c r="F19" s="15"/>
      <c r="G19" s="33">
        <f t="shared" si="7"/>
        <v>16</v>
      </c>
      <c r="H19" s="23">
        <f t="shared" si="0"/>
        <v>4.7391877002807004</v>
      </c>
      <c r="I19" s="24">
        <f t="shared" si="1"/>
        <v>448.0919126131152</v>
      </c>
      <c r="J19" s="33">
        <f t="shared" si="8"/>
        <v>220</v>
      </c>
      <c r="K19" s="23">
        <f t="shared" si="2"/>
        <v>7.8555311999999988</v>
      </c>
      <c r="L19" s="23">
        <f t="shared" si="3"/>
        <v>2.3452258643017476</v>
      </c>
      <c r="M19" s="23">
        <f t="shared" si="4"/>
        <v>450</v>
      </c>
      <c r="N19" s="23"/>
      <c r="O19" s="23"/>
      <c r="P19" s="23"/>
      <c r="Q19" s="23"/>
      <c r="R19" s="23"/>
      <c r="S19" s="38">
        <v>60</v>
      </c>
      <c r="T19" s="35">
        <v>2.65</v>
      </c>
      <c r="U19" s="36">
        <f t="shared" si="9"/>
        <v>97.785977859778598</v>
      </c>
      <c r="V19" s="37">
        <f t="shared" si="15"/>
        <v>1.3284132841328433</v>
      </c>
      <c r="AA19" s="34">
        <v>60</v>
      </c>
      <c r="AB19" s="38">
        <v>2.65</v>
      </c>
      <c r="AC19" s="36">
        <f t="shared" si="11"/>
        <v>97.785977859778598</v>
      </c>
      <c r="AD19" s="37">
        <f t="shared" si="16"/>
        <v>1.3284132841328433</v>
      </c>
      <c r="AE19" s="39"/>
    </row>
    <row r="20" spans="1:31" x14ac:dyDescent="0.3">
      <c r="A20" s="29">
        <f t="shared" si="12"/>
        <v>65</v>
      </c>
      <c r="B20" s="30">
        <f t="shared" si="13"/>
        <v>262.84153115999999</v>
      </c>
      <c r="C20" s="31">
        <f t="shared" si="5"/>
        <v>262.84153115999999</v>
      </c>
      <c r="D20" s="30">
        <f t="shared" si="6"/>
        <v>7361.0727757277564</v>
      </c>
      <c r="E20" s="32">
        <f t="shared" si="14"/>
        <v>430</v>
      </c>
      <c r="F20" s="15"/>
      <c r="G20" s="33">
        <f t="shared" si="7"/>
        <v>17</v>
      </c>
      <c r="H20" s="23">
        <f t="shared" si="0"/>
        <v>5.0305767365800005</v>
      </c>
      <c r="I20" s="24">
        <f t="shared" si="1"/>
        <v>476.09765715143493</v>
      </c>
      <c r="J20" s="33">
        <f t="shared" si="8"/>
        <v>230</v>
      </c>
      <c r="K20" s="23">
        <f t="shared" si="2"/>
        <v>8.2126008000000006</v>
      </c>
      <c r="L20" s="23">
        <f t="shared" si="3"/>
        <v>2.4509698236598041</v>
      </c>
      <c r="M20" s="23">
        <f t="shared" si="4"/>
        <v>460</v>
      </c>
      <c r="N20" s="23"/>
      <c r="O20" s="23"/>
      <c r="P20" s="23"/>
      <c r="Q20" s="23"/>
      <c r="R20" s="23"/>
      <c r="S20" s="38">
        <v>80</v>
      </c>
      <c r="T20" s="35">
        <v>2.65</v>
      </c>
      <c r="U20" s="36">
        <f t="shared" si="9"/>
        <v>97.785977859778598</v>
      </c>
      <c r="V20" s="37">
        <f t="shared" si="15"/>
        <v>1.7712177121771244</v>
      </c>
      <c r="AA20" s="34">
        <v>80</v>
      </c>
      <c r="AB20" s="38">
        <v>2.65</v>
      </c>
      <c r="AC20" s="36">
        <f t="shared" si="11"/>
        <v>97.785977859778598</v>
      </c>
      <c r="AD20" s="37">
        <f t="shared" si="16"/>
        <v>1.7712177121771244</v>
      </c>
      <c r="AE20" s="39"/>
    </row>
    <row r="21" spans="1:31" x14ac:dyDescent="0.3">
      <c r="A21" s="29">
        <f t="shared" si="12"/>
        <v>70</v>
      </c>
      <c r="B21" s="30">
        <f t="shared" si="13"/>
        <v>286.93764624000005</v>
      </c>
      <c r="C21" s="31">
        <f t="shared" si="5"/>
        <v>286.93764624000005</v>
      </c>
      <c r="D21" s="30">
        <f t="shared" si="6"/>
        <v>8035.9024190241935</v>
      </c>
      <c r="E21" s="32">
        <f t="shared" si="14"/>
        <v>440</v>
      </c>
      <c r="F21" s="15"/>
      <c r="G21" s="33">
        <f t="shared" si="7"/>
        <v>18</v>
      </c>
      <c r="H21" s="23">
        <f t="shared" si="0"/>
        <v>5.3214191166515707</v>
      </c>
      <c r="I21" s="24">
        <f t="shared" si="1"/>
        <v>504.10340168975461</v>
      </c>
      <c r="J21" s="33">
        <f t="shared" si="8"/>
        <v>240</v>
      </c>
      <c r="K21" s="23">
        <f t="shared" si="2"/>
        <v>8.5696703999999997</v>
      </c>
      <c r="L21" s="23">
        <f t="shared" si="3"/>
        <v>2.5566404870786261</v>
      </c>
      <c r="M21" s="23">
        <f t="shared" si="4"/>
        <v>470</v>
      </c>
      <c r="N21" s="23"/>
      <c r="O21" s="23"/>
      <c r="P21" s="23"/>
      <c r="Q21" s="23"/>
      <c r="R21" s="23"/>
      <c r="S21" s="38">
        <v>100</v>
      </c>
      <c r="T21" s="35">
        <v>2.66</v>
      </c>
      <c r="U21" s="36">
        <f t="shared" si="9"/>
        <v>98.154981549815503</v>
      </c>
      <c r="V21" s="37">
        <f t="shared" si="15"/>
        <v>1.8450184501844991</v>
      </c>
      <c r="AA21" s="34">
        <v>100</v>
      </c>
      <c r="AB21" s="38">
        <v>2.66</v>
      </c>
      <c r="AC21" s="36">
        <f t="shared" si="11"/>
        <v>98.154981549815503</v>
      </c>
      <c r="AD21" s="37">
        <f t="shared" si="16"/>
        <v>1.8450184501844991</v>
      </c>
      <c r="AE21" s="39">
        <v>58.8</v>
      </c>
    </row>
    <row r="22" spans="1:31" x14ac:dyDescent="0.3">
      <c r="A22" s="29">
        <f t="shared" si="12"/>
        <v>75</v>
      </c>
      <c r="B22" s="30">
        <f t="shared" si="13"/>
        <v>311.587695</v>
      </c>
      <c r="C22" s="31">
        <f t="shared" si="5"/>
        <v>311.58769500000005</v>
      </c>
      <c r="D22" s="30">
        <f t="shared" si="6"/>
        <v>8726.2453874538751</v>
      </c>
      <c r="E22" s="32">
        <f t="shared" si="14"/>
        <v>450</v>
      </c>
      <c r="F22" s="15"/>
      <c r="G22" s="33">
        <f t="shared" si="7"/>
        <v>19</v>
      </c>
      <c r="H22" s="23">
        <f t="shared" si="0"/>
        <v>5.6117179056399404</v>
      </c>
      <c r="I22" s="24">
        <f t="shared" si="1"/>
        <v>532.10914622807434</v>
      </c>
      <c r="J22" s="33">
        <f t="shared" si="8"/>
        <v>250</v>
      </c>
      <c r="K22" s="23">
        <f t="shared" si="2"/>
        <v>8.9267400000000006</v>
      </c>
      <c r="L22" s="23">
        <f t="shared" si="3"/>
        <v>2.6622380067614637</v>
      </c>
      <c r="M22" s="23">
        <f t="shared" si="4"/>
        <v>480</v>
      </c>
      <c r="N22" s="23"/>
      <c r="O22" s="23"/>
      <c r="P22" s="23"/>
      <c r="Q22" s="23"/>
      <c r="R22" s="23"/>
      <c r="S22" s="41">
        <v>140</v>
      </c>
      <c r="T22" s="42">
        <v>2.67</v>
      </c>
      <c r="U22" s="43">
        <f t="shared" si="9"/>
        <v>98.523985239852394</v>
      </c>
      <c r="V22" s="44">
        <f t="shared" si="15"/>
        <v>2.0664206642066452</v>
      </c>
      <c r="AA22" s="45">
        <v>140</v>
      </c>
      <c r="AB22" s="41">
        <v>2.67</v>
      </c>
      <c r="AC22" s="43">
        <f t="shared" si="11"/>
        <v>98.523985239852394</v>
      </c>
      <c r="AD22" s="44">
        <f t="shared" si="16"/>
        <v>2.0664206642066452</v>
      </c>
      <c r="AE22" s="46"/>
    </row>
    <row r="23" spans="1:31" x14ac:dyDescent="0.3">
      <c r="A23" s="29">
        <f t="shared" si="12"/>
        <v>80</v>
      </c>
      <c r="B23" s="30">
        <f t="shared" si="13"/>
        <v>336.79167744000011</v>
      </c>
      <c r="C23" s="31">
        <f t="shared" si="5"/>
        <v>336.79167744000006</v>
      </c>
      <c r="D23" s="30">
        <f t="shared" si="6"/>
        <v>9432.101681016813</v>
      </c>
      <c r="E23" s="32">
        <f t="shared" si="14"/>
        <v>460</v>
      </c>
      <c r="F23" s="15"/>
      <c r="G23" s="33">
        <f t="shared" si="7"/>
        <v>20</v>
      </c>
      <c r="H23" s="23">
        <f t="shared" si="0"/>
        <v>5.9014761401519902</v>
      </c>
      <c r="I23" s="24">
        <f t="shared" si="1"/>
        <v>560.11489076639396</v>
      </c>
      <c r="J23" s="33">
        <f t="shared" si="8"/>
        <v>260</v>
      </c>
      <c r="K23" s="23">
        <f t="shared" si="2"/>
        <v>9.2838095999999997</v>
      </c>
      <c r="L23" s="23">
        <f t="shared" si="3"/>
        <v>2.7677625343855148</v>
      </c>
      <c r="M23" s="23">
        <f t="shared" si="4"/>
        <v>490</v>
      </c>
      <c r="N23" s="23"/>
      <c r="O23" s="23"/>
      <c r="P23" s="23"/>
      <c r="Q23" s="23"/>
      <c r="R23" s="23"/>
    </row>
    <row r="24" spans="1:31" x14ac:dyDescent="0.3">
      <c r="A24" s="29">
        <f t="shared" si="12"/>
        <v>85</v>
      </c>
      <c r="B24" s="30">
        <f t="shared" si="13"/>
        <v>362.54959356000006</v>
      </c>
      <c r="C24" s="31">
        <f t="shared" si="5"/>
        <v>362.54959356000012</v>
      </c>
      <c r="D24" s="30">
        <f t="shared" si="6"/>
        <v>10153.471299712999</v>
      </c>
      <c r="E24" s="32">
        <f t="shared" si="14"/>
        <v>470</v>
      </c>
      <c r="F24" s="15"/>
      <c r="G24" s="33">
        <f t="shared" si="7"/>
        <v>21</v>
      </c>
      <c r="H24" s="23">
        <f t="shared" si="0"/>
        <v>6.1906968286277175</v>
      </c>
      <c r="I24" s="24">
        <f t="shared" si="1"/>
        <v>588.12063530471369</v>
      </c>
      <c r="J24" s="33">
        <f t="shared" si="8"/>
        <v>270</v>
      </c>
      <c r="K24" s="23">
        <f t="shared" si="2"/>
        <v>9.6408791999999988</v>
      </c>
      <c r="L24" s="23">
        <f t="shared" si="3"/>
        <v>2.8732142211045639</v>
      </c>
      <c r="M24" s="23">
        <f t="shared" si="4"/>
        <v>500</v>
      </c>
      <c r="N24" s="23"/>
      <c r="O24" s="23"/>
      <c r="P24" s="23"/>
      <c r="Q24" s="23"/>
      <c r="R24" s="23"/>
      <c r="V24"/>
      <c r="W24"/>
      <c r="X24"/>
    </row>
    <row r="25" spans="1:31" x14ac:dyDescent="0.3">
      <c r="A25" s="29">
        <f t="shared" si="12"/>
        <v>90</v>
      </c>
      <c r="B25" s="30">
        <f t="shared" si="13"/>
        <v>388.86144335999995</v>
      </c>
      <c r="C25" s="31">
        <f t="shared" si="5"/>
        <v>388.86144336000001</v>
      </c>
      <c r="D25" s="30">
        <f t="shared" si="6"/>
        <v>10890.354243542433</v>
      </c>
      <c r="E25" s="32">
        <f t="shared" si="14"/>
        <v>480</v>
      </c>
      <c r="F25" s="15"/>
      <c r="G25" s="33">
        <f t="shared" si="7"/>
        <v>22</v>
      </c>
      <c r="H25" s="23">
        <f t="shared" si="0"/>
        <v>6.479382951704582</v>
      </c>
      <c r="I25" s="24">
        <f t="shared" si="1"/>
        <v>616.12637984303342</v>
      </c>
      <c r="J25" s="33">
        <f t="shared" si="8"/>
        <v>280</v>
      </c>
      <c r="K25" s="23">
        <f t="shared" si="2"/>
        <v>9.9979487999999996</v>
      </c>
      <c r="L25" s="23">
        <f t="shared" si="3"/>
        <v>2.9785932175513397</v>
      </c>
      <c r="M25" s="23">
        <f t="shared" si="4"/>
        <v>510</v>
      </c>
      <c r="N25" s="23"/>
      <c r="O25" s="23"/>
      <c r="P25" s="23"/>
      <c r="Q25" s="23"/>
      <c r="R25" s="23"/>
      <c r="V25">
        <f>2.71-0.98</f>
        <v>1.73</v>
      </c>
      <c r="W25"/>
      <c r="X25"/>
    </row>
    <row r="26" spans="1:31" x14ac:dyDescent="0.3">
      <c r="A26" s="29">
        <f t="shared" si="12"/>
        <v>95</v>
      </c>
      <c r="B26" s="30">
        <f t="shared" si="13"/>
        <v>415.7272268399999</v>
      </c>
      <c r="C26" s="31">
        <f t="shared" si="5"/>
        <v>415.72722684000001</v>
      </c>
      <c r="D26" s="30">
        <f t="shared" si="6"/>
        <v>11642.750512505123</v>
      </c>
      <c r="E26" s="32">
        <f t="shared" si="14"/>
        <v>490</v>
      </c>
      <c r="F26" s="15"/>
      <c r="G26" s="33">
        <f t="shared" si="7"/>
        <v>23</v>
      </c>
      <c r="H26" s="23">
        <f t="shared" si="0"/>
        <v>6.7675374625758842</v>
      </c>
      <c r="I26" s="24">
        <f t="shared" si="1"/>
        <v>644.13212438135315</v>
      </c>
      <c r="J26" s="33">
        <f t="shared" si="8"/>
        <v>290</v>
      </c>
      <c r="K26" s="23">
        <f t="shared" si="2"/>
        <v>10.355018400000001</v>
      </c>
      <c r="L26" s="23">
        <f t="shared" si="3"/>
        <v>3.0838996738402069</v>
      </c>
      <c r="M26" s="23">
        <f t="shared" si="4"/>
        <v>520</v>
      </c>
      <c r="N26" s="47" t="s">
        <v>28</v>
      </c>
      <c r="O26" s="47" t="s">
        <v>29</v>
      </c>
      <c r="P26" s="23" t="s">
        <v>30</v>
      </c>
      <c r="Q26" s="23"/>
      <c r="R26" s="23"/>
      <c r="V26"/>
      <c r="W26"/>
      <c r="X26"/>
    </row>
    <row r="27" spans="1:31" x14ac:dyDescent="0.3">
      <c r="A27" s="29">
        <f t="shared" si="12"/>
        <v>100</v>
      </c>
      <c r="B27" s="30">
        <f t="shared" si="13"/>
        <v>443.14694399999991</v>
      </c>
      <c r="C27" s="31">
        <f t="shared" si="5"/>
        <v>443.14694399999996</v>
      </c>
      <c r="D27" s="30">
        <f t="shared" si="6"/>
        <v>12410.660106601064</v>
      </c>
      <c r="E27" s="32">
        <f t="shared" si="14"/>
        <v>500</v>
      </c>
      <c r="F27" s="15"/>
      <c r="G27" s="33">
        <f t="shared" si="7"/>
        <v>24</v>
      </c>
      <c r="H27" s="23">
        <f t="shared" si="0"/>
        <v>7.0551632873432633</v>
      </c>
      <c r="I27" s="24">
        <f t="shared" si="1"/>
        <v>672.13786891967277</v>
      </c>
      <c r="J27" s="33">
        <f t="shared" si="8"/>
        <v>300</v>
      </c>
      <c r="K27" s="23">
        <f t="shared" si="2"/>
        <v>10.712087999999998</v>
      </c>
      <c r="L27" s="23">
        <f t="shared" si="3"/>
        <v>3.1891337395694439</v>
      </c>
      <c r="M27" s="23">
        <f t="shared" si="4"/>
        <v>530</v>
      </c>
      <c r="N27" s="47" t="s">
        <v>31</v>
      </c>
      <c r="O27" s="48" t="s">
        <v>32</v>
      </c>
      <c r="P27" s="23">
        <v>1224</v>
      </c>
      <c r="Q27" s="23"/>
      <c r="R27" s="23"/>
      <c r="V27"/>
      <c r="W27"/>
      <c r="X27"/>
    </row>
    <row r="28" spans="1:31" x14ac:dyDescent="0.3">
      <c r="A28" s="29">
        <f t="shared" si="12"/>
        <v>105</v>
      </c>
      <c r="B28" s="30">
        <f t="shared" si="13"/>
        <v>471.12059484000002</v>
      </c>
      <c r="C28" s="31">
        <f t="shared" si="5"/>
        <v>471.12059484000002</v>
      </c>
      <c r="D28" s="30">
        <f t="shared" si="6"/>
        <v>13194.083025830259</v>
      </c>
      <c r="E28" s="32">
        <f t="shared" si="14"/>
        <v>510</v>
      </c>
      <c r="F28" s="15"/>
      <c r="G28" s="33">
        <f t="shared" si="7"/>
        <v>25</v>
      </c>
      <c r="H28" s="23">
        <f t="shared" si="0"/>
        <v>7.3422633253633354</v>
      </c>
      <c r="I28" s="24">
        <f t="shared" si="1"/>
        <v>700.14361345799261</v>
      </c>
      <c r="J28" s="33">
        <f t="shared" si="8"/>
        <v>310</v>
      </c>
      <c r="K28" s="23">
        <f t="shared" si="2"/>
        <v>11.0691576</v>
      </c>
      <c r="L28" s="23">
        <f t="shared" si="3"/>
        <v>3.2942955638239626</v>
      </c>
      <c r="M28" s="23">
        <f t="shared" si="4"/>
        <v>540</v>
      </c>
      <c r="N28" s="47" t="s">
        <v>33</v>
      </c>
      <c r="O28" s="48" t="s">
        <v>32</v>
      </c>
      <c r="P28" s="23">
        <v>1290</v>
      </c>
      <c r="Q28" s="23"/>
      <c r="R28" s="23"/>
      <c r="V28"/>
      <c r="W28"/>
      <c r="X28"/>
    </row>
    <row r="29" spans="1:31" x14ac:dyDescent="0.3">
      <c r="A29" s="29">
        <f t="shared" si="12"/>
        <v>110</v>
      </c>
      <c r="B29" s="30">
        <f t="shared" si="13"/>
        <v>499.6481793600002</v>
      </c>
      <c r="C29" s="31">
        <f t="shared" si="5"/>
        <v>499.64817936000009</v>
      </c>
      <c r="D29" s="30">
        <f t="shared" si="6"/>
        <v>13993.019270192706</v>
      </c>
      <c r="E29" s="32">
        <f t="shared" si="14"/>
        <v>520</v>
      </c>
      <c r="F29" s="15"/>
      <c r="G29" s="33">
        <f t="shared" si="7"/>
        <v>26</v>
      </c>
      <c r="H29" s="23">
        <f t="shared" si="0"/>
        <v>7.6288404495886972</v>
      </c>
      <c r="I29" s="24">
        <f t="shared" si="1"/>
        <v>728.14935799631212</v>
      </c>
      <c r="J29" s="33">
        <f t="shared" si="8"/>
        <v>320</v>
      </c>
      <c r="K29" s="23">
        <f t="shared" si="2"/>
        <v>11.4262272</v>
      </c>
      <c r="L29" s="23">
        <f t="shared" si="3"/>
        <v>3.3993852951775816</v>
      </c>
      <c r="M29" s="23">
        <f t="shared" si="4"/>
        <v>550</v>
      </c>
      <c r="N29" s="47" t="s">
        <v>34</v>
      </c>
      <c r="O29" s="48" t="s">
        <v>32</v>
      </c>
      <c r="P29" s="23">
        <v>1420</v>
      </c>
      <c r="Q29" s="23"/>
      <c r="R29" s="23"/>
      <c r="V29"/>
      <c r="W29"/>
      <c r="X29"/>
    </row>
    <row r="30" spans="1:31" x14ac:dyDescent="0.3">
      <c r="A30" s="29">
        <f t="shared" si="12"/>
        <v>115</v>
      </c>
      <c r="B30" s="30">
        <f t="shared" si="13"/>
        <v>528.72969755999998</v>
      </c>
      <c r="C30" s="31">
        <f t="shared" si="5"/>
        <v>528.72969755999998</v>
      </c>
      <c r="D30" s="30">
        <f t="shared" si="6"/>
        <v>14807.468839688396</v>
      </c>
      <c r="E30" s="32">
        <f t="shared" si="14"/>
        <v>530</v>
      </c>
      <c r="F30" s="15"/>
      <c r="G30" s="33">
        <f t="shared" si="7"/>
        <v>27</v>
      </c>
      <c r="H30" s="23">
        <f t="shared" si="0"/>
        <v>7.9148975069034124</v>
      </c>
      <c r="I30" s="24">
        <f t="shared" si="1"/>
        <v>756.15510253463196</v>
      </c>
      <c r="J30" s="33">
        <f t="shared" si="8"/>
        <v>330</v>
      </c>
      <c r="K30" s="23">
        <f t="shared" si="2"/>
        <v>11.783296799999999</v>
      </c>
      <c r="L30" s="23">
        <f t="shared" si="3"/>
        <v>3.504403081695556</v>
      </c>
      <c r="M30" s="23">
        <f t="shared" si="4"/>
        <v>560</v>
      </c>
      <c r="N30" s="47" t="s">
        <v>35</v>
      </c>
      <c r="O30" s="48" t="s">
        <v>32</v>
      </c>
      <c r="P30" s="23">
        <v>1466</v>
      </c>
      <c r="Q30" s="23"/>
      <c r="R30" s="23"/>
      <c r="V30"/>
      <c r="W30"/>
      <c r="X30"/>
    </row>
    <row r="31" spans="1:31" x14ac:dyDescent="0.3">
      <c r="A31" s="29">
        <f t="shared" si="12"/>
        <v>120</v>
      </c>
      <c r="B31" s="30">
        <f t="shared" si="13"/>
        <v>558.36514944000021</v>
      </c>
      <c r="C31" s="31">
        <f t="shared" si="5"/>
        <v>558.3651494400001</v>
      </c>
      <c r="D31" s="30">
        <f t="shared" si="6"/>
        <v>15637.431734317346</v>
      </c>
      <c r="E31" s="32">
        <f t="shared" si="14"/>
        <v>540</v>
      </c>
      <c r="F31" s="15"/>
      <c r="G31" s="33">
        <f t="shared" si="7"/>
        <v>28</v>
      </c>
      <c r="H31" s="23">
        <f t="shared" si="0"/>
        <v>8.2004373184528525</v>
      </c>
      <c r="I31" s="24">
        <f t="shared" si="1"/>
        <v>784.16084707295158</v>
      </c>
      <c r="J31" s="33">
        <f t="shared" si="8"/>
        <v>340</v>
      </c>
      <c r="K31" s="23">
        <f t="shared" si="2"/>
        <v>12.140366400000001</v>
      </c>
      <c r="L31" s="23">
        <f t="shared" si="3"/>
        <v>3.6093490709370455</v>
      </c>
      <c r="M31" s="23">
        <f t="shared" si="4"/>
        <v>570</v>
      </c>
      <c r="N31" s="47" t="s">
        <v>36</v>
      </c>
      <c r="O31" s="48" t="s">
        <v>32</v>
      </c>
      <c r="P31" s="23">
        <v>1531</v>
      </c>
      <c r="Q31" s="23"/>
      <c r="R31" s="23"/>
      <c r="V31"/>
      <c r="W31"/>
      <c r="X31"/>
    </row>
    <row r="32" spans="1:31" x14ac:dyDescent="0.3">
      <c r="A32" s="29">
        <f t="shared" si="12"/>
        <v>125</v>
      </c>
      <c r="B32" s="30">
        <f t="shared" si="13"/>
        <v>588.55453499999999</v>
      </c>
      <c r="C32" s="31">
        <f t="shared" si="5"/>
        <v>588.5545350000001</v>
      </c>
      <c r="D32" s="30">
        <f t="shared" si="6"/>
        <v>16482.907954079543</v>
      </c>
      <c r="E32" s="32">
        <f t="shared" si="14"/>
        <v>550</v>
      </c>
      <c r="F32" s="15"/>
      <c r="G32" s="33">
        <f t="shared" si="7"/>
        <v>29</v>
      </c>
      <c r="H32" s="23">
        <f t="shared" si="0"/>
        <v>8.4854626799683857</v>
      </c>
      <c r="I32" s="24">
        <f t="shared" si="1"/>
        <v>812.16659161127131</v>
      </c>
      <c r="J32" s="33">
        <f t="shared" si="8"/>
        <v>350</v>
      </c>
      <c r="K32" s="23">
        <f t="shared" si="2"/>
        <v>12.497435999999999</v>
      </c>
      <c r="L32" s="23">
        <f t="shared" si="3"/>
        <v>3.7142234099574454</v>
      </c>
      <c r="M32" s="23">
        <f t="shared" si="4"/>
        <v>580</v>
      </c>
      <c r="N32" s="47" t="s">
        <v>37</v>
      </c>
      <c r="O32" s="48" t="s">
        <v>32</v>
      </c>
      <c r="P32" s="23">
        <v>1566</v>
      </c>
      <c r="Q32" s="23"/>
      <c r="R32" s="23"/>
      <c r="V32"/>
      <c r="W32"/>
      <c r="X32"/>
    </row>
    <row r="33" spans="1:24" x14ac:dyDescent="0.3">
      <c r="A33" s="29">
        <f t="shared" si="12"/>
        <v>130</v>
      </c>
      <c r="B33" s="30">
        <f t="shared" si="13"/>
        <v>619.29785424000011</v>
      </c>
      <c r="C33" s="31">
        <f t="shared" si="5"/>
        <v>619.29785424000011</v>
      </c>
      <c r="D33" s="30">
        <f t="shared" si="6"/>
        <v>17343.897498974995</v>
      </c>
      <c r="E33" s="32">
        <f t="shared" si="14"/>
        <v>560</v>
      </c>
      <c r="F33" s="15"/>
      <c r="G33" s="33">
        <f t="shared" si="7"/>
        <v>30</v>
      </c>
      <c r="H33" s="23">
        <f t="shared" si="0"/>
        <v>8.7699763620866786</v>
      </c>
      <c r="I33" s="24">
        <f t="shared" si="1"/>
        <v>840.17233614959093</v>
      </c>
      <c r="J33" s="33">
        <f t="shared" si="8"/>
        <v>360</v>
      </c>
      <c r="K33" s="23">
        <f t="shared" si="2"/>
        <v>12.854505599999998</v>
      </c>
      <c r="L33" s="23">
        <f t="shared" si="3"/>
        <v>3.8190262453108579</v>
      </c>
      <c r="M33" s="23">
        <f t="shared" si="4"/>
        <v>590</v>
      </c>
      <c r="N33" s="47" t="s">
        <v>38</v>
      </c>
      <c r="O33" s="48" t="s">
        <v>32</v>
      </c>
      <c r="P33" s="23">
        <v>1616</v>
      </c>
      <c r="Q33" s="23"/>
      <c r="R33" s="23"/>
      <c r="V33"/>
      <c r="W33"/>
      <c r="X33"/>
    </row>
    <row r="34" spans="1:24" x14ac:dyDescent="0.3">
      <c r="A34" s="29">
        <f t="shared" si="12"/>
        <v>135</v>
      </c>
      <c r="B34" s="30">
        <f t="shared" si="13"/>
        <v>650.59510716000023</v>
      </c>
      <c r="C34" s="31">
        <f t="shared" si="5"/>
        <v>650.59510716000011</v>
      </c>
      <c r="D34" s="30">
        <f t="shared" si="6"/>
        <v>18220.400369003695</v>
      </c>
      <c r="E34" s="32">
        <f t="shared" si="14"/>
        <v>570</v>
      </c>
      <c r="F34" s="15"/>
      <c r="G34" s="33">
        <f t="shared" si="7"/>
        <v>31</v>
      </c>
      <c r="H34" s="23">
        <f t="shared" si="0"/>
        <v>9.0539811106640773</v>
      </c>
      <c r="I34" s="24">
        <f t="shared" si="1"/>
        <v>868.17808068791066</v>
      </c>
      <c r="J34" s="33">
        <f t="shared" si="8"/>
        <v>370</v>
      </c>
      <c r="K34" s="23">
        <f t="shared" si="2"/>
        <v>13.2115752</v>
      </c>
      <c r="L34" s="23">
        <f t="shared" si="3"/>
        <v>3.9237577230524789</v>
      </c>
      <c r="M34" s="23">
        <f t="shared" si="4"/>
        <v>600</v>
      </c>
      <c r="N34" s="47" t="s">
        <v>39</v>
      </c>
      <c r="O34" s="48" t="s">
        <v>32</v>
      </c>
      <c r="P34" s="23">
        <v>1626</v>
      </c>
      <c r="Q34" s="23"/>
      <c r="R34" s="23"/>
      <c r="V34"/>
      <c r="W34"/>
      <c r="X34"/>
    </row>
    <row r="35" spans="1:24" x14ac:dyDescent="0.3">
      <c r="A35" s="29">
        <f t="shared" si="12"/>
        <v>140</v>
      </c>
      <c r="B35" s="30">
        <f t="shared" si="13"/>
        <v>682.44629376000012</v>
      </c>
      <c r="C35" s="31">
        <f t="shared" si="5"/>
        <v>682.44629376000012</v>
      </c>
      <c r="D35" s="30">
        <f t="shared" si="6"/>
        <v>19112.416564165644</v>
      </c>
      <c r="E35" s="32">
        <f t="shared" si="14"/>
        <v>580</v>
      </c>
      <c r="F35" s="15"/>
      <c r="G35" s="33">
        <f t="shared" si="7"/>
        <v>32</v>
      </c>
      <c r="H35" s="23">
        <f t="shared" si="0"/>
        <v>9.3374796470855621</v>
      </c>
      <c r="I35" s="24">
        <f t="shared" si="1"/>
        <v>896.1838252262304</v>
      </c>
      <c r="J35" s="33">
        <f t="shared" si="8"/>
        <v>380</v>
      </c>
      <c r="K35" s="23">
        <f t="shared" si="2"/>
        <v>13.5686448</v>
      </c>
      <c r="L35" s="23">
        <f t="shared" si="3"/>
        <v>4.0284179887409008</v>
      </c>
      <c r="M35" s="23">
        <f t="shared" si="4"/>
        <v>610</v>
      </c>
      <c r="N35" s="47" t="s">
        <v>40</v>
      </c>
      <c r="O35" s="48" t="s">
        <v>32</v>
      </c>
      <c r="P35" s="23">
        <v>1290</v>
      </c>
      <c r="Q35" s="23"/>
      <c r="R35" s="23"/>
      <c r="V35"/>
      <c r="W35"/>
      <c r="X35"/>
    </row>
    <row r="36" spans="1:24" x14ac:dyDescent="0.3">
      <c r="A36" s="29">
        <f t="shared" si="12"/>
        <v>145</v>
      </c>
      <c r="B36" s="30">
        <f t="shared" si="13"/>
        <v>714.85141404000024</v>
      </c>
      <c r="C36" s="31">
        <f t="shared" si="5"/>
        <v>714.85141404000012</v>
      </c>
      <c r="D36" s="30">
        <f t="shared" si="6"/>
        <v>20019.946084460851</v>
      </c>
      <c r="E36" s="32">
        <f t="shared" si="14"/>
        <v>590</v>
      </c>
      <c r="F36" s="15"/>
      <c r="G36" s="33">
        <f t="shared" si="7"/>
        <v>33</v>
      </c>
      <c r="H36" s="23">
        <f t="shared" si="0"/>
        <v>9.620474668569134</v>
      </c>
      <c r="I36" s="24">
        <f t="shared" si="1"/>
        <v>924.18956976455013</v>
      </c>
      <c r="J36" s="33">
        <f t="shared" si="8"/>
        <v>390</v>
      </c>
      <c r="K36" s="23">
        <f t="shared" si="2"/>
        <v>13.925714400000002</v>
      </c>
      <c r="L36" s="23">
        <f t="shared" si="3"/>
        <v>4.1330071874405574</v>
      </c>
      <c r="M36" s="23">
        <f t="shared" si="4"/>
        <v>620</v>
      </c>
      <c r="N36" s="47" t="s">
        <v>41</v>
      </c>
      <c r="O36" s="48" t="s">
        <v>32</v>
      </c>
      <c r="P36" s="23">
        <v>1420</v>
      </c>
      <c r="Q36" s="23"/>
      <c r="R36" s="23"/>
      <c r="V36"/>
      <c r="W36"/>
      <c r="X36"/>
    </row>
    <row r="37" spans="1:24" x14ac:dyDescent="0.3">
      <c r="A37" s="29">
        <f t="shared" si="12"/>
        <v>150</v>
      </c>
      <c r="B37" s="30">
        <f t="shared" si="13"/>
        <v>747.8104679999999</v>
      </c>
      <c r="C37" s="31">
        <f t="shared" si="5"/>
        <v>747.81046800000001</v>
      </c>
      <c r="D37" s="30">
        <f t="shared" si="6"/>
        <v>20942.988929889296</v>
      </c>
      <c r="E37" s="32">
        <f t="shared" si="14"/>
        <v>600</v>
      </c>
      <c r="F37" s="15"/>
      <c r="G37" s="33">
        <f t="shared" si="7"/>
        <v>34</v>
      </c>
      <c r="H37" s="23">
        <f t="shared" si="0"/>
        <v>9.9029688484652265</v>
      </c>
      <c r="I37" s="24">
        <f t="shared" si="1"/>
        <v>952.19531430286986</v>
      </c>
      <c r="J37" s="33">
        <f t="shared" si="8"/>
        <v>400</v>
      </c>
      <c r="K37" s="23">
        <f t="shared" si="2"/>
        <v>14.282784000000001</v>
      </c>
      <c r="L37" s="23">
        <f t="shared" si="3"/>
        <v>4.2375254637240509</v>
      </c>
      <c r="M37" s="23">
        <f t="shared" si="4"/>
        <v>630</v>
      </c>
      <c r="N37" s="49" t="s">
        <v>42</v>
      </c>
      <c r="O37" s="50" t="s">
        <v>32</v>
      </c>
      <c r="P37" s="23">
        <v>1420</v>
      </c>
      <c r="Q37" s="23"/>
      <c r="R37" s="23"/>
      <c r="V37"/>
      <c r="W37"/>
      <c r="X37"/>
    </row>
    <row r="38" spans="1:24" x14ac:dyDescent="0.3">
      <c r="A38" s="29">
        <f t="shared" si="12"/>
        <v>155</v>
      </c>
      <c r="B38" s="30">
        <f t="shared" si="13"/>
        <v>781.32345564000013</v>
      </c>
      <c r="C38" s="31">
        <f t="shared" si="5"/>
        <v>781.32345564000002</v>
      </c>
      <c r="D38" s="30">
        <f t="shared" si="6"/>
        <v>21881.545100451007</v>
      </c>
      <c r="E38" s="32">
        <f t="shared" si="14"/>
        <v>610</v>
      </c>
      <c r="F38" s="15"/>
      <c r="G38" s="33">
        <f t="shared" si="7"/>
        <v>35</v>
      </c>
      <c r="H38" s="23">
        <f t="shared" si="0"/>
        <v>10.184964836551236</v>
      </c>
      <c r="I38" s="24">
        <f t="shared" si="1"/>
        <v>980.20105884118948</v>
      </c>
      <c r="J38" s="33">
        <f t="shared" si="8"/>
        <v>410</v>
      </c>
      <c r="K38" s="23">
        <f t="shared" si="2"/>
        <v>14.639853599999999</v>
      </c>
      <c r="L38" s="23">
        <f t="shared" si="3"/>
        <v>4.341972961674462</v>
      </c>
      <c r="M38" s="23">
        <f t="shared" si="4"/>
        <v>640</v>
      </c>
      <c r="N38" s="47" t="s">
        <v>43</v>
      </c>
      <c r="O38" s="48" t="s">
        <v>32</v>
      </c>
      <c r="P38" s="23">
        <v>1466</v>
      </c>
      <c r="Q38" s="23"/>
      <c r="R38" s="23"/>
      <c r="V38"/>
      <c r="W38"/>
      <c r="X38"/>
    </row>
    <row r="39" spans="1:24" x14ac:dyDescent="0.3">
      <c r="A39" s="29">
        <f t="shared" si="12"/>
        <v>160</v>
      </c>
      <c r="B39" s="30">
        <f t="shared" si="13"/>
        <v>815.39037696000014</v>
      </c>
      <c r="C39" s="31">
        <f t="shared" si="5"/>
        <v>815.39037696000014</v>
      </c>
      <c r="D39" s="30">
        <f t="shared" si="6"/>
        <v>22835.614596145966</v>
      </c>
      <c r="E39" s="32">
        <f t="shared" si="14"/>
        <v>620</v>
      </c>
      <c r="F39" s="15"/>
      <c r="G39" s="33">
        <f t="shared" si="7"/>
        <v>36</v>
      </c>
      <c r="H39" s="23">
        <f t="shared" si="0"/>
        <v>10.466465259321629</v>
      </c>
      <c r="I39" s="24">
        <f t="shared" si="1"/>
        <v>1008.2068033795092</v>
      </c>
      <c r="J39" s="33">
        <f t="shared" si="8"/>
        <v>420</v>
      </c>
      <c r="K39" s="23">
        <f t="shared" si="2"/>
        <v>14.996923200000001</v>
      </c>
      <c r="L39" s="23">
        <f t="shared" si="3"/>
        <v>4.4463498248876467</v>
      </c>
      <c r="M39" s="23">
        <f t="shared" si="4"/>
        <v>650</v>
      </c>
      <c r="N39" s="49" t="s">
        <v>44</v>
      </c>
      <c r="O39" s="50" t="s">
        <v>32</v>
      </c>
      <c r="P39" s="23">
        <v>1595</v>
      </c>
      <c r="Q39" s="23"/>
      <c r="R39" s="23"/>
      <c r="V39"/>
      <c r="W39"/>
      <c r="X39"/>
    </row>
    <row r="40" spans="1:24" x14ac:dyDescent="0.3">
      <c r="A40" s="29">
        <f t="shared" si="12"/>
        <v>165</v>
      </c>
      <c r="B40" s="30">
        <f t="shared" si="13"/>
        <v>850.01123196000003</v>
      </c>
      <c r="C40" s="31">
        <f t="shared" si="5"/>
        <v>850.01123196000003</v>
      </c>
      <c r="D40" s="30">
        <f t="shared" si="6"/>
        <v>23805.19741697417</v>
      </c>
      <c r="E40" s="32">
        <f t="shared" si="14"/>
        <v>630</v>
      </c>
      <c r="F40" s="15"/>
      <c r="G40" s="33">
        <f t="shared" si="7"/>
        <v>37</v>
      </c>
      <c r="H40" s="23">
        <f t="shared" si="0"/>
        <v>10.747472720273265</v>
      </c>
      <c r="I40" s="24">
        <f t="shared" si="1"/>
        <v>1036.2125479178289</v>
      </c>
      <c r="J40" s="33">
        <f t="shared" si="8"/>
        <v>430</v>
      </c>
      <c r="K40" s="23">
        <f t="shared" si="2"/>
        <v>15.3539928</v>
      </c>
      <c r="L40" s="23">
        <f t="shared" si="3"/>
        <v>4.5506561964746002</v>
      </c>
      <c r="M40" s="23">
        <f t="shared" si="4"/>
        <v>660</v>
      </c>
      <c r="N40" s="47" t="s">
        <v>45</v>
      </c>
      <c r="O40" s="48" t="s">
        <v>32</v>
      </c>
      <c r="P40" s="23">
        <v>1626</v>
      </c>
      <c r="Q40" s="23"/>
      <c r="R40" s="23"/>
      <c r="V40"/>
      <c r="W40"/>
      <c r="X40"/>
    </row>
    <row r="41" spans="1:24" x14ac:dyDescent="0.3">
      <c r="A41" s="29">
        <f t="shared" si="12"/>
        <v>170</v>
      </c>
      <c r="B41" s="30">
        <f t="shared" si="13"/>
        <v>885.18602064000004</v>
      </c>
      <c r="C41" s="31">
        <f t="shared" si="5"/>
        <v>885.18602064000004</v>
      </c>
      <c r="D41" s="30">
        <f t="shared" si="6"/>
        <v>24790.293562935629</v>
      </c>
      <c r="E41" s="32">
        <f t="shared" si="14"/>
        <v>640</v>
      </c>
      <c r="F41" s="15"/>
      <c r="G41" s="33">
        <f t="shared" si="7"/>
        <v>38</v>
      </c>
      <c r="H41" s="23">
        <f t="shared" si="0"/>
        <v>11.027989800186349</v>
      </c>
      <c r="I41" s="24">
        <f t="shared" si="1"/>
        <v>1064.2182924561487</v>
      </c>
      <c r="J41" s="33">
        <f t="shared" si="8"/>
        <v>440</v>
      </c>
      <c r="K41" s="23">
        <f t="shared" si="2"/>
        <v>15.711062399999998</v>
      </c>
      <c r="L41" s="23">
        <f t="shared" si="3"/>
        <v>4.6548922190637327</v>
      </c>
      <c r="M41" s="23">
        <f t="shared" si="4"/>
        <v>670</v>
      </c>
      <c r="N41" s="23" t="s">
        <v>46</v>
      </c>
      <c r="O41" s="23"/>
      <c r="P41" s="23">
        <v>1570</v>
      </c>
      <c r="Q41" s="23"/>
      <c r="R41" s="23"/>
      <c r="V41"/>
      <c r="W41"/>
      <c r="X41"/>
    </row>
    <row r="42" spans="1:24" x14ac:dyDescent="0.3">
      <c r="A42" s="29">
        <f t="shared" si="12"/>
        <v>175</v>
      </c>
      <c r="B42" s="30">
        <f t="shared" si="13"/>
        <v>920.91474300000004</v>
      </c>
      <c r="C42" s="31">
        <f t="shared" si="5"/>
        <v>920.91474300000004</v>
      </c>
      <c r="D42" s="30">
        <f t="shared" si="6"/>
        <v>25790.903034030343</v>
      </c>
      <c r="E42" s="32">
        <f t="shared" si="14"/>
        <v>650</v>
      </c>
      <c r="F42" s="15"/>
      <c r="G42" s="33">
        <f t="shared" si="7"/>
        <v>39</v>
      </c>
      <c r="H42" s="23">
        <f t="shared" si="0"/>
        <v>11.308019057400976</v>
      </c>
      <c r="I42" s="24">
        <f t="shared" si="1"/>
        <v>1092.2240369944684</v>
      </c>
      <c r="J42" s="33">
        <f t="shared" si="8"/>
        <v>450</v>
      </c>
      <c r="K42" s="23">
        <f t="shared" si="2"/>
        <v>16.068131999999999</v>
      </c>
      <c r="L42" s="23">
        <f t="shared" si="3"/>
        <v>4.7590580348030596</v>
      </c>
      <c r="M42" s="23">
        <f t="shared" si="4"/>
        <v>680</v>
      </c>
      <c r="N42" s="23" t="s">
        <v>47</v>
      </c>
      <c r="O42" s="23"/>
      <c r="P42" s="23">
        <v>1529</v>
      </c>
      <c r="Q42" s="23"/>
      <c r="R42" s="23"/>
      <c r="V42"/>
      <c r="W42"/>
      <c r="X42"/>
    </row>
    <row r="43" spans="1:24" x14ac:dyDescent="0.3">
      <c r="A43" s="29">
        <f t="shared" si="12"/>
        <v>180</v>
      </c>
      <c r="B43" s="30">
        <f t="shared" si="13"/>
        <v>957.19739904000005</v>
      </c>
      <c r="C43" s="31">
        <f t="shared" si="5"/>
        <v>957.19739903999994</v>
      </c>
      <c r="D43" s="30">
        <f t="shared" si="6"/>
        <v>26807.025830258302</v>
      </c>
      <c r="E43" s="32">
        <f t="shared" si="14"/>
        <v>660</v>
      </c>
      <c r="F43" s="15"/>
      <c r="G43" s="33">
        <f t="shared" si="7"/>
        <v>40</v>
      </c>
      <c r="H43" s="23">
        <f t="shared" si="0"/>
        <v>11.58756302808936</v>
      </c>
      <c r="I43" s="24">
        <f t="shared" si="1"/>
        <v>1120.2297815327879</v>
      </c>
      <c r="J43" s="33">
        <f t="shared" si="8"/>
        <v>460</v>
      </c>
      <c r="K43" s="23">
        <f t="shared" si="2"/>
        <v>16.425201600000001</v>
      </c>
      <c r="L43" s="23">
        <f t="shared" si="3"/>
        <v>4.8631537853625897</v>
      </c>
      <c r="M43" s="23">
        <f t="shared" si="4"/>
        <v>690</v>
      </c>
      <c r="N43" s="23" t="s">
        <v>48</v>
      </c>
      <c r="O43" s="23"/>
      <c r="P43" s="23">
        <v>1464</v>
      </c>
      <c r="Q43" s="23"/>
      <c r="R43" s="23"/>
      <c r="V43"/>
      <c r="W43"/>
      <c r="X43"/>
    </row>
    <row r="44" spans="1:24" x14ac:dyDescent="0.3">
      <c r="A44" s="29">
        <f t="shared" si="12"/>
        <v>185</v>
      </c>
      <c r="B44" s="30">
        <f t="shared" si="13"/>
        <v>994.03398875999983</v>
      </c>
      <c r="C44" s="31">
        <f t="shared" si="5"/>
        <v>994.03398876000006</v>
      </c>
      <c r="D44" s="30">
        <f t="shared" si="6"/>
        <v>27838.661951619517</v>
      </c>
      <c r="E44" s="32">
        <f t="shared" si="14"/>
        <v>670</v>
      </c>
      <c r="F44" s="15"/>
      <c r="G44" s="33">
        <f t="shared" si="7"/>
        <v>41</v>
      </c>
      <c r="H44" s="23">
        <f t="shared" si="0"/>
        <v>11.86662422652382</v>
      </c>
      <c r="I44" s="24">
        <f t="shared" si="1"/>
        <v>1148.2355260711076</v>
      </c>
      <c r="J44" s="33">
        <f t="shared" si="8"/>
        <v>470</v>
      </c>
      <c r="K44" s="23">
        <f t="shared" si="2"/>
        <v>16.7822712</v>
      </c>
      <c r="L44" s="23">
        <f t="shared" si="3"/>
        <v>4.9671796119365172</v>
      </c>
      <c r="M44" s="23">
        <f t="shared" si="4"/>
        <v>700</v>
      </c>
      <c r="N44" s="23" t="s">
        <v>49</v>
      </c>
      <c r="O44" s="23"/>
      <c r="P44" s="23">
        <v>1464</v>
      </c>
      <c r="Q44" s="23"/>
      <c r="R44" s="23"/>
      <c r="V44"/>
      <c r="W44"/>
      <c r="X44"/>
    </row>
    <row r="45" spans="1:24" x14ac:dyDescent="0.3">
      <c r="A45" s="29">
        <f t="shared" si="12"/>
        <v>190</v>
      </c>
      <c r="B45" s="30">
        <f t="shared" si="13"/>
        <v>1031.4245121599999</v>
      </c>
      <c r="C45" s="31">
        <f t="shared" si="5"/>
        <v>1031.4245121599999</v>
      </c>
      <c r="D45" s="30">
        <f t="shared" si="6"/>
        <v>28885.811398113983</v>
      </c>
      <c r="E45" s="32">
        <f t="shared" si="14"/>
        <v>680</v>
      </c>
      <c r="F45" s="15"/>
      <c r="G45" s="33">
        <f t="shared" si="7"/>
        <v>42</v>
      </c>
      <c r="H45" s="23">
        <f t="shared" si="0"/>
        <v>12.14520514534062</v>
      </c>
      <c r="I45" s="24">
        <f t="shared" si="1"/>
        <v>1176.2412706094274</v>
      </c>
      <c r="J45" s="33">
        <f t="shared" si="8"/>
        <v>480</v>
      </c>
      <c r="K45" s="23">
        <f t="shared" si="2"/>
        <v>17.139340799999999</v>
      </c>
      <c r="L45" s="23">
        <f t="shared" si="3"/>
        <v>5.0711356552453619</v>
      </c>
      <c r="M45" s="23">
        <f t="shared" si="4"/>
        <v>710</v>
      </c>
      <c r="N45" s="23"/>
      <c r="O45" s="23"/>
      <c r="P45" s="23"/>
      <c r="Q45" s="23"/>
      <c r="R45" s="23"/>
    </row>
    <row r="46" spans="1:24" x14ac:dyDescent="0.3">
      <c r="A46" s="29">
        <f t="shared" si="12"/>
        <v>195</v>
      </c>
      <c r="B46" s="30">
        <f t="shared" si="13"/>
        <v>1069.3689692399998</v>
      </c>
      <c r="C46" s="31">
        <f t="shared" si="5"/>
        <v>1069.3689692400001</v>
      </c>
      <c r="D46" s="30">
        <f t="shared" si="6"/>
        <v>29948.474169741698</v>
      </c>
      <c r="E46" s="32">
        <f t="shared" si="14"/>
        <v>690</v>
      </c>
      <c r="F46" s="15"/>
      <c r="G46" s="33">
        <f t="shared" si="7"/>
        <v>43</v>
      </c>
      <c r="H46" s="23">
        <f t="shared" si="0"/>
        <v>12.423308255799625</v>
      </c>
      <c r="I46" s="24">
        <f t="shared" si="1"/>
        <v>1204.2470151477471</v>
      </c>
      <c r="J46" s="33">
        <f t="shared" si="8"/>
        <v>490</v>
      </c>
      <c r="K46" s="23">
        <f t="shared" si="2"/>
        <v>17.496410399999998</v>
      </c>
      <c r="L46" s="23">
        <f t="shared" si="3"/>
        <v>5.1750220555384088</v>
      </c>
      <c r="M46" s="23">
        <f t="shared" si="4"/>
        <v>720</v>
      </c>
      <c r="N46" s="23"/>
      <c r="O46" s="23"/>
      <c r="P46" s="23"/>
      <c r="Q46" s="23"/>
      <c r="R46" s="23"/>
    </row>
    <row r="47" spans="1:24" x14ac:dyDescent="0.3">
      <c r="A47" s="29">
        <f t="shared" si="12"/>
        <v>200</v>
      </c>
      <c r="B47" s="30">
        <f t="shared" si="13"/>
        <v>1107.8673600000002</v>
      </c>
      <c r="C47" s="31">
        <f t="shared" si="5"/>
        <v>1107.8673600000002</v>
      </c>
      <c r="D47" s="30">
        <f t="shared" si="6"/>
        <v>31026.650266502667</v>
      </c>
      <c r="E47" s="32">
        <f t="shared" si="14"/>
        <v>700</v>
      </c>
      <c r="F47" s="15"/>
      <c r="G47" s="33">
        <f t="shared" si="7"/>
        <v>44</v>
      </c>
      <c r="H47" s="23">
        <f t="shared" si="0"/>
        <v>12.700936008040314</v>
      </c>
      <c r="I47" s="24">
        <f t="shared" si="1"/>
        <v>1232.2527596860668</v>
      </c>
      <c r="J47" s="33">
        <f t="shared" si="8"/>
        <v>500</v>
      </c>
      <c r="K47" s="23">
        <f t="shared" si="2"/>
        <v>17.853480000000001</v>
      </c>
      <c r="L47" s="23">
        <f t="shared" si="3"/>
        <v>5.2788389525957324</v>
      </c>
      <c r="M47" s="23">
        <f t="shared" si="4"/>
        <v>730</v>
      </c>
      <c r="N47" s="23"/>
      <c r="O47" s="23"/>
      <c r="P47" s="23"/>
      <c r="Q47" s="23"/>
      <c r="R47" s="23"/>
    </row>
    <row r="48" spans="1:24" x14ac:dyDescent="0.3">
      <c r="A48" s="29">
        <f t="shared" si="12"/>
        <v>205</v>
      </c>
      <c r="B48" s="30">
        <f t="shared" si="13"/>
        <v>1146.9196844400003</v>
      </c>
      <c r="C48" s="31">
        <f t="shared" si="5"/>
        <v>1146.9196844400003</v>
      </c>
      <c r="D48" s="30">
        <f t="shared" si="6"/>
        <v>32120.339688396893</v>
      </c>
      <c r="E48" s="32">
        <f t="shared" si="14"/>
        <v>710</v>
      </c>
      <c r="F48" s="15"/>
      <c r="G48" s="33">
        <f t="shared" si="7"/>
        <v>45</v>
      </c>
      <c r="H48" s="23">
        <f t="shared" si="0"/>
        <v>12.978090831333361</v>
      </c>
      <c r="I48" s="24">
        <f t="shared" si="1"/>
        <v>1260.2585042243863</v>
      </c>
      <c r="J48" s="33">
        <f t="shared" si="8"/>
        <v>510</v>
      </c>
      <c r="K48" s="23">
        <f t="shared" si="2"/>
        <v>18.2105496</v>
      </c>
      <c r="L48" s="23">
        <f t="shared" si="3"/>
        <v>5.3825864857303678</v>
      </c>
      <c r="M48" s="23">
        <f t="shared" si="4"/>
        <v>740</v>
      </c>
      <c r="N48" s="23"/>
      <c r="O48" s="23"/>
      <c r="P48" s="23"/>
      <c r="Q48" s="23"/>
      <c r="R48" s="23"/>
    </row>
    <row r="49" spans="1:77" x14ac:dyDescent="0.3">
      <c r="A49" s="29">
        <f t="shared" si="12"/>
        <v>210</v>
      </c>
      <c r="B49" s="30">
        <f t="shared" si="13"/>
        <v>1186.5259425600002</v>
      </c>
      <c r="C49" s="31">
        <f t="shared" si="5"/>
        <v>1186.52594256</v>
      </c>
      <c r="D49" s="30">
        <f t="shared" si="6"/>
        <v>33229.542435424359</v>
      </c>
      <c r="E49" s="32">
        <f t="shared" si="14"/>
        <v>720</v>
      </c>
      <c r="F49" s="15"/>
      <c r="G49" s="33">
        <f t="shared" si="7"/>
        <v>46</v>
      </c>
      <c r="H49" s="23">
        <f t="shared" si="0"/>
        <v>13.254775134328822</v>
      </c>
      <c r="I49" s="24">
        <f t="shared" si="1"/>
        <v>1288.2642487627063</v>
      </c>
      <c r="J49" s="33">
        <f t="shared" si="8"/>
        <v>520</v>
      </c>
      <c r="K49" s="23">
        <f t="shared" si="2"/>
        <v>18.567619199999999</v>
      </c>
      <c r="L49" s="23">
        <f t="shared" si="3"/>
        <v>5.4862647937907187</v>
      </c>
      <c r="M49" s="23">
        <f t="shared" si="4"/>
        <v>750</v>
      </c>
      <c r="N49" s="23"/>
      <c r="O49" s="23"/>
      <c r="P49" s="23"/>
      <c r="Q49" s="23"/>
      <c r="R49" s="23"/>
      <c r="BY49" s="51"/>
    </row>
    <row r="50" spans="1:77" s="51" customFormat="1" x14ac:dyDescent="0.3">
      <c r="A50" s="29">
        <f t="shared" si="12"/>
        <v>215</v>
      </c>
      <c r="B50" s="30">
        <f t="shared" si="13"/>
        <v>1226.6861343600003</v>
      </c>
      <c r="C50" s="31">
        <f t="shared" si="5"/>
        <v>1226.6861343600003</v>
      </c>
      <c r="D50" s="30">
        <f t="shared" si="6"/>
        <v>34354.25850758508</v>
      </c>
      <c r="E50" s="32">
        <f t="shared" si="14"/>
        <v>730</v>
      </c>
      <c r="F50" s="15"/>
      <c r="G50" s="16">
        <f t="shared" si="7"/>
        <v>47</v>
      </c>
      <c r="H50" s="17">
        <f t="shared" si="0"/>
        <v>13.530991305300249</v>
      </c>
      <c r="I50" s="52">
        <f t="shared" si="1"/>
        <v>1316.269993301026</v>
      </c>
      <c r="J50" s="16">
        <f t="shared" si="8"/>
        <v>530</v>
      </c>
      <c r="K50" s="17">
        <f t="shared" si="2"/>
        <v>18.924688799999998</v>
      </c>
      <c r="L50" s="17">
        <f t="shared" si="3"/>
        <v>5.5898740151624491</v>
      </c>
      <c r="M50" s="17">
        <f t="shared" si="4"/>
        <v>760</v>
      </c>
      <c r="N50" s="23"/>
      <c r="O50" s="23"/>
      <c r="P50" s="23"/>
      <c r="Q50" s="17"/>
      <c r="R50" s="17"/>
      <c r="S50"/>
      <c r="T50"/>
      <c r="U50"/>
      <c r="V50" s="4">
        <f>(580-156)/2</f>
        <v>212</v>
      </c>
      <c r="W50" s="4"/>
      <c r="X50" s="4"/>
      <c r="Y50"/>
      <c r="Z50"/>
      <c r="AA50"/>
      <c r="AB50"/>
      <c r="AC50"/>
      <c r="AD50"/>
      <c r="AE50" s="5"/>
      <c r="BY50"/>
    </row>
    <row r="51" spans="1:77" x14ac:dyDescent="0.3">
      <c r="A51" s="29">
        <f t="shared" si="12"/>
        <v>220</v>
      </c>
      <c r="B51" s="30">
        <f t="shared" si="13"/>
        <v>1267.4002598400004</v>
      </c>
      <c r="C51" s="31">
        <f t="shared" si="5"/>
        <v>1267.4002598400004</v>
      </c>
      <c r="D51" s="30">
        <f t="shared" si="6"/>
        <v>35494.487904879061</v>
      </c>
      <c r="E51" s="32">
        <f t="shared" si="14"/>
        <v>740</v>
      </c>
      <c r="F51" s="15"/>
      <c r="G51" s="33">
        <f t="shared" si="7"/>
        <v>48</v>
      </c>
      <c r="H51" s="23">
        <f t="shared" si="0"/>
        <v>13.806741712385273</v>
      </c>
      <c r="I51" s="24">
        <f t="shared" si="1"/>
        <v>1344.2757378393455</v>
      </c>
      <c r="J51" s="33">
        <f t="shared" si="8"/>
        <v>540</v>
      </c>
      <c r="K51" s="23">
        <f t="shared" si="2"/>
        <v>19.281758399999998</v>
      </c>
      <c r="L51" s="23">
        <f t="shared" si="3"/>
        <v>5.6934142877708709</v>
      </c>
      <c r="M51" s="23">
        <f t="shared" si="4"/>
        <v>770</v>
      </c>
      <c r="N51" s="17"/>
      <c r="O51" s="17"/>
      <c r="P51" s="17"/>
      <c r="Q51" s="23"/>
      <c r="R51" s="23"/>
    </row>
    <row r="52" spans="1:77" x14ac:dyDescent="0.3">
      <c r="A52" s="29">
        <f t="shared" si="12"/>
        <v>225</v>
      </c>
      <c r="B52" s="30">
        <f t="shared" si="13"/>
        <v>1308.6683190000003</v>
      </c>
      <c r="C52" s="31">
        <f t="shared" si="5"/>
        <v>1308.6683190000003</v>
      </c>
      <c r="D52" s="30">
        <f t="shared" si="6"/>
        <v>36650.230627306279</v>
      </c>
      <c r="E52" s="32">
        <f t="shared" si="14"/>
        <v>750</v>
      </c>
      <c r="F52" s="15"/>
      <c r="G52" s="33">
        <f t="shared" si="7"/>
        <v>49</v>
      </c>
      <c r="H52" s="23">
        <f t="shared" si="0"/>
        <v>14.082028703822496</v>
      </c>
      <c r="I52" s="24">
        <f t="shared" si="1"/>
        <v>1372.2814823776655</v>
      </c>
      <c r="J52" s="33">
        <f t="shared" si="8"/>
        <v>550</v>
      </c>
      <c r="K52" s="23">
        <f t="shared" si="2"/>
        <v>19.638828</v>
      </c>
      <c r="L52" s="23">
        <f t="shared" si="3"/>
        <v>5.7968857490828531</v>
      </c>
      <c r="M52" s="23">
        <f t="shared" si="4"/>
        <v>780</v>
      </c>
      <c r="N52" s="23"/>
      <c r="O52" s="23"/>
      <c r="P52" s="23"/>
      <c r="Q52" s="23"/>
      <c r="R52" s="23"/>
    </row>
    <row r="53" spans="1:77" x14ac:dyDescent="0.3">
      <c r="A53" s="53">
        <f t="shared" si="12"/>
        <v>230</v>
      </c>
      <c r="B53" s="54">
        <f t="shared" si="13"/>
        <v>1350.49031184</v>
      </c>
      <c r="C53" s="55">
        <f t="shared" si="5"/>
        <v>1350.49031184</v>
      </c>
      <c r="D53" s="54">
        <f t="shared" si="6"/>
        <v>37821.486674866748</v>
      </c>
      <c r="E53" s="32">
        <f t="shared" si="14"/>
        <v>760</v>
      </c>
      <c r="F53" s="15"/>
      <c r="G53" s="33">
        <f t="shared" si="7"/>
        <v>50</v>
      </c>
      <c r="H53" s="23">
        <f t="shared" si="0"/>
        <v>14.356854608184644</v>
      </c>
      <c r="I53" s="24">
        <f t="shared" si="1"/>
        <v>1400.2872269159852</v>
      </c>
      <c r="J53" s="33">
        <f t="shared" si="8"/>
        <v>560</v>
      </c>
      <c r="K53" s="23">
        <f t="shared" si="2"/>
        <v>19.995897599999999</v>
      </c>
      <c r="L53" s="23">
        <f t="shared" si="3"/>
        <v>5.9002885361091888</v>
      </c>
      <c r="M53" s="23">
        <f t="shared" si="4"/>
        <v>790</v>
      </c>
      <c r="N53" s="23"/>
      <c r="O53" s="23"/>
      <c r="P53" s="23"/>
      <c r="Q53" s="23"/>
      <c r="R53" s="23"/>
    </row>
    <row r="54" spans="1:77" x14ac:dyDescent="0.3">
      <c r="A54" s="29">
        <f t="shared" si="12"/>
        <v>235</v>
      </c>
      <c r="B54" s="30">
        <f t="shared" si="13"/>
        <v>1392.8662383599999</v>
      </c>
      <c r="C54" s="31">
        <f t="shared" si="5"/>
        <v>1392.8662383599999</v>
      </c>
      <c r="D54" s="30">
        <f t="shared" si="6"/>
        <v>39008.256047560477</v>
      </c>
      <c r="E54" s="32">
        <f t="shared" si="14"/>
        <v>770</v>
      </c>
      <c r="F54" s="15"/>
      <c r="G54" s="33">
        <f t="shared" si="7"/>
        <v>51</v>
      </c>
      <c r="H54" s="23">
        <f t="shared" si="0"/>
        <v>14.631221734608596</v>
      </c>
      <c r="I54" s="24">
        <f t="shared" si="1"/>
        <v>1428.2929714543045</v>
      </c>
      <c r="J54" s="33">
        <f t="shared" si="8"/>
        <v>570</v>
      </c>
      <c r="K54" s="23">
        <f t="shared" si="2"/>
        <v>20.352967199999998</v>
      </c>
      <c r="L54" s="23">
        <f t="shared" si="3"/>
        <v>6.0036227854065594</v>
      </c>
      <c r="M54" s="23">
        <f t="shared" si="4"/>
        <v>800</v>
      </c>
      <c r="N54" s="23"/>
      <c r="O54" s="23"/>
      <c r="P54" s="23"/>
      <c r="Q54" s="23"/>
      <c r="R54" s="23"/>
    </row>
    <row r="55" spans="1:77" x14ac:dyDescent="0.3">
      <c r="A55" s="29">
        <f t="shared" si="12"/>
        <v>240</v>
      </c>
      <c r="B55" s="30">
        <f t="shared" si="13"/>
        <v>1435.7960985600002</v>
      </c>
      <c r="C55" s="31">
        <f t="shared" si="5"/>
        <v>1435.7960985600002</v>
      </c>
      <c r="D55" s="30">
        <f t="shared" si="6"/>
        <v>40210.538745387465</v>
      </c>
      <c r="E55" s="32">
        <f t="shared" si="14"/>
        <v>780</v>
      </c>
      <c r="F55" s="15"/>
      <c r="G55" s="33">
        <f t="shared" si="7"/>
        <v>52</v>
      </c>
      <c r="H55" s="23">
        <f t="shared" si="0"/>
        <v>14.905132373021601</v>
      </c>
      <c r="I55" s="24">
        <f t="shared" si="1"/>
        <v>1456.2987159926242</v>
      </c>
      <c r="J55" s="33">
        <f t="shared" si="8"/>
        <v>580</v>
      </c>
      <c r="K55" s="23">
        <f t="shared" si="2"/>
        <v>20.710036800000001</v>
      </c>
      <c r="L55" s="23">
        <f t="shared" si="3"/>
        <v>6.1068886330796772</v>
      </c>
      <c r="M55" s="23">
        <f t="shared" si="4"/>
        <v>810</v>
      </c>
      <c r="N55" s="23"/>
      <c r="O55" s="23"/>
      <c r="P55" s="23"/>
      <c r="Q55" s="23"/>
      <c r="R55" s="23"/>
      <c r="S55" s="51"/>
      <c r="T55" s="51"/>
      <c r="U55" s="51"/>
      <c r="V55" s="56"/>
      <c r="W55" s="56"/>
      <c r="X55" s="56"/>
      <c r="Y55" s="51"/>
      <c r="Z55" s="51"/>
      <c r="AA55" s="51"/>
      <c r="AB55" s="51"/>
      <c r="AC55" s="51"/>
      <c r="AD55" s="51"/>
      <c r="AE55" s="18"/>
    </row>
    <row r="56" spans="1:77" x14ac:dyDescent="0.3">
      <c r="A56" s="29">
        <f t="shared" si="12"/>
        <v>245</v>
      </c>
      <c r="B56" s="30">
        <f t="shared" si="13"/>
        <v>1479.2798924400006</v>
      </c>
      <c r="C56" s="31">
        <f t="shared" si="5"/>
        <v>1479.2798924400004</v>
      </c>
      <c r="D56" s="30">
        <f t="shared" si="6"/>
        <v>41428.334768347697</v>
      </c>
      <c r="E56" s="32">
        <f t="shared" si="14"/>
        <v>790</v>
      </c>
      <c r="F56" s="15"/>
      <c r="G56" s="33">
        <f t="shared" si="7"/>
        <v>53</v>
      </c>
      <c r="H56" s="23">
        <f t="shared" si="0"/>
        <v>15.178588794364318</v>
      </c>
      <c r="I56" s="24">
        <f t="shared" si="1"/>
        <v>1484.3044605309442</v>
      </c>
      <c r="J56" s="33">
        <f t="shared" si="8"/>
        <v>590</v>
      </c>
      <c r="K56" s="23">
        <f t="shared" si="2"/>
        <v>21.0671064</v>
      </c>
      <c r="L56" s="23">
        <f t="shared" si="3"/>
        <v>6.2100862147834164</v>
      </c>
      <c r="M56" s="23">
        <f t="shared" si="4"/>
        <v>820</v>
      </c>
      <c r="N56" s="23"/>
      <c r="O56" s="23"/>
      <c r="P56" s="23"/>
      <c r="Q56" s="23"/>
      <c r="R56" s="23"/>
    </row>
    <row r="57" spans="1:77" x14ac:dyDescent="0.3">
      <c r="A57" s="29">
        <f t="shared" si="12"/>
        <v>250</v>
      </c>
      <c r="B57" s="30">
        <f t="shared" si="13"/>
        <v>1523.3176199999998</v>
      </c>
      <c r="C57" s="31">
        <f t="shared" si="5"/>
        <v>1523.31762</v>
      </c>
      <c r="D57" s="30">
        <f t="shared" si="6"/>
        <v>42661.644116441159</v>
      </c>
      <c r="E57" s="32">
        <f t="shared" si="14"/>
        <v>800</v>
      </c>
      <c r="F57" s="15"/>
      <c r="G57" s="33">
        <f t="shared" si="7"/>
        <v>54</v>
      </c>
      <c r="H57" s="23">
        <f t="shared" si="0"/>
        <v>15.451593250810442</v>
      </c>
      <c r="I57" s="24">
        <f t="shared" si="1"/>
        <v>1512.3102050692639</v>
      </c>
      <c r="J57" s="33">
        <f t="shared" si="8"/>
        <v>600</v>
      </c>
      <c r="K57" s="23">
        <f t="shared" si="2"/>
        <v>21.424175999999996</v>
      </c>
      <c r="L57" s="23">
        <f t="shared" si="3"/>
        <v>6.3132156657247922</v>
      </c>
      <c r="M57" s="23">
        <f t="shared" si="4"/>
        <v>830</v>
      </c>
      <c r="N57" s="23"/>
      <c r="O57" s="23"/>
      <c r="P57" s="23"/>
      <c r="Q57" s="23"/>
      <c r="R57" s="23"/>
    </row>
    <row r="58" spans="1:77" x14ac:dyDescent="0.3">
      <c r="A58" s="29">
        <f t="shared" si="12"/>
        <v>255</v>
      </c>
      <c r="B58" s="30">
        <f t="shared" si="13"/>
        <v>1567.9092812400002</v>
      </c>
      <c r="C58" s="31">
        <f t="shared" si="5"/>
        <v>1567.9092812400002</v>
      </c>
      <c r="D58" s="30">
        <f t="shared" si="6"/>
        <v>43910.466789667902</v>
      </c>
      <c r="E58" s="32">
        <f t="shared" si="14"/>
        <v>810</v>
      </c>
      <c r="F58" s="15"/>
      <c r="G58" s="33">
        <f t="shared" si="7"/>
        <v>55</v>
      </c>
      <c r="H58" s="23">
        <f t="shared" si="0"/>
        <v>15.724147975983094</v>
      </c>
      <c r="I58" s="24">
        <f t="shared" si="1"/>
        <v>1540.3159496075834</v>
      </c>
      <c r="J58" s="33">
        <f t="shared" si="8"/>
        <v>610</v>
      </c>
      <c r="K58" s="23">
        <f t="shared" si="2"/>
        <v>21.781245600000002</v>
      </c>
      <c r="L58" s="23">
        <f t="shared" si="3"/>
        <v>6.4162771206651428</v>
      </c>
      <c r="M58" s="23">
        <f t="shared" si="4"/>
        <v>840</v>
      </c>
      <c r="N58" s="23"/>
      <c r="O58" s="23"/>
      <c r="P58" s="23"/>
      <c r="Q58" s="23"/>
      <c r="R58" s="23"/>
    </row>
    <row r="59" spans="1:77" x14ac:dyDescent="0.3">
      <c r="A59" s="29">
        <f t="shared" si="12"/>
        <v>260</v>
      </c>
      <c r="B59" s="30">
        <f t="shared" si="13"/>
        <v>1613.05487616</v>
      </c>
      <c r="C59" s="57">
        <f t="shared" si="5"/>
        <v>1613.0548761600003</v>
      </c>
      <c r="D59" s="30">
        <f t="shared" si="6"/>
        <v>45174.80278802789</v>
      </c>
      <c r="E59" s="32">
        <f t="shared" si="14"/>
        <v>820</v>
      </c>
      <c r="F59" s="15"/>
      <c r="G59" s="33">
        <f t="shared" si="7"/>
        <v>56</v>
      </c>
      <c r="H59" s="23">
        <f t="shared" si="0"/>
        <v>15.996255185168117</v>
      </c>
      <c r="I59" s="24">
        <f t="shared" si="1"/>
        <v>1568.3216941459032</v>
      </c>
      <c r="J59" s="33">
        <f t="shared" si="8"/>
        <v>620</v>
      </c>
      <c r="K59" s="23">
        <f t="shared" si="2"/>
        <v>22.138315200000001</v>
      </c>
      <c r="L59" s="23">
        <f t="shared" si="3"/>
        <v>6.5192707139221096</v>
      </c>
      <c r="M59" s="23">
        <f t="shared" si="4"/>
        <v>850</v>
      </c>
      <c r="N59" s="23"/>
      <c r="O59" s="23"/>
      <c r="P59" s="23"/>
      <c r="Q59" s="23"/>
      <c r="R59" s="23"/>
      <c r="S59" s="58">
        <f t="shared" ref="S59:S65" si="17">162+2*L53</f>
        <v>173.80057707221837</v>
      </c>
    </row>
    <row r="60" spans="1:77" x14ac:dyDescent="0.3">
      <c r="A60" s="29">
        <f t="shared" si="12"/>
        <v>265</v>
      </c>
      <c r="B60" s="30">
        <f t="shared" si="13"/>
        <v>1658.7544047599997</v>
      </c>
      <c r="C60" s="31">
        <f t="shared" si="5"/>
        <v>1658.7544047600002</v>
      </c>
      <c r="D60" s="30">
        <f t="shared" si="6"/>
        <v>46454.652111521114</v>
      </c>
      <c r="E60" s="32">
        <f t="shared" si="14"/>
        <v>830</v>
      </c>
      <c r="F60" s="15"/>
      <c r="G60" s="33">
        <f t="shared" si="7"/>
        <v>57</v>
      </c>
      <c r="H60" s="23">
        <f t="shared" si="0"/>
        <v>16.267917075524164</v>
      </c>
      <c r="I60" s="24">
        <f t="shared" si="1"/>
        <v>1596.3274386842231</v>
      </c>
      <c r="J60" s="33">
        <f t="shared" si="8"/>
        <v>630</v>
      </c>
      <c r="K60" s="23">
        <f t="shared" si="2"/>
        <v>22.495384800000004</v>
      </c>
      <c r="L60" s="23">
        <f t="shared" si="3"/>
        <v>6.6221965793717139</v>
      </c>
      <c r="M60" s="23">
        <f t="shared" si="4"/>
        <v>860</v>
      </c>
      <c r="N60" s="23"/>
      <c r="O60" s="23"/>
      <c r="P60" s="23"/>
      <c r="Q60" s="23"/>
      <c r="R60" s="23"/>
      <c r="S60" s="58">
        <f t="shared" si="17"/>
        <v>174.00724557081313</v>
      </c>
    </row>
    <row r="61" spans="1:77" x14ac:dyDescent="0.3">
      <c r="A61" s="29">
        <f t="shared" si="12"/>
        <v>270</v>
      </c>
      <c r="B61" s="30">
        <f t="shared" si="13"/>
        <v>1705.0078670400003</v>
      </c>
      <c r="C61" s="31">
        <f t="shared" si="5"/>
        <v>1705.0078670400003</v>
      </c>
      <c r="D61" s="30">
        <f t="shared" si="6"/>
        <v>47750.014760147606</v>
      </c>
      <c r="E61" s="32">
        <f t="shared" si="14"/>
        <v>840</v>
      </c>
      <c r="F61" s="15"/>
      <c r="G61" s="33">
        <f t="shared" si="7"/>
        <v>58</v>
      </c>
      <c r="H61" s="23">
        <f t="shared" si="0"/>
        <v>16.539135826289492</v>
      </c>
      <c r="I61" s="24">
        <f t="shared" si="1"/>
        <v>1624.3331832225426</v>
      </c>
      <c r="J61" s="33">
        <f t="shared" si="8"/>
        <v>640</v>
      </c>
      <c r="K61" s="23">
        <f t="shared" si="2"/>
        <v>22.852454399999999</v>
      </c>
      <c r="L61" s="23">
        <f t="shared" si="3"/>
        <v>6.7250548504503849</v>
      </c>
      <c r="M61" s="23">
        <f t="shared" si="4"/>
        <v>870</v>
      </c>
      <c r="N61" s="23"/>
      <c r="O61" s="23"/>
      <c r="P61" s="23"/>
      <c r="Q61" s="23"/>
      <c r="R61" s="23"/>
      <c r="S61" s="58">
        <f t="shared" si="17"/>
        <v>174.21377726615935</v>
      </c>
    </row>
    <row r="62" spans="1:77" x14ac:dyDescent="0.3">
      <c r="A62" s="29">
        <f t="shared" si="12"/>
        <v>275</v>
      </c>
      <c r="B62" s="30">
        <f t="shared" si="13"/>
        <v>1751.8152630000002</v>
      </c>
      <c r="C62" s="31">
        <f t="shared" si="5"/>
        <v>1751.8152630000002</v>
      </c>
      <c r="D62" s="30">
        <f t="shared" si="6"/>
        <v>49060.890733907348</v>
      </c>
      <c r="E62" s="32">
        <f t="shared" si="14"/>
        <v>850</v>
      </c>
      <c r="F62" s="15"/>
      <c r="G62" s="33">
        <f t="shared" si="7"/>
        <v>59</v>
      </c>
      <c r="H62" s="23">
        <f t="shared" si="0"/>
        <v>16.809913598986121</v>
      </c>
      <c r="I62" s="24">
        <f t="shared" si="1"/>
        <v>1652.3389277608624</v>
      </c>
      <c r="J62" s="33">
        <f t="shared" si="8"/>
        <v>650</v>
      </c>
      <c r="K62" s="23">
        <f t="shared" si="2"/>
        <v>23.209523999999998</v>
      </c>
      <c r="L62" s="23">
        <f t="shared" si="3"/>
        <v>6.8278456601569282</v>
      </c>
      <c r="M62" s="23">
        <f t="shared" si="4"/>
        <v>880</v>
      </c>
      <c r="N62" s="23"/>
      <c r="O62" s="23"/>
      <c r="P62" s="23"/>
      <c r="Q62" s="23"/>
      <c r="R62" s="23"/>
      <c r="S62" s="58">
        <f t="shared" si="17"/>
        <v>174.42017242956683</v>
      </c>
    </row>
    <row r="63" spans="1:77" x14ac:dyDescent="0.3">
      <c r="A63" s="29">
        <f t="shared" si="12"/>
        <v>280</v>
      </c>
      <c r="B63" s="30">
        <f t="shared" si="13"/>
        <v>1799.1765926400003</v>
      </c>
      <c r="C63" s="31">
        <f t="shared" si="5"/>
        <v>1799.1765926400003</v>
      </c>
      <c r="D63" s="30">
        <f t="shared" si="6"/>
        <v>50387.280032800336</v>
      </c>
      <c r="E63" s="32">
        <f t="shared" si="14"/>
        <v>860</v>
      </c>
      <c r="F63" s="15"/>
      <c r="G63" s="33">
        <f t="shared" si="7"/>
        <v>60</v>
      </c>
      <c r="H63" s="23">
        <f t="shared" si="0"/>
        <v>17.080252537620773</v>
      </c>
      <c r="I63" s="24">
        <f t="shared" si="1"/>
        <v>1680.3446722991819</v>
      </c>
      <c r="J63" s="33">
        <f t="shared" si="8"/>
        <v>660</v>
      </c>
      <c r="K63" s="23">
        <f t="shared" si="2"/>
        <v>23.566593599999997</v>
      </c>
      <c r="L63" s="23">
        <f t="shared" si="3"/>
        <v>6.9305691410546375</v>
      </c>
      <c r="M63" s="23">
        <f t="shared" si="4"/>
        <v>890</v>
      </c>
      <c r="N63" s="23"/>
      <c r="O63" s="23"/>
      <c r="P63" s="23"/>
      <c r="Q63" s="23"/>
      <c r="R63" s="23"/>
      <c r="S63" s="58">
        <f t="shared" si="17"/>
        <v>174.6264313314496</v>
      </c>
    </row>
    <row r="64" spans="1:77" x14ac:dyDescent="0.3">
      <c r="A64" s="29">
        <f t="shared" si="12"/>
        <v>285</v>
      </c>
      <c r="B64" s="30">
        <f t="shared" si="13"/>
        <v>1847.09185596</v>
      </c>
      <c r="C64" s="57">
        <f t="shared" si="5"/>
        <v>1847.0918559600002</v>
      </c>
      <c r="D64" s="30">
        <f t="shared" si="6"/>
        <v>51729.182656826575</v>
      </c>
      <c r="E64" s="32">
        <f t="shared" si="14"/>
        <v>870</v>
      </c>
      <c r="F64" s="15"/>
      <c r="G64" s="33">
        <f t="shared" si="7"/>
        <v>61</v>
      </c>
      <c r="H64" s="23">
        <f t="shared" si="0"/>
        <v>17.350154768882852</v>
      </c>
      <c r="I64" s="24">
        <f t="shared" si="1"/>
        <v>1708.3504168375018</v>
      </c>
      <c r="J64" s="33">
        <f t="shared" si="8"/>
        <v>670</v>
      </c>
      <c r="K64" s="23">
        <f t="shared" si="2"/>
        <v>23.9236632</v>
      </c>
      <c r="L64" s="23">
        <f t="shared" si="3"/>
        <v>7.0332254252731543</v>
      </c>
      <c r="M64" s="23">
        <f t="shared" si="4"/>
        <v>900</v>
      </c>
      <c r="N64" s="23"/>
      <c r="O64" s="23"/>
      <c r="P64" s="23"/>
      <c r="Q64" s="23"/>
      <c r="R64" s="23"/>
      <c r="S64" s="58">
        <f t="shared" si="17"/>
        <v>174.83255424133029</v>
      </c>
    </row>
    <row r="65" spans="1:19" x14ac:dyDescent="0.3">
      <c r="A65" s="29">
        <f t="shared" si="12"/>
        <v>290</v>
      </c>
      <c r="B65" s="30">
        <f t="shared" si="13"/>
        <v>1895.5610529600003</v>
      </c>
      <c r="C65" s="31">
        <f t="shared" si="5"/>
        <v>1895.5610529600001</v>
      </c>
      <c r="D65" s="30">
        <f t="shared" si="6"/>
        <v>53086.598605986066</v>
      </c>
      <c r="E65" s="32">
        <f t="shared" si="14"/>
        <v>880</v>
      </c>
      <c r="F65" s="15"/>
      <c r="G65" s="33">
        <f t="shared" si="7"/>
        <v>62</v>
      </c>
      <c r="H65" s="23">
        <f t="shared" si="0"/>
        <v>17.619622402339775</v>
      </c>
      <c r="I65" s="24">
        <f t="shared" si="1"/>
        <v>1736.3561613758213</v>
      </c>
      <c r="J65" s="33">
        <f t="shared" si="8"/>
        <v>680</v>
      </c>
      <c r="K65" s="23">
        <f t="shared" si="2"/>
        <v>24.280732800000003</v>
      </c>
      <c r="L65" s="23">
        <f t="shared" si="3"/>
        <v>7.1358146445105461</v>
      </c>
      <c r="M65" s="23">
        <f t="shared" si="4"/>
        <v>910</v>
      </c>
      <c r="N65" s="23"/>
      <c r="O65" s="23"/>
      <c r="P65" s="23"/>
      <c r="Q65" s="23"/>
      <c r="R65" s="23"/>
      <c r="S65" s="58">
        <f t="shared" si="17"/>
        <v>175.03854142784422</v>
      </c>
    </row>
    <row r="66" spans="1:19" x14ac:dyDescent="0.3">
      <c r="A66" s="29">
        <f t="shared" si="12"/>
        <v>295</v>
      </c>
      <c r="B66" s="30">
        <f t="shared" si="13"/>
        <v>1944.5841836400011</v>
      </c>
      <c r="C66" s="31">
        <f t="shared" si="5"/>
        <v>1944.5841836400007</v>
      </c>
      <c r="D66" s="30">
        <f t="shared" si="6"/>
        <v>54459.527880278823</v>
      </c>
      <c r="E66" s="32">
        <f t="shared" si="14"/>
        <v>890</v>
      </c>
      <c r="F66" s="15"/>
      <c r="G66" s="33">
        <f t="shared" si="7"/>
        <v>63</v>
      </c>
      <c r="H66" s="23">
        <f t="shared" si="0"/>
        <v>17.888657530629182</v>
      </c>
      <c r="I66" s="24">
        <f t="shared" si="1"/>
        <v>1764.3619059141408</v>
      </c>
      <c r="J66" s="33">
        <f t="shared" si="8"/>
        <v>690</v>
      </c>
      <c r="K66" s="23">
        <f t="shared" si="2"/>
        <v>24.637802400000002</v>
      </c>
      <c r="L66" s="23">
        <f t="shared" si="3"/>
        <v>7.2383369300352829</v>
      </c>
      <c r="M66" s="23">
        <f t="shared" si="4"/>
        <v>920</v>
      </c>
      <c r="N66" s="23"/>
      <c r="O66" s="23"/>
      <c r="P66" s="23"/>
      <c r="Q66" s="23"/>
      <c r="R66" s="23"/>
    </row>
    <row r="67" spans="1:19" x14ac:dyDescent="0.3">
      <c r="A67" s="29">
        <f t="shared" si="12"/>
        <v>300</v>
      </c>
      <c r="B67" s="30">
        <f t="shared" si="13"/>
        <v>1994.1612479999997</v>
      </c>
      <c r="C67" s="31">
        <f t="shared" si="5"/>
        <v>1994.1612479999999</v>
      </c>
      <c r="D67" s="30">
        <f t="shared" si="6"/>
        <v>55847.970479704789</v>
      </c>
      <c r="E67" s="32">
        <f t="shared" si="14"/>
        <v>900</v>
      </c>
      <c r="F67" s="15"/>
      <c r="G67" s="33">
        <f t="shared" si="7"/>
        <v>64</v>
      </c>
      <c r="H67" s="23">
        <f t="shared" si="0"/>
        <v>18.157262229648612</v>
      </c>
      <c r="I67" s="24">
        <f t="shared" si="1"/>
        <v>1792.3676504524608</v>
      </c>
      <c r="J67" s="33">
        <f t="shared" si="8"/>
        <v>700</v>
      </c>
      <c r="K67" s="23">
        <f t="shared" si="2"/>
        <v>24.994871999999997</v>
      </c>
      <c r="L67" s="23">
        <f t="shared" si="3"/>
        <v>7.3407924126881463</v>
      </c>
      <c r="M67" s="23">
        <f t="shared" si="4"/>
        <v>930</v>
      </c>
      <c r="N67" s="23"/>
      <c r="O67" s="23"/>
      <c r="P67" s="23"/>
      <c r="Q67" s="23"/>
      <c r="R67" s="23"/>
    </row>
    <row r="68" spans="1:19" x14ac:dyDescent="0.3">
      <c r="A68" s="29">
        <f t="shared" si="12"/>
        <v>305</v>
      </c>
      <c r="B68" s="30">
        <f t="shared" si="13"/>
        <v>2044.2922460400002</v>
      </c>
      <c r="C68" s="31">
        <f t="shared" si="5"/>
        <v>2044.2922460400002</v>
      </c>
      <c r="D68" s="30">
        <f t="shared" si="6"/>
        <v>57251.92640426405</v>
      </c>
      <c r="E68" s="32">
        <f t="shared" si="14"/>
        <v>910</v>
      </c>
      <c r="F68" s="15"/>
      <c r="G68" s="33">
        <f t="shared" si="7"/>
        <v>65</v>
      </c>
      <c r="H68" s="23">
        <f t="shared" si="0"/>
        <v>18.425438558742428</v>
      </c>
      <c r="I68" s="24">
        <f t="shared" si="1"/>
        <v>1820.3733949907808</v>
      </c>
      <c r="J68" s="33">
        <f t="shared" si="8"/>
        <v>710</v>
      </c>
      <c r="K68" s="23">
        <f t="shared" si="2"/>
        <v>25.351941600000004</v>
      </c>
      <c r="L68" s="23">
        <f t="shared" si="3"/>
        <v>7.4431812228841761</v>
      </c>
      <c r="M68" s="23">
        <f t="shared" si="4"/>
        <v>940</v>
      </c>
      <c r="N68" s="23"/>
      <c r="O68" s="23"/>
      <c r="P68" s="23"/>
      <c r="Q68" s="23"/>
      <c r="R68" s="23"/>
    </row>
    <row r="69" spans="1:19" x14ac:dyDescent="0.3">
      <c r="A69" s="29">
        <f t="shared" si="12"/>
        <v>310</v>
      </c>
      <c r="B69" s="30">
        <f t="shared" si="13"/>
        <v>2094.9771777600004</v>
      </c>
      <c r="C69" s="31">
        <f t="shared" si="5"/>
        <v>2094.9771777600004</v>
      </c>
      <c r="D69" s="30">
        <f t="shared" si="6"/>
        <v>58671.395653956548</v>
      </c>
      <c r="E69" s="32">
        <f t="shared" si="14"/>
        <v>920</v>
      </c>
      <c r="F69" s="15"/>
      <c r="G69" s="33">
        <f t="shared" si="7"/>
        <v>66</v>
      </c>
      <c r="H69" s="23">
        <f t="shared" si="0"/>
        <v>18.693188560886004</v>
      </c>
      <c r="I69" s="24">
        <f t="shared" si="1"/>
        <v>1848.3791395291003</v>
      </c>
      <c r="J69" s="33">
        <f t="shared" si="8"/>
        <v>720</v>
      </c>
      <c r="K69" s="23">
        <f t="shared" si="2"/>
        <v>25.709011199999996</v>
      </c>
      <c r="L69" s="23">
        <f t="shared" si="3"/>
        <v>7.5455034906146414</v>
      </c>
      <c r="M69" s="23">
        <f t="shared" si="4"/>
        <v>950</v>
      </c>
      <c r="N69" s="23"/>
      <c r="O69" s="23"/>
      <c r="P69" s="23"/>
      <c r="Q69" s="23"/>
      <c r="R69" s="23"/>
    </row>
    <row r="70" spans="1:19" x14ac:dyDescent="0.3">
      <c r="A70" s="29">
        <f t="shared" si="12"/>
        <v>315</v>
      </c>
      <c r="B70" s="30">
        <f t="shared" si="13"/>
        <v>2146.21604316</v>
      </c>
      <c r="C70" s="31">
        <f t="shared" si="5"/>
        <v>2146.21604316</v>
      </c>
      <c r="D70" s="30">
        <f t="shared" si="6"/>
        <v>60106.378228782283</v>
      </c>
      <c r="E70" s="32">
        <f t="shared" si="14"/>
        <v>930</v>
      </c>
      <c r="F70" s="15"/>
      <c r="G70" s="33">
        <f t="shared" si="7"/>
        <v>67</v>
      </c>
      <c r="H70" s="23">
        <f t="shared" si="0"/>
        <v>18.960514262867239</v>
      </c>
      <c r="I70" s="24">
        <f t="shared" si="1"/>
        <v>1876.3848840674202</v>
      </c>
      <c r="J70" s="33">
        <f t="shared" si="8"/>
        <v>730</v>
      </c>
      <c r="K70" s="23">
        <f t="shared" si="2"/>
        <v>26.066080799999998</v>
      </c>
      <c r="L70" s="23">
        <f t="shared" si="3"/>
        <v>7.647759345448951</v>
      </c>
      <c r="M70" s="23">
        <f t="shared" si="4"/>
        <v>960</v>
      </c>
      <c r="N70" s="23"/>
      <c r="O70" s="23"/>
      <c r="P70" s="23"/>
      <c r="Q70" s="23"/>
      <c r="R70" s="23"/>
    </row>
    <row r="71" spans="1:19" x14ac:dyDescent="0.3">
      <c r="A71" s="29">
        <f t="shared" si="12"/>
        <v>320</v>
      </c>
      <c r="B71" s="30">
        <f t="shared" si="13"/>
        <v>2198.0088422400004</v>
      </c>
      <c r="C71" s="31">
        <f t="shared" si="5"/>
        <v>2198.0088422400004</v>
      </c>
      <c r="D71" s="30">
        <f t="shared" si="6"/>
        <v>61556.8741287413</v>
      </c>
      <c r="E71" s="32">
        <f t="shared" si="14"/>
        <v>940</v>
      </c>
      <c r="F71" s="15"/>
      <c r="G71" s="33">
        <f t="shared" si="7"/>
        <v>68</v>
      </c>
      <c r="H71" s="23">
        <f t="shared" ref="H71:H134" si="18">0.5*(SQRT(($V$132/1000)^2+4*G71/3.14/$D$4/$V$131)-$V$132/1000)*1000</f>
        <v>19.227417675465595</v>
      </c>
      <c r="I71" s="24">
        <f t="shared" ref="I71:I134" si="19">G71/$D$4/2.71/$D$5*1000000</f>
        <v>1904.3906286057397</v>
      </c>
      <c r="J71" s="33">
        <f t="shared" si="8"/>
        <v>740</v>
      </c>
      <c r="K71" s="23">
        <f t="shared" ref="K71:K134" si="20">J71*$D$4/1000*$D$5/1000000*2710</f>
        <v>26.423150400000001</v>
      </c>
      <c r="L71" s="23">
        <f t="shared" ref="L71:L134" si="21">0.5*(SQRT(($V$132/1000)^2+4*K71/3.14/$D$4/$V$131)-$V$132/1000)*1000</f>
        <v>7.7499489165366313</v>
      </c>
      <c r="M71" s="23">
        <f t="shared" ref="M71:M134" si="22">A74*2+$V$132</f>
        <v>970</v>
      </c>
      <c r="N71" s="23"/>
      <c r="O71" s="23"/>
      <c r="P71" s="23"/>
      <c r="Q71" s="23"/>
      <c r="R71" s="23"/>
    </row>
    <row r="72" spans="1:19" x14ac:dyDescent="0.3">
      <c r="A72" s="29">
        <f t="shared" si="12"/>
        <v>325</v>
      </c>
      <c r="B72" s="30">
        <f t="shared" si="13"/>
        <v>2250.3555749999996</v>
      </c>
      <c r="C72" s="31">
        <f t="shared" ref="C72:C135" si="23">3.14*A72/1000*(A72+$V$132)/1000*$D$4*$V$131</f>
        <v>2250.355575</v>
      </c>
      <c r="D72" s="30">
        <f t="shared" si="6"/>
        <v>63022.883353833531</v>
      </c>
      <c r="E72" s="32">
        <f t="shared" si="14"/>
        <v>950</v>
      </c>
      <c r="F72" s="15"/>
      <c r="G72" s="33">
        <f t="shared" ref="G72:G135" si="24">$I$4+G71</f>
        <v>69</v>
      </c>
      <c r="H72" s="23">
        <f t="shared" si="18"/>
        <v>19.493900793628562</v>
      </c>
      <c r="I72" s="24">
        <f t="shared" si="19"/>
        <v>1932.3963731440592</v>
      </c>
      <c r="J72" s="33">
        <f t="shared" ref="J72:J135" si="25">$I$5+J71</f>
        <v>750</v>
      </c>
      <c r="K72" s="23">
        <f t="shared" si="20"/>
        <v>26.78022</v>
      </c>
      <c r="L72" s="23">
        <f t="shared" si="21"/>
        <v>7.8520723326090387</v>
      </c>
      <c r="M72" s="23">
        <f t="shared" si="22"/>
        <v>980</v>
      </c>
      <c r="N72" s="23"/>
      <c r="O72" s="23"/>
      <c r="P72" s="23"/>
      <c r="Q72" s="23"/>
      <c r="R72" s="23"/>
    </row>
    <row r="73" spans="1:19" x14ac:dyDescent="0.3">
      <c r="A73" s="29">
        <f t="shared" ref="A73:A136" si="26">$D$3+A72</f>
        <v>330</v>
      </c>
      <c r="B73" s="30">
        <f t="shared" ref="B73:B136" si="27">((D73*$D$4*$D$5)*2.71)/1000000</f>
        <v>2303.2562414399999</v>
      </c>
      <c r="C73" s="31">
        <f t="shared" si="23"/>
        <v>2303.2562414399999</v>
      </c>
      <c r="D73" s="30">
        <f t="shared" si="6"/>
        <v>64504.405904059036</v>
      </c>
      <c r="E73" s="32">
        <f t="shared" ref="E73:E136" si="28">(A73*2)+300</f>
        <v>960</v>
      </c>
      <c r="F73" s="15"/>
      <c r="G73" s="33">
        <f t="shared" si="24"/>
        <v>70</v>
      </c>
      <c r="H73" s="23">
        <f t="shared" si="18"/>
        <v>19.759965596645667</v>
      </c>
      <c r="I73" s="24">
        <f t="shared" si="19"/>
        <v>1960.402117682379</v>
      </c>
      <c r="J73" s="33">
        <f t="shared" si="25"/>
        <v>760</v>
      </c>
      <c r="K73" s="23">
        <f t="shared" si="20"/>
        <v>27.137289599999999</v>
      </c>
      <c r="L73" s="23">
        <f t="shared" si="21"/>
        <v>7.9541297219815066</v>
      </c>
      <c r="M73" s="23">
        <f t="shared" si="22"/>
        <v>990</v>
      </c>
      <c r="N73" s="23"/>
      <c r="O73" s="23"/>
      <c r="P73" s="23"/>
      <c r="Q73" s="23"/>
      <c r="R73" s="23"/>
    </row>
    <row r="74" spans="1:19" x14ac:dyDescent="0.3">
      <c r="A74" s="29">
        <f t="shared" si="26"/>
        <v>335</v>
      </c>
      <c r="B74" s="30">
        <f t="shared" si="27"/>
        <v>2356.7108415600005</v>
      </c>
      <c r="C74" s="31">
        <f t="shared" si="23"/>
        <v>2356.7108415600001</v>
      </c>
      <c r="D74" s="30">
        <f t="shared" ref="D74:D137" si="29">C74/$D$4/2.71/$D$5*1000000</f>
        <v>66001.441779417801</v>
      </c>
      <c r="E74" s="32">
        <f t="shared" si="28"/>
        <v>970</v>
      </c>
      <c r="F74" s="15"/>
      <c r="G74" s="33">
        <f t="shared" si="24"/>
        <v>71</v>
      </c>
      <c r="H74" s="23">
        <f t="shared" si="18"/>
        <v>20.025614048319902</v>
      </c>
      <c r="I74" s="24">
        <f t="shared" si="19"/>
        <v>1988.4078622206987</v>
      </c>
      <c r="J74" s="33">
        <f t="shared" si="25"/>
        <v>770</v>
      </c>
      <c r="K74" s="23">
        <f t="shared" si="20"/>
        <v>27.494359199999998</v>
      </c>
      <c r="L74" s="23">
        <f t="shared" si="21"/>
        <v>8.0561212125550004</v>
      </c>
      <c r="M74" s="23">
        <f t="shared" si="22"/>
        <v>1000</v>
      </c>
      <c r="N74" s="23"/>
      <c r="O74" s="23"/>
      <c r="P74" s="23"/>
      <c r="Q74" s="23"/>
      <c r="R74" s="23"/>
    </row>
    <row r="75" spans="1:19" x14ac:dyDescent="0.3">
      <c r="A75" s="29">
        <f t="shared" si="26"/>
        <v>340</v>
      </c>
      <c r="B75" s="30">
        <f t="shared" si="27"/>
        <v>2410.71937536</v>
      </c>
      <c r="C75" s="31">
        <f t="shared" si="23"/>
        <v>2410.7193753600004</v>
      </c>
      <c r="D75" s="30">
        <f t="shared" si="29"/>
        <v>67513.990979909795</v>
      </c>
      <c r="E75" s="32">
        <f t="shared" si="28"/>
        <v>980</v>
      </c>
      <c r="F75" s="15"/>
      <c r="G75" s="33">
        <f t="shared" si="24"/>
        <v>72</v>
      </c>
      <c r="H75" s="23">
        <f t="shared" si="18"/>
        <v>20.290848097136909</v>
      </c>
      <c r="I75" s="24">
        <f t="shared" si="19"/>
        <v>2016.4136067590184</v>
      </c>
      <c r="J75" s="33">
        <f t="shared" si="25"/>
        <v>780</v>
      </c>
      <c r="K75" s="23">
        <f t="shared" si="20"/>
        <v>27.851428800000004</v>
      </c>
      <c r="L75" s="23">
        <f t="shared" si="21"/>
        <v>8.1580469318182089</v>
      </c>
      <c r="M75" s="23">
        <f t="shared" si="22"/>
        <v>1010</v>
      </c>
      <c r="N75" s="23"/>
      <c r="O75" s="23"/>
      <c r="P75" s="23"/>
      <c r="Q75" s="23"/>
      <c r="R75" s="23"/>
    </row>
    <row r="76" spans="1:19" x14ac:dyDescent="0.3">
      <c r="A76" s="29">
        <f t="shared" si="26"/>
        <v>345</v>
      </c>
      <c r="B76" s="30">
        <f t="shared" si="27"/>
        <v>2465.2818428400001</v>
      </c>
      <c r="C76" s="31">
        <f t="shared" si="23"/>
        <v>2465.2818428400001</v>
      </c>
      <c r="D76" s="30">
        <f t="shared" si="29"/>
        <v>69042.053505535063</v>
      </c>
      <c r="E76" s="32">
        <f t="shared" si="28"/>
        <v>990</v>
      </c>
      <c r="F76" s="15"/>
      <c r="G76" s="33">
        <f t="shared" si="24"/>
        <v>73</v>
      </c>
      <c r="H76" s="23">
        <f t="shared" si="18"/>
        <v>20.555669676431688</v>
      </c>
      <c r="I76" s="24">
        <f t="shared" si="19"/>
        <v>2044.4193512973384</v>
      </c>
      <c r="J76" s="33">
        <f t="shared" si="25"/>
        <v>790</v>
      </c>
      <c r="K76" s="23">
        <f t="shared" si="20"/>
        <v>28.2084984</v>
      </c>
      <c r="L76" s="23">
        <f t="shared" si="21"/>
        <v>8.2599070068491152</v>
      </c>
      <c r="M76" s="23">
        <f t="shared" si="22"/>
        <v>1020</v>
      </c>
      <c r="N76" s="23"/>
      <c r="O76" s="23"/>
      <c r="P76" s="23"/>
      <c r="Q76" s="23"/>
      <c r="R76" s="23"/>
    </row>
    <row r="77" spans="1:19" x14ac:dyDescent="0.3">
      <c r="A77" s="29">
        <f t="shared" si="26"/>
        <v>350</v>
      </c>
      <c r="B77" s="30">
        <f t="shared" si="27"/>
        <v>2520.3982440000009</v>
      </c>
      <c r="C77" s="31">
        <f t="shared" si="23"/>
        <v>2520.3982440000004</v>
      </c>
      <c r="D77" s="30">
        <f t="shared" si="29"/>
        <v>70585.62935629359</v>
      </c>
      <c r="E77" s="32">
        <f t="shared" si="28"/>
        <v>1000</v>
      </c>
      <c r="F77" s="15"/>
      <c r="G77" s="33">
        <f t="shared" si="24"/>
        <v>74</v>
      </c>
      <c r="H77" s="23">
        <f t="shared" si="18"/>
        <v>20.820080704552989</v>
      </c>
      <c r="I77" s="24">
        <f t="shared" si="19"/>
        <v>2072.4250958356579</v>
      </c>
      <c r="J77" s="33">
        <f t="shared" si="25"/>
        <v>800</v>
      </c>
      <c r="K77" s="23">
        <f t="shared" si="20"/>
        <v>28.565568000000003</v>
      </c>
      <c r="L77" s="23">
        <f t="shared" si="21"/>
        <v>8.3617015643171477</v>
      </c>
      <c r="M77" s="23">
        <f t="shared" si="22"/>
        <v>1030</v>
      </c>
      <c r="N77" s="23"/>
      <c r="O77" s="23"/>
      <c r="P77" s="23"/>
      <c r="Q77" s="23"/>
      <c r="R77" s="23"/>
    </row>
    <row r="78" spans="1:19" x14ac:dyDescent="0.3">
      <c r="A78" s="29">
        <f t="shared" si="26"/>
        <v>355</v>
      </c>
      <c r="B78" s="30">
        <f t="shared" si="27"/>
        <v>2576.0685788400001</v>
      </c>
      <c r="C78" s="31">
        <f t="shared" si="23"/>
        <v>2576.0685788400001</v>
      </c>
      <c r="D78" s="30">
        <f t="shared" si="29"/>
        <v>72144.718532185332</v>
      </c>
      <c r="E78" s="32">
        <f t="shared" si="28"/>
        <v>1010</v>
      </c>
      <c r="F78" s="15"/>
      <c r="G78" s="33">
        <f t="shared" si="24"/>
        <v>75</v>
      </c>
      <c r="H78" s="23">
        <f t="shared" si="18"/>
        <v>21.084083085025519</v>
      </c>
      <c r="I78" s="24">
        <f t="shared" si="19"/>
        <v>2100.4308403739774</v>
      </c>
      <c r="J78" s="33">
        <f t="shared" si="25"/>
        <v>810</v>
      </c>
      <c r="K78" s="23">
        <f t="shared" si="20"/>
        <v>28.922637599999998</v>
      </c>
      <c r="L78" s="23">
        <f t="shared" si="21"/>
        <v>8.4634307304848608</v>
      </c>
      <c r="M78" s="23">
        <f t="shared" si="22"/>
        <v>1040</v>
      </c>
      <c r="N78" s="23"/>
      <c r="O78" s="23"/>
      <c r="P78" s="23"/>
      <c r="Q78" s="23"/>
      <c r="R78" s="23"/>
    </row>
    <row r="79" spans="1:19" x14ac:dyDescent="0.3">
      <c r="A79" s="29">
        <f t="shared" si="26"/>
        <v>360</v>
      </c>
      <c r="B79" s="30">
        <f t="shared" si="27"/>
        <v>2632.2928473600005</v>
      </c>
      <c r="C79" s="31">
        <f t="shared" si="23"/>
        <v>2632.2928473600005</v>
      </c>
      <c r="D79" s="30">
        <f t="shared" si="29"/>
        <v>73719.321033210348</v>
      </c>
      <c r="E79" s="32">
        <f t="shared" si="28"/>
        <v>1020</v>
      </c>
      <c r="F79" s="15"/>
      <c r="G79" s="33">
        <f t="shared" si="24"/>
        <v>76</v>
      </c>
      <c r="H79" s="23">
        <f t="shared" si="18"/>
        <v>21.347678706709754</v>
      </c>
      <c r="I79" s="24">
        <f t="shared" si="19"/>
        <v>2128.4365849122973</v>
      </c>
      <c r="J79" s="33">
        <f t="shared" si="25"/>
        <v>820</v>
      </c>
      <c r="K79" s="23">
        <f t="shared" si="20"/>
        <v>29.279707199999997</v>
      </c>
      <c r="L79" s="23">
        <f t="shared" si="21"/>
        <v>8.565094631209746</v>
      </c>
      <c r="M79" s="23">
        <f t="shared" si="22"/>
        <v>1050</v>
      </c>
      <c r="N79" s="23"/>
      <c r="O79" s="23"/>
      <c r="P79" s="23"/>
      <c r="Q79" s="23"/>
      <c r="R79" s="23"/>
    </row>
    <row r="80" spans="1:19" x14ac:dyDescent="0.3">
      <c r="A80" s="29">
        <f t="shared" si="26"/>
        <v>365</v>
      </c>
      <c r="B80" s="30">
        <f t="shared" si="27"/>
        <v>2689.0710495600001</v>
      </c>
      <c r="C80" s="31">
        <f t="shared" si="23"/>
        <v>2689.0710495600001</v>
      </c>
      <c r="D80" s="30">
        <f t="shared" si="29"/>
        <v>75309.436859368594</v>
      </c>
      <c r="E80" s="32">
        <f t="shared" si="28"/>
        <v>1030</v>
      </c>
      <c r="F80" s="15"/>
      <c r="G80" s="33">
        <f t="shared" si="24"/>
        <v>77</v>
      </c>
      <c r="H80" s="23">
        <f t="shared" si="18"/>
        <v>21.610869443959622</v>
      </c>
      <c r="I80" s="24">
        <f t="shared" si="19"/>
        <v>2156.4423294506173</v>
      </c>
      <c r="J80" s="33">
        <f t="shared" si="25"/>
        <v>830</v>
      </c>
      <c r="K80" s="23">
        <f t="shared" si="20"/>
        <v>29.636776799999993</v>
      </c>
      <c r="L80" s="23">
        <f t="shared" si="21"/>
        <v>8.6666933919460618</v>
      </c>
      <c r="M80" s="23">
        <f t="shared" si="22"/>
        <v>1060</v>
      </c>
      <c r="N80" s="23"/>
      <c r="O80" s="23"/>
      <c r="P80" s="23"/>
      <c r="Q80" s="23"/>
      <c r="R80" s="23"/>
    </row>
    <row r="81" spans="1:19" x14ac:dyDescent="0.3">
      <c r="A81" s="29">
        <f t="shared" si="26"/>
        <v>370</v>
      </c>
      <c r="B81" s="30">
        <f t="shared" si="27"/>
        <v>2746.40318544</v>
      </c>
      <c r="C81" s="31">
        <f t="shared" si="23"/>
        <v>2746.40318544</v>
      </c>
      <c r="D81" s="30">
        <f t="shared" si="29"/>
        <v>76915.066010660114</v>
      </c>
      <c r="E81" s="32">
        <f t="shared" si="28"/>
        <v>1040</v>
      </c>
      <c r="F81" s="15"/>
      <c r="G81" s="33">
        <f t="shared" si="24"/>
        <v>78</v>
      </c>
      <c r="H81" s="23">
        <f t="shared" si="18"/>
        <v>21.873657156778027</v>
      </c>
      <c r="I81" s="24">
        <f t="shared" si="19"/>
        <v>2184.4480739889368</v>
      </c>
      <c r="J81" s="33">
        <f t="shared" si="25"/>
        <v>840</v>
      </c>
      <c r="K81" s="23">
        <f t="shared" si="20"/>
        <v>29.993846400000002</v>
      </c>
      <c r="L81" s="23">
        <f t="shared" si="21"/>
        <v>8.7682271377467487</v>
      </c>
      <c r="M81" s="23">
        <f t="shared" si="22"/>
        <v>1070</v>
      </c>
      <c r="N81" s="23"/>
      <c r="O81" s="23"/>
      <c r="P81" s="23"/>
      <c r="Q81" s="23"/>
      <c r="R81" s="23"/>
    </row>
    <row r="82" spans="1:19" x14ac:dyDescent="0.3">
      <c r="A82" s="29">
        <f t="shared" si="26"/>
        <v>375</v>
      </c>
      <c r="B82" s="30">
        <f t="shared" si="27"/>
        <v>2804.2892550000006</v>
      </c>
      <c r="C82" s="31">
        <f t="shared" si="23"/>
        <v>2804.2892550000006</v>
      </c>
      <c r="D82" s="30">
        <f t="shared" si="29"/>
        <v>78536.208487084892</v>
      </c>
      <c r="E82" s="32">
        <f t="shared" si="28"/>
        <v>1050</v>
      </c>
      <c r="F82" s="15"/>
      <c r="G82" s="33">
        <f t="shared" si="24"/>
        <v>79</v>
      </c>
      <c r="H82" s="23">
        <f t="shared" si="18"/>
        <v>22.136043690970165</v>
      </c>
      <c r="I82" s="24">
        <f t="shared" si="19"/>
        <v>2212.4538185272563</v>
      </c>
      <c r="J82" s="33">
        <f t="shared" si="25"/>
        <v>850</v>
      </c>
      <c r="K82" s="23">
        <f t="shared" si="20"/>
        <v>30.350916000000002</v>
      </c>
      <c r="L82" s="23">
        <f t="shared" si="21"/>
        <v>8.8696959932650916</v>
      </c>
      <c r="M82" s="23">
        <f t="shared" si="22"/>
        <v>1080</v>
      </c>
      <c r="N82" s="23"/>
      <c r="O82" s="23"/>
      <c r="P82" s="23"/>
      <c r="Q82" s="23"/>
      <c r="R82" s="23"/>
    </row>
    <row r="83" spans="1:19" x14ac:dyDescent="0.3">
      <c r="A83" s="29">
        <f t="shared" si="26"/>
        <v>380</v>
      </c>
      <c r="B83" s="30">
        <f t="shared" si="27"/>
        <v>2862.72925824</v>
      </c>
      <c r="C83" s="31">
        <f t="shared" si="23"/>
        <v>2862.72925824</v>
      </c>
      <c r="D83" s="30">
        <f t="shared" si="29"/>
        <v>80172.864288642886</v>
      </c>
      <c r="E83" s="32">
        <f t="shared" si="28"/>
        <v>1060</v>
      </c>
      <c r="F83" s="15"/>
      <c r="G83" s="33">
        <f t="shared" si="24"/>
        <v>80</v>
      </c>
      <c r="H83" s="23">
        <f t="shared" si="18"/>
        <v>22.398030878294868</v>
      </c>
      <c r="I83" s="24">
        <f t="shared" si="19"/>
        <v>2240.4595630655758</v>
      </c>
      <c r="J83" s="33">
        <f t="shared" si="25"/>
        <v>860</v>
      </c>
      <c r="K83" s="23">
        <f t="shared" si="20"/>
        <v>30.707985600000001</v>
      </c>
      <c r="L83" s="23">
        <f t="shared" si="21"/>
        <v>8.9711000827565339</v>
      </c>
      <c r="M83" s="23">
        <f t="shared" si="22"/>
        <v>1090</v>
      </c>
      <c r="N83" s="23"/>
      <c r="O83" s="23"/>
      <c r="P83" s="23"/>
      <c r="Q83" s="23"/>
      <c r="R83" s="23"/>
    </row>
    <row r="84" spans="1:19" x14ac:dyDescent="0.3">
      <c r="A84" s="29">
        <f t="shared" si="26"/>
        <v>385</v>
      </c>
      <c r="B84" s="30">
        <f t="shared" si="27"/>
        <v>2921.7231951600002</v>
      </c>
      <c r="C84" s="31">
        <f t="shared" si="23"/>
        <v>2921.7231951600002</v>
      </c>
      <c r="D84" s="30">
        <f t="shared" si="29"/>
        <v>81825.033415334154</v>
      </c>
      <c r="E84" s="32">
        <f t="shared" si="28"/>
        <v>1070</v>
      </c>
      <c r="F84" s="15"/>
      <c r="G84" s="33">
        <f t="shared" si="24"/>
        <v>81</v>
      </c>
      <c r="H84" s="23">
        <f t="shared" si="18"/>
        <v>22.659620536613662</v>
      </c>
      <c r="I84" s="24">
        <f t="shared" si="19"/>
        <v>2268.4653076038958</v>
      </c>
      <c r="J84" s="33">
        <f t="shared" si="25"/>
        <v>870</v>
      </c>
      <c r="K84" s="23">
        <f t="shared" si="20"/>
        <v>31.0650552</v>
      </c>
      <c r="L84" s="23">
        <f t="shared" si="21"/>
        <v>9.0724395300804943</v>
      </c>
      <c r="M84" s="23">
        <f t="shared" si="22"/>
        <v>1100</v>
      </c>
      <c r="N84" s="23"/>
      <c r="O84" s="23"/>
      <c r="P84" s="23"/>
      <c r="Q84" s="23"/>
      <c r="R84" s="23"/>
    </row>
    <row r="85" spans="1:19" x14ac:dyDescent="0.3">
      <c r="A85" s="29">
        <f t="shared" si="26"/>
        <v>390</v>
      </c>
      <c r="B85" s="30">
        <f t="shared" si="27"/>
        <v>2981.2710657600005</v>
      </c>
      <c r="C85" s="31">
        <f t="shared" si="23"/>
        <v>2981.2710657600005</v>
      </c>
      <c r="D85" s="30">
        <f t="shared" si="29"/>
        <v>83492.715867158695</v>
      </c>
      <c r="E85" s="32">
        <f t="shared" si="28"/>
        <v>1080</v>
      </c>
      <c r="F85" s="15"/>
      <c r="G85" s="33">
        <f t="shared" si="24"/>
        <v>82</v>
      </c>
      <c r="H85" s="23">
        <f t="shared" si="18"/>
        <v>22.920814470038131</v>
      </c>
      <c r="I85" s="24">
        <f t="shared" si="19"/>
        <v>2296.4710521422153</v>
      </c>
      <c r="J85" s="33">
        <f t="shared" si="25"/>
        <v>880</v>
      </c>
      <c r="K85" s="23">
        <f t="shared" si="20"/>
        <v>31.422124799999995</v>
      </c>
      <c r="L85" s="23">
        <f t="shared" si="21"/>
        <v>9.1737144587021309</v>
      </c>
      <c r="M85" s="23">
        <f t="shared" si="22"/>
        <v>1110</v>
      </c>
      <c r="N85" s="23"/>
      <c r="O85" s="23"/>
      <c r="P85" s="23"/>
      <c r="Q85" s="23"/>
      <c r="R85" s="23"/>
    </row>
    <row r="86" spans="1:19" x14ac:dyDescent="0.3">
      <c r="A86" s="29">
        <f t="shared" si="26"/>
        <v>395</v>
      </c>
      <c r="B86" s="30">
        <f t="shared" si="27"/>
        <v>3041.3728700400011</v>
      </c>
      <c r="C86" s="31">
        <f t="shared" si="23"/>
        <v>3041.3728700400002</v>
      </c>
      <c r="D86" s="30">
        <f t="shared" si="29"/>
        <v>85175.911644116466</v>
      </c>
      <c r="E86" s="32">
        <f t="shared" si="28"/>
        <v>1090</v>
      </c>
      <c r="F86" s="15"/>
      <c r="G86" s="33">
        <f t="shared" si="24"/>
        <v>83</v>
      </c>
      <c r="H86" s="23">
        <f t="shared" si="18"/>
        <v>23.181614469074823</v>
      </c>
      <c r="I86" s="24">
        <f t="shared" si="19"/>
        <v>2324.4767966805352</v>
      </c>
      <c r="J86" s="33">
        <f t="shared" si="25"/>
        <v>890</v>
      </c>
      <c r="K86" s="23">
        <f t="shared" si="20"/>
        <v>31.779194400000002</v>
      </c>
      <c r="L86" s="23">
        <f t="shared" si="21"/>
        <v>9.2749249916940215</v>
      </c>
      <c r="M86" s="23">
        <f t="shared" si="22"/>
        <v>1120</v>
      </c>
      <c r="N86" s="23"/>
      <c r="O86" s="23"/>
      <c r="P86" s="23"/>
      <c r="Q86" s="23"/>
      <c r="R86" s="23"/>
    </row>
    <row r="87" spans="1:19" x14ac:dyDescent="0.3">
      <c r="A87" s="29">
        <f t="shared" si="26"/>
        <v>400</v>
      </c>
      <c r="B87" s="30">
        <f t="shared" si="27"/>
        <v>3102.0286080000005</v>
      </c>
      <c r="C87" s="31">
        <f t="shared" si="23"/>
        <v>3102.0286080000005</v>
      </c>
      <c r="D87" s="30">
        <f t="shared" si="29"/>
        <v>86874.620746207482</v>
      </c>
      <c r="E87" s="32">
        <f t="shared" si="28"/>
        <v>1100</v>
      </c>
      <c r="F87" s="15"/>
      <c r="G87" s="33">
        <f t="shared" si="24"/>
        <v>84</v>
      </c>
      <c r="H87" s="23">
        <f t="shared" si="18"/>
        <v>23.442022310768696</v>
      </c>
      <c r="I87" s="24">
        <f t="shared" si="19"/>
        <v>2352.4825412188547</v>
      </c>
      <c r="J87" s="33">
        <f t="shared" si="25"/>
        <v>900</v>
      </c>
      <c r="K87" s="23">
        <f t="shared" si="20"/>
        <v>32.136263999999997</v>
      </c>
      <c r="L87" s="23">
        <f t="shared" si="21"/>
        <v>9.3760712517380611</v>
      </c>
      <c r="M87" s="23">
        <f t="shared" si="22"/>
        <v>1130</v>
      </c>
      <c r="N87" s="23"/>
      <c r="O87" s="23"/>
      <c r="P87" s="23"/>
      <c r="Q87" s="23"/>
      <c r="R87" s="23"/>
    </row>
    <row r="88" spans="1:19" x14ac:dyDescent="0.3">
      <c r="A88" s="29">
        <f t="shared" si="26"/>
        <v>405</v>
      </c>
      <c r="B88" s="30">
        <f t="shared" si="27"/>
        <v>3163.2382796400002</v>
      </c>
      <c r="C88" s="31">
        <f t="shared" si="23"/>
        <v>3163.2382796400002</v>
      </c>
      <c r="D88" s="30">
        <f t="shared" si="29"/>
        <v>88588.843173431742</v>
      </c>
      <c r="E88" s="32">
        <f t="shared" si="28"/>
        <v>1110</v>
      </c>
      <c r="F88" s="15"/>
      <c r="G88" s="33">
        <f t="shared" si="24"/>
        <v>85</v>
      </c>
      <c r="H88" s="23">
        <f t="shared" si="18"/>
        <v>23.702039758844247</v>
      </c>
      <c r="I88" s="24">
        <f t="shared" si="19"/>
        <v>2380.4882857571747</v>
      </c>
      <c r="J88" s="33">
        <f t="shared" si="25"/>
        <v>910</v>
      </c>
      <c r="K88" s="23">
        <f t="shared" si="20"/>
        <v>32.4933336</v>
      </c>
      <c r="L88" s="23">
        <f t="shared" si="21"/>
        <v>9.4771533611269501</v>
      </c>
      <c r="M88" s="23">
        <f t="shared" si="22"/>
        <v>1140</v>
      </c>
      <c r="N88" s="23"/>
      <c r="O88" s="23"/>
      <c r="P88" s="23"/>
      <c r="Q88" s="23"/>
      <c r="R88" s="23"/>
    </row>
    <row r="89" spans="1:19" x14ac:dyDescent="0.3">
      <c r="A89" s="29">
        <f t="shared" si="26"/>
        <v>410</v>
      </c>
      <c r="B89" s="30">
        <f t="shared" si="27"/>
        <v>3225.0018849599996</v>
      </c>
      <c r="C89" s="31">
        <f t="shared" si="23"/>
        <v>3225.0018849600001</v>
      </c>
      <c r="D89" s="30">
        <f t="shared" si="29"/>
        <v>90318.578925789261</v>
      </c>
      <c r="E89" s="32">
        <f t="shared" si="28"/>
        <v>1120</v>
      </c>
      <c r="F89" s="15"/>
      <c r="G89" s="33">
        <f t="shared" si="24"/>
        <v>86</v>
      </c>
      <c r="H89" s="23">
        <f t="shared" si="18"/>
        <v>23.961668563844878</v>
      </c>
      <c r="I89" s="24">
        <f t="shared" si="19"/>
        <v>2408.4940302954942</v>
      </c>
      <c r="J89" s="33">
        <f t="shared" si="25"/>
        <v>920</v>
      </c>
      <c r="K89" s="23">
        <f t="shared" si="20"/>
        <v>32.850403200000002</v>
      </c>
      <c r="L89" s="23">
        <f t="shared" si="21"/>
        <v>9.5781714417662034</v>
      </c>
      <c r="M89" s="23">
        <f t="shared" si="22"/>
        <v>1150</v>
      </c>
      <c r="N89" s="23"/>
      <c r="O89" s="23"/>
      <c r="P89" s="23"/>
      <c r="Q89" s="23"/>
      <c r="R89" s="23"/>
    </row>
    <row r="90" spans="1:19" x14ac:dyDescent="0.3">
      <c r="A90" s="29">
        <f t="shared" si="26"/>
        <v>415</v>
      </c>
      <c r="B90" s="30">
        <f t="shared" si="27"/>
        <v>3287.3194239599998</v>
      </c>
      <c r="C90" s="31">
        <f t="shared" si="23"/>
        <v>3287.3194239600002</v>
      </c>
      <c r="D90" s="30">
        <f t="shared" si="29"/>
        <v>92063.828003280025</v>
      </c>
      <c r="E90" s="32">
        <f t="shared" si="28"/>
        <v>1130</v>
      </c>
      <c r="F90" s="15"/>
      <c r="G90" s="33">
        <f t="shared" si="24"/>
        <v>87</v>
      </c>
      <c r="H90" s="23">
        <f t="shared" si="18"/>
        <v>24.220910463270574</v>
      </c>
      <c r="I90" s="24">
        <f t="shared" si="19"/>
        <v>2436.4997748338137</v>
      </c>
      <c r="J90" s="33">
        <f t="shared" si="25"/>
        <v>930</v>
      </c>
      <c r="K90" s="23">
        <f t="shared" si="20"/>
        <v>33.207472799999998</v>
      </c>
      <c r="L90" s="23">
        <f t="shared" si="21"/>
        <v>9.6791256151756713</v>
      </c>
      <c r="M90" s="23">
        <f t="shared" si="22"/>
        <v>1160</v>
      </c>
      <c r="N90" s="23"/>
      <c r="O90" s="23"/>
      <c r="P90" s="23"/>
      <c r="Q90" s="23"/>
      <c r="R90" s="23"/>
    </row>
    <row r="91" spans="1:19" x14ac:dyDescent="0.3">
      <c r="A91" s="29">
        <f t="shared" si="26"/>
        <v>420</v>
      </c>
      <c r="B91" s="30">
        <f t="shared" si="27"/>
        <v>3350.1908966399997</v>
      </c>
      <c r="C91" s="31">
        <f t="shared" si="23"/>
        <v>3350.1908966400001</v>
      </c>
      <c r="D91" s="30">
        <f t="shared" si="29"/>
        <v>93824.590405904062</v>
      </c>
      <c r="E91" s="32">
        <f t="shared" si="28"/>
        <v>1140</v>
      </c>
      <c r="F91" s="15"/>
      <c r="G91" s="33">
        <f t="shared" si="24"/>
        <v>88</v>
      </c>
      <c r="H91" s="23">
        <f t="shared" si="18"/>
        <v>24.479767181713243</v>
      </c>
      <c r="I91" s="24">
        <f t="shared" si="19"/>
        <v>2464.5055193721337</v>
      </c>
      <c r="J91" s="33">
        <f t="shared" si="25"/>
        <v>940</v>
      </c>
      <c r="K91" s="23">
        <f t="shared" si="20"/>
        <v>33.564542400000001</v>
      </c>
      <c r="L91" s="23">
        <f t="shared" si="21"/>
        <v>9.780016002491287</v>
      </c>
      <c r="M91" s="23">
        <f t="shared" si="22"/>
        <v>1170</v>
      </c>
      <c r="N91" s="23"/>
      <c r="O91" s="23"/>
      <c r="P91" s="23"/>
      <c r="Q91" s="23"/>
      <c r="R91" s="23"/>
    </row>
    <row r="92" spans="1:19" x14ac:dyDescent="0.3">
      <c r="A92" s="29">
        <f t="shared" si="26"/>
        <v>425</v>
      </c>
      <c r="B92" s="30">
        <f t="shared" si="27"/>
        <v>3413.6163030000007</v>
      </c>
      <c r="C92" s="31">
        <f t="shared" si="23"/>
        <v>3413.6163030000002</v>
      </c>
      <c r="D92" s="30">
        <f t="shared" si="29"/>
        <v>95600.866133661344</v>
      </c>
      <c r="E92" s="32">
        <f t="shared" si="28"/>
        <v>1150</v>
      </c>
      <c r="F92" s="15"/>
      <c r="G92" s="33">
        <f t="shared" si="24"/>
        <v>89</v>
      </c>
      <c r="H92" s="23">
        <f t="shared" si="18"/>
        <v>24.738240430990878</v>
      </c>
      <c r="I92" s="24">
        <f t="shared" si="19"/>
        <v>2492.5112639104536</v>
      </c>
      <c r="J92" s="33">
        <f t="shared" si="25"/>
        <v>950</v>
      </c>
      <c r="K92" s="23">
        <f t="shared" si="20"/>
        <v>33.921611999999996</v>
      </c>
      <c r="L92" s="23">
        <f t="shared" si="21"/>
        <v>9.8808427244668486</v>
      </c>
      <c r="M92" s="23">
        <f t="shared" si="22"/>
        <v>1180</v>
      </c>
      <c r="N92" s="23"/>
      <c r="O92" s="23"/>
      <c r="P92" s="23"/>
      <c r="Q92" s="23"/>
      <c r="R92" s="23"/>
    </row>
    <row r="93" spans="1:19" x14ac:dyDescent="0.3">
      <c r="A93" s="29">
        <f t="shared" si="26"/>
        <v>430</v>
      </c>
      <c r="B93" s="30">
        <f t="shared" si="27"/>
        <v>3477.5956430400006</v>
      </c>
      <c r="C93" s="31">
        <f t="shared" si="23"/>
        <v>3477.5956430400006</v>
      </c>
      <c r="D93" s="30">
        <f t="shared" si="29"/>
        <v>97392.655186551885</v>
      </c>
      <c r="E93" s="32">
        <f t="shared" si="28"/>
        <v>1160</v>
      </c>
      <c r="F93" s="15"/>
      <c r="G93" s="33">
        <f t="shared" si="24"/>
        <v>90</v>
      </c>
      <c r="H93" s="23">
        <f t="shared" si="18"/>
        <v>24.996331910279473</v>
      </c>
      <c r="I93" s="24">
        <f t="shared" si="19"/>
        <v>2520.5170084487727</v>
      </c>
      <c r="J93" s="33">
        <f t="shared" si="25"/>
        <v>960</v>
      </c>
      <c r="K93" s="23">
        <f t="shared" si="20"/>
        <v>34.278681599999999</v>
      </c>
      <c r="L93" s="23">
        <f t="shared" si="21"/>
        <v>9.9816059014755094</v>
      </c>
      <c r="M93" s="23">
        <f t="shared" si="22"/>
        <v>1190</v>
      </c>
      <c r="N93" s="23"/>
      <c r="O93" s="23"/>
      <c r="P93" s="23"/>
      <c r="Q93" s="23"/>
      <c r="R93" s="23"/>
      <c r="S93">
        <f>58000*1.616</f>
        <v>93728</v>
      </c>
    </row>
    <row r="94" spans="1:19" x14ac:dyDescent="0.3">
      <c r="A94" s="29">
        <f t="shared" si="26"/>
        <v>435</v>
      </c>
      <c r="B94" s="30">
        <f t="shared" si="27"/>
        <v>3542.1289167599998</v>
      </c>
      <c r="C94" s="31">
        <f t="shared" si="23"/>
        <v>3542.1289167600007</v>
      </c>
      <c r="D94" s="30">
        <f t="shared" si="29"/>
        <v>99199.957564575656</v>
      </c>
      <c r="E94" s="32">
        <f t="shared" si="28"/>
        <v>1170</v>
      </c>
      <c r="F94" s="15"/>
      <c r="G94" s="33">
        <f t="shared" si="24"/>
        <v>91</v>
      </c>
      <c r="H94" s="23">
        <f t="shared" si="18"/>
        <v>25.254043306243339</v>
      </c>
      <c r="I94" s="24">
        <f t="shared" si="19"/>
        <v>2548.5227529870926</v>
      </c>
      <c r="J94" s="33">
        <f t="shared" si="25"/>
        <v>970</v>
      </c>
      <c r="K94" s="23">
        <f t="shared" si="20"/>
        <v>34.635751199999994</v>
      </c>
      <c r="L94" s="23">
        <f t="shared" si="21"/>
        <v>10.082305653511703</v>
      </c>
      <c r="M94" s="23">
        <f t="shared" si="22"/>
        <v>1200</v>
      </c>
      <c r="N94" s="23"/>
      <c r="O94" s="23"/>
      <c r="P94" s="23"/>
      <c r="Q94" s="23"/>
      <c r="R94" s="23"/>
    </row>
    <row r="95" spans="1:19" x14ac:dyDescent="0.3">
      <c r="A95" s="29">
        <f t="shared" si="26"/>
        <v>440</v>
      </c>
      <c r="B95" s="30">
        <f t="shared" si="27"/>
        <v>3607.2161241600002</v>
      </c>
      <c r="C95" s="31">
        <f t="shared" si="23"/>
        <v>3607.2161241600006</v>
      </c>
      <c r="D95" s="30">
        <f t="shared" si="29"/>
        <v>101022.7732677327</v>
      </c>
      <c r="E95" s="32">
        <f t="shared" si="28"/>
        <v>1180</v>
      </c>
      <c r="F95" s="15"/>
      <c r="G95" s="33">
        <f t="shared" si="24"/>
        <v>92</v>
      </c>
      <c r="H95" s="23">
        <f t="shared" si="18"/>
        <v>25.511376293163774</v>
      </c>
      <c r="I95" s="24">
        <f t="shared" si="19"/>
        <v>2576.5284975254126</v>
      </c>
      <c r="J95" s="33">
        <f t="shared" si="25"/>
        <v>980</v>
      </c>
      <c r="K95" s="23">
        <f t="shared" si="20"/>
        <v>34.992820799999997</v>
      </c>
      <c r="L95" s="23">
        <f t="shared" si="21"/>
        <v>10.18294210019266</v>
      </c>
      <c r="M95" s="23">
        <f t="shared" si="22"/>
        <v>1210</v>
      </c>
      <c r="N95" s="23"/>
      <c r="O95" s="23"/>
      <c r="P95" s="23"/>
      <c r="Q95" s="23"/>
      <c r="R95" s="23"/>
    </row>
    <row r="96" spans="1:19" x14ac:dyDescent="0.3">
      <c r="A96" s="29">
        <f t="shared" si="26"/>
        <v>445</v>
      </c>
      <c r="B96" s="30">
        <f t="shared" si="27"/>
        <v>3672.8572652399998</v>
      </c>
      <c r="C96" s="31">
        <f t="shared" si="23"/>
        <v>3672.8572652399998</v>
      </c>
      <c r="D96" s="30">
        <f t="shared" si="29"/>
        <v>102861.10229602295</v>
      </c>
      <c r="E96" s="32">
        <f t="shared" si="28"/>
        <v>1190</v>
      </c>
      <c r="F96" s="15"/>
      <c r="G96" s="33">
        <f t="shared" si="24"/>
        <v>93</v>
      </c>
      <c r="H96" s="23">
        <f t="shared" si="18"/>
        <v>25.768332533065959</v>
      </c>
      <c r="I96" s="24">
        <f t="shared" si="19"/>
        <v>2604.5342420637321</v>
      </c>
      <c r="J96" s="33">
        <f t="shared" si="25"/>
        <v>990</v>
      </c>
      <c r="K96" s="23">
        <f t="shared" si="20"/>
        <v>35.3498904</v>
      </c>
      <c r="L96" s="23">
        <f t="shared" si="21"/>
        <v>10.283515360760026</v>
      </c>
      <c r="M96" s="23">
        <f t="shared" si="22"/>
        <v>1220</v>
      </c>
      <c r="N96" s="23"/>
      <c r="O96" s="23"/>
      <c r="P96" s="23"/>
      <c r="Q96" s="23"/>
      <c r="R96" s="23"/>
    </row>
    <row r="97" spans="1:18" x14ac:dyDescent="0.3">
      <c r="A97" s="29">
        <f t="shared" si="26"/>
        <v>450</v>
      </c>
      <c r="B97" s="30">
        <f t="shared" si="27"/>
        <v>3739.0523400000002</v>
      </c>
      <c r="C97" s="31">
        <f t="shared" si="23"/>
        <v>3739.0523400000002</v>
      </c>
      <c r="D97" s="30">
        <f t="shared" si="29"/>
        <v>104714.94464944649</v>
      </c>
      <c r="E97" s="32">
        <f t="shared" si="28"/>
        <v>1200</v>
      </c>
      <c r="F97" s="15"/>
      <c r="G97" s="33">
        <f t="shared" si="24"/>
        <v>94</v>
      </c>
      <c r="H97" s="23">
        <f t="shared" si="18"/>
        <v>26.024913675844115</v>
      </c>
      <c r="I97" s="24">
        <f t="shared" si="19"/>
        <v>2632.5399866020521</v>
      </c>
      <c r="J97" s="33">
        <f t="shared" si="25"/>
        <v>1000</v>
      </c>
      <c r="K97" s="23">
        <f t="shared" si="20"/>
        <v>35.706960000000002</v>
      </c>
      <c r="L97" s="23">
        <f t="shared" si="21"/>
        <v>10.38402555408166</v>
      </c>
      <c r="M97" s="23">
        <f t="shared" si="22"/>
        <v>1230</v>
      </c>
      <c r="N97" s="23"/>
      <c r="O97" s="23"/>
      <c r="P97" s="23"/>
      <c r="Q97" s="23"/>
      <c r="R97" s="23"/>
    </row>
    <row r="98" spans="1:18" x14ac:dyDescent="0.3">
      <c r="A98" s="29">
        <f t="shared" si="26"/>
        <v>455</v>
      </c>
      <c r="B98" s="30">
        <f t="shared" si="27"/>
        <v>3805.8013484399994</v>
      </c>
      <c r="C98" s="31">
        <f t="shared" si="23"/>
        <v>3805.8013484399999</v>
      </c>
      <c r="D98" s="30">
        <f t="shared" si="29"/>
        <v>106584.30032800327</v>
      </c>
      <c r="E98" s="32">
        <f t="shared" si="28"/>
        <v>1210</v>
      </c>
      <c r="F98" s="15"/>
      <c r="G98" s="33">
        <f t="shared" si="24"/>
        <v>95</v>
      </c>
      <c r="H98" s="23">
        <f t="shared" si="18"/>
        <v>26.281121359385207</v>
      </c>
      <c r="I98" s="24">
        <f t="shared" si="19"/>
        <v>2660.5457311403716</v>
      </c>
      <c r="J98" s="33">
        <f t="shared" si="25"/>
        <v>1010</v>
      </c>
      <c r="K98" s="23">
        <f t="shared" si="20"/>
        <v>36.064029599999998</v>
      </c>
      <c r="L98" s="23">
        <f t="shared" si="21"/>
        <v>10.484472798653139</v>
      </c>
      <c r="M98" s="23">
        <f t="shared" si="22"/>
        <v>1240</v>
      </c>
      <c r="N98" s="23"/>
      <c r="O98" s="23"/>
      <c r="P98" s="23"/>
      <c r="Q98" s="23"/>
      <c r="R98" s="23"/>
    </row>
    <row r="99" spans="1:18" x14ac:dyDescent="0.3">
      <c r="A99" s="29">
        <f t="shared" si="26"/>
        <v>460</v>
      </c>
      <c r="B99" s="30">
        <f t="shared" si="27"/>
        <v>3873.1042905599998</v>
      </c>
      <c r="C99" s="31">
        <f t="shared" si="23"/>
        <v>3873.1042905600007</v>
      </c>
      <c r="D99" s="30">
        <f t="shared" si="29"/>
        <v>108469.16933169332</v>
      </c>
      <c r="E99" s="32">
        <f t="shared" si="28"/>
        <v>1220</v>
      </c>
      <c r="F99" s="15"/>
      <c r="G99" s="33">
        <f t="shared" si="24"/>
        <v>96</v>
      </c>
      <c r="H99" s="23">
        <f t="shared" si="18"/>
        <v>26.536957209690819</v>
      </c>
      <c r="I99" s="24">
        <f t="shared" si="19"/>
        <v>2688.5514756786911</v>
      </c>
      <c r="J99" s="33">
        <f t="shared" si="25"/>
        <v>1020</v>
      </c>
      <c r="K99" s="23">
        <f t="shared" si="20"/>
        <v>36.4210992</v>
      </c>
      <c r="L99" s="23">
        <f t="shared" si="21"/>
        <v>10.584857212599468</v>
      </c>
      <c r="M99" s="23">
        <f t="shared" si="22"/>
        <v>1250</v>
      </c>
      <c r="N99" s="23"/>
      <c r="O99" s="23"/>
      <c r="P99" s="23"/>
      <c r="Q99" s="23"/>
      <c r="R99" s="23"/>
    </row>
    <row r="100" spans="1:18" x14ac:dyDescent="0.3">
      <c r="A100" s="29">
        <f t="shared" si="26"/>
        <v>465</v>
      </c>
      <c r="B100" s="30">
        <f t="shared" si="27"/>
        <v>3940.9611663600008</v>
      </c>
      <c r="C100" s="31">
        <f t="shared" si="23"/>
        <v>3940.9611663600012</v>
      </c>
      <c r="D100" s="30">
        <f t="shared" si="29"/>
        <v>110369.55166051663</v>
      </c>
      <c r="E100" s="32">
        <f t="shared" si="28"/>
        <v>1230</v>
      </c>
      <c r="F100" s="15"/>
      <c r="G100" s="33">
        <f t="shared" si="24"/>
        <v>97</v>
      </c>
      <c r="H100" s="23">
        <f t="shared" si="18"/>
        <v>26.792422840997698</v>
      </c>
      <c r="I100" s="24">
        <f t="shared" si="19"/>
        <v>2716.557220217011</v>
      </c>
      <c r="J100" s="33">
        <f t="shared" si="25"/>
        <v>1030</v>
      </c>
      <c r="K100" s="23">
        <f t="shared" si="20"/>
        <v>36.778168799999996</v>
      </c>
      <c r="L100" s="23">
        <f t="shared" si="21"/>
        <v>10.68517891367668</v>
      </c>
      <c r="M100" s="23">
        <f t="shared" si="22"/>
        <v>1260</v>
      </c>
      <c r="N100" s="23"/>
      <c r="O100" s="23"/>
      <c r="P100" s="23"/>
      <c r="Q100" s="23"/>
      <c r="R100" s="23"/>
    </row>
    <row r="101" spans="1:18" x14ac:dyDescent="0.3">
      <c r="A101" s="29">
        <f t="shared" si="26"/>
        <v>470</v>
      </c>
      <c r="B101" s="30">
        <f t="shared" si="27"/>
        <v>4009.3719758399998</v>
      </c>
      <c r="C101" s="31">
        <f t="shared" si="23"/>
        <v>4009.3719758400002</v>
      </c>
      <c r="D101" s="30">
        <f t="shared" si="29"/>
        <v>112285.44731447315</v>
      </c>
      <c r="E101" s="32">
        <f t="shared" si="28"/>
        <v>1240</v>
      </c>
      <c r="F101" s="15"/>
      <c r="G101" s="33">
        <f t="shared" si="24"/>
        <v>98</v>
      </c>
      <c r="H101" s="23">
        <f t="shared" si="18"/>
        <v>27.047519855896429</v>
      </c>
      <c r="I101" s="24">
        <f t="shared" si="19"/>
        <v>2744.562964755331</v>
      </c>
      <c r="J101" s="33">
        <f t="shared" si="25"/>
        <v>1040</v>
      </c>
      <c r="K101" s="23">
        <f t="shared" si="20"/>
        <v>37.135238399999999</v>
      </c>
      <c r="L101" s="23">
        <f t="shared" si="21"/>
        <v>10.785438019273396</v>
      </c>
      <c r="M101" s="23">
        <f t="shared" si="22"/>
        <v>1270</v>
      </c>
      <c r="N101" s="23"/>
      <c r="O101" s="23"/>
      <c r="P101" s="23"/>
      <c r="Q101" s="23"/>
      <c r="R101" s="23"/>
    </row>
    <row r="102" spans="1:18" x14ac:dyDescent="0.3">
      <c r="A102" s="29">
        <f t="shared" si="26"/>
        <v>475</v>
      </c>
      <c r="B102" s="30">
        <f t="shared" si="27"/>
        <v>4078.3367190000004</v>
      </c>
      <c r="C102" s="31">
        <f t="shared" si="23"/>
        <v>4078.3367190000004</v>
      </c>
      <c r="D102" s="30">
        <f t="shared" si="29"/>
        <v>114216.85629356295</v>
      </c>
      <c r="E102" s="32">
        <f t="shared" si="28"/>
        <v>1250</v>
      </c>
      <c r="F102" s="15"/>
      <c r="G102" s="33">
        <f t="shared" si="24"/>
        <v>99</v>
      </c>
      <c r="H102" s="23">
        <f t="shared" si="18"/>
        <v>27.302249845448852</v>
      </c>
      <c r="I102" s="24">
        <f t="shared" si="19"/>
        <v>2772.5687092936505</v>
      </c>
      <c r="J102" s="33">
        <f t="shared" si="25"/>
        <v>1050</v>
      </c>
      <c r="K102" s="23">
        <f t="shared" si="20"/>
        <v>37.492308000000001</v>
      </c>
      <c r="L102" s="23">
        <f t="shared" si="21"/>
        <v>10.885634646412512</v>
      </c>
      <c r="M102" s="23">
        <f t="shared" si="22"/>
        <v>1280</v>
      </c>
      <c r="N102" s="23"/>
      <c r="O102" s="23"/>
      <c r="P102" s="23"/>
      <c r="Q102" s="23"/>
      <c r="R102" s="23"/>
    </row>
    <row r="103" spans="1:18" x14ac:dyDescent="0.3">
      <c r="A103" s="29">
        <f t="shared" si="26"/>
        <v>480</v>
      </c>
      <c r="B103" s="30">
        <f t="shared" si="27"/>
        <v>4147.8553958400007</v>
      </c>
      <c r="C103" s="31">
        <f t="shared" si="23"/>
        <v>4147.8553958400007</v>
      </c>
      <c r="D103" s="30">
        <f t="shared" si="29"/>
        <v>116163.778597786</v>
      </c>
      <c r="E103" s="32">
        <f t="shared" si="28"/>
        <v>1260</v>
      </c>
      <c r="F103" s="15"/>
      <c r="G103" s="33">
        <f t="shared" si="24"/>
        <v>100</v>
      </c>
      <c r="H103" s="23">
        <f t="shared" si="18"/>
        <v>27.556614389303679</v>
      </c>
      <c r="I103" s="24">
        <f t="shared" si="19"/>
        <v>2800.5744538319705</v>
      </c>
      <c r="J103" s="33">
        <f t="shared" si="25"/>
        <v>1060</v>
      </c>
      <c r="K103" s="23">
        <f t="shared" si="20"/>
        <v>37.849377599999997</v>
      </c>
      <c r="L103" s="23">
        <f t="shared" si="21"/>
        <v>10.985768911752736</v>
      </c>
      <c r="M103" s="23">
        <f t="shared" si="22"/>
        <v>1290</v>
      </c>
      <c r="N103" s="23"/>
      <c r="O103" s="23"/>
      <c r="P103" s="23"/>
      <c r="Q103" s="23"/>
      <c r="R103" s="23"/>
    </row>
    <row r="104" spans="1:18" x14ac:dyDescent="0.3">
      <c r="A104" s="29">
        <f t="shared" si="26"/>
        <v>485</v>
      </c>
      <c r="B104" s="30">
        <f t="shared" si="27"/>
        <v>4217.9280063600027</v>
      </c>
      <c r="C104" s="31">
        <f t="shared" si="23"/>
        <v>4217.9280063600017</v>
      </c>
      <c r="D104" s="30">
        <f t="shared" si="29"/>
        <v>118126.21422714232</v>
      </c>
      <c r="E104" s="32">
        <f t="shared" si="28"/>
        <v>1270</v>
      </c>
      <c r="F104" s="15"/>
      <c r="G104" s="33">
        <f t="shared" si="24"/>
        <v>101</v>
      </c>
      <c r="H104" s="23">
        <f t="shared" si="18"/>
        <v>27.810615055811006</v>
      </c>
      <c r="I104" s="24">
        <f t="shared" si="19"/>
        <v>2828.5801983702895</v>
      </c>
      <c r="J104" s="33">
        <f t="shared" si="25"/>
        <v>1070</v>
      </c>
      <c r="K104" s="23">
        <f t="shared" si="20"/>
        <v>38.206447199999999</v>
      </c>
      <c r="L104" s="23">
        <f t="shared" si="21"/>
        <v>11.08584093159018</v>
      </c>
      <c r="M104" s="23">
        <f t="shared" si="22"/>
        <v>1300</v>
      </c>
      <c r="N104" s="23"/>
      <c r="O104" s="23"/>
      <c r="P104" s="23"/>
      <c r="Q104" s="23"/>
      <c r="R104" s="23"/>
    </row>
    <row r="105" spans="1:18" x14ac:dyDescent="0.3">
      <c r="A105" s="29">
        <f t="shared" si="26"/>
        <v>490</v>
      </c>
      <c r="B105" s="30">
        <f t="shared" si="27"/>
        <v>4288.5545505600003</v>
      </c>
      <c r="C105" s="31">
        <f t="shared" si="23"/>
        <v>4288.5545505600003</v>
      </c>
      <c r="D105" s="30">
        <f t="shared" si="29"/>
        <v>120104.16318163183</v>
      </c>
      <c r="E105" s="32">
        <f t="shared" si="28"/>
        <v>1280</v>
      </c>
      <c r="F105" s="15"/>
      <c r="G105" s="33">
        <f t="shared" si="24"/>
        <v>102</v>
      </c>
      <c r="H105" s="23">
        <f t="shared" si="18"/>
        <v>28.06425340213492</v>
      </c>
      <c r="I105" s="24">
        <f t="shared" si="19"/>
        <v>2856.585942908609</v>
      </c>
      <c r="J105" s="33">
        <f t="shared" si="25"/>
        <v>1080</v>
      </c>
      <c r="K105" s="23">
        <f t="shared" si="20"/>
        <v>38.563516799999995</v>
      </c>
      <c r="L105" s="23">
        <f t="shared" si="21"/>
        <v>11.185850821859965</v>
      </c>
      <c r="M105" s="23">
        <f t="shared" si="22"/>
        <v>1310</v>
      </c>
      <c r="N105" s="23"/>
      <c r="O105" s="23"/>
      <c r="P105" s="23"/>
      <c r="Q105" s="23"/>
      <c r="R105" s="23"/>
    </row>
    <row r="106" spans="1:18" x14ac:dyDescent="0.3">
      <c r="A106" s="29">
        <f t="shared" si="26"/>
        <v>495</v>
      </c>
      <c r="B106" s="30">
        <f t="shared" si="27"/>
        <v>4359.7350284400009</v>
      </c>
      <c r="C106" s="31">
        <f t="shared" si="23"/>
        <v>4359.7350284400009</v>
      </c>
      <c r="D106" s="30">
        <f t="shared" si="29"/>
        <v>122097.62546125463</v>
      </c>
      <c r="E106" s="32">
        <f t="shared" si="28"/>
        <v>1290</v>
      </c>
      <c r="F106" s="15"/>
      <c r="G106" s="33">
        <f t="shared" si="24"/>
        <v>103</v>
      </c>
      <c r="H106" s="23">
        <f t="shared" si="18"/>
        <v>28.31753097436507</v>
      </c>
      <c r="I106" s="24">
        <f t="shared" si="19"/>
        <v>2884.591687446929</v>
      </c>
      <c r="J106" s="33">
        <f t="shared" si="25"/>
        <v>1090</v>
      </c>
      <c r="K106" s="23">
        <f t="shared" si="20"/>
        <v>38.920586400000005</v>
      </c>
      <c r="L106" s="23">
        <f t="shared" si="21"/>
        <v>11.285798698137784</v>
      </c>
      <c r="M106" s="23">
        <f t="shared" si="22"/>
        <v>1320</v>
      </c>
      <c r="N106" s="23"/>
      <c r="O106" s="23"/>
      <c r="P106" s="23"/>
      <c r="Q106" s="23"/>
      <c r="R106" s="23"/>
    </row>
    <row r="107" spans="1:18" x14ac:dyDescent="0.3">
      <c r="A107" s="29">
        <f t="shared" si="26"/>
        <v>500</v>
      </c>
      <c r="B107" s="30">
        <f t="shared" si="27"/>
        <v>4431.4694400000008</v>
      </c>
      <c r="C107" s="31">
        <f t="shared" si="23"/>
        <v>4431.4694400000008</v>
      </c>
      <c r="D107" s="30">
        <f t="shared" si="29"/>
        <v>124106.60106601067</v>
      </c>
      <c r="E107" s="32">
        <f t="shared" si="28"/>
        <v>1300</v>
      </c>
      <c r="F107" s="15"/>
      <c r="G107" s="33">
        <f t="shared" si="24"/>
        <v>104</v>
      </c>
      <c r="H107" s="23">
        <f t="shared" si="18"/>
        <v>28.570449307626365</v>
      </c>
      <c r="I107" s="24">
        <f t="shared" si="19"/>
        <v>2912.5974319852485</v>
      </c>
      <c r="J107" s="33">
        <f t="shared" si="25"/>
        <v>1100</v>
      </c>
      <c r="K107" s="23">
        <f t="shared" si="20"/>
        <v>39.277656</v>
      </c>
      <c r="L107" s="23">
        <f t="shared" si="21"/>
        <v>11.385684675641382</v>
      </c>
      <c r="M107" s="23">
        <f t="shared" si="22"/>
        <v>1330</v>
      </c>
      <c r="N107" s="23"/>
      <c r="O107" s="23"/>
      <c r="P107" s="23"/>
      <c r="Q107" s="23"/>
      <c r="R107" s="23"/>
    </row>
    <row r="108" spans="1:18" x14ac:dyDescent="0.3">
      <c r="A108" s="29">
        <f t="shared" si="26"/>
        <v>505</v>
      </c>
      <c r="B108" s="30">
        <f t="shared" si="27"/>
        <v>4503.7577852400009</v>
      </c>
      <c r="C108" s="31">
        <f t="shared" si="23"/>
        <v>4503.7577852400009</v>
      </c>
      <c r="D108" s="30">
        <f t="shared" si="29"/>
        <v>126131.08999589998</v>
      </c>
      <c r="E108" s="32">
        <f t="shared" si="28"/>
        <v>1310</v>
      </c>
      <c r="F108" s="15"/>
      <c r="G108" s="33">
        <f t="shared" si="24"/>
        <v>105</v>
      </c>
      <c r="H108" s="23">
        <f t="shared" si="18"/>
        <v>28.823009926187858</v>
      </c>
      <c r="I108" s="24">
        <f t="shared" si="19"/>
        <v>2940.6031765235684</v>
      </c>
      <c r="J108" s="33">
        <f t="shared" si="25"/>
        <v>1110</v>
      </c>
      <c r="K108" s="23">
        <f t="shared" si="20"/>
        <v>39.634725600000003</v>
      </c>
      <c r="L108" s="23">
        <f t="shared" si="21"/>
        <v>11.485508869232191</v>
      </c>
      <c r="M108" s="23">
        <f t="shared" si="22"/>
        <v>1340</v>
      </c>
      <c r="N108" s="23"/>
      <c r="O108" s="23"/>
      <c r="P108" s="23"/>
      <c r="Q108" s="23"/>
      <c r="R108" s="23"/>
    </row>
    <row r="109" spans="1:18" x14ac:dyDescent="0.3">
      <c r="A109" s="29">
        <f t="shared" si="26"/>
        <v>510</v>
      </c>
      <c r="B109" s="30">
        <f t="shared" si="27"/>
        <v>4576.6000641599994</v>
      </c>
      <c r="C109" s="31">
        <f t="shared" si="23"/>
        <v>4576.6000641600003</v>
      </c>
      <c r="D109" s="30">
        <f t="shared" si="29"/>
        <v>128171.09225092252</v>
      </c>
      <c r="E109" s="32">
        <f t="shared" si="28"/>
        <v>1320</v>
      </c>
      <c r="F109" s="15"/>
      <c r="G109" s="33">
        <f t="shared" si="24"/>
        <v>106</v>
      </c>
      <c r="H109" s="23">
        <f t="shared" si="18"/>
        <v>29.075214343569606</v>
      </c>
      <c r="I109" s="24">
        <f t="shared" si="19"/>
        <v>2968.6089210618884</v>
      </c>
      <c r="J109" s="33">
        <f t="shared" si="25"/>
        <v>1120</v>
      </c>
      <c r="K109" s="23">
        <f t="shared" si="20"/>
        <v>39.991795199999999</v>
      </c>
      <c r="L109" s="23">
        <f t="shared" si="21"/>
        <v>11.585271393416891</v>
      </c>
      <c r="M109" s="23">
        <f t="shared" si="22"/>
        <v>1350</v>
      </c>
      <c r="N109" s="23"/>
      <c r="O109" s="23"/>
      <c r="P109" s="23"/>
      <c r="Q109" s="23"/>
      <c r="R109" s="23"/>
    </row>
    <row r="110" spans="1:18" x14ac:dyDescent="0.3">
      <c r="A110" s="29">
        <f t="shared" si="26"/>
        <v>515</v>
      </c>
      <c r="B110" s="30">
        <f t="shared" si="27"/>
        <v>4649.99627676</v>
      </c>
      <c r="C110" s="31">
        <f t="shared" si="23"/>
        <v>4649.9962767600009</v>
      </c>
      <c r="D110" s="30">
        <f t="shared" si="29"/>
        <v>130226.60783107833</v>
      </c>
      <c r="E110" s="32">
        <f t="shared" si="28"/>
        <v>1330</v>
      </c>
      <c r="F110" s="15"/>
      <c r="G110" s="33">
        <f t="shared" si="24"/>
        <v>107</v>
      </c>
      <c r="H110" s="23">
        <f t="shared" si="18"/>
        <v>29.327064062648706</v>
      </c>
      <c r="I110" s="24">
        <f t="shared" si="19"/>
        <v>2996.6146656002074</v>
      </c>
      <c r="J110" s="33">
        <f t="shared" si="25"/>
        <v>1130</v>
      </c>
      <c r="K110" s="23">
        <f t="shared" si="20"/>
        <v>40.348864799999994</v>
      </c>
      <c r="L110" s="23">
        <f t="shared" si="21"/>
        <v>11.68497236234886</v>
      </c>
      <c r="M110" s="23">
        <f t="shared" si="22"/>
        <v>1360</v>
      </c>
      <c r="N110" s="23"/>
      <c r="O110" s="23"/>
      <c r="P110" s="23"/>
      <c r="Q110" s="23"/>
      <c r="R110" s="23"/>
    </row>
    <row r="111" spans="1:18" x14ac:dyDescent="0.3">
      <c r="A111" s="29">
        <f t="shared" si="26"/>
        <v>520</v>
      </c>
      <c r="B111" s="30">
        <f t="shared" si="27"/>
        <v>4723.9464230400008</v>
      </c>
      <c r="C111" s="31">
        <f t="shared" si="23"/>
        <v>4723.9464230399999</v>
      </c>
      <c r="D111" s="30">
        <f t="shared" si="29"/>
        <v>132297.63673636739</v>
      </c>
      <c r="E111" s="32">
        <f t="shared" si="28"/>
        <v>1340</v>
      </c>
      <c r="F111" s="15"/>
      <c r="G111" s="33">
        <f t="shared" si="24"/>
        <v>108</v>
      </c>
      <c r="H111" s="23">
        <f t="shared" si="18"/>
        <v>29.578560575763689</v>
      </c>
      <c r="I111" s="24">
        <f t="shared" si="19"/>
        <v>3024.6204101385279</v>
      </c>
      <c r="J111" s="33">
        <f t="shared" si="25"/>
        <v>1140</v>
      </c>
      <c r="K111" s="23">
        <f t="shared" si="20"/>
        <v>40.705934399999997</v>
      </c>
      <c r="L111" s="23">
        <f t="shared" si="21"/>
        <v>11.784611889829739</v>
      </c>
      <c r="M111" s="23">
        <f t="shared" si="22"/>
        <v>1370</v>
      </c>
      <c r="N111" s="23"/>
      <c r="O111" s="23"/>
      <c r="P111" s="23"/>
      <c r="Q111" s="23"/>
      <c r="R111" s="23"/>
    </row>
    <row r="112" spans="1:18" x14ac:dyDescent="0.3">
      <c r="A112" s="29">
        <f t="shared" si="26"/>
        <v>525</v>
      </c>
      <c r="B112" s="30">
        <f t="shared" si="27"/>
        <v>4798.4505030000009</v>
      </c>
      <c r="C112" s="31">
        <f t="shared" si="23"/>
        <v>4798.4505030000009</v>
      </c>
      <c r="D112" s="30">
        <f t="shared" si="29"/>
        <v>134384.17896678971</v>
      </c>
      <c r="E112" s="32">
        <f t="shared" si="28"/>
        <v>1350</v>
      </c>
      <c r="F112" s="15"/>
      <c r="G112" s="33">
        <f t="shared" si="24"/>
        <v>109</v>
      </c>
      <c r="H112" s="23">
        <f t="shared" si="18"/>
        <v>29.829705364817745</v>
      </c>
      <c r="I112" s="24">
        <f t="shared" si="19"/>
        <v>3052.6261546768474</v>
      </c>
      <c r="J112" s="33">
        <f t="shared" si="25"/>
        <v>1150</v>
      </c>
      <c r="K112" s="23">
        <f t="shared" si="20"/>
        <v>41.063003999999999</v>
      </c>
      <c r="L112" s="23">
        <f t="shared" si="21"/>
        <v>11.884190089310964</v>
      </c>
      <c r="M112" s="23">
        <f t="shared" si="22"/>
        <v>1380</v>
      </c>
      <c r="N112" s="23"/>
      <c r="O112" s="23"/>
      <c r="P112" s="23"/>
      <c r="Q112" s="23"/>
      <c r="R112" s="23"/>
    </row>
    <row r="113" spans="1:18" x14ac:dyDescent="0.3">
      <c r="A113" s="29">
        <f t="shared" si="26"/>
        <v>530</v>
      </c>
      <c r="B113" s="30">
        <f t="shared" si="27"/>
        <v>4873.5085166400013</v>
      </c>
      <c r="C113" s="31">
        <f t="shared" si="23"/>
        <v>4873.5085166400004</v>
      </c>
      <c r="D113" s="30">
        <f t="shared" si="29"/>
        <v>136486.23452234527</v>
      </c>
      <c r="E113" s="32">
        <f t="shared" si="28"/>
        <v>1360</v>
      </c>
      <c r="F113" s="15"/>
      <c r="G113" s="33">
        <f t="shared" si="24"/>
        <v>110</v>
      </c>
      <c r="H113" s="23">
        <f t="shared" si="18"/>
        <v>30.080499901380424</v>
      </c>
      <c r="I113" s="24">
        <f t="shared" si="19"/>
        <v>3080.6318992151669</v>
      </c>
      <c r="J113" s="33">
        <f t="shared" si="25"/>
        <v>1160</v>
      </c>
      <c r="K113" s="23">
        <f t="shared" si="20"/>
        <v>41.420073600000002</v>
      </c>
      <c r="L113" s="23">
        <f t="shared" si="21"/>
        <v>11.983707073895205</v>
      </c>
      <c r="M113" s="23">
        <f t="shared" si="22"/>
        <v>1390</v>
      </c>
      <c r="N113" s="23"/>
      <c r="O113" s="23"/>
      <c r="P113" s="23"/>
      <c r="Q113" s="23"/>
      <c r="R113" s="23"/>
    </row>
    <row r="114" spans="1:18" x14ac:dyDescent="0.3">
      <c r="A114" s="29">
        <f t="shared" si="26"/>
        <v>535</v>
      </c>
      <c r="B114" s="30">
        <f t="shared" si="27"/>
        <v>4949.120463960001</v>
      </c>
      <c r="C114" s="31">
        <f t="shared" si="23"/>
        <v>4949.120463960001</v>
      </c>
      <c r="D114" s="30">
        <f t="shared" si="29"/>
        <v>138603.80340303405</v>
      </c>
      <c r="E114" s="32">
        <f t="shared" si="28"/>
        <v>1370</v>
      </c>
      <c r="F114" s="15"/>
      <c r="G114" s="33">
        <f t="shared" si="24"/>
        <v>111</v>
      </c>
      <c r="H114" s="23">
        <f t="shared" si="18"/>
        <v>30.330945646788511</v>
      </c>
      <c r="I114" s="24">
        <f t="shared" si="19"/>
        <v>3108.6376437534868</v>
      </c>
      <c r="J114" s="33">
        <f t="shared" si="25"/>
        <v>1170</v>
      </c>
      <c r="K114" s="23">
        <f t="shared" si="20"/>
        <v>41.777143200000005</v>
      </c>
      <c r="L114" s="23">
        <f t="shared" si="21"/>
        <v>12.083162956337961</v>
      </c>
      <c r="M114" s="23">
        <f t="shared" si="22"/>
        <v>1400</v>
      </c>
      <c r="N114" s="23"/>
      <c r="O114" s="23"/>
      <c r="P114" s="23"/>
      <c r="Q114" s="23"/>
      <c r="R114" s="23"/>
    </row>
    <row r="115" spans="1:18" x14ac:dyDescent="0.3">
      <c r="A115" s="29">
        <f t="shared" si="26"/>
        <v>540</v>
      </c>
      <c r="B115" s="30">
        <f t="shared" si="27"/>
        <v>5025.2863449600009</v>
      </c>
      <c r="C115" s="31">
        <f t="shared" si="23"/>
        <v>5025.28634496</v>
      </c>
      <c r="D115" s="30">
        <f t="shared" si="29"/>
        <v>140736.8856088561</v>
      </c>
      <c r="E115" s="32">
        <f t="shared" si="28"/>
        <v>1380</v>
      </c>
      <c r="F115" s="15"/>
      <c r="G115" s="33">
        <f t="shared" si="24"/>
        <v>112</v>
      </c>
      <c r="H115" s="23">
        <f t="shared" si="18"/>
        <v>30.581044052245154</v>
      </c>
      <c r="I115" s="24">
        <f t="shared" si="19"/>
        <v>3136.6433882918063</v>
      </c>
      <c r="J115" s="33">
        <f t="shared" si="25"/>
        <v>1180</v>
      </c>
      <c r="K115" s="23">
        <f t="shared" si="20"/>
        <v>42.1342128</v>
      </c>
      <c r="L115" s="23">
        <f t="shared" si="21"/>
        <v>12.182557849049036</v>
      </c>
      <c r="M115" s="23">
        <f t="shared" si="22"/>
        <v>1410</v>
      </c>
      <c r="N115" s="23"/>
      <c r="O115" s="23"/>
      <c r="P115" s="23"/>
      <c r="Q115" s="23"/>
      <c r="R115" s="23"/>
    </row>
    <row r="116" spans="1:18" x14ac:dyDescent="0.3">
      <c r="A116" s="29">
        <f t="shared" si="26"/>
        <v>545</v>
      </c>
      <c r="B116" s="30">
        <f t="shared" si="27"/>
        <v>5102.0061596400001</v>
      </c>
      <c r="C116" s="31">
        <f t="shared" si="23"/>
        <v>5102.006159640001</v>
      </c>
      <c r="D116" s="30">
        <f t="shared" si="29"/>
        <v>142885.48113981143</v>
      </c>
      <c r="E116" s="32">
        <f t="shared" si="28"/>
        <v>1390</v>
      </c>
      <c r="F116" s="15"/>
      <c r="G116" s="33">
        <f t="shared" si="24"/>
        <v>113</v>
      </c>
      <c r="H116" s="23">
        <f t="shared" si="18"/>
        <v>30.830796558918127</v>
      </c>
      <c r="I116" s="24">
        <f t="shared" si="19"/>
        <v>3164.6491328301263</v>
      </c>
      <c r="J116" s="33">
        <f t="shared" si="25"/>
        <v>1190</v>
      </c>
      <c r="K116" s="23">
        <f t="shared" si="20"/>
        <v>42.491282399999996</v>
      </c>
      <c r="L116" s="23">
        <f t="shared" si="21"/>
        <v>12.281891864093868</v>
      </c>
      <c r="M116" s="23">
        <f t="shared" si="22"/>
        <v>1420</v>
      </c>
      <c r="N116" s="23"/>
      <c r="O116" s="23"/>
      <c r="P116" s="23"/>
      <c r="Q116" s="23"/>
      <c r="R116" s="23"/>
    </row>
    <row r="117" spans="1:18" x14ac:dyDescent="0.3">
      <c r="A117" s="29">
        <f t="shared" si="26"/>
        <v>550</v>
      </c>
      <c r="B117" s="30">
        <f t="shared" si="27"/>
        <v>5179.2799080000013</v>
      </c>
      <c r="C117" s="31">
        <f t="shared" si="23"/>
        <v>5179.2799080000004</v>
      </c>
      <c r="D117" s="30">
        <f t="shared" si="29"/>
        <v>145049.58999589999</v>
      </c>
      <c r="E117" s="32">
        <f t="shared" si="28"/>
        <v>1400</v>
      </c>
      <c r="F117" s="15"/>
      <c r="G117" s="33">
        <f t="shared" si="24"/>
        <v>114</v>
      </c>
      <c r="H117" s="23">
        <f t="shared" si="18"/>
        <v>31.080204598036481</v>
      </c>
      <c r="I117" s="24">
        <f t="shared" si="19"/>
        <v>3192.6548773684463</v>
      </c>
      <c r="J117" s="33">
        <f t="shared" si="25"/>
        <v>1200</v>
      </c>
      <c r="K117" s="23">
        <f t="shared" si="20"/>
        <v>42.848351999999991</v>
      </c>
      <c r="L117" s="23">
        <f t="shared" si="21"/>
        <v>12.38116511319523</v>
      </c>
      <c r="M117" s="23">
        <f t="shared" si="22"/>
        <v>1430</v>
      </c>
      <c r="N117" s="23"/>
      <c r="O117" s="23"/>
      <c r="P117" s="23"/>
      <c r="Q117" s="23"/>
      <c r="R117" s="23"/>
    </row>
    <row r="118" spans="1:18" x14ac:dyDescent="0.3">
      <c r="A118" s="29">
        <f t="shared" si="26"/>
        <v>555</v>
      </c>
      <c r="B118" s="30">
        <f t="shared" si="27"/>
        <v>5257.1075900400001</v>
      </c>
      <c r="C118" s="31">
        <f t="shared" si="23"/>
        <v>5257.1075900400001</v>
      </c>
      <c r="D118" s="30">
        <f t="shared" si="29"/>
        <v>147229.21217712178</v>
      </c>
      <c r="E118" s="32">
        <f t="shared" si="28"/>
        <v>1410</v>
      </c>
      <c r="F118" s="15"/>
      <c r="G118" s="33">
        <f t="shared" si="24"/>
        <v>115</v>
      </c>
      <c r="H118" s="23">
        <f t="shared" si="18"/>
        <v>31.329269590986531</v>
      </c>
      <c r="I118" s="24">
        <f t="shared" si="19"/>
        <v>3220.6606219067658</v>
      </c>
      <c r="J118" s="33">
        <f t="shared" si="25"/>
        <v>1210</v>
      </c>
      <c r="K118" s="23">
        <f t="shared" si="20"/>
        <v>43.205421600000008</v>
      </c>
      <c r="L118" s="23">
        <f t="shared" si="21"/>
        <v>12.480377707734608</v>
      </c>
      <c r="M118" s="23">
        <f t="shared" si="22"/>
        <v>1440</v>
      </c>
      <c r="N118" s="23"/>
      <c r="O118" s="23"/>
      <c r="P118" s="23"/>
      <c r="Q118" s="23"/>
      <c r="R118" s="23"/>
    </row>
    <row r="119" spans="1:18" x14ac:dyDescent="0.3">
      <c r="A119" s="29">
        <f t="shared" si="26"/>
        <v>560</v>
      </c>
      <c r="B119" s="30">
        <f t="shared" si="27"/>
        <v>5335.48920576</v>
      </c>
      <c r="C119" s="31">
        <f t="shared" si="23"/>
        <v>5335.4892057600009</v>
      </c>
      <c r="D119" s="30">
        <f t="shared" si="29"/>
        <v>149424.34768347684</v>
      </c>
      <c r="E119" s="32">
        <f t="shared" si="28"/>
        <v>1420</v>
      </c>
      <c r="F119" s="15"/>
      <c r="G119" s="33">
        <f t="shared" si="24"/>
        <v>116</v>
      </c>
      <c r="H119" s="23">
        <f t="shared" si="18"/>
        <v>31.577992949406138</v>
      </c>
      <c r="I119" s="24">
        <f t="shared" si="19"/>
        <v>3248.6663664450853</v>
      </c>
      <c r="J119" s="33">
        <f t="shared" si="25"/>
        <v>1220</v>
      </c>
      <c r="K119" s="23">
        <f t="shared" si="20"/>
        <v>43.562491200000004</v>
      </c>
      <c r="L119" s="23">
        <f t="shared" si="21"/>
        <v>12.579529758753537</v>
      </c>
      <c r="M119" s="23">
        <f t="shared" si="22"/>
        <v>1450</v>
      </c>
      <c r="N119" s="23"/>
      <c r="O119" s="23"/>
      <c r="P119" s="23"/>
      <c r="Q119" s="23"/>
      <c r="R119" s="23"/>
    </row>
    <row r="120" spans="1:18" x14ac:dyDescent="0.3">
      <c r="A120" s="29">
        <f t="shared" si="26"/>
        <v>565</v>
      </c>
      <c r="B120" s="30">
        <f t="shared" si="27"/>
        <v>5414.4247551599992</v>
      </c>
      <c r="C120" s="31">
        <f t="shared" si="23"/>
        <v>5414.4247551600001</v>
      </c>
      <c r="D120" s="30">
        <f t="shared" si="29"/>
        <v>151634.99651496514</v>
      </c>
      <c r="E120" s="32">
        <f t="shared" si="28"/>
        <v>1430</v>
      </c>
      <c r="F120" s="15"/>
      <c r="G120" s="33">
        <f t="shared" si="24"/>
        <v>117</v>
      </c>
      <c r="H120" s="23">
        <f t="shared" si="18"/>
        <v>31.826376075278219</v>
      </c>
      <c r="I120" s="24">
        <f t="shared" si="19"/>
        <v>3276.6721109834052</v>
      </c>
      <c r="J120" s="33">
        <f t="shared" si="25"/>
        <v>1230</v>
      </c>
      <c r="K120" s="23">
        <f t="shared" si="20"/>
        <v>43.919560799999999</v>
      </c>
      <c r="L120" s="23">
        <f t="shared" si="21"/>
        <v>12.67862137695519</v>
      </c>
      <c r="M120" s="23">
        <f t="shared" si="22"/>
        <v>1460</v>
      </c>
      <c r="N120" s="23"/>
      <c r="O120" s="23"/>
      <c r="P120" s="23"/>
      <c r="Q120" s="23"/>
      <c r="R120" s="23"/>
    </row>
    <row r="121" spans="1:18" x14ac:dyDescent="0.3">
      <c r="A121" s="29">
        <f t="shared" si="26"/>
        <v>570</v>
      </c>
      <c r="B121" s="30">
        <f t="shared" si="27"/>
        <v>5493.9142382399996</v>
      </c>
      <c r="C121" s="31">
        <f t="shared" si="23"/>
        <v>5493.9142382400005</v>
      </c>
      <c r="D121" s="30">
        <f t="shared" si="29"/>
        <v>153861.15867158672</v>
      </c>
      <c r="E121" s="32">
        <f t="shared" si="28"/>
        <v>1440</v>
      </c>
      <c r="F121" s="15"/>
      <c r="G121" s="33">
        <f t="shared" si="24"/>
        <v>118</v>
      </c>
      <c r="H121" s="23">
        <f t="shared" si="18"/>
        <v>32.07442036102276</v>
      </c>
      <c r="I121" s="24">
        <f t="shared" si="19"/>
        <v>3304.6778555217247</v>
      </c>
      <c r="J121" s="33">
        <f t="shared" si="25"/>
        <v>1240</v>
      </c>
      <c r="K121" s="23">
        <f t="shared" si="20"/>
        <v>44.276630400000002</v>
      </c>
      <c r="L121" s="23">
        <f t="shared" si="21"/>
        <v>12.777652672705891</v>
      </c>
      <c r="M121" s="23">
        <f t="shared" si="22"/>
        <v>1470</v>
      </c>
      <c r="N121" s="23"/>
      <c r="O121" s="23"/>
      <c r="P121" s="23"/>
      <c r="Q121" s="23"/>
      <c r="R121" s="23"/>
    </row>
    <row r="122" spans="1:18" x14ac:dyDescent="0.3">
      <c r="A122" s="29">
        <f t="shared" si="26"/>
        <v>575</v>
      </c>
      <c r="B122" s="30">
        <f t="shared" si="27"/>
        <v>5573.9576550000011</v>
      </c>
      <c r="C122" s="31">
        <f t="shared" si="23"/>
        <v>5573.9576550000002</v>
      </c>
      <c r="D122" s="30">
        <f t="shared" si="29"/>
        <v>156102.83415334157</v>
      </c>
      <c r="E122" s="32">
        <f t="shared" si="28"/>
        <v>1450</v>
      </c>
      <c r="F122" s="15"/>
      <c r="G122" s="33">
        <f t="shared" si="24"/>
        <v>119</v>
      </c>
      <c r="H122" s="23">
        <f t="shared" si="18"/>
        <v>32.322127189588102</v>
      </c>
      <c r="I122" s="24">
        <f t="shared" si="19"/>
        <v>3332.6836000600442</v>
      </c>
      <c r="J122" s="33">
        <f t="shared" si="25"/>
        <v>1250</v>
      </c>
      <c r="K122" s="23">
        <f t="shared" si="20"/>
        <v>44.633699999999997</v>
      </c>
      <c r="L122" s="23">
        <f t="shared" si="21"/>
        <v>12.876623756036265</v>
      </c>
      <c r="M122" s="23">
        <f t="shared" si="22"/>
        <v>1480</v>
      </c>
      <c r="N122" s="23"/>
      <c r="O122" s="23"/>
      <c r="P122" s="23"/>
      <c r="Q122" s="23"/>
      <c r="R122" s="23"/>
    </row>
    <row r="123" spans="1:18" x14ac:dyDescent="0.3">
      <c r="A123" s="29">
        <f t="shared" si="26"/>
        <v>580</v>
      </c>
      <c r="B123" s="30">
        <f t="shared" si="27"/>
        <v>5654.555005440001</v>
      </c>
      <c r="C123" s="31">
        <f t="shared" si="23"/>
        <v>5654.5550054400001</v>
      </c>
      <c r="D123" s="30">
        <f t="shared" si="29"/>
        <v>158360.0229602296</v>
      </c>
      <c r="E123" s="32">
        <f t="shared" si="28"/>
        <v>1460</v>
      </c>
      <c r="F123" s="15"/>
      <c r="G123" s="33">
        <f t="shared" si="24"/>
        <v>120</v>
      </c>
      <c r="H123" s="23">
        <f t="shared" si="18"/>
        <v>32.569497934540699</v>
      </c>
      <c r="I123" s="24">
        <f t="shared" si="19"/>
        <v>3360.6893445983637</v>
      </c>
      <c r="J123" s="33">
        <f t="shared" si="25"/>
        <v>1260</v>
      </c>
      <c r="K123" s="23">
        <f t="shared" si="20"/>
        <v>44.990769600000007</v>
      </c>
      <c r="L123" s="23">
        <f t="shared" si="21"/>
        <v>12.975534736642953</v>
      </c>
      <c r="M123" s="23">
        <f t="shared" si="22"/>
        <v>1490</v>
      </c>
      <c r="N123" s="23"/>
      <c r="O123" s="23"/>
      <c r="P123" s="23"/>
      <c r="Q123" s="23"/>
      <c r="R123" s="23"/>
    </row>
    <row r="124" spans="1:18" x14ac:dyDescent="0.3">
      <c r="A124" s="29">
        <f t="shared" si="26"/>
        <v>585</v>
      </c>
      <c r="B124" s="30">
        <f t="shared" si="27"/>
        <v>5735.7062895600002</v>
      </c>
      <c r="C124" s="31">
        <f t="shared" si="23"/>
        <v>5735.7062895600011</v>
      </c>
      <c r="D124" s="30">
        <f t="shared" si="29"/>
        <v>160632.72509225094</v>
      </c>
      <c r="E124" s="32">
        <f t="shared" si="28"/>
        <v>1470</v>
      </c>
      <c r="F124" s="15"/>
      <c r="G124" s="33">
        <f t="shared" si="24"/>
        <v>121</v>
      </c>
      <c r="H124" s="23">
        <f t="shared" si="18"/>
        <v>32.816533960154132</v>
      </c>
      <c r="I124" s="24">
        <f t="shared" si="19"/>
        <v>3388.6950891366832</v>
      </c>
      <c r="J124" s="33">
        <f t="shared" si="25"/>
        <v>1270</v>
      </c>
      <c r="K124" s="23">
        <f t="shared" si="20"/>
        <v>45.347839200000003</v>
      </c>
      <c r="L124" s="23">
        <f t="shared" si="21"/>
        <v>13.074385723889941</v>
      </c>
      <c r="M124" s="23">
        <f t="shared" si="22"/>
        <v>1500</v>
      </c>
      <c r="N124" s="23"/>
      <c r="O124" s="23"/>
      <c r="P124" s="23"/>
      <c r="Q124" s="23"/>
      <c r="R124" s="23"/>
    </row>
    <row r="125" spans="1:18" x14ac:dyDescent="0.3">
      <c r="A125" s="29">
        <f t="shared" si="26"/>
        <v>590</v>
      </c>
      <c r="B125" s="30">
        <f t="shared" si="27"/>
        <v>5817.4115073600015</v>
      </c>
      <c r="C125" s="31">
        <f t="shared" si="23"/>
        <v>5817.4115073600015</v>
      </c>
      <c r="D125" s="30">
        <f t="shared" si="29"/>
        <v>162920.94054940552</v>
      </c>
      <c r="E125" s="32">
        <f t="shared" si="28"/>
        <v>1480</v>
      </c>
      <c r="F125" s="15"/>
      <c r="G125" s="33">
        <f t="shared" si="24"/>
        <v>122</v>
      </c>
      <c r="H125" s="23">
        <f t="shared" si="18"/>
        <v>33.063236621496742</v>
      </c>
      <c r="I125" s="24">
        <f t="shared" si="19"/>
        <v>3416.7008336750037</v>
      </c>
      <c r="J125" s="33">
        <f t="shared" si="25"/>
        <v>1280</v>
      </c>
      <c r="K125" s="23">
        <f t="shared" si="20"/>
        <v>45.704908799999998</v>
      </c>
      <c r="L125" s="23">
        <f t="shared" si="21"/>
        <v>13.173176826809879</v>
      </c>
      <c r="M125" s="23">
        <f t="shared" si="22"/>
        <v>1510</v>
      </c>
      <c r="N125" s="23"/>
      <c r="O125" s="23"/>
      <c r="P125" s="23"/>
      <c r="Q125" s="23"/>
      <c r="R125" s="23"/>
    </row>
    <row r="126" spans="1:18" x14ac:dyDescent="0.3">
      <c r="A126" s="29">
        <f t="shared" si="26"/>
        <v>595</v>
      </c>
      <c r="B126" s="30">
        <f t="shared" si="27"/>
        <v>5899.670658840002</v>
      </c>
      <c r="C126" s="31">
        <f t="shared" si="23"/>
        <v>5899.6706588400011</v>
      </c>
      <c r="D126" s="30">
        <f t="shared" si="29"/>
        <v>165224.66933169335</v>
      </c>
      <c r="E126" s="32">
        <f t="shared" si="28"/>
        <v>1490</v>
      </c>
      <c r="F126" s="15"/>
      <c r="G126" s="33">
        <f t="shared" si="24"/>
        <v>123</v>
      </c>
      <c r="H126" s="23">
        <f t="shared" si="18"/>
        <v>33.309607264518512</v>
      </c>
      <c r="I126" s="24">
        <f t="shared" si="19"/>
        <v>3444.7065782133227</v>
      </c>
      <c r="J126" s="33">
        <f t="shared" si="25"/>
        <v>1290</v>
      </c>
      <c r="K126" s="23">
        <f t="shared" si="20"/>
        <v>46.061978400000001</v>
      </c>
      <c r="L126" s="23">
        <f t="shared" si="21"/>
        <v>13.271908154105589</v>
      </c>
      <c r="M126" s="23">
        <f t="shared" si="22"/>
        <v>1520</v>
      </c>
      <c r="N126" s="23"/>
      <c r="O126" s="23"/>
      <c r="P126" s="23"/>
      <c r="Q126" s="23"/>
      <c r="R126" s="23"/>
    </row>
    <row r="127" spans="1:18" x14ac:dyDescent="0.3">
      <c r="A127" s="29">
        <f t="shared" si="26"/>
        <v>600</v>
      </c>
      <c r="B127" s="30">
        <f t="shared" si="27"/>
        <v>5982.4837439999992</v>
      </c>
      <c r="C127" s="31">
        <f t="shared" si="23"/>
        <v>5982.4837440000001</v>
      </c>
      <c r="D127" s="30">
        <f t="shared" si="29"/>
        <v>167543.91143911437</v>
      </c>
      <c r="E127" s="32">
        <f t="shared" si="28"/>
        <v>1500</v>
      </c>
      <c r="F127" s="15"/>
      <c r="G127" s="33">
        <f t="shared" si="24"/>
        <v>124</v>
      </c>
      <c r="H127" s="23">
        <f t="shared" si="18"/>
        <v>33.555647226136685</v>
      </c>
      <c r="I127" s="24">
        <f t="shared" si="19"/>
        <v>3472.7123227516427</v>
      </c>
      <c r="J127" s="33">
        <f t="shared" si="25"/>
        <v>1300</v>
      </c>
      <c r="K127" s="23">
        <f t="shared" si="20"/>
        <v>46.419047999999997</v>
      </c>
      <c r="L127" s="23">
        <f t="shared" si="21"/>
        <v>13.370579814151379</v>
      </c>
      <c r="M127" s="23">
        <f t="shared" si="22"/>
        <v>1530</v>
      </c>
      <c r="N127" s="23"/>
      <c r="O127" s="23"/>
      <c r="P127" s="23"/>
      <c r="Q127" s="23"/>
      <c r="R127" s="23"/>
    </row>
    <row r="128" spans="1:18" x14ac:dyDescent="0.3">
      <c r="A128" s="29">
        <f t="shared" si="26"/>
        <v>605</v>
      </c>
      <c r="B128" s="30">
        <f t="shared" si="27"/>
        <v>6065.8507628400002</v>
      </c>
      <c r="C128" s="31">
        <f t="shared" si="23"/>
        <v>6065.8507628400002</v>
      </c>
      <c r="D128" s="30">
        <f t="shared" si="29"/>
        <v>169878.66687166871</v>
      </c>
      <c r="E128" s="32">
        <f t="shared" si="28"/>
        <v>1510</v>
      </c>
      <c r="F128" s="15"/>
      <c r="G128" s="33">
        <f t="shared" si="24"/>
        <v>125</v>
      </c>
      <c r="H128" s="23">
        <f t="shared" si="18"/>
        <v>33.801357834320314</v>
      </c>
      <c r="I128" s="24">
        <f t="shared" si="19"/>
        <v>3500.7180672899631</v>
      </c>
      <c r="J128" s="33">
        <f t="shared" si="25"/>
        <v>1310</v>
      </c>
      <c r="K128" s="23">
        <f t="shared" si="20"/>
        <v>46.776117599999992</v>
      </c>
      <c r="L128" s="23">
        <f t="shared" si="21"/>
        <v>13.4691919149946</v>
      </c>
      <c r="M128" s="23">
        <f t="shared" si="22"/>
        <v>1540</v>
      </c>
      <c r="N128" s="23"/>
      <c r="O128" s="23"/>
      <c r="P128" s="23"/>
      <c r="Q128" s="23"/>
      <c r="R128" s="23"/>
    </row>
    <row r="129" spans="1:24" x14ac:dyDescent="0.3">
      <c r="A129" s="29">
        <f t="shared" si="26"/>
        <v>610</v>
      </c>
      <c r="B129" s="30">
        <f t="shared" si="27"/>
        <v>6149.7717153600006</v>
      </c>
      <c r="C129" s="31">
        <f t="shared" si="23"/>
        <v>6149.7717153599997</v>
      </c>
      <c r="D129" s="30">
        <f t="shared" si="29"/>
        <v>172228.9356293563</v>
      </c>
      <c r="E129" s="32">
        <f t="shared" si="28"/>
        <v>1520</v>
      </c>
      <c r="F129" s="15"/>
      <c r="G129" s="33">
        <f t="shared" si="24"/>
        <v>126</v>
      </c>
      <c r="H129" s="23">
        <f t="shared" si="18"/>
        <v>34.04674040817396</v>
      </c>
      <c r="I129" s="24">
        <f t="shared" si="19"/>
        <v>3528.7238118282817</v>
      </c>
      <c r="J129" s="33">
        <f t="shared" si="25"/>
        <v>1320</v>
      </c>
      <c r="K129" s="23">
        <f t="shared" si="20"/>
        <v>47.133187199999995</v>
      </c>
      <c r="L129" s="23">
        <f t="shared" si="21"/>
        <v>13.567744564356749</v>
      </c>
      <c r="M129" s="23">
        <f t="shared" si="22"/>
        <v>1550</v>
      </c>
      <c r="N129" s="23"/>
      <c r="O129" s="23"/>
      <c r="P129" s="23"/>
      <c r="Q129" s="23"/>
      <c r="R129" s="23"/>
    </row>
    <row r="130" spans="1:24" x14ac:dyDescent="0.3">
      <c r="A130" s="29">
        <f t="shared" si="26"/>
        <v>615</v>
      </c>
      <c r="B130" s="30">
        <f t="shared" si="27"/>
        <v>6234.2466015600012</v>
      </c>
      <c r="C130" s="31">
        <f t="shared" si="23"/>
        <v>6234.2466015600012</v>
      </c>
      <c r="D130" s="30">
        <f t="shared" si="29"/>
        <v>174594.71771217717</v>
      </c>
      <c r="E130" s="32">
        <f t="shared" si="28"/>
        <v>1530</v>
      </c>
      <c r="F130" s="15"/>
      <c r="G130" s="33">
        <f t="shared" si="24"/>
        <v>127</v>
      </c>
      <c r="H130" s="23">
        <f t="shared" si="18"/>
        <v>34.291796258020369</v>
      </c>
      <c r="I130" s="24">
        <f t="shared" si="19"/>
        <v>3556.7295563666021</v>
      </c>
      <c r="J130" s="33">
        <f t="shared" si="25"/>
        <v>1330</v>
      </c>
      <c r="K130" s="23">
        <f t="shared" si="20"/>
        <v>47.49025679999999</v>
      </c>
      <c r="L130" s="23">
        <f t="shared" si="21"/>
        <v>13.666237869635111</v>
      </c>
      <c r="M130" s="23">
        <f t="shared" si="22"/>
        <v>1560</v>
      </c>
      <c r="N130" s="23"/>
      <c r="O130" s="23"/>
      <c r="P130" s="23"/>
      <c r="Q130" s="23"/>
      <c r="R130" s="23"/>
    </row>
    <row r="131" spans="1:24" x14ac:dyDescent="0.3">
      <c r="A131" s="29">
        <f t="shared" si="26"/>
        <v>620</v>
      </c>
      <c r="B131" s="30">
        <f t="shared" si="27"/>
        <v>6319.2754214399993</v>
      </c>
      <c r="C131" s="31">
        <f t="shared" si="23"/>
        <v>6319.2754214400002</v>
      </c>
      <c r="D131" s="30">
        <f t="shared" si="29"/>
        <v>176976.01312013119</v>
      </c>
      <c r="E131" s="32">
        <f t="shared" si="28"/>
        <v>1540</v>
      </c>
      <c r="F131" s="15"/>
      <c r="G131" s="33">
        <f t="shared" si="24"/>
        <v>128</v>
      </c>
      <c r="H131" s="23">
        <f t="shared" si="18"/>
        <v>34.536526685482016</v>
      </c>
      <c r="I131" s="24">
        <f t="shared" si="19"/>
        <v>3584.7353009049216</v>
      </c>
      <c r="J131" s="33">
        <f t="shared" si="25"/>
        <v>1340</v>
      </c>
      <c r="K131" s="23">
        <f t="shared" si="20"/>
        <v>47.8473264</v>
      </c>
      <c r="L131" s="23">
        <f t="shared" si="21"/>
        <v>13.764671937903955</v>
      </c>
      <c r="M131" s="23">
        <f t="shared" si="22"/>
        <v>1570</v>
      </c>
      <c r="N131" s="23"/>
      <c r="O131" s="23"/>
      <c r="P131" s="23"/>
      <c r="Q131" s="23"/>
      <c r="R131" s="23"/>
      <c r="T131" s="2" t="s">
        <v>50</v>
      </c>
      <c r="U131" s="2"/>
      <c r="V131" s="59">
        <f>IF(D5=6.3,T8,IF(D5=9,T12,""))</f>
        <v>2.41</v>
      </c>
    </row>
    <row r="132" spans="1:24" x14ac:dyDescent="0.3">
      <c r="A132" s="29">
        <f t="shared" si="26"/>
        <v>625</v>
      </c>
      <c r="B132" s="30">
        <f t="shared" si="27"/>
        <v>6404.8581750000021</v>
      </c>
      <c r="C132" s="31">
        <f t="shared" si="23"/>
        <v>6404.8581750000012</v>
      </c>
      <c r="D132" s="30">
        <f t="shared" si="29"/>
        <v>179372.82185321857</v>
      </c>
      <c r="E132" s="32">
        <f t="shared" si="28"/>
        <v>1550</v>
      </c>
      <c r="F132" s="15"/>
      <c r="G132" s="33">
        <f t="shared" si="24"/>
        <v>129</v>
      </c>
      <c r="H132" s="23">
        <f t="shared" si="18"/>
        <v>34.780932983561748</v>
      </c>
      <c r="I132" s="24">
        <f t="shared" si="19"/>
        <v>3612.7410454432411</v>
      </c>
      <c r="J132" s="33">
        <f t="shared" si="25"/>
        <v>1350</v>
      </c>
      <c r="K132" s="23">
        <f t="shared" si="20"/>
        <v>48.204396000000003</v>
      </c>
      <c r="L132" s="23">
        <f t="shared" si="21"/>
        <v>13.863046875915941</v>
      </c>
      <c r="M132" s="23">
        <f t="shared" si="22"/>
        <v>1580</v>
      </c>
      <c r="N132" s="23"/>
      <c r="O132" s="23"/>
      <c r="P132" s="23"/>
      <c r="Q132" s="23"/>
      <c r="R132" s="23"/>
      <c r="T132" s="2" t="s">
        <v>51</v>
      </c>
      <c r="U132" s="2"/>
      <c r="V132" s="59">
        <v>300</v>
      </c>
    </row>
    <row r="133" spans="1:24" x14ac:dyDescent="0.3">
      <c r="A133" s="29">
        <f t="shared" si="26"/>
        <v>630</v>
      </c>
      <c r="B133" s="30">
        <f t="shared" si="27"/>
        <v>6490.9948622399997</v>
      </c>
      <c r="C133" s="31">
        <f t="shared" si="23"/>
        <v>6490.9948622399997</v>
      </c>
      <c r="D133" s="30">
        <f t="shared" si="29"/>
        <v>181785.14391143911</v>
      </c>
      <c r="E133" s="32">
        <f t="shared" si="28"/>
        <v>1560</v>
      </c>
      <c r="F133" s="15"/>
      <c r="G133" s="33">
        <f t="shared" si="24"/>
        <v>130</v>
      </c>
      <c r="H133" s="23">
        <f t="shared" si="18"/>
        <v>35.025016436722538</v>
      </c>
      <c r="I133" s="24">
        <f t="shared" si="19"/>
        <v>3640.7467899815615</v>
      </c>
      <c r="J133" s="33">
        <f t="shared" si="25"/>
        <v>1360</v>
      </c>
      <c r="K133" s="23">
        <f t="shared" si="20"/>
        <v>48.561465600000005</v>
      </c>
      <c r="L133" s="23">
        <f t="shared" si="21"/>
        <v>13.961362790103543</v>
      </c>
      <c r="M133" s="23">
        <f t="shared" si="22"/>
        <v>1590</v>
      </c>
      <c r="N133" s="23"/>
      <c r="O133" s="23"/>
      <c r="P133" s="23"/>
      <c r="Q133" s="23"/>
      <c r="R133" s="23"/>
      <c r="T133" s="60" t="s">
        <v>52</v>
      </c>
      <c r="X133" s="2">
        <f>20000*0.3048</f>
        <v>6096</v>
      </c>
    </row>
    <row r="134" spans="1:24" x14ac:dyDescent="0.3">
      <c r="A134" s="29">
        <f t="shared" si="26"/>
        <v>635</v>
      </c>
      <c r="B134" s="30">
        <f t="shared" si="27"/>
        <v>6577.6854831599994</v>
      </c>
      <c r="C134" s="31">
        <f t="shared" si="23"/>
        <v>6577.6854831600012</v>
      </c>
      <c r="D134" s="30">
        <f t="shared" si="29"/>
        <v>184212.97929479295</v>
      </c>
      <c r="E134" s="32">
        <f t="shared" si="28"/>
        <v>1570</v>
      </c>
      <c r="F134" s="15"/>
      <c r="G134" s="33">
        <f t="shared" si="24"/>
        <v>131</v>
      </c>
      <c r="H134" s="23">
        <f t="shared" si="18"/>
        <v>35.268778320966341</v>
      </c>
      <c r="I134" s="24">
        <f t="shared" si="19"/>
        <v>3668.752534519881</v>
      </c>
      <c r="J134" s="33">
        <f t="shared" si="25"/>
        <v>1370</v>
      </c>
      <c r="K134" s="23">
        <f t="shared" si="20"/>
        <v>48.918535200000001</v>
      </c>
      <c r="L134" s="23">
        <f t="shared" si="21"/>
        <v>14.059619786580241</v>
      </c>
      <c r="M134" s="23">
        <f t="shared" si="22"/>
        <v>1600</v>
      </c>
      <c r="N134" s="23"/>
      <c r="O134" s="23"/>
      <c r="P134" s="23"/>
      <c r="Q134" s="23"/>
      <c r="R134" s="23"/>
      <c r="T134" s="60" t="s">
        <v>53</v>
      </c>
    </row>
    <row r="135" spans="1:24" x14ac:dyDescent="0.3">
      <c r="A135" s="29">
        <f t="shared" si="26"/>
        <v>640</v>
      </c>
      <c r="B135" s="30">
        <f t="shared" si="27"/>
        <v>6664.930037760003</v>
      </c>
      <c r="C135" s="31">
        <f t="shared" si="23"/>
        <v>6664.9300377600021</v>
      </c>
      <c r="D135" s="30">
        <f t="shared" si="29"/>
        <v>186656.3280032801</v>
      </c>
      <c r="E135" s="32">
        <f t="shared" si="28"/>
        <v>1580</v>
      </c>
      <c r="F135" s="15"/>
      <c r="G135" s="33">
        <f t="shared" si="24"/>
        <v>132</v>
      </c>
      <c r="H135" s="23">
        <f t="shared" ref="H135:H198" si="30">0.5*(SQRT(($V$132/1000)^2+4*G135/3.14/$D$4/$V$131)-$V$132/1000)*1000</f>
        <v>35.512219903911706</v>
      </c>
      <c r="I135" s="24">
        <f t="shared" ref="I135:I149" si="31">G135/$D$4/2.71/$D$5*1000000</f>
        <v>3696.7582790582005</v>
      </c>
      <c r="J135" s="33">
        <f t="shared" si="25"/>
        <v>1380</v>
      </c>
      <c r="K135" s="23">
        <f t="shared" ref="K135:K198" si="32">J135*$D$4/1000*$D$5/1000000*2710</f>
        <v>49.275604800000004</v>
      </c>
      <c r="L135" s="23">
        <f t="shared" ref="L135:L198" si="33">0.5*(SQRT(($V$132/1000)^2+4*K135/3.14/$D$4/$V$131)-$V$132/1000)*1000</f>
        <v>14.157817971142016</v>
      </c>
      <c r="M135" s="23">
        <f t="shared" ref="M135:M198" si="34">A138*2+$V$132</f>
        <v>1610</v>
      </c>
      <c r="N135" s="23"/>
      <c r="O135" s="23"/>
      <c r="P135" s="23"/>
      <c r="Q135" s="23"/>
      <c r="R135" s="23"/>
      <c r="T135" s="2">
        <f>5.3*D4</f>
        <v>7759.2</v>
      </c>
      <c r="U135">
        <f>T135/2</f>
        <v>3879.6</v>
      </c>
      <c r="V135" s="2">
        <f>15880/1.15/2</f>
        <v>6904.347826086957</v>
      </c>
      <c r="X135" s="2">
        <v>7</v>
      </c>
    </row>
    <row r="136" spans="1:24" x14ac:dyDescent="0.3">
      <c r="A136" s="29">
        <f t="shared" si="26"/>
        <v>645</v>
      </c>
      <c r="B136" s="30">
        <f t="shared" si="27"/>
        <v>6752.7285260400004</v>
      </c>
      <c r="C136" s="31">
        <f t="shared" ref="C136:C199" si="35">3.14*A136/1000*(A136+$V$132)/1000*$D$4*$V$131</f>
        <v>6752.7285260400004</v>
      </c>
      <c r="D136" s="30">
        <f t="shared" si="29"/>
        <v>189115.19003690037</v>
      </c>
      <c r="E136" s="32">
        <f t="shared" si="28"/>
        <v>1590</v>
      </c>
      <c r="F136" s="15"/>
      <c r="G136" s="33">
        <f t="shared" ref="G136:G149" si="36">$I$4+G135</f>
        <v>133</v>
      </c>
      <c r="H136" s="23">
        <f t="shared" si="30"/>
        <v>35.755342444870777</v>
      </c>
      <c r="I136" s="24">
        <f t="shared" si="31"/>
        <v>3724.7640235965209</v>
      </c>
      <c r="J136" s="33">
        <f t="shared" ref="J136:J149" si="37">$I$5+J135</f>
        <v>1390</v>
      </c>
      <c r="K136" s="23">
        <f t="shared" si="32"/>
        <v>49.632674399999999</v>
      </c>
      <c r="L136" s="23">
        <f t="shared" si="33"/>
        <v>14.255957449268553</v>
      </c>
      <c r="M136" s="23">
        <f t="shared" si="34"/>
        <v>1620</v>
      </c>
      <c r="N136" s="23"/>
      <c r="O136" s="23"/>
      <c r="P136" s="23"/>
      <c r="Q136" s="23"/>
      <c r="R136" s="23"/>
    </row>
    <row r="137" spans="1:24" x14ac:dyDescent="0.3">
      <c r="A137" s="29">
        <f t="shared" ref="A137:A200" si="38">$D$3+A136</f>
        <v>650</v>
      </c>
      <c r="B137" s="30">
        <f t="shared" ref="B137:B200" si="39">((D137*$D$4*$D$5)*2.71)/1000000</f>
        <v>6841.0809479999998</v>
      </c>
      <c r="C137" s="31">
        <f t="shared" si="35"/>
        <v>6841.0809479999998</v>
      </c>
      <c r="D137" s="30">
        <f t="shared" si="29"/>
        <v>191589.56539565398</v>
      </c>
      <c r="E137" s="32">
        <f t="shared" ref="E137:E200" si="40">(A137*2)+300</f>
        <v>1600</v>
      </c>
      <c r="F137" s="15"/>
      <c r="G137" s="33">
        <f t="shared" si="36"/>
        <v>134</v>
      </c>
      <c r="H137" s="23">
        <f t="shared" si="30"/>
        <v>35.998147194925387</v>
      </c>
      <c r="I137" s="24">
        <f t="shared" si="31"/>
        <v>3752.7697681348404</v>
      </c>
      <c r="J137" s="33">
        <f t="shared" si="37"/>
        <v>1400</v>
      </c>
      <c r="K137" s="23">
        <f t="shared" si="32"/>
        <v>49.989743999999995</v>
      </c>
      <c r="L137" s="23">
        <f t="shared" si="33"/>
        <v>14.354038326124613</v>
      </c>
      <c r="M137" s="23">
        <f t="shared" si="34"/>
        <v>1630</v>
      </c>
      <c r="N137" s="23"/>
      <c r="O137" s="23"/>
      <c r="P137" s="23"/>
      <c r="Q137" s="23"/>
      <c r="R137" s="23"/>
    </row>
    <row r="138" spans="1:24" x14ac:dyDescent="0.3">
      <c r="A138" s="29">
        <f t="shared" si="38"/>
        <v>655</v>
      </c>
      <c r="B138" s="30">
        <f t="shared" si="39"/>
        <v>6929.9873036400013</v>
      </c>
      <c r="C138" s="31">
        <f t="shared" si="35"/>
        <v>6929.9873036400013</v>
      </c>
      <c r="D138" s="30">
        <f t="shared" ref="D138:D201" si="41">C138/$D$4/2.71/$D$5*1000000</f>
        <v>194079.45407954085</v>
      </c>
      <c r="E138" s="32">
        <f t="shared" si="40"/>
        <v>1610</v>
      </c>
      <c r="F138" s="15"/>
      <c r="G138" s="33">
        <f t="shared" si="36"/>
        <v>135</v>
      </c>
      <c r="H138" s="23">
        <f t="shared" si="30"/>
        <v>36.240635397002038</v>
      </c>
      <c r="I138" s="24">
        <f t="shared" si="31"/>
        <v>3780.775512673159</v>
      </c>
      <c r="J138" s="33">
        <f t="shared" si="37"/>
        <v>1410</v>
      </c>
      <c r="K138" s="23">
        <f t="shared" si="32"/>
        <v>50.34681359999999</v>
      </c>
      <c r="L138" s="23">
        <f t="shared" si="33"/>
        <v>14.452060706561436</v>
      </c>
      <c r="M138" s="23">
        <f t="shared" si="34"/>
        <v>1640</v>
      </c>
      <c r="N138" s="23"/>
      <c r="O138" s="23"/>
      <c r="P138" s="23"/>
      <c r="Q138" s="23"/>
      <c r="R138" s="23"/>
    </row>
    <row r="139" spans="1:24" x14ac:dyDescent="0.3">
      <c r="A139" s="29">
        <f t="shared" si="38"/>
        <v>660</v>
      </c>
      <c r="B139" s="30">
        <f t="shared" si="39"/>
        <v>7019.4475929600003</v>
      </c>
      <c r="C139" s="31">
        <f t="shared" si="35"/>
        <v>7019.4475929600003</v>
      </c>
      <c r="D139" s="30">
        <f t="shared" si="41"/>
        <v>196584.85608856092</v>
      </c>
      <c r="E139" s="32">
        <f t="shared" si="40"/>
        <v>1620</v>
      </c>
      <c r="F139" s="15"/>
      <c r="G139" s="33">
        <f t="shared" si="36"/>
        <v>136</v>
      </c>
      <c r="H139" s="23">
        <f t="shared" si="30"/>
        <v>36.482808285946192</v>
      </c>
      <c r="I139" s="24">
        <f t="shared" si="31"/>
        <v>3808.7812572114794</v>
      </c>
      <c r="J139" s="33">
        <f t="shared" si="37"/>
        <v>1420</v>
      </c>
      <c r="K139" s="23">
        <f t="shared" si="32"/>
        <v>50.703883200000007</v>
      </c>
      <c r="L139" s="23">
        <f t="shared" si="33"/>
        <v>14.550024695117846</v>
      </c>
      <c r="M139" s="23">
        <f t="shared" si="34"/>
        <v>1650</v>
      </c>
      <c r="N139" s="23"/>
      <c r="O139" s="23"/>
      <c r="P139" s="23"/>
      <c r="Q139" s="23"/>
      <c r="R139" s="23"/>
    </row>
    <row r="140" spans="1:24" x14ac:dyDescent="0.3">
      <c r="A140" s="29">
        <f t="shared" si="38"/>
        <v>665</v>
      </c>
      <c r="B140" s="30">
        <f t="shared" si="39"/>
        <v>7109.4618159599995</v>
      </c>
      <c r="C140" s="31">
        <f t="shared" si="35"/>
        <v>7109.4618159599995</v>
      </c>
      <c r="D140" s="30">
        <f t="shared" si="41"/>
        <v>199105.7714227142</v>
      </c>
      <c r="E140" s="32">
        <f t="shared" si="40"/>
        <v>1630</v>
      </c>
      <c r="F140" s="15"/>
      <c r="G140" s="33">
        <f t="shared" si="36"/>
        <v>137</v>
      </c>
      <c r="H140" s="23">
        <f t="shared" si="30"/>
        <v>36.724667088595645</v>
      </c>
      <c r="I140" s="24">
        <f t="shared" si="31"/>
        <v>3836.7870017497989</v>
      </c>
      <c r="J140" s="33">
        <f t="shared" si="37"/>
        <v>1430</v>
      </c>
      <c r="K140" s="23">
        <f t="shared" si="32"/>
        <v>51.060952799999995</v>
      </c>
      <c r="L140" s="23">
        <f t="shared" si="33"/>
        <v>14.647930396021719</v>
      </c>
      <c r="M140" s="23">
        <f t="shared" si="34"/>
        <v>1660</v>
      </c>
      <c r="N140" s="23"/>
      <c r="O140" s="23"/>
      <c r="P140" s="23"/>
      <c r="Q140" s="23"/>
      <c r="R140" s="23"/>
    </row>
    <row r="141" spans="1:24" x14ac:dyDescent="0.3">
      <c r="A141" s="29">
        <f t="shared" si="38"/>
        <v>670</v>
      </c>
      <c r="B141" s="30">
        <f t="shared" si="39"/>
        <v>7200.0299726400017</v>
      </c>
      <c r="C141" s="31">
        <f t="shared" si="35"/>
        <v>7200.0299726400008</v>
      </c>
      <c r="D141" s="30">
        <f t="shared" si="41"/>
        <v>201642.20008200084</v>
      </c>
      <c r="E141" s="32">
        <f t="shared" si="40"/>
        <v>1640</v>
      </c>
      <c r="F141" s="15"/>
      <c r="G141" s="33">
        <f t="shared" si="36"/>
        <v>138</v>
      </c>
      <c r="H141" s="23">
        <f t="shared" si="30"/>
        <v>36.966213023853058</v>
      </c>
      <c r="I141" s="24">
        <f t="shared" si="31"/>
        <v>3864.7927462881185</v>
      </c>
      <c r="J141" s="33">
        <f t="shared" si="37"/>
        <v>1440</v>
      </c>
      <c r="K141" s="23">
        <f t="shared" si="32"/>
        <v>51.418022399999991</v>
      </c>
      <c r="L141" s="23">
        <f t="shared" si="33"/>
        <v>14.745777913191233</v>
      </c>
      <c r="M141" s="23">
        <f t="shared" si="34"/>
        <v>1670</v>
      </c>
      <c r="N141" s="23"/>
      <c r="O141" s="23"/>
      <c r="P141" s="23"/>
      <c r="Q141" s="23"/>
      <c r="R141" s="23"/>
    </row>
    <row r="142" spans="1:24" x14ac:dyDescent="0.3">
      <c r="A142" s="29">
        <f t="shared" si="38"/>
        <v>675</v>
      </c>
      <c r="B142" s="30">
        <f t="shared" si="39"/>
        <v>7291.1520630000023</v>
      </c>
      <c r="C142" s="31">
        <f t="shared" si="35"/>
        <v>7291.1520630000005</v>
      </c>
      <c r="D142" s="30">
        <f t="shared" si="41"/>
        <v>204194.1420664207</v>
      </c>
      <c r="E142" s="32">
        <f t="shared" si="40"/>
        <v>1650</v>
      </c>
      <c r="F142" s="15"/>
      <c r="G142" s="33">
        <f t="shared" si="36"/>
        <v>139</v>
      </c>
      <c r="H142" s="23">
        <f t="shared" si="30"/>
        <v>37.207447302757487</v>
      </c>
      <c r="I142" s="24">
        <f t="shared" si="31"/>
        <v>3892.798490826438</v>
      </c>
      <c r="J142" s="33">
        <f t="shared" si="37"/>
        <v>1450</v>
      </c>
      <c r="K142" s="23">
        <f t="shared" si="32"/>
        <v>51.775092000000001</v>
      </c>
      <c r="L142" s="23">
        <f t="shared" si="33"/>
        <v>14.843567350236203</v>
      </c>
      <c r="M142" s="23">
        <f t="shared" si="34"/>
        <v>1680</v>
      </c>
      <c r="N142" s="23"/>
      <c r="O142" s="23"/>
      <c r="P142" s="23"/>
      <c r="Q142" s="23"/>
      <c r="R142" s="23"/>
    </row>
    <row r="143" spans="1:24" x14ac:dyDescent="0.3">
      <c r="A143" s="29">
        <f t="shared" si="38"/>
        <v>680</v>
      </c>
      <c r="B143" s="30">
        <f t="shared" si="39"/>
        <v>7382.8280870400031</v>
      </c>
      <c r="C143" s="31">
        <f t="shared" si="35"/>
        <v>7382.8280870400013</v>
      </c>
      <c r="D143" s="30">
        <f t="shared" si="41"/>
        <v>206761.59737597383</v>
      </c>
      <c r="E143" s="32">
        <f t="shared" si="40"/>
        <v>1660</v>
      </c>
      <c r="F143" s="15"/>
      <c r="G143" s="33">
        <f t="shared" si="36"/>
        <v>140</v>
      </c>
      <c r="H143" s="23">
        <f t="shared" si="30"/>
        <v>37.448371128555394</v>
      </c>
      <c r="I143" s="24">
        <f t="shared" si="31"/>
        <v>3920.8042353647579</v>
      </c>
      <c r="J143" s="33">
        <f t="shared" si="37"/>
        <v>1460</v>
      </c>
      <c r="K143" s="23">
        <f t="shared" si="32"/>
        <v>52.132161599999996</v>
      </c>
      <c r="L143" s="23">
        <f t="shared" si="33"/>
        <v>14.941298810459164</v>
      </c>
      <c r="M143" s="23">
        <f t="shared" si="34"/>
        <v>1690</v>
      </c>
      <c r="N143" s="23"/>
      <c r="O143" s="23"/>
      <c r="P143" s="23"/>
      <c r="Q143" s="23"/>
      <c r="R143" s="23"/>
      <c r="T143" s="5" t="s">
        <v>54</v>
      </c>
      <c r="U143" s="5" t="s">
        <v>55</v>
      </c>
      <c r="V143" s="5" t="s">
        <v>56</v>
      </c>
      <c r="W143" s="5" t="s">
        <v>57</v>
      </c>
      <c r="X143" s="23"/>
    </row>
    <row r="144" spans="1:24" x14ac:dyDescent="0.3">
      <c r="A144" s="29">
        <f t="shared" si="38"/>
        <v>685</v>
      </c>
      <c r="B144" s="30">
        <f t="shared" si="39"/>
        <v>7475.0580447600005</v>
      </c>
      <c r="C144" s="31">
        <f t="shared" si="35"/>
        <v>7475.0580447600005</v>
      </c>
      <c r="D144" s="30">
        <f t="shared" si="41"/>
        <v>209344.56601066011</v>
      </c>
      <c r="E144" s="32">
        <f t="shared" si="40"/>
        <v>1670</v>
      </c>
      <c r="F144" s="15"/>
      <c r="G144" s="33">
        <f t="shared" si="36"/>
        <v>141</v>
      </c>
      <c r="H144" s="23">
        <f t="shared" si="30"/>
        <v>37.688985696770594</v>
      </c>
      <c r="I144" s="24">
        <f t="shared" si="31"/>
        <v>3948.8099799030774</v>
      </c>
      <c r="J144" s="33">
        <f t="shared" si="37"/>
        <v>1470</v>
      </c>
      <c r="K144" s="23">
        <f t="shared" si="32"/>
        <v>52.489231200000006</v>
      </c>
      <c r="L144" s="23">
        <f t="shared" si="33"/>
        <v>15.03897239685692</v>
      </c>
      <c r="M144" s="23">
        <f t="shared" si="34"/>
        <v>1700</v>
      </c>
      <c r="N144" s="23"/>
      <c r="O144" s="23"/>
      <c r="P144" s="23"/>
      <c r="Q144" s="23"/>
      <c r="R144" s="23"/>
      <c r="T144" s="5">
        <v>600</v>
      </c>
      <c r="U144" s="5">
        <v>10</v>
      </c>
      <c r="V144" s="5">
        <v>220</v>
      </c>
      <c r="W144" s="5">
        <v>5.6582E-2</v>
      </c>
      <c r="X144" s="23"/>
    </row>
    <row r="145" spans="1:25" x14ac:dyDescent="0.3">
      <c r="A145" s="29">
        <f t="shared" si="38"/>
        <v>690</v>
      </c>
      <c r="B145" s="30">
        <f t="shared" si="39"/>
        <v>7567.841936159999</v>
      </c>
      <c r="C145" s="31">
        <f t="shared" si="35"/>
        <v>7567.841936159999</v>
      </c>
      <c r="D145" s="30">
        <f t="shared" si="41"/>
        <v>211943.04797047967</v>
      </c>
      <c r="E145" s="32">
        <f t="shared" si="40"/>
        <v>1680</v>
      </c>
      <c r="F145" s="15"/>
      <c r="G145" s="33">
        <f t="shared" si="36"/>
        <v>142</v>
      </c>
      <c r="H145" s="23">
        <f t="shared" si="30"/>
        <v>37.929292195273497</v>
      </c>
      <c r="I145" s="24">
        <f t="shared" si="31"/>
        <v>3976.8157244413974</v>
      </c>
      <c r="J145" s="33">
        <f t="shared" si="37"/>
        <v>1480</v>
      </c>
      <c r="K145" s="23">
        <f t="shared" si="32"/>
        <v>52.846300800000002</v>
      </c>
      <c r="L145" s="23">
        <f t="shared" si="33"/>
        <v>15.136588212121632</v>
      </c>
      <c r="M145" s="23">
        <f t="shared" si="34"/>
        <v>1710</v>
      </c>
      <c r="N145" s="23"/>
      <c r="O145" s="23"/>
      <c r="P145" s="23"/>
      <c r="Q145" s="23"/>
      <c r="R145" s="23"/>
      <c r="T145" s="5"/>
      <c r="U145" s="5"/>
      <c r="V145" s="5"/>
      <c r="W145" s="5"/>
      <c r="X145" s="23"/>
    </row>
    <row r="146" spans="1:25" x14ac:dyDescent="0.3">
      <c r="A146" s="29">
        <f t="shared" si="38"/>
        <v>695</v>
      </c>
      <c r="B146" s="30">
        <f t="shared" si="39"/>
        <v>7661.1797612399996</v>
      </c>
      <c r="C146" s="31">
        <f t="shared" si="35"/>
        <v>7661.1797612399996</v>
      </c>
      <c r="D146" s="30">
        <f t="shared" si="41"/>
        <v>214557.04325543254</v>
      </c>
      <c r="E146" s="32">
        <f t="shared" si="40"/>
        <v>1690</v>
      </c>
      <c r="F146" s="15"/>
      <c r="G146" s="33">
        <f t="shared" si="36"/>
        <v>143</v>
      </c>
      <c r="H146" s="23">
        <f t="shared" si="30"/>
        <v>38.169291804349413</v>
      </c>
      <c r="I146" s="24">
        <f t="shared" si="31"/>
        <v>4004.8214689797173</v>
      </c>
      <c r="J146" s="33">
        <f t="shared" si="37"/>
        <v>1490</v>
      </c>
      <c r="K146" s="23">
        <f t="shared" si="32"/>
        <v>53.203370400000004</v>
      </c>
      <c r="L146" s="23">
        <f t="shared" si="33"/>
        <v>15.234146358642064</v>
      </c>
      <c r="M146" s="23">
        <f t="shared" si="34"/>
        <v>1720</v>
      </c>
      <c r="N146" s="23"/>
      <c r="O146" s="23"/>
      <c r="P146" s="23"/>
      <c r="Q146" s="23"/>
      <c r="R146" s="23"/>
      <c r="T146" s="5" t="s">
        <v>58</v>
      </c>
      <c r="U146" s="5"/>
      <c r="V146" s="5"/>
      <c r="W146" s="5"/>
      <c r="X146" s="23"/>
      <c r="Y146">
        <v>600</v>
      </c>
    </row>
    <row r="147" spans="1:25" x14ac:dyDescent="0.3">
      <c r="A147" s="29">
        <f t="shared" si="38"/>
        <v>700</v>
      </c>
      <c r="B147" s="30">
        <f t="shared" si="39"/>
        <v>7755.0715200000013</v>
      </c>
      <c r="C147" s="31">
        <f t="shared" si="35"/>
        <v>7755.0715200000004</v>
      </c>
      <c r="D147" s="30">
        <f t="shared" si="41"/>
        <v>217186.55186551868</v>
      </c>
      <c r="E147" s="32">
        <f t="shared" si="40"/>
        <v>1700</v>
      </c>
      <c r="F147" s="15"/>
      <c r="G147" s="33">
        <f t="shared" si="36"/>
        <v>144</v>
      </c>
      <c r="H147" s="23">
        <f t="shared" si="30"/>
        <v>38.408985696766372</v>
      </c>
      <c r="I147" s="24">
        <f t="shared" si="31"/>
        <v>4032.8272135180368</v>
      </c>
      <c r="J147" s="33">
        <f t="shared" si="37"/>
        <v>1500</v>
      </c>
      <c r="K147" s="23">
        <f t="shared" si="32"/>
        <v>53.56044</v>
      </c>
      <c r="L147" s="23">
        <f t="shared" si="33"/>
        <v>15.331646938505001</v>
      </c>
      <c r="M147" s="23">
        <f t="shared" si="34"/>
        <v>1730</v>
      </c>
      <c r="N147" s="23"/>
      <c r="O147" s="23"/>
      <c r="P147" s="23"/>
      <c r="Q147" s="23"/>
      <c r="R147" s="23"/>
      <c r="T147" s="5">
        <f>(T144+U144)/((T144/V144)+(U144/W144))</f>
        <v>3.3990497187671052</v>
      </c>
      <c r="U147" s="5"/>
      <c r="V147" s="5"/>
      <c r="W147" s="5"/>
      <c r="X147" s="23"/>
    </row>
    <row r="148" spans="1:25" x14ac:dyDescent="0.3">
      <c r="A148" s="29">
        <f t="shared" si="38"/>
        <v>705</v>
      </c>
      <c r="B148" s="30">
        <f t="shared" si="39"/>
        <v>7849.5172124400024</v>
      </c>
      <c r="C148" s="31">
        <f t="shared" si="35"/>
        <v>7849.5172124400015</v>
      </c>
      <c r="D148" s="30">
        <f t="shared" si="41"/>
        <v>219831.57380073806</v>
      </c>
      <c r="E148" s="32">
        <f t="shared" si="40"/>
        <v>1710</v>
      </c>
      <c r="F148" s="15"/>
      <c r="G148" s="33">
        <f t="shared" si="36"/>
        <v>145</v>
      </c>
      <c r="H148" s="23">
        <f t="shared" si="30"/>
        <v>38.648375037841852</v>
      </c>
      <c r="I148" s="24">
        <f t="shared" si="31"/>
        <v>4060.8329580563568</v>
      </c>
      <c r="J148" s="33">
        <f t="shared" si="37"/>
        <v>1510</v>
      </c>
      <c r="K148" s="23">
        <f t="shared" si="32"/>
        <v>53.917509599999995</v>
      </c>
      <c r="L148" s="23">
        <f t="shared" si="33"/>
        <v>15.429090053496324</v>
      </c>
      <c r="M148" s="23">
        <f t="shared" si="34"/>
        <v>1740</v>
      </c>
      <c r="N148" s="23"/>
      <c r="O148" s="23"/>
      <c r="P148" s="23"/>
      <c r="Q148" s="23"/>
      <c r="R148" s="23"/>
    </row>
    <row r="149" spans="1:25" x14ac:dyDescent="0.3">
      <c r="A149" s="29">
        <f t="shared" si="38"/>
        <v>710</v>
      </c>
      <c r="B149" s="30">
        <f t="shared" si="39"/>
        <v>7944.51683856</v>
      </c>
      <c r="C149" s="31">
        <f t="shared" si="35"/>
        <v>7944.51683856</v>
      </c>
      <c r="D149" s="30">
        <f t="shared" si="41"/>
        <v>222492.10906109062</v>
      </c>
      <c r="E149" s="32">
        <f t="shared" si="40"/>
        <v>1720</v>
      </c>
      <c r="F149" s="15"/>
      <c r="G149" s="33">
        <f t="shared" si="36"/>
        <v>146</v>
      </c>
      <c r="H149" s="23">
        <f t="shared" si="30"/>
        <v>38.887460985508909</v>
      </c>
      <c r="I149" s="24">
        <f t="shared" si="31"/>
        <v>4088.8387025946768</v>
      </c>
      <c r="J149" s="33">
        <f t="shared" si="37"/>
        <v>1520</v>
      </c>
      <c r="K149" s="23">
        <f t="shared" si="32"/>
        <v>54.274579199999998</v>
      </c>
      <c r="L149" s="23">
        <f t="shared" si="33"/>
        <v>15.526475805102303</v>
      </c>
      <c r="M149" s="23">
        <f t="shared" si="34"/>
        <v>1750</v>
      </c>
      <c r="N149" s="23"/>
      <c r="O149" s="23"/>
      <c r="P149" s="23"/>
      <c r="Q149" s="23"/>
      <c r="R149" s="23"/>
    </row>
    <row r="150" spans="1:25" x14ac:dyDescent="0.3">
      <c r="A150" s="29">
        <f t="shared" si="38"/>
        <v>715</v>
      </c>
      <c r="B150" s="30">
        <f t="shared" si="39"/>
        <v>8040.0703983600006</v>
      </c>
      <c r="C150" s="31">
        <f t="shared" si="35"/>
        <v>8040.0703983599997</v>
      </c>
      <c r="D150" s="30">
        <f t="shared" si="41"/>
        <v>225168.15764657647</v>
      </c>
      <c r="E150" s="32">
        <f t="shared" si="40"/>
        <v>1730</v>
      </c>
      <c r="F150" s="15"/>
      <c r="G150" s="33">
        <f>$I$4+G149</f>
        <v>147</v>
      </c>
      <c r="H150" s="23">
        <f t="shared" si="30"/>
        <v>39.126244690381533</v>
      </c>
      <c r="I150" s="24">
        <f>G150/$D$4/2.71/$D$5*1000000</f>
        <v>4116.8444471329949</v>
      </c>
      <c r="J150" s="33">
        <f>$I$5+J149</f>
        <v>1530</v>
      </c>
      <c r="K150" s="23">
        <f t="shared" si="32"/>
        <v>54.631648799999994</v>
      </c>
      <c r="L150" s="23">
        <f t="shared" si="33"/>
        <v>15.623804294510879</v>
      </c>
      <c r="M150" s="23">
        <f t="shared" si="34"/>
        <v>1760</v>
      </c>
      <c r="N150" s="23"/>
      <c r="O150" s="23"/>
      <c r="P150" s="23"/>
      <c r="Q150" s="23"/>
      <c r="R150" s="23"/>
    </row>
    <row r="151" spans="1:25" x14ac:dyDescent="0.3">
      <c r="A151" s="29">
        <f t="shared" si="38"/>
        <v>720</v>
      </c>
      <c r="B151" s="30">
        <f t="shared" si="39"/>
        <v>8136.1778918399996</v>
      </c>
      <c r="C151" s="31">
        <f t="shared" si="35"/>
        <v>8136.1778918400005</v>
      </c>
      <c r="D151" s="30">
        <f t="shared" si="41"/>
        <v>227859.71955719558</v>
      </c>
      <c r="E151" s="32">
        <f t="shared" si="40"/>
        <v>1740</v>
      </c>
      <c r="F151" s="15"/>
      <c r="G151" s="33">
        <f>$I$4+G150</f>
        <v>148</v>
      </c>
      <c r="H151" s="23">
        <f t="shared" si="30"/>
        <v>39.364727295819222</v>
      </c>
      <c r="I151" s="24">
        <f>G151/$D$4/2.71/$D$5*1000000</f>
        <v>4144.8501916713158</v>
      </c>
      <c r="J151" s="33">
        <f>$I$5+J150</f>
        <v>1540</v>
      </c>
      <c r="K151" s="23">
        <f t="shared" si="32"/>
        <v>54.988718399999996</v>
      </c>
      <c r="L151" s="23">
        <f t="shared" si="33"/>
        <v>15.721075622612851</v>
      </c>
      <c r="M151" s="23">
        <f t="shared" si="34"/>
        <v>1770</v>
      </c>
      <c r="N151" s="23"/>
      <c r="O151" s="23"/>
      <c r="P151" s="23"/>
      <c r="Q151" s="23"/>
      <c r="R151" s="23"/>
    </row>
    <row r="152" spans="1:25" x14ac:dyDescent="0.3">
      <c r="A152" s="29">
        <f t="shared" si="38"/>
        <v>725</v>
      </c>
      <c r="B152" s="30">
        <f t="shared" si="39"/>
        <v>8232.8393190000006</v>
      </c>
      <c r="C152" s="31">
        <f t="shared" si="35"/>
        <v>8232.8393190000006</v>
      </c>
      <c r="D152" s="30">
        <f t="shared" si="41"/>
        <v>230566.79479294794</v>
      </c>
      <c r="E152" s="32">
        <f t="shared" si="40"/>
        <v>1750</v>
      </c>
      <c r="F152" s="15"/>
      <c r="G152" s="33">
        <f>$I$4+G151</f>
        <v>149</v>
      </c>
      <c r="H152" s="23">
        <f t="shared" si="30"/>
        <v>39.60290993799093</v>
      </c>
      <c r="I152" s="24">
        <f>G152/$D$4/2.71/$D$5*1000000</f>
        <v>4172.8559362096357</v>
      </c>
      <c r="J152" s="33">
        <f>$I$5+J151</f>
        <v>1550</v>
      </c>
      <c r="K152" s="23">
        <f t="shared" si="32"/>
        <v>55.345787999999992</v>
      </c>
      <c r="L152" s="23">
        <f t="shared" si="33"/>
        <v>15.818289890003056</v>
      </c>
      <c r="M152" s="23">
        <f t="shared" si="34"/>
        <v>1780</v>
      </c>
      <c r="N152" s="23"/>
      <c r="O152" s="23"/>
      <c r="P152" s="23"/>
    </row>
    <row r="153" spans="1:25" x14ac:dyDescent="0.3">
      <c r="A153" s="29">
        <f t="shared" si="38"/>
        <v>730</v>
      </c>
      <c r="B153" s="30">
        <f t="shared" si="39"/>
        <v>8330.054679840001</v>
      </c>
      <c r="C153" s="31">
        <f t="shared" si="35"/>
        <v>8330.054679840001</v>
      </c>
      <c r="D153" s="30">
        <f t="shared" si="41"/>
        <v>233289.38335383355</v>
      </c>
      <c r="E153" s="32">
        <f t="shared" si="40"/>
        <v>1760</v>
      </c>
      <c r="F153" s="15"/>
      <c r="G153" s="33">
        <f>$I$4+G152</f>
        <v>150</v>
      </c>
      <c r="H153" s="23">
        <f t="shared" si="30"/>
        <v>39.840793745938129</v>
      </c>
      <c r="I153" s="24">
        <f>G153/$D$4/2.71/$D$5*1000000</f>
        <v>4200.8616807479548</v>
      </c>
      <c r="J153" s="33">
        <f>$I$5+J152</f>
        <v>1560</v>
      </c>
      <c r="K153" s="23">
        <f t="shared" si="32"/>
        <v>55.702857600000009</v>
      </c>
      <c r="L153" s="23">
        <f t="shared" si="33"/>
        <v>15.915447196981681</v>
      </c>
      <c r="M153" s="23">
        <f t="shared" si="34"/>
        <v>1790</v>
      </c>
    </row>
    <row r="154" spans="1:25" x14ac:dyDescent="0.3">
      <c r="A154" s="29">
        <f t="shared" si="38"/>
        <v>735</v>
      </c>
      <c r="B154" s="30">
        <f t="shared" si="39"/>
        <v>8427.8239743600006</v>
      </c>
      <c r="C154" s="31">
        <f t="shared" si="35"/>
        <v>8427.8239743600006</v>
      </c>
      <c r="D154" s="30">
        <f t="shared" si="41"/>
        <v>236027.48523985242</v>
      </c>
      <c r="E154" s="32">
        <f t="shared" si="40"/>
        <v>1770</v>
      </c>
      <c r="F154" s="15"/>
      <c r="G154" s="33">
        <f t="shared" ref="G154:G217" si="42">$I$4+G153</f>
        <v>151</v>
      </c>
      <c r="H154" s="23">
        <f t="shared" si="30"/>
        <v>40.078379841637286</v>
      </c>
      <c r="I154" s="24">
        <f t="shared" ref="I154:I217" si="43">G154/$D$4/2.71/$D$5*1000000</f>
        <v>4228.8674252862747</v>
      </c>
      <c r="J154" s="33">
        <f t="shared" ref="J154:J217" si="44">$I$5+J153</f>
        <v>1570</v>
      </c>
      <c r="K154" s="23">
        <f t="shared" si="32"/>
        <v>56.059927200000004</v>
      </c>
      <c r="L154" s="23">
        <f t="shared" si="33"/>
        <v>16.012547643555365</v>
      </c>
      <c r="M154" s="23">
        <f t="shared" si="34"/>
        <v>1800</v>
      </c>
    </row>
    <row r="155" spans="1:25" x14ac:dyDescent="0.3">
      <c r="A155" s="29">
        <f t="shared" si="38"/>
        <v>740</v>
      </c>
      <c r="B155" s="30">
        <f t="shared" si="39"/>
        <v>8526.1472025600033</v>
      </c>
      <c r="C155" s="31">
        <f t="shared" si="35"/>
        <v>8526.1472025600015</v>
      </c>
      <c r="D155" s="30">
        <f t="shared" si="41"/>
        <v>238781.10045100458</v>
      </c>
      <c r="E155" s="32">
        <f t="shared" si="40"/>
        <v>1780</v>
      </c>
      <c r="F155" s="15"/>
      <c r="G155" s="33">
        <f t="shared" si="42"/>
        <v>152</v>
      </c>
      <c r="H155" s="23">
        <f t="shared" si="30"/>
        <v>40.315669340061618</v>
      </c>
      <c r="I155" s="24">
        <f t="shared" si="43"/>
        <v>4256.8731698245947</v>
      </c>
      <c r="J155" s="33">
        <f t="shared" si="44"/>
        <v>1580</v>
      </c>
      <c r="K155" s="23">
        <f t="shared" si="32"/>
        <v>56.4169968</v>
      </c>
      <c r="L155" s="23">
        <f t="shared" si="33"/>
        <v>16.109591329438455</v>
      </c>
      <c r="M155" s="23">
        <f t="shared" si="34"/>
        <v>1810</v>
      </c>
    </row>
    <row r="156" spans="1:25" x14ac:dyDescent="0.3">
      <c r="A156" s="29">
        <f t="shared" si="38"/>
        <v>745</v>
      </c>
      <c r="B156" s="30">
        <f t="shared" si="39"/>
        <v>8625.0243644399998</v>
      </c>
      <c r="C156" s="31">
        <f t="shared" si="35"/>
        <v>8625.0243644400016</v>
      </c>
      <c r="D156" s="30">
        <f t="shared" si="41"/>
        <v>241550.22898728991</v>
      </c>
      <c r="E156" s="32">
        <f t="shared" si="40"/>
        <v>1790</v>
      </c>
      <c r="F156" s="15"/>
      <c r="G156" s="33">
        <f t="shared" si="42"/>
        <v>153</v>
      </c>
      <c r="H156" s="23">
        <f t="shared" si="30"/>
        <v>40.552663349242067</v>
      </c>
      <c r="I156" s="24">
        <f t="shared" si="43"/>
        <v>4284.8789143629137</v>
      </c>
      <c r="J156" s="33">
        <f t="shared" si="44"/>
        <v>1590</v>
      </c>
      <c r="K156" s="23">
        <f t="shared" si="32"/>
        <v>56.774066400000009</v>
      </c>
      <c r="L156" s="23">
        <f t="shared" si="33"/>
        <v>16.206578354054287</v>
      </c>
      <c r="M156" s="23">
        <f t="shared" si="34"/>
        <v>1820</v>
      </c>
    </row>
    <row r="157" spans="1:25" x14ac:dyDescent="0.3">
      <c r="A157" s="29">
        <f t="shared" si="38"/>
        <v>750</v>
      </c>
      <c r="B157" s="30">
        <f t="shared" si="39"/>
        <v>8724.4554599999992</v>
      </c>
      <c r="C157" s="31">
        <f t="shared" si="35"/>
        <v>8724.455460000001</v>
      </c>
      <c r="D157" s="30">
        <f t="shared" si="41"/>
        <v>244334.87084870852</v>
      </c>
      <c r="E157" s="32">
        <f t="shared" si="40"/>
        <v>1800</v>
      </c>
      <c r="F157" s="15"/>
      <c r="G157" s="33">
        <f t="shared" si="42"/>
        <v>154</v>
      </c>
      <c r="H157" s="23">
        <f t="shared" si="30"/>
        <v>40.789362970327844</v>
      </c>
      <c r="I157" s="24">
        <f t="shared" si="43"/>
        <v>4312.8846589012346</v>
      </c>
      <c r="J157" s="33">
        <f t="shared" si="44"/>
        <v>1600</v>
      </c>
      <c r="K157" s="23">
        <f t="shared" si="32"/>
        <v>57.131136000000005</v>
      </c>
      <c r="L157" s="23">
        <f t="shared" si="33"/>
        <v>16.303508816536112</v>
      </c>
      <c r="M157" s="23">
        <f t="shared" si="34"/>
        <v>1830</v>
      </c>
    </row>
    <row r="158" spans="1:25" x14ac:dyDescent="0.3">
      <c r="A158" s="29">
        <f t="shared" si="38"/>
        <v>755</v>
      </c>
      <c r="B158" s="30">
        <f t="shared" si="39"/>
        <v>8824.4404892400016</v>
      </c>
      <c r="C158" s="31">
        <f t="shared" si="35"/>
        <v>8824.4404892400016</v>
      </c>
      <c r="D158" s="30">
        <f t="shared" si="41"/>
        <v>247135.02603526041</v>
      </c>
      <c r="E158" s="32">
        <f t="shared" si="40"/>
        <v>1810</v>
      </c>
      <c r="F158" s="15"/>
      <c r="G158" s="33">
        <f t="shared" si="42"/>
        <v>155</v>
      </c>
      <c r="H158" s="23">
        <f t="shared" si="30"/>
        <v>41.025769297645873</v>
      </c>
      <c r="I158" s="24">
        <f t="shared" si="43"/>
        <v>4340.8904034395546</v>
      </c>
      <c r="J158" s="33">
        <f t="shared" si="44"/>
        <v>1610</v>
      </c>
      <c r="K158" s="23">
        <f t="shared" si="32"/>
        <v>57.488205600000001</v>
      </c>
      <c r="L158" s="23">
        <f t="shared" si="33"/>
        <v>16.400382815728616</v>
      </c>
      <c r="M158" s="23">
        <f t="shared" si="34"/>
        <v>1840</v>
      </c>
    </row>
    <row r="159" spans="1:25" x14ac:dyDescent="0.3">
      <c r="A159" s="29">
        <f t="shared" si="38"/>
        <v>760</v>
      </c>
      <c r="B159" s="30">
        <f t="shared" si="39"/>
        <v>8924.9794521600015</v>
      </c>
      <c r="C159" s="31">
        <f t="shared" si="35"/>
        <v>8924.9794521600015</v>
      </c>
      <c r="D159" s="30">
        <f t="shared" si="41"/>
        <v>249950.69454694551</v>
      </c>
      <c r="E159" s="32">
        <f t="shared" si="40"/>
        <v>1820</v>
      </c>
      <c r="F159" s="15"/>
      <c r="G159" s="33">
        <f t="shared" si="42"/>
        <v>156</v>
      </c>
      <c r="H159" s="23">
        <f t="shared" si="30"/>
        <v>41.26188341876</v>
      </c>
      <c r="I159" s="24">
        <f t="shared" si="43"/>
        <v>4368.8961479778736</v>
      </c>
      <c r="J159" s="33">
        <f t="shared" si="44"/>
        <v>1620</v>
      </c>
      <c r="K159" s="23">
        <f t="shared" si="32"/>
        <v>57.845275199999996</v>
      </c>
      <c r="L159" s="23">
        <f t="shared" si="33"/>
        <v>16.497200450188792</v>
      </c>
      <c r="M159" s="23">
        <f t="shared" si="34"/>
        <v>1850</v>
      </c>
    </row>
    <row r="160" spans="1:25" x14ac:dyDescent="0.3">
      <c r="A160" s="29">
        <f t="shared" si="38"/>
        <v>765</v>
      </c>
      <c r="B160" s="30">
        <f t="shared" si="39"/>
        <v>9026.0723487600026</v>
      </c>
      <c r="C160" s="31">
        <f t="shared" si="35"/>
        <v>9026.0723487600008</v>
      </c>
      <c r="D160" s="30">
        <f t="shared" si="41"/>
        <v>252781.87638376388</v>
      </c>
      <c r="E160" s="32">
        <f t="shared" si="40"/>
        <v>1830</v>
      </c>
      <c r="F160" s="15"/>
      <c r="G160" s="33">
        <f t="shared" si="42"/>
        <v>157</v>
      </c>
      <c r="H160" s="23">
        <f t="shared" si="30"/>
        <v>41.497706414529326</v>
      </c>
      <c r="I160" s="24">
        <f t="shared" si="43"/>
        <v>4396.9018925161927</v>
      </c>
      <c r="J160" s="33">
        <f t="shared" si="44"/>
        <v>1630</v>
      </c>
      <c r="K160" s="23">
        <f t="shared" si="32"/>
        <v>58.202344799999999</v>
      </c>
      <c r="L160" s="23">
        <f t="shared" si="33"/>
        <v>16.59396181818737</v>
      </c>
      <c r="M160" s="23">
        <f t="shared" si="34"/>
        <v>1860</v>
      </c>
    </row>
    <row r="161" spans="1:13" x14ac:dyDescent="0.3">
      <c r="A161" s="29">
        <f t="shared" si="38"/>
        <v>770</v>
      </c>
      <c r="B161" s="30">
        <f t="shared" si="39"/>
        <v>9127.7191790400011</v>
      </c>
      <c r="C161" s="31">
        <f t="shared" si="35"/>
        <v>9127.7191790400011</v>
      </c>
      <c r="D161" s="30">
        <f t="shared" si="41"/>
        <v>255628.5715457155</v>
      </c>
      <c r="E161" s="32">
        <f t="shared" si="40"/>
        <v>1840</v>
      </c>
      <c r="F161" s="15"/>
      <c r="G161" s="33">
        <f t="shared" si="42"/>
        <v>158</v>
      </c>
      <c r="H161" s="23">
        <f t="shared" si="30"/>
        <v>41.733239359165843</v>
      </c>
      <c r="I161" s="24">
        <f t="shared" si="43"/>
        <v>4424.9076370545126</v>
      </c>
      <c r="J161" s="33">
        <f t="shared" si="44"/>
        <v>1640</v>
      </c>
      <c r="K161" s="23">
        <f t="shared" si="32"/>
        <v>58.559414399999994</v>
      </c>
      <c r="L161" s="23">
        <f t="shared" si="33"/>
        <v>16.690667017709771</v>
      </c>
      <c r="M161" s="23">
        <f t="shared" si="34"/>
        <v>1870</v>
      </c>
    </row>
    <row r="162" spans="1:13" x14ac:dyDescent="0.3">
      <c r="A162" s="29">
        <f t="shared" si="38"/>
        <v>775</v>
      </c>
      <c r="B162" s="30">
        <f t="shared" si="39"/>
        <v>9229.919942999999</v>
      </c>
      <c r="C162" s="31">
        <f t="shared" si="35"/>
        <v>9229.919942999999</v>
      </c>
      <c r="D162" s="30">
        <f t="shared" si="41"/>
        <v>258490.78003280031</v>
      </c>
      <c r="E162" s="32">
        <f t="shared" si="40"/>
        <v>1850</v>
      </c>
      <c r="F162" s="15"/>
      <c r="G162" s="33">
        <f t="shared" si="42"/>
        <v>159</v>
      </c>
      <c r="H162" s="23">
        <f t="shared" si="30"/>
        <v>41.968483320291654</v>
      </c>
      <c r="I162" s="24">
        <f t="shared" si="43"/>
        <v>4452.9133815928326</v>
      </c>
      <c r="J162" s="33">
        <f t="shared" si="44"/>
        <v>1650</v>
      </c>
      <c r="K162" s="23">
        <f t="shared" si="32"/>
        <v>58.91648399999999</v>
      </c>
      <c r="L162" s="23">
        <f t="shared" si="33"/>
        <v>16.787316146457371</v>
      </c>
      <c r="M162" s="23">
        <f t="shared" si="34"/>
        <v>1880</v>
      </c>
    </row>
    <row r="163" spans="1:13" x14ac:dyDescent="0.3">
      <c r="A163" s="29">
        <f t="shared" si="38"/>
        <v>780</v>
      </c>
      <c r="B163" s="30">
        <f t="shared" si="39"/>
        <v>9332.6746406400034</v>
      </c>
      <c r="C163" s="31">
        <f t="shared" si="35"/>
        <v>9332.6746406400016</v>
      </c>
      <c r="D163" s="30">
        <f t="shared" si="41"/>
        <v>261368.50184501853</v>
      </c>
      <c r="E163" s="32">
        <f t="shared" si="40"/>
        <v>1860</v>
      </c>
      <c r="F163" s="15"/>
      <c r="G163" s="33">
        <f t="shared" si="42"/>
        <v>160</v>
      </c>
      <c r="H163" s="23">
        <f t="shared" si="30"/>
        <v>42.203439358995368</v>
      </c>
      <c r="I163" s="24">
        <f t="shared" si="43"/>
        <v>4480.9191261311516</v>
      </c>
      <c r="J163" s="33">
        <f t="shared" si="44"/>
        <v>1660</v>
      </c>
      <c r="K163" s="23">
        <f t="shared" si="32"/>
        <v>59.273553599999985</v>
      </c>
      <c r="L163" s="23">
        <f t="shared" si="33"/>
        <v>16.883909301848632</v>
      </c>
      <c r="M163" s="23">
        <f t="shared" si="34"/>
        <v>1890</v>
      </c>
    </row>
    <row r="164" spans="1:13" x14ac:dyDescent="0.3">
      <c r="A164" s="29">
        <f t="shared" si="38"/>
        <v>785</v>
      </c>
      <c r="B164" s="30">
        <f t="shared" si="39"/>
        <v>9435.9832719599999</v>
      </c>
      <c r="C164" s="31">
        <f t="shared" si="35"/>
        <v>9435.9832719600017</v>
      </c>
      <c r="D164" s="30">
        <f t="shared" si="41"/>
        <v>264261.73698236985</v>
      </c>
      <c r="E164" s="32">
        <f t="shared" si="40"/>
        <v>1870</v>
      </c>
      <c r="F164" s="15"/>
      <c r="G164" s="33">
        <f t="shared" si="42"/>
        <v>161</v>
      </c>
      <c r="H164" s="23">
        <f t="shared" si="30"/>
        <v>42.438108529887941</v>
      </c>
      <c r="I164" s="24">
        <f t="shared" si="43"/>
        <v>4508.9248706694716</v>
      </c>
      <c r="J164" s="33">
        <f t="shared" si="44"/>
        <v>1670</v>
      </c>
      <c r="K164" s="23">
        <f t="shared" si="32"/>
        <v>59.630623200000009</v>
      </c>
      <c r="L164" s="23">
        <f t="shared" si="33"/>
        <v>16.980446581020299</v>
      </c>
      <c r="M164" s="23">
        <f t="shared" si="34"/>
        <v>1900</v>
      </c>
    </row>
    <row r="165" spans="1:13" x14ac:dyDescent="0.3">
      <c r="A165" s="29">
        <f t="shared" si="38"/>
        <v>790</v>
      </c>
      <c r="B165" s="30">
        <f t="shared" si="39"/>
        <v>9539.8458369599994</v>
      </c>
      <c r="C165" s="31">
        <f t="shared" si="35"/>
        <v>9539.8458369599994</v>
      </c>
      <c r="D165" s="30">
        <f t="shared" si="41"/>
        <v>267170.48544485442</v>
      </c>
      <c r="E165" s="32">
        <f t="shared" si="40"/>
        <v>1880</v>
      </c>
      <c r="F165" s="15"/>
      <c r="G165" s="33">
        <f t="shared" si="42"/>
        <v>162</v>
      </c>
      <c r="H165" s="23">
        <f t="shared" si="30"/>
        <v>42.672491881157903</v>
      </c>
      <c r="I165" s="24">
        <f t="shared" si="43"/>
        <v>4536.9306152077916</v>
      </c>
      <c r="J165" s="33">
        <f t="shared" si="44"/>
        <v>1680</v>
      </c>
      <c r="K165" s="23">
        <f t="shared" si="32"/>
        <v>59.987692800000005</v>
      </c>
      <c r="L165" s="23">
        <f t="shared" si="33"/>
        <v>17.076928080828363</v>
      </c>
      <c r="M165" s="23">
        <f t="shared" si="34"/>
        <v>1910</v>
      </c>
    </row>
    <row r="166" spans="1:13" x14ac:dyDescent="0.3">
      <c r="A166" s="29">
        <f t="shared" si="38"/>
        <v>795</v>
      </c>
      <c r="B166" s="30">
        <f t="shared" si="39"/>
        <v>9644.2623356400018</v>
      </c>
      <c r="C166" s="31">
        <f t="shared" si="35"/>
        <v>9644.2623356400018</v>
      </c>
      <c r="D166" s="30">
        <f t="shared" si="41"/>
        <v>270094.74723247241</v>
      </c>
      <c r="E166" s="32">
        <f t="shared" si="40"/>
        <v>1890</v>
      </c>
      <c r="F166" s="15"/>
      <c r="G166" s="33">
        <f t="shared" si="42"/>
        <v>163</v>
      </c>
      <c r="H166" s="23">
        <f t="shared" si="30"/>
        <v>42.906590454625913</v>
      </c>
      <c r="I166" s="24">
        <f t="shared" si="43"/>
        <v>4564.9363597461106</v>
      </c>
      <c r="J166" s="33">
        <f t="shared" si="44"/>
        <v>1690</v>
      </c>
      <c r="K166" s="23">
        <f t="shared" si="32"/>
        <v>60.3447624</v>
      </c>
      <c r="L166" s="23">
        <f t="shared" si="33"/>
        <v>17.173353897849434</v>
      </c>
      <c r="M166" s="23">
        <f t="shared" si="34"/>
        <v>1920</v>
      </c>
    </row>
    <row r="167" spans="1:13" x14ac:dyDescent="0.3">
      <c r="A167" s="29">
        <f t="shared" si="38"/>
        <v>800</v>
      </c>
      <c r="B167" s="30">
        <f t="shared" si="39"/>
        <v>9749.2327679999999</v>
      </c>
      <c r="C167" s="31">
        <f t="shared" si="35"/>
        <v>9749.2327679999999</v>
      </c>
      <c r="D167" s="30">
        <f t="shared" si="41"/>
        <v>273034.52234522346</v>
      </c>
      <c r="E167" s="32">
        <f t="shared" si="40"/>
        <v>1900</v>
      </c>
      <c r="F167" s="15"/>
      <c r="G167" s="33">
        <f t="shared" si="42"/>
        <v>164</v>
      </c>
      <c r="H167" s="23">
        <f t="shared" si="30"/>
        <v>43.140405285798991</v>
      </c>
      <c r="I167" s="24">
        <f t="shared" si="43"/>
        <v>4592.9421042844306</v>
      </c>
      <c r="J167" s="33">
        <f t="shared" si="44"/>
        <v>1700</v>
      </c>
      <c r="K167" s="23">
        <f t="shared" si="32"/>
        <v>60.701832000000003</v>
      </c>
      <c r="L167" s="23">
        <f t="shared" si="33"/>
        <v>17.269724128381736</v>
      </c>
      <c r="M167" s="23">
        <f t="shared" si="34"/>
        <v>1930</v>
      </c>
    </row>
    <row r="168" spans="1:13" x14ac:dyDescent="0.3">
      <c r="A168" s="29">
        <f t="shared" si="38"/>
        <v>805</v>
      </c>
      <c r="B168" s="30">
        <f t="shared" si="39"/>
        <v>9854.7571340400009</v>
      </c>
      <c r="C168" s="31">
        <f t="shared" si="35"/>
        <v>9854.7571340400009</v>
      </c>
      <c r="D168" s="30">
        <f t="shared" si="41"/>
        <v>275989.81078310788</v>
      </c>
      <c r="E168" s="32">
        <f t="shared" si="40"/>
        <v>1910</v>
      </c>
      <c r="F168" s="15"/>
      <c r="G168" s="33">
        <f t="shared" si="42"/>
        <v>165</v>
      </c>
      <c r="H168" s="23">
        <f t="shared" si="30"/>
        <v>43.373937403923726</v>
      </c>
      <c r="I168" s="24">
        <f t="shared" si="43"/>
        <v>4620.9478488227514</v>
      </c>
      <c r="J168" s="33">
        <f t="shared" si="44"/>
        <v>1710</v>
      </c>
      <c r="K168" s="23">
        <f t="shared" si="32"/>
        <v>61.058901599999999</v>
      </c>
      <c r="L168" s="23">
        <f t="shared" si="33"/>
        <v>17.366038868446232</v>
      </c>
      <c r="M168" s="23">
        <f t="shared" si="34"/>
        <v>1940</v>
      </c>
    </row>
    <row r="169" spans="1:13" x14ac:dyDescent="0.3">
      <c r="A169" s="29">
        <f t="shared" si="38"/>
        <v>810</v>
      </c>
      <c r="B169" s="30">
        <f t="shared" si="39"/>
        <v>9960.8354337600013</v>
      </c>
      <c r="C169" s="31">
        <f t="shared" si="35"/>
        <v>9960.8354337600013</v>
      </c>
      <c r="D169" s="30">
        <f t="shared" si="41"/>
        <v>278960.61254612554</v>
      </c>
      <c r="E169" s="32">
        <f t="shared" si="40"/>
        <v>1920</v>
      </c>
      <c r="F169" s="15"/>
      <c r="G169" s="33">
        <f t="shared" si="42"/>
        <v>166</v>
      </c>
      <c r="H169" s="23">
        <f t="shared" si="30"/>
        <v>43.607187832039266</v>
      </c>
      <c r="I169" s="24">
        <f t="shared" si="43"/>
        <v>4648.9535933610705</v>
      </c>
      <c r="J169" s="33">
        <f t="shared" si="44"/>
        <v>1720</v>
      </c>
      <c r="K169" s="23">
        <f t="shared" si="32"/>
        <v>61.415971200000001</v>
      </c>
      <c r="L169" s="23">
        <f t="shared" si="33"/>
        <v>17.462298213787754</v>
      </c>
      <c r="M169" s="23">
        <f t="shared" si="34"/>
        <v>1950</v>
      </c>
    </row>
    <row r="170" spans="1:13" x14ac:dyDescent="0.3">
      <c r="A170" s="29">
        <f t="shared" si="38"/>
        <v>815</v>
      </c>
      <c r="B170" s="30">
        <f t="shared" si="39"/>
        <v>10067.467667159999</v>
      </c>
      <c r="C170" s="31">
        <f t="shared" si="35"/>
        <v>10067.467667159999</v>
      </c>
      <c r="D170" s="30">
        <f t="shared" si="41"/>
        <v>281946.92763427633</v>
      </c>
      <c r="E170" s="32">
        <f t="shared" si="40"/>
        <v>1930</v>
      </c>
      <c r="F170" s="15"/>
      <c r="G170" s="33">
        <f t="shared" si="42"/>
        <v>167</v>
      </c>
      <c r="H170" s="23">
        <f t="shared" si="30"/>
        <v>43.840157587029552</v>
      </c>
      <c r="I170" s="24">
        <f t="shared" si="43"/>
        <v>4676.9593378993904</v>
      </c>
      <c r="J170" s="33">
        <f t="shared" si="44"/>
        <v>1730</v>
      </c>
      <c r="K170" s="23">
        <f t="shared" si="32"/>
        <v>61.773040799999997</v>
      </c>
      <c r="L170" s="23">
        <f t="shared" si="33"/>
        <v>17.558502259876096</v>
      </c>
      <c r="M170" s="23">
        <f t="shared" si="34"/>
        <v>1960</v>
      </c>
    </row>
    <row r="171" spans="1:13" x14ac:dyDescent="0.3">
      <c r="A171" s="29">
        <f t="shared" si="38"/>
        <v>820</v>
      </c>
      <c r="B171" s="30">
        <f t="shared" si="39"/>
        <v>10174.653834240002</v>
      </c>
      <c r="C171" s="31">
        <f t="shared" si="35"/>
        <v>10174.65383424</v>
      </c>
      <c r="D171" s="30">
        <f t="shared" si="41"/>
        <v>284948.75604756048</v>
      </c>
      <c r="E171" s="32">
        <f t="shared" si="40"/>
        <v>1940</v>
      </c>
      <c r="F171" s="15"/>
      <c r="G171" s="33">
        <f t="shared" si="42"/>
        <v>168</v>
      </c>
      <c r="H171" s="23">
        <f t="shared" si="30"/>
        <v>44.072847679675093</v>
      </c>
      <c r="I171" s="24">
        <f t="shared" si="43"/>
        <v>4704.9650824377095</v>
      </c>
      <c r="J171" s="33">
        <f t="shared" si="44"/>
        <v>1740</v>
      </c>
      <c r="K171" s="23">
        <f t="shared" si="32"/>
        <v>62.1301104</v>
      </c>
      <c r="L171" s="23">
        <f t="shared" si="33"/>
        <v>17.65465110190717</v>
      </c>
      <c r="M171" s="23">
        <f t="shared" si="34"/>
        <v>1970</v>
      </c>
    </row>
    <row r="172" spans="1:13" x14ac:dyDescent="0.3">
      <c r="A172" s="29">
        <f t="shared" si="38"/>
        <v>825</v>
      </c>
      <c r="B172" s="30">
        <f t="shared" si="39"/>
        <v>10282.393935</v>
      </c>
      <c r="C172" s="31">
        <f t="shared" si="35"/>
        <v>10282.393935</v>
      </c>
      <c r="D172" s="30">
        <f t="shared" si="41"/>
        <v>287966.09778597788</v>
      </c>
      <c r="E172" s="32">
        <f t="shared" si="40"/>
        <v>1950</v>
      </c>
      <c r="F172" s="15"/>
      <c r="G172" s="33">
        <f t="shared" si="42"/>
        <v>169</v>
      </c>
      <c r="H172" s="23">
        <f t="shared" si="30"/>
        <v>44.305259114704064</v>
      </c>
      <c r="I172" s="24">
        <f t="shared" si="43"/>
        <v>4732.9708269760285</v>
      </c>
      <c r="J172" s="33">
        <f t="shared" si="44"/>
        <v>1750</v>
      </c>
      <c r="K172" s="23">
        <f t="shared" si="32"/>
        <v>62.487179999999995</v>
      </c>
      <c r="L172" s="23">
        <f t="shared" si="33"/>
        <v>17.750744834804099</v>
      </c>
      <c r="M172" s="23">
        <f t="shared" si="34"/>
        <v>1980</v>
      </c>
    </row>
    <row r="173" spans="1:13" x14ac:dyDescent="0.3">
      <c r="A173" s="29">
        <f t="shared" si="38"/>
        <v>830</v>
      </c>
      <c r="B173" s="30">
        <f t="shared" si="39"/>
        <v>10390.687969440001</v>
      </c>
      <c r="C173" s="31">
        <f t="shared" si="35"/>
        <v>10390.687969440001</v>
      </c>
      <c r="D173" s="30">
        <f t="shared" si="41"/>
        <v>290998.95284952852</v>
      </c>
      <c r="E173" s="32">
        <f t="shared" si="40"/>
        <v>1960</v>
      </c>
      <c r="F173" s="15"/>
      <c r="G173" s="33">
        <f t="shared" si="42"/>
        <v>170</v>
      </c>
      <c r="H173" s="23">
        <f t="shared" si="30"/>
        <v>44.537392890842966</v>
      </c>
      <c r="I173" s="24">
        <f t="shared" si="43"/>
        <v>4760.9765715143494</v>
      </c>
      <c r="J173" s="33">
        <f t="shared" si="44"/>
        <v>1760</v>
      </c>
      <c r="K173" s="23">
        <f t="shared" si="32"/>
        <v>62.844249599999991</v>
      </c>
      <c r="L173" s="23">
        <f t="shared" si="33"/>
        <v>17.84678355321817</v>
      </c>
      <c r="M173" s="23">
        <f t="shared" si="34"/>
        <v>1990</v>
      </c>
    </row>
    <row r="174" spans="1:13" x14ac:dyDescent="0.3">
      <c r="A174" s="29">
        <f t="shared" si="38"/>
        <v>835</v>
      </c>
      <c r="B174" s="30">
        <f t="shared" si="39"/>
        <v>10499.535937560004</v>
      </c>
      <c r="C174" s="31">
        <f t="shared" si="35"/>
        <v>10499.535937560002</v>
      </c>
      <c r="D174" s="30">
        <f t="shared" si="41"/>
        <v>294047.32123821246</v>
      </c>
      <c r="E174" s="32">
        <f t="shared" si="40"/>
        <v>1970</v>
      </c>
      <c r="F174" s="15"/>
      <c r="G174" s="33">
        <f t="shared" si="42"/>
        <v>171</v>
      </c>
      <c r="H174" s="23">
        <f t="shared" si="30"/>
        <v>44.769250000866734</v>
      </c>
      <c r="I174" s="24">
        <f t="shared" si="43"/>
        <v>4788.9823160526694</v>
      </c>
      <c r="J174" s="33">
        <f t="shared" si="44"/>
        <v>1770</v>
      </c>
      <c r="K174" s="23">
        <f t="shared" si="32"/>
        <v>63.201319200000007</v>
      </c>
      <c r="L174" s="23">
        <f t="shared" si="33"/>
        <v>17.942767351530193</v>
      </c>
      <c r="M174" s="23">
        <f t="shared" si="34"/>
        <v>2000</v>
      </c>
    </row>
    <row r="175" spans="1:13" x14ac:dyDescent="0.3">
      <c r="A175" s="29">
        <f t="shared" si="38"/>
        <v>840</v>
      </c>
      <c r="B175" s="30">
        <f t="shared" si="39"/>
        <v>10608.937839360002</v>
      </c>
      <c r="C175" s="31">
        <f t="shared" si="35"/>
        <v>10608.937839360002</v>
      </c>
      <c r="D175" s="30">
        <f t="shared" si="41"/>
        <v>297111.20295202959</v>
      </c>
      <c r="E175" s="32">
        <f t="shared" si="40"/>
        <v>1980</v>
      </c>
      <c r="F175" s="15"/>
      <c r="G175" s="33">
        <f t="shared" si="42"/>
        <v>172</v>
      </c>
      <c r="H175" s="23">
        <f t="shared" si="30"/>
        <v>45.000831431648123</v>
      </c>
      <c r="I175" s="24">
        <f t="shared" si="43"/>
        <v>4816.9880605909884</v>
      </c>
      <c r="J175" s="33">
        <f t="shared" si="44"/>
        <v>1780</v>
      </c>
      <c r="K175" s="23">
        <f t="shared" si="32"/>
        <v>63.558388800000003</v>
      </c>
      <c r="L175" s="23">
        <f t="shared" si="33"/>
        <v>18.038696323851326</v>
      </c>
      <c r="M175" s="23">
        <f t="shared" si="34"/>
        <v>2010</v>
      </c>
    </row>
    <row r="176" spans="1:13" x14ac:dyDescent="0.3">
      <c r="A176" s="29">
        <f t="shared" si="38"/>
        <v>845</v>
      </c>
      <c r="B176" s="30">
        <f t="shared" si="39"/>
        <v>10718.893674840001</v>
      </c>
      <c r="C176" s="31">
        <f t="shared" si="35"/>
        <v>10718.893674840001</v>
      </c>
      <c r="D176" s="30">
        <f t="shared" si="41"/>
        <v>300190.59799097991</v>
      </c>
      <c r="E176" s="32">
        <f t="shared" si="40"/>
        <v>1990</v>
      </c>
      <c r="F176" s="15"/>
      <c r="G176" s="33">
        <f t="shared" si="42"/>
        <v>173</v>
      </c>
      <c r="H176" s="23">
        <f t="shared" si="30"/>
        <v>45.232138164206873</v>
      </c>
      <c r="I176" s="24">
        <f t="shared" si="43"/>
        <v>4844.9938051293084</v>
      </c>
      <c r="J176" s="33">
        <f t="shared" si="44"/>
        <v>1790</v>
      </c>
      <c r="K176" s="23">
        <f t="shared" si="32"/>
        <v>63.915458400000006</v>
      </c>
      <c r="L176" s="23">
        <f t="shared" si="33"/>
        <v>18.134570564024234</v>
      </c>
      <c r="M176" s="23">
        <f t="shared" si="34"/>
        <v>2020</v>
      </c>
    </row>
    <row r="177" spans="1:13" x14ac:dyDescent="0.3">
      <c r="A177" s="29">
        <f t="shared" si="38"/>
        <v>850</v>
      </c>
      <c r="B177" s="30">
        <f t="shared" si="39"/>
        <v>10829.403444000001</v>
      </c>
      <c r="C177" s="31">
        <f t="shared" si="35"/>
        <v>10829.403444000001</v>
      </c>
      <c r="D177" s="30">
        <f t="shared" si="41"/>
        <v>303285.50635506358</v>
      </c>
      <c r="E177" s="32">
        <f t="shared" si="40"/>
        <v>2000</v>
      </c>
      <c r="F177" s="15"/>
      <c r="G177" s="33">
        <f t="shared" si="42"/>
        <v>174</v>
      </c>
      <c r="H177" s="23">
        <f t="shared" si="30"/>
        <v>45.463171173758141</v>
      </c>
      <c r="I177" s="24">
        <f t="shared" si="43"/>
        <v>4872.9995496676274</v>
      </c>
      <c r="J177" s="33">
        <f t="shared" si="44"/>
        <v>1800</v>
      </c>
      <c r="K177" s="23">
        <f t="shared" si="32"/>
        <v>64.272527999999994</v>
      </c>
      <c r="L177" s="23">
        <f t="shared" si="33"/>
        <v>18.23039016562425</v>
      </c>
      <c r="M177" s="23">
        <f t="shared" si="34"/>
        <v>2030</v>
      </c>
    </row>
    <row r="178" spans="1:13" x14ac:dyDescent="0.3">
      <c r="A178" s="29">
        <f t="shared" si="38"/>
        <v>855</v>
      </c>
      <c r="B178" s="30">
        <f t="shared" si="39"/>
        <v>10940.467146840003</v>
      </c>
      <c r="C178" s="31">
        <f t="shared" si="35"/>
        <v>10940.467146840003</v>
      </c>
      <c r="D178" s="30">
        <f t="shared" si="41"/>
        <v>306395.9280442805</v>
      </c>
      <c r="E178" s="32">
        <f t="shared" si="40"/>
        <v>2010</v>
      </c>
      <c r="F178" s="15"/>
      <c r="G178" s="33">
        <f t="shared" si="42"/>
        <v>175</v>
      </c>
      <c r="H178" s="23">
        <f t="shared" si="30"/>
        <v>45.693931429760468</v>
      </c>
      <c r="I178" s="24">
        <f t="shared" si="43"/>
        <v>4901.0052942059474</v>
      </c>
      <c r="J178" s="33">
        <f t="shared" si="44"/>
        <v>1810</v>
      </c>
      <c r="K178" s="23">
        <f t="shared" si="32"/>
        <v>64.629597599999997</v>
      </c>
      <c r="L178" s="23">
        <f t="shared" si="33"/>
        <v>18.326155221960349</v>
      </c>
      <c r="M178" s="23">
        <f t="shared" si="34"/>
        <v>2040</v>
      </c>
    </row>
    <row r="179" spans="1:13" x14ac:dyDescent="0.3">
      <c r="A179" s="29">
        <f t="shared" si="38"/>
        <v>860</v>
      </c>
      <c r="B179" s="30">
        <f t="shared" si="39"/>
        <v>11052.08478336</v>
      </c>
      <c r="C179" s="31">
        <f t="shared" si="35"/>
        <v>11052.08478336</v>
      </c>
      <c r="D179" s="30">
        <f t="shared" si="41"/>
        <v>309521.86305863061</v>
      </c>
      <c r="E179" s="32">
        <f t="shared" si="40"/>
        <v>2020</v>
      </c>
      <c r="F179" s="15"/>
      <c r="G179" s="33">
        <f t="shared" si="42"/>
        <v>176</v>
      </c>
      <c r="H179" s="23">
        <f t="shared" si="30"/>
        <v>45.92441989596324</v>
      </c>
      <c r="I179" s="24">
        <f t="shared" si="43"/>
        <v>4929.0110387442674</v>
      </c>
      <c r="J179" s="33">
        <f t="shared" si="44"/>
        <v>1820</v>
      </c>
      <c r="K179" s="23">
        <f t="shared" si="32"/>
        <v>64.986667199999999</v>
      </c>
      <c r="L179" s="23">
        <f t="shared" si="33"/>
        <v>18.421865826076189</v>
      </c>
      <c r="M179" s="23">
        <f t="shared" si="34"/>
        <v>2050</v>
      </c>
    </row>
    <row r="180" spans="1:13" x14ac:dyDescent="0.3">
      <c r="A180" s="29">
        <f t="shared" si="38"/>
        <v>865</v>
      </c>
      <c r="B180" s="30">
        <f t="shared" si="39"/>
        <v>11164.25635356</v>
      </c>
      <c r="C180" s="31">
        <f t="shared" si="35"/>
        <v>11164.25635356</v>
      </c>
      <c r="D180" s="30">
        <f t="shared" si="41"/>
        <v>312663.31139811396</v>
      </c>
      <c r="E180" s="32">
        <f t="shared" si="40"/>
        <v>2030</v>
      </c>
      <c r="F180" s="15"/>
      <c r="G180" s="33">
        <f t="shared" si="42"/>
        <v>177</v>
      </c>
      <c r="H180" s="23">
        <f t="shared" si="30"/>
        <v>46.154637530453599</v>
      </c>
      <c r="I180" s="24">
        <f t="shared" si="43"/>
        <v>4957.0167832825873</v>
      </c>
      <c r="J180" s="33">
        <f t="shared" si="44"/>
        <v>1830</v>
      </c>
      <c r="K180" s="23">
        <f t="shared" si="32"/>
        <v>65.343736799999988</v>
      </c>
      <c r="L180" s="23">
        <f t="shared" si="33"/>
        <v>18.517522070751248</v>
      </c>
      <c r="M180" s="23">
        <f t="shared" si="34"/>
        <v>2060</v>
      </c>
    </row>
    <row r="181" spans="1:13" x14ac:dyDescent="0.3">
      <c r="A181" s="29">
        <f t="shared" si="38"/>
        <v>870</v>
      </c>
      <c r="B181" s="30">
        <f t="shared" si="39"/>
        <v>11276.981857440003</v>
      </c>
      <c r="C181" s="31">
        <f t="shared" si="35"/>
        <v>11276.981857440001</v>
      </c>
      <c r="D181" s="30">
        <f t="shared" si="41"/>
        <v>315820.27306273067</v>
      </c>
      <c r="E181" s="32">
        <f t="shared" si="40"/>
        <v>2040</v>
      </c>
      <c r="F181" s="15"/>
      <c r="G181" s="33">
        <f t="shared" si="42"/>
        <v>178</v>
      </c>
      <c r="H181" s="23">
        <f t="shared" si="30"/>
        <v>46.384585285702997</v>
      </c>
      <c r="I181" s="24">
        <f t="shared" si="43"/>
        <v>4985.0225278209073</v>
      </c>
      <c r="J181" s="33">
        <f t="shared" si="44"/>
        <v>1840</v>
      </c>
      <c r="K181" s="23">
        <f t="shared" si="32"/>
        <v>65.700806400000005</v>
      </c>
      <c r="L181" s="23">
        <f t="shared" si="33"/>
        <v>18.613124048501795</v>
      </c>
      <c r="M181" s="23">
        <f t="shared" si="34"/>
        <v>2070</v>
      </c>
    </row>
    <row r="182" spans="1:13" x14ac:dyDescent="0.3">
      <c r="A182" s="29">
        <f t="shared" si="38"/>
        <v>875</v>
      </c>
      <c r="B182" s="30">
        <f t="shared" si="39"/>
        <v>11390.261295</v>
      </c>
      <c r="C182" s="31">
        <f t="shared" si="35"/>
        <v>11390.261295</v>
      </c>
      <c r="D182" s="30">
        <f t="shared" si="41"/>
        <v>318992.74805248057</v>
      </c>
      <c r="E182" s="32">
        <f t="shared" si="40"/>
        <v>2050</v>
      </c>
      <c r="F182" s="15"/>
      <c r="G182" s="33">
        <f t="shared" si="42"/>
        <v>179</v>
      </c>
      <c r="H182" s="23">
        <f t="shared" si="30"/>
        <v>46.614264108613135</v>
      </c>
      <c r="I182" s="24">
        <f t="shared" si="43"/>
        <v>5013.0282723592263</v>
      </c>
      <c r="J182" s="33">
        <f t="shared" si="44"/>
        <v>1850</v>
      </c>
      <c r="K182" s="23">
        <f t="shared" si="32"/>
        <v>66.057876000000007</v>
      </c>
      <c r="L182" s="23">
        <f t="shared" si="33"/>
        <v>18.708671851582011</v>
      </c>
      <c r="M182" s="23">
        <f t="shared" si="34"/>
        <v>2080</v>
      </c>
    </row>
    <row r="183" spans="1:13" x14ac:dyDescent="0.3">
      <c r="A183" s="29">
        <f t="shared" si="38"/>
        <v>880</v>
      </c>
      <c r="B183" s="30">
        <f t="shared" si="39"/>
        <v>11504.094666240002</v>
      </c>
      <c r="C183" s="31">
        <f t="shared" si="35"/>
        <v>11504.094666240002</v>
      </c>
      <c r="D183" s="30">
        <f t="shared" si="41"/>
        <v>322180.73636736372</v>
      </c>
      <c r="E183" s="32">
        <f t="shared" si="40"/>
        <v>2060</v>
      </c>
      <c r="F183" s="15"/>
      <c r="G183" s="33">
        <f t="shared" si="42"/>
        <v>180</v>
      </c>
      <c r="H183" s="23">
        <f t="shared" si="30"/>
        <v>46.843674940561378</v>
      </c>
      <c r="I183" s="24">
        <f t="shared" si="43"/>
        <v>5041.0340168975454</v>
      </c>
      <c r="J183" s="33">
        <f t="shared" si="44"/>
        <v>1860</v>
      </c>
      <c r="K183" s="23">
        <f t="shared" si="32"/>
        <v>66.414945599999996</v>
      </c>
      <c r="L183" s="23">
        <f t="shared" si="33"/>
        <v>18.804165571984942</v>
      </c>
      <c r="M183" s="23">
        <f t="shared" si="34"/>
        <v>2090</v>
      </c>
    </row>
    <row r="184" spans="1:13" x14ac:dyDescent="0.3">
      <c r="A184" s="29">
        <f t="shared" si="38"/>
        <v>885</v>
      </c>
      <c r="B184" s="30">
        <f t="shared" si="39"/>
        <v>11618.481971159999</v>
      </c>
      <c r="C184" s="31">
        <f t="shared" si="35"/>
        <v>11618.481971160001</v>
      </c>
      <c r="D184" s="30">
        <f t="shared" si="41"/>
        <v>325384.2380073801</v>
      </c>
      <c r="E184" s="32">
        <f t="shared" si="40"/>
        <v>2070</v>
      </c>
      <c r="F184" s="15"/>
      <c r="G184" s="33">
        <f t="shared" si="42"/>
        <v>181</v>
      </c>
      <c r="H184" s="23">
        <f t="shared" si="30"/>
        <v>47.072818717445955</v>
      </c>
      <c r="I184" s="24">
        <f t="shared" si="43"/>
        <v>5069.0397614358653</v>
      </c>
      <c r="J184" s="33">
        <f t="shared" si="44"/>
        <v>1870</v>
      </c>
      <c r="K184" s="23">
        <f t="shared" si="32"/>
        <v>66.772015199999998</v>
      </c>
      <c r="L184" s="23">
        <f t="shared" si="33"/>
        <v>18.899605301443579</v>
      </c>
      <c r="M184" s="23">
        <f t="shared" si="34"/>
        <v>2100</v>
      </c>
    </row>
    <row r="185" spans="1:13" x14ac:dyDescent="0.3">
      <c r="A185" s="29">
        <f t="shared" si="38"/>
        <v>890</v>
      </c>
      <c r="B185" s="30">
        <f t="shared" si="39"/>
        <v>11733.423209760002</v>
      </c>
      <c r="C185" s="31">
        <f t="shared" si="35"/>
        <v>11733.423209760002</v>
      </c>
      <c r="D185" s="30">
        <f t="shared" si="41"/>
        <v>328603.25297252979</v>
      </c>
      <c r="E185" s="32">
        <f t="shared" si="40"/>
        <v>2080</v>
      </c>
      <c r="F185" s="15"/>
      <c r="G185" s="33">
        <f t="shared" si="42"/>
        <v>182</v>
      </c>
      <c r="H185" s="23">
        <f t="shared" si="30"/>
        <v>47.30169636973028</v>
      </c>
      <c r="I185" s="24">
        <f t="shared" si="43"/>
        <v>5097.0455059741853</v>
      </c>
      <c r="J185" s="33">
        <f t="shared" si="44"/>
        <v>1880</v>
      </c>
      <c r="K185" s="23">
        <f t="shared" si="32"/>
        <v>67.129084800000001</v>
      </c>
      <c r="L185" s="23">
        <f t="shared" si="33"/>
        <v>18.99499113143191</v>
      </c>
      <c r="M185" s="23">
        <f t="shared" si="34"/>
        <v>2110</v>
      </c>
    </row>
    <row r="186" spans="1:13" x14ac:dyDescent="0.3">
      <c r="A186" s="29">
        <f t="shared" si="38"/>
        <v>895</v>
      </c>
      <c r="B186" s="30">
        <f t="shared" si="39"/>
        <v>11848.918382039998</v>
      </c>
      <c r="C186" s="31">
        <f t="shared" si="35"/>
        <v>11848.918382039999</v>
      </c>
      <c r="D186" s="30">
        <f t="shared" si="41"/>
        <v>331837.78126281261</v>
      </c>
      <c r="E186" s="32">
        <f t="shared" si="40"/>
        <v>2090</v>
      </c>
      <c r="F186" s="15"/>
      <c r="G186" s="33">
        <f t="shared" si="42"/>
        <v>183</v>
      </c>
      <c r="H186" s="23">
        <f t="shared" si="30"/>
        <v>47.530308822487157</v>
      </c>
      <c r="I186" s="24">
        <f t="shared" si="43"/>
        <v>5125.0512505125052</v>
      </c>
      <c r="J186" s="33">
        <f t="shared" si="44"/>
        <v>1890</v>
      </c>
      <c r="K186" s="23">
        <f t="shared" si="32"/>
        <v>67.486154400000004</v>
      </c>
      <c r="L186" s="23">
        <f t="shared" si="33"/>
        <v>19.090323153165915</v>
      </c>
      <c r="M186" s="23">
        <f t="shared" si="34"/>
        <v>2120</v>
      </c>
    </row>
    <row r="187" spans="1:13" x14ac:dyDescent="0.3">
      <c r="A187" s="29">
        <f t="shared" si="38"/>
        <v>900</v>
      </c>
      <c r="B187" s="30">
        <f t="shared" si="39"/>
        <v>11964.967488000006</v>
      </c>
      <c r="C187" s="31">
        <f t="shared" si="35"/>
        <v>11964.967488000004</v>
      </c>
      <c r="D187" s="30">
        <f t="shared" si="41"/>
        <v>335087.82287822891</v>
      </c>
      <c r="E187" s="32">
        <f t="shared" si="40"/>
        <v>2100</v>
      </c>
      <c r="F187" s="15"/>
      <c r="G187" s="33">
        <f t="shared" si="42"/>
        <v>184</v>
      </c>
      <c r="H187" s="23">
        <f t="shared" si="30"/>
        <v>47.758656995442465</v>
      </c>
      <c r="I187" s="24">
        <f t="shared" si="43"/>
        <v>5153.0569950508252</v>
      </c>
      <c r="J187" s="33">
        <f t="shared" si="44"/>
        <v>1900</v>
      </c>
      <c r="K187" s="23">
        <f t="shared" si="32"/>
        <v>67.843223999999992</v>
      </c>
      <c r="L187" s="23">
        <f t="shared" si="33"/>
        <v>19.185601457604534</v>
      </c>
      <c r="M187" s="23">
        <f t="shared" si="34"/>
        <v>2130</v>
      </c>
    </row>
    <row r="188" spans="1:13" x14ac:dyDescent="0.3">
      <c r="A188" s="29">
        <f t="shared" si="38"/>
        <v>905</v>
      </c>
      <c r="B188" s="30">
        <f t="shared" si="39"/>
        <v>12081.570527640004</v>
      </c>
      <c r="C188" s="31">
        <f t="shared" si="35"/>
        <v>12081.570527640002</v>
      </c>
      <c r="D188" s="30">
        <f t="shared" si="41"/>
        <v>338353.37781877827</v>
      </c>
      <c r="E188" s="32">
        <f t="shared" si="40"/>
        <v>2110</v>
      </c>
      <c r="F188" s="15"/>
      <c r="G188" s="33">
        <f t="shared" si="42"/>
        <v>185</v>
      </c>
      <c r="H188" s="23">
        <f t="shared" si="30"/>
        <v>47.986741803018177</v>
      </c>
      <c r="I188" s="24">
        <f t="shared" si="43"/>
        <v>5181.0627395891443</v>
      </c>
      <c r="J188" s="33">
        <f t="shared" si="44"/>
        <v>1910</v>
      </c>
      <c r="K188" s="23">
        <f t="shared" si="32"/>
        <v>68.200293599999995</v>
      </c>
      <c r="L188" s="23">
        <f t="shared" si="33"/>
        <v>19.280826135450791</v>
      </c>
      <c r="M188" s="23">
        <f t="shared" si="34"/>
        <v>2140</v>
      </c>
    </row>
    <row r="189" spans="1:13" x14ac:dyDescent="0.3">
      <c r="A189" s="29">
        <f t="shared" si="38"/>
        <v>910</v>
      </c>
      <c r="B189" s="30">
        <f t="shared" si="39"/>
        <v>12198.727500960002</v>
      </c>
      <c r="C189" s="31">
        <f t="shared" si="35"/>
        <v>12198.727500960002</v>
      </c>
      <c r="D189" s="30">
        <f t="shared" si="41"/>
        <v>341634.44608446088</v>
      </c>
      <c r="E189" s="32">
        <f t="shared" si="40"/>
        <v>2120</v>
      </c>
      <c r="F189" s="15"/>
      <c r="G189" s="33">
        <f t="shared" si="42"/>
        <v>186</v>
      </c>
      <c r="H189" s="23">
        <f t="shared" si="30"/>
        <v>48.214564154375168</v>
      </c>
      <c r="I189" s="24">
        <f t="shared" si="43"/>
        <v>5209.0684841274642</v>
      </c>
      <c r="J189" s="33">
        <f t="shared" si="44"/>
        <v>1920</v>
      </c>
      <c r="K189" s="23">
        <f t="shared" si="32"/>
        <v>68.557363199999998</v>
      </c>
      <c r="L189" s="23">
        <f t="shared" si="33"/>
        <v>19.375997277152724</v>
      </c>
      <c r="M189" s="23">
        <f t="shared" si="34"/>
        <v>2150</v>
      </c>
    </row>
    <row r="190" spans="1:13" x14ac:dyDescent="0.3">
      <c r="A190" s="29">
        <f t="shared" si="38"/>
        <v>915</v>
      </c>
      <c r="B190" s="30">
        <f t="shared" si="39"/>
        <v>12316.438407960002</v>
      </c>
      <c r="C190" s="31">
        <f t="shared" si="35"/>
        <v>12316.43840796</v>
      </c>
      <c r="D190" s="30">
        <f t="shared" si="41"/>
        <v>344931.0276752768</v>
      </c>
      <c r="E190" s="32">
        <f t="shared" si="40"/>
        <v>2130</v>
      </c>
      <c r="F190" s="15"/>
      <c r="G190" s="33">
        <f t="shared" si="42"/>
        <v>187</v>
      </c>
      <c r="H190" s="23">
        <f t="shared" si="30"/>
        <v>48.442124953455426</v>
      </c>
      <c r="I190" s="24">
        <f t="shared" si="43"/>
        <v>5237.0742286657851</v>
      </c>
      <c r="J190" s="33">
        <f t="shared" si="44"/>
        <v>1930</v>
      </c>
      <c r="K190" s="23">
        <f t="shared" si="32"/>
        <v>68.9144328</v>
      </c>
      <c r="L190" s="23">
        <f t="shared" si="33"/>
        <v>19.471114972904353</v>
      </c>
      <c r="M190" s="23">
        <f t="shared" si="34"/>
        <v>2160</v>
      </c>
    </row>
    <row r="191" spans="1:13" x14ac:dyDescent="0.3">
      <c r="A191" s="29">
        <f t="shared" si="38"/>
        <v>920</v>
      </c>
      <c r="B191" s="30">
        <f t="shared" si="39"/>
        <v>12434.703248640002</v>
      </c>
      <c r="C191" s="31">
        <f t="shared" si="35"/>
        <v>12434.703248640002</v>
      </c>
      <c r="D191" s="30">
        <f t="shared" si="41"/>
        <v>348243.12259122595</v>
      </c>
      <c r="E191" s="32">
        <f t="shared" si="40"/>
        <v>2140</v>
      </c>
      <c r="F191" s="15"/>
      <c r="G191" s="33">
        <f t="shared" si="42"/>
        <v>188</v>
      </c>
      <c r="H191" s="23">
        <f t="shared" si="30"/>
        <v>48.669425099024082</v>
      </c>
      <c r="I191" s="24">
        <f t="shared" si="43"/>
        <v>5265.0799732041041</v>
      </c>
      <c r="J191" s="33">
        <f t="shared" si="44"/>
        <v>1940</v>
      </c>
      <c r="K191" s="23">
        <f t="shared" si="32"/>
        <v>69.271502399999989</v>
      </c>
      <c r="L191" s="23">
        <f t="shared" si="33"/>
        <v>19.566179312646813</v>
      </c>
      <c r="M191" s="23">
        <f t="shared" si="34"/>
        <v>2170</v>
      </c>
    </row>
    <row r="192" spans="1:13" x14ac:dyDescent="0.3">
      <c r="A192" s="29">
        <f t="shared" si="38"/>
        <v>925</v>
      </c>
      <c r="B192" s="30">
        <f t="shared" si="39"/>
        <v>12553.522023000003</v>
      </c>
      <c r="C192" s="31">
        <f t="shared" si="35"/>
        <v>12553.522023000001</v>
      </c>
      <c r="D192" s="30">
        <f t="shared" si="41"/>
        <v>351570.73083230841</v>
      </c>
      <c r="E192" s="32">
        <f t="shared" si="40"/>
        <v>2150</v>
      </c>
      <c r="F192" s="15"/>
      <c r="G192" s="33">
        <f t="shared" si="42"/>
        <v>189</v>
      </c>
      <c r="H192" s="23">
        <f t="shared" si="30"/>
        <v>48.896465484710575</v>
      </c>
      <c r="I192" s="24">
        <f t="shared" si="43"/>
        <v>5293.0857177424232</v>
      </c>
      <c r="J192" s="33">
        <f t="shared" si="44"/>
        <v>1950</v>
      </c>
      <c r="K192" s="23">
        <f t="shared" si="32"/>
        <v>69.628571999999991</v>
      </c>
      <c r="L192" s="23">
        <f t="shared" si="33"/>
        <v>19.661190386069173</v>
      </c>
      <c r="M192" s="23">
        <f t="shared" si="34"/>
        <v>2180</v>
      </c>
    </row>
    <row r="193" spans="1:13" x14ac:dyDescent="0.3">
      <c r="A193" s="29">
        <f t="shared" si="38"/>
        <v>930</v>
      </c>
      <c r="B193" s="30">
        <f t="shared" si="39"/>
        <v>12672.894731040004</v>
      </c>
      <c r="C193" s="31">
        <f t="shared" si="35"/>
        <v>12672.894731040004</v>
      </c>
      <c r="D193" s="30">
        <f t="shared" si="41"/>
        <v>354913.85239852412</v>
      </c>
      <c r="E193" s="32">
        <f t="shared" si="40"/>
        <v>2160</v>
      </c>
      <c r="F193" s="15"/>
      <c r="G193" s="33">
        <f t="shared" si="42"/>
        <v>190</v>
      </c>
      <c r="H193" s="23">
        <f t="shared" si="30"/>
        <v>49.123246999049769</v>
      </c>
      <c r="I193" s="24">
        <f t="shared" si="43"/>
        <v>5321.0914622807431</v>
      </c>
      <c r="J193" s="33">
        <f t="shared" si="44"/>
        <v>1960</v>
      </c>
      <c r="K193" s="23">
        <f t="shared" si="32"/>
        <v>69.985641599999994</v>
      </c>
      <c r="L193" s="23">
        <f t="shared" si="33"/>
        <v>19.756148282609605</v>
      </c>
      <c r="M193" s="23">
        <f t="shared" si="34"/>
        <v>2190</v>
      </c>
    </row>
    <row r="194" spans="1:13" x14ac:dyDescent="0.3">
      <c r="A194" s="29">
        <f t="shared" si="38"/>
        <v>935</v>
      </c>
      <c r="B194" s="30">
        <f t="shared" si="39"/>
        <v>12792.82137276</v>
      </c>
      <c r="C194" s="31">
        <f t="shared" si="35"/>
        <v>12792.821372760001</v>
      </c>
      <c r="D194" s="30">
        <f t="shared" si="41"/>
        <v>358272.48728987295</v>
      </c>
      <c r="E194" s="32">
        <f t="shared" si="40"/>
        <v>2170</v>
      </c>
      <c r="F194" s="15"/>
      <c r="G194" s="33">
        <f t="shared" si="42"/>
        <v>191</v>
      </c>
      <c r="H194" s="23">
        <f t="shared" si="30"/>
        <v>49.349770525522558</v>
      </c>
      <c r="I194" s="24">
        <f t="shared" si="43"/>
        <v>5349.0972068190622</v>
      </c>
      <c r="J194" s="33">
        <f t="shared" si="44"/>
        <v>1970</v>
      </c>
      <c r="K194" s="23">
        <f t="shared" si="32"/>
        <v>70.342711200000011</v>
      </c>
      <c r="L194" s="23">
        <f t="shared" si="33"/>
        <v>19.851053091456155</v>
      </c>
      <c r="M194" s="23">
        <f t="shared" si="34"/>
        <v>2200</v>
      </c>
    </row>
    <row r="195" spans="1:13" x14ac:dyDescent="0.3">
      <c r="A195" s="29">
        <f t="shared" si="38"/>
        <v>940</v>
      </c>
      <c r="B195" s="30">
        <f t="shared" si="39"/>
        <v>12913.301948160002</v>
      </c>
      <c r="C195" s="31">
        <f t="shared" si="35"/>
        <v>12913.30194816</v>
      </c>
      <c r="D195" s="30">
        <f t="shared" si="41"/>
        <v>361646.63550635515</v>
      </c>
      <c r="E195" s="32">
        <f t="shared" si="40"/>
        <v>2180</v>
      </c>
      <c r="F195" s="15"/>
      <c r="G195" s="33">
        <f t="shared" si="42"/>
        <v>192</v>
      </c>
      <c r="H195" s="23">
        <f t="shared" si="30"/>
        <v>49.576036942595934</v>
      </c>
      <c r="I195" s="24">
        <f t="shared" si="43"/>
        <v>5377.1029513573822</v>
      </c>
      <c r="J195" s="33">
        <f t="shared" si="44"/>
        <v>1980</v>
      </c>
      <c r="K195" s="23">
        <f t="shared" si="32"/>
        <v>70.699780799999999</v>
      </c>
      <c r="L195" s="23">
        <f t="shared" si="33"/>
        <v>19.945904901547962</v>
      </c>
      <c r="M195" s="23">
        <f t="shared" si="34"/>
        <v>2210</v>
      </c>
    </row>
    <row r="196" spans="1:13" x14ac:dyDescent="0.3">
      <c r="A196" s="29">
        <f t="shared" si="38"/>
        <v>945</v>
      </c>
      <c r="B196" s="30">
        <f t="shared" si="39"/>
        <v>13034.336457240002</v>
      </c>
      <c r="C196" s="31">
        <f t="shared" si="35"/>
        <v>13034.336457240002</v>
      </c>
      <c r="D196" s="30">
        <f t="shared" si="41"/>
        <v>365036.29704797053</v>
      </c>
      <c r="E196" s="32">
        <f t="shared" si="40"/>
        <v>2190</v>
      </c>
      <c r="F196" s="15"/>
      <c r="G196" s="33">
        <f t="shared" si="42"/>
        <v>193</v>
      </c>
      <c r="H196" s="23">
        <f t="shared" si="30"/>
        <v>49.802047123762819</v>
      </c>
      <c r="I196" s="24">
        <f t="shared" si="43"/>
        <v>5405.108695895703</v>
      </c>
      <c r="J196" s="33">
        <f t="shared" si="44"/>
        <v>1990</v>
      </c>
      <c r="K196" s="23">
        <f t="shared" si="32"/>
        <v>71.056850400000002</v>
      </c>
      <c r="L196" s="23">
        <f t="shared" si="33"/>
        <v>20.040703801576022</v>
      </c>
      <c r="M196" s="23">
        <f t="shared" si="34"/>
        <v>2220</v>
      </c>
    </row>
    <row r="197" spans="1:13" x14ac:dyDescent="0.3">
      <c r="A197" s="29">
        <f t="shared" si="38"/>
        <v>950</v>
      </c>
      <c r="B197" s="30">
        <f t="shared" si="39"/>
        <v>13155.9249</v>
      </c>
      <c r="C197" s="31">
        <f t="shared" si="35"/>
        <v>13155.9249</v>
      </c>
      <c r="D197" s="30">
        <f t="shared" si="41"/>
        <v>368441.47191471915</v>
      </c>
      <c r="E197" s="32">
        <f t="shared" si="40"/>
        <v>2200</v>
      </c>
      <c r="F197" s="15"/>
      <c r="G197" s="33">
        <f t="shared" si="42"/>
        <v>194</v>
      </c>
      <c r="H197" s="23">
        <f t="shared" si="30"/>
        <v>50.027801937581302</v>
      </c>
      <c r="I197" s="24">
        <f t="shared" si="43"/>
        <v>5433.1144404340221</v>
      </c>
      <c r="J197" s="33">
        <f t="shared" si="44"/>
        <v>2000</v>
      </c>
      <c r="K197" s="23">
        <f t="shared" si="32"/>
        <v>71.413920000000005</v>
      </c>
      <c r="L197" s="23">
        <f t="shared" si="33"/>
        <v>20.13544987998425</v>
      </c>
      <c r="M197" s="23">
        <f t="shared" si="34"/>
        <v>2230</v>
      </c>
    </row>
    <row r="198" spans="1:13" x14ac:dyDescent="0.3">
      <c r="A198" s="29">
        <f t="shared" si="38"/>
        <v>955</v>
      </c>
      <c r="B198" s="30">
        <f t="shared" si="39"/>
        <v>13278.067276439999</v>
      </c>
      <c r="C198" s="31">
        <f t="shared" si="35"/>
        <v>13278.067276440001</v>
      </c>
      <c r="D198" s="30">
        <f t="shared" si="41"/>
        <v>371862.16010660108</v>
      </c>
      <c r="E198" s="32">
        <f t="shared" si="40"/>
        <v>2210</v>
      </c>
      <c r="F198" s="15"/>
      <c r="G198" s="33">
        <f t="shared" si="42"/>
        <v>195</v>
      </c>
      <c r="H198" s="23">
        <f t="shared" si="30"/>
        <v>50.253302247713684</v>
      </c>
      <c r="I198" s="24">
        <f t="shared" si="43"/>
        <v>5461.120184972342</v>
      </c>
      <c r="J198" s="33">
        <f t="shared" si="44"/>
        <v>2010</v>
      </c>
      <c r="K198" s="23">
        <f t="shared" si="32"/>
        <v>71.770989599999993</v>
      </c>
      <c r="L198" s="23">
        <f t="shared" si="33"/>
        <v>20.230143224970437</v>
      </c>
      <c r="M198" s="23">
        <f t="shared" si="34"/>
        <v>2240</v>
      </c>
    </row>
    <row r="199" spans="1:13" x14ac:dyDescent="0.3">
      <c r="A199" s="29">
        <f t="shared" si="38"/>
        <v>960</v>
      </c>
      <c r="B199" s="30">
        <f t="shared" si="39"/>
        <v>13400.763586560004</v>
      </c>
      <c r="C199" s="31">
        <f t="shared" si="35"/>
        <v>13400.763586560002</v>
      </c>
      <c r="D199" s="30">
        <f t="shared" si="41"/>
        <v>375298.36162361637</v>
      </c>
      <c r="E199" s="32">
        <f t="shared" si="40"/>
        <v>2220</v>
      </c>
      <c r="F199" s="15"/>
      <c r="G199" s="33">
        <f t="shared" si="42"/>
        <v>196</v>
      </c>
      <c r="H199" s="23">
        <f t="shared" ref="H199:H262" si="45">0.5*(SQRT(($V$132/1000)^2+4*G199/3.14/$D$4/$V$131)-$V$132/1000)*1000</f>
        <v>50.478548912964996</v>
      </c>
      <c r="I199" s="24">
        <f t="shared" si="43"/>
        <v>5489.125929510662</v>
      </c>
      <c r="J199" s="33">
        <f t="shared" si="44"/>
        <v>2020</v>
      </c>
      <c r="K199" s="23">
        <f t="shared" ref="K199:K262" si="46">J199*$D$4/1000*$D$5/1000000*2710</f>
        <v>72.128059199999996</v>
      </c>
      <c r="L199" s="23">
        <f t="shared" ref="L199:L262" si="47">0.5*(SQRT(($V$132/1000)^2+4*K199/3.14/$D$4/$V$131)-$V$132/1000)*1000</f>
        <v>20.324783924487278</v>
      </c>
      <c r="M199" s="23">
        <f t="shared" ref="M199:M262" si="48">A202*2+$V$132</f>
        <v>2250</v>
      </c>
    </row>
    <row r="200" spans="1:13" x14ac:dyDescent="0.3">
      <c r="A200" s="29">
        <f t="shared" si="38"/>
        <v>965</v>
      </c>
      <c r="B200" s="30">
        <f t="shared" si="39"/>
        <v>13524.013830360005</v>
      </c>
      <c r="C200" s="31">
        <f t="shared" ref="C200:C263" si="49">3.14*A200/1000*(A200+$V$132)/1000*$D$4*$V$131</f>
        <v>13524.013830360002</v>
      </c>
      <c r="D200" s="30">
        <f t="shared" si="41"/>
        <v>378750.07646576472</v>
      </c>
      <c r="E200" s="32">
        <f t="shared" si="40"/>
        <v>2230</v>
      </c>
      <c r="F200" s="15"/>
      <c r="G200" s="33">
        <f t="shared" si="42"/>
        <v>197</v>
      </c>
      <c r="H200" s="23">
        <f t="shared" si="45"/>
        <v>50.703542787321034</v>
      </c>
      <c r="I200" s="24">
        <f t="shared" si="43"/>
        <v>5517.131674048981</v>
      </c>
      <c r="J200" s="33">
        <f t="shared" si="44"/>
        <v>2030</v>
      </c>
      <c r="K200" s="23">
        <f t="shared" si="46"/>
        <v>72.485128799999998</v>
      </c>
      <c r="L200" s="23">
        <f t="shared" si="47"/>
        <v>20.419372066243113</v>
      </c>
      <c r="M200" s="23">
        <f t="shared" si="48"/>
        <v>2260</v>
      </c>
    </row>
    <row r="201" spans="1:13" x14ac:dyDescent="0.3">
      <c r="A201" s="29">
        <f t="shared" ref="A201:A264" si="50">$D$3+A200</f>
        <v>970</v>
      </c>
      <c r="B201" s="30">
        <f t="shared" ref="B201:B264" si="51">((D201*$D$4*$D$5)*2.71)/1000000</f>
        <v>13647.81800784</v>
      </c>
      <c r="C201" s="31">
        <f t="shared" si="49"/>
        <v>13647.81800784</v>
      </c>
      <c r="D201" s="30">
        <f t="shared" si="41"/>
        <v>382217.30463304638</v>
      </c>
      <c r="E201" s="32">
        <f t="shared" ref="E201:E264" si="52">(A201*2)+300</f>
        <v>2240</v>
      </c>
      <c r="F201" s="15"/>
      <c r="G201" s="33">
        <f t="shared" si="42"/>
        <v>198</v>
      </c>
      <c r="H201" s="23">
        <f t="shared" si="45"/>
        <v>50.928284719986422</v>
      </c>
      <c r="I201" s="24">
        <f t="shared" si="43"/>
        <v>5545.137418587301</v>
      </c>
      <c r="J201" s="33">
        <f t="shared" si="44"/>
        <v>2040</v>
      </c>
      <c r="K201" s="23">
        <f t="shared" si="46"/>
        <v>72.842198400000001</v>
      </c>
      <c r="L201" s="23">
        <f t="shared" si="47"/>
        <v>20.513907737703089</v>
      </c>
      <c r="M201" s="23">
        <f t="shared" si="48"/>
        <v>2270</v>
      </c>
    </row>
    <row r="202" spans="1:13" x14ac:dyDescent="0.3">
      <c r="A202" s="29">
        <f t="shared" si="50"/>
        <v>975</v>
      </c>
      <c r="B202" s="30">
        <f t="shared" si="51"/>
        <v>13772.176119000003</v>
      </c>
      <c r="C202" s="31">
        <f t="shared" si="49"/>
        <v>13772.176119000002</v>
      </c>
      <c r="D202" s="30">
        <f t="shared" ref="D202:D265" si="53">C202/$D$4/2.71/$D$5*1000000</f>
        <v>385700.04612546135</v>
      </c>
      <c r="E202" s="32">
        <f t="shared" si="52"/>
        <v>2250</v>
      </c>
      <c r="F202" s="15"/>
      <c r="G202" s="33">
        <f t="shared" si="42"/>
        <v>199</v>
      </c>
      <c r="H202" s="23">
        <f t="shared" si="45"/>
        <v>51.152775555421691</v>
      </c>
      <c r="I202" s="24">
        <f t="shared" si="43"/>
        <v>5573.143163125621</v>
      </c>
      <c r="J202" s="33">
        <f t="shared" si="44"/>
        <v>2050</v>
      </c>
      <c r="K202" s="23">
        <f t="shared" si="46"/>
        <v>73.199267999999989</v>
      </c>
      <c r="L202" s="23">
        <f t="shared" si="47"/>
        <v>20.60839102609005</v>
      </c>
      <c r="M202" s="23">
        <f t="shared" si="48"/>
        <v>2280</v>
      </c>
    </row>
    <row r="203" spans="1:13" x14ac:dyDescent="0.3">
      <c r="A203" s="29">
        <f t="shared" si="50"/>
        <v>980</v>
      </c>
      <c r="B203" s="30">
        <f t="shared" si="51"/>
        <v>13897.088163839999</v>
      </c>
      <c r="C203" s="31">
        <f t="shared" si="49"/>
        <v>13897.088163840002</v>
      </c>
      <c r="D203" s="30">
        <f t="shared" si="53"/>
        <v>389198.30094300944</v>
      </c>
      <c r="E203" s="32">
        <f t="shared" si="52"/>
        <v>2260</v>
      </c>
      <c r="F203" s="15"/>
      <c r="G203" s="33">
        <f t="shared" si="42"/>
        <v>200</v>
      </c>
      <c r="H203" s="23">
        <f t="shared" si="45"/>
        <v>51.377016133380444</v>
      </c>
      <c r="I203" s="24">
        <f t="shared" si="43"/>
        <v>5601.1489076639409</v>
      </c>
      <c r="J203" s="33">
        <f t="shared" si="44"/>
        <v>2060</v>
      </c>
      <c r="K203" s="23">
        <f t="shared" si="46"/>
        <v>73.556337599999992</v>
      </c>
      <c r="L203" s="23">
        <f t="shared" si="47"/>
        <v>20.702822018385415</v>
      </c>
      <c r="M203" s="23">
        <f t="shared" si="48"/>
        <v>2290</v>
      </c>
    </row>
    <row r="204" spans="1:13" x14ac:dyDescent="0.3">
      <c r="A204" s="29">
        <f t="shared" si="50"/>
        <v>985</v>
      </c>
      <c r="B204" s="30">
        <f t="shared" si="51"/>
        <v>14022.554142360003</v>
      </c>
      <c r="C204" s="31">
        <f t="shared" si="49"/>
        <v>14022.554142360003</v>
      </c>
      <c r="D204" s="30">
        <f t="shared" si="53"/>
        <v>392712.06908569089</v>
      </c>
      <c r="E204" s="32">
        <f t="shared" si="52"/>
        <v>2270</v>
      </c>
      <c r="F204" s="15"/>
      <c r="G204" s="33">
        <f t="shared" si="42"/>
        <v>201</v>
      </c>
      <c r="H204" s="23">
        <f t="shared" si="45"/>
        <v>51.601007288946093</v>
      </c>
      <c r="I204" s="24">
        <f t="shared" si="43"/>
        <v>5629.15465220226</v>
      </c>
      <c r="J204" s="33">
        <f t="shared" si="44"/>
        <v>2070</v>
      </c>
      <c r="K204" s="23">
        <f t="shared" si="46"/>
        <v>73.913407200000009</v>
      </c>
      <c r="L204" s="23">
        <f t="shared" si="47"/>
        <v>20.797200801330156</v>
      </c>
      <c r="M204" s="23">
        <f t="shared" si="48"/>
        <v>2300</v>
      </c>
    </row>
    <row r="205" spans="1:13" x14ac:dyDescent="0.3">
      <c r="A205" s="29">
        <f t="shared" si="50"/>
        <v>990</v>
      </c>
      <c r="B205" s="30">
        <f t="shared" si="51"/>
        <v>14148.574054560002</v>
      </c>
      <c r="C205" s="31">
        <f t="shared" si="49"/>
        <v>14148.574054560002</v>
      </c>
      <c r="D205" s="30">
        <f t="shared" si="53"/>
        <v>396241.35055350559</v>
      </c>
      <c r="E205" s="32">
        <f t="shared" si="52"/>
        <v>2280</v>
      </c>
      <c r="F205" s="15"/>
      <c r="G205" s="33">
        <f t="shared" si="42"/>
        <v>202</v>
      </c>
      <c r="H205" s="23">
        <f t="shared" si="45"/>
        <v>51.824749852567905</v>
      </c>
      <c r="I205" s="24">
        <f t="shared" si="43"/>
        <v>5657.160396740579</v>
      </c>
      <c r="J205" s="33">
        <f t="shared" si="44"/>
        <v>2080</v>
      </c>
      <c r="K205" s="23">
        <f t="shared" si="46"/>
        <v>74.270476799999997</v>
      </c>
      <c r="L205" s="23">
        <f t="shared" si="47"/>
        <v>20.891527461425696</v>
      </c>
      <c r="M205" s="23">
        <f t="shared" si="48"/>
        <v>2310</v>
      </c>
    </row>
    <row r="206" spans="1:13" x14ac:dyDescent="0.3">
      <c r="A206" s="29">
        <f t="shared" si="50"/>
        <v>995</v>
      </c>
      <c r="B206" s="30">
        <f t="shared" si="51"/>
        <v>14275.147900440006</v>
      </c>
      <c r="C206" s="31">
        <f t="shared" si="49"/>
        <v>14275.147900440004</v>
      </c>
      <c r="D206" s="30">
        <f t="shared" si="53"/>
        <v>399786.14534645359</v>
      </c>
      <c r="E206" s="32">
        <f t="shared" si="52"/>
        <v>2290</v>
      </c>
      <c r="F206" s="15"/>
      <c r="G206" s="33">
        <f t="shared" si="42"/>
        <v>203</v>
      </c>
      <c r="H206" s="23">
        <f t="shared" si="45"/>
        <v>52.048244650097189</v>
      </c>
      <c r="I206" s="24">
        <f t="shared" si="43"/>
        <v>5685.166141278899</v>
      </c>
      <c r="J206" s="33">
        <f t="shared" si="44"/>
        <v>2090</v>
      </c>
      <c r="K206" s="23">
        <f t="shared" si="46"/>
        <v>74.627546400000014</v>
      </c>
      <c r="L206" s="23">
        <f t="shared" si="47"/>
        <v>20.985802084934917</v>
      </c>
      <c r="M206" s="23">
        <f t="shared" si="48"/>
        <v>2320</v>
      </c>
    </row>
    <row r="207" spans="1:13" x14ac:dyDescent="0.3">
      <c r="A207" s="29">
        <f t="shared" si="50"/>
        <v>1000</v>
      </c>
      <c r="B207" s="30">
        <f t="shared" si="51"/>
        <v>14402.275680000002</v>
      </c>
      <c r="C207" s="31">
        <f t="shared" si="49"/>
        <v>14402.275680000001</v>
      </c>
      <c r="D207" s="30">
        <f t="shared" si="53"/>
        <v>403346.45346453466</v>
      </c>
      <c r="E207" s="32">
        <f t="shared" si="52"/>
        <v>2300</v>
      </c>
      <c r="F207" s="15"/>
      <c r="G207" s="33">
        <f t="shared" si="42"/>
        <v>204</v>
      </c>
      <c r="H207" s="23">
        <f t="shared" si="45"/>
        <v>52.271492502822674</v>
      </c>
      <c r="I207" s="24">
        <f t="shared" si="43"/>
        <v>5713.171885817218</v>
      </c>
      <c r="J207" s="33">
        <f t="shared" si="44"/>
        <v>2100</v>
      </c>
      <c r="K207" s="23">
        <f t="shared" si="46"/>
        <v>74.984616000000003</v>
      </c>
      <c r="L207" s="23">
        <f t="shared" si="47"/>
        <v>21.08002475788301</v>
      </c>
      <c r="M207" s="23">
        <f t="shared" si="48"/>
        <v>2330</v>
      </c>
    </row>
    <row r="208" spans="1:13" x14ac:dyDescent="0.3">
      <c r="A208" s="29">
        <f t="shared" si="50"/>
        <v>1005</v>
      </c>
      <c r="B208" s="30">
        <f t="shared" si="51"/>
        <v>14529.957393240004</v>
      </c>
      <c r="C208" s="31">
        <f t="shared" si="49"/>
        <v>14529.957393240004</v>
      </c>
      <c r="D208" s="30">
        <f t="shared" si="53"/>
        <v>406922.2749077492</v>
      </c>
      <c r="E208" s="32">
        <f t="shared" si="52"/>
        <v>2310</v>
      </c>
      <c r="F208" s="15"/>
      <c r="G208" s="33">
        <f t="shared" si="42"/>
        <v>205</v>
      </c>
      <c r="H208" s="23">
        <f t="shared" si="45"/>
        <v>52.494494227505768</v>
      </c>
      <c r="I208" s="24">
        <f t="shared" si="43"/>
        <v>5741.177630355538</v>
      </c>
      <c r="J208" s="33">
        <f t="shared" si="44"/>
        <v>2110</v>
      </c>
      <c r="K208" s="23">
        <f t="shared" si="46"/>
        <v>75.341685600000005</v>
      </c>
      <c r="L208" s="23">
        <f t="shared" si="47"/>
        <v>21.174195566058319</v>
      </c>
      <c r="M208" s="23">
        <f t="shared" si="48"/>
        <v>2340</v>
      </c>
    </row>
    <row r="209" spans="1:13" x14ac:dyDescent="0.3">
      <c r="A209" s="29">
        <f t="shared" si="50"/>
        <v>1010</v>
      </c>
      <c r="B209" s="30">
        <f t="shared" si="51"/>
        <v>14658.193040160002</v>
      </c>
      <c r="C209" s="31">
        <f t="shared" si="49"/>
        <v>14658.193040160002</v>
      </c>
      <c r="D209" s="30">
        <f t="shared" si="53"/>
        <v>410513.60967609682</v>
      </c>
      <c r="E209" s="32">
        <f t="shared" si="52"/>
        <v>2320</v>
      </c>
      <c r="F209" s="15"/>
      <c r="G209" s="33">
        <f t="shared" si="42"/>
        <v>206</v>
      </c>
      <c r="H209" s="23">
        <f t="shared" si="45"/>
        <v>52.717250636415443</v>
      </c>
      <c r="I209" s="24">
        <f t="shared" si="43"/>
        <v>5769.1833748938579</v>
      </c>
      <c r="J209" s="33">
        <f t="shared" si="44"/>
        <v>2120</v>
      </c>
      <c r="K209" s="23">
        <f t="shared" si="46"/>
        <v>75.698755199999994</v>
      </c>
      <c r="L209" s="23">
        <f t="shared" si="47"/>
        <v>21.268314595013493</v>
      </c>
      <c r="M209" s="23">
        <f t="shared" si="48"/>
        <v>2350</v>
      </c>
    </row>
    <row r="210" spans="1:13" x14ac:dyDescent="0.3">
      <c r="A210" s="29">
        <f t="shared" si="50"/>
        <v>1015</v>
      </c>
      <c r="B210" s="30">
        <f t="shared" si="51"/>
        <v>14786.982620759996</v>
      </c>
      <c r="C210" s="31">
        <f t="shared" si="49"/>
        <v>14786.98262076</v>
      </c>
      <c r="D210" s="30">
        <f t="shared" si="53"/>
        <v>414120.45776957762</v>
      </c>
      <c r="E210" s="32">
        <f t="shared" si="52"/>
        <v>2330</v>
      </c>
      <c r="F210" s="15"/>
      <c r="G210" s="33">
        <f t="shared" si="42"/>
        <v>207</v>
      </c>
      <c r="H210" s="23">
        <f t="shared" si="45"/>
        <v>52.939762537362796</v>
      </c>
      <c r="I210" s="24">
        <f t="shared" si="43"/>
        <v>5797.189119432177</v>
      </c>
      <c r="J210" s="33">
        <f t="shared" si="44"/>
        <v>2130</v>
      </c>
      <c r="K210" s="23">
        <f t="shared" si="46"/>
        <v>76.055824799999996</v>
      </c>
      <c r="L210" s="23">
        <f t="shared" si="47"/>
        <v>21.362381930066064</v>
      </c>
      <c r="M210" s="23">
        <f t="shared" si="48"/>
        <v>2360</v>
      </c>
    </row>
    <row r="211" spans="1:13" x14ac:dyDescent="0.3">
      <c r="A211" s="29">
        <f t="shared" si="50"/>
        <v>1020</v>
      </c>
      <c r="B211" s="30">
        <f t="shared" si="51"/>
        <v>14916.326135040004</v>
      </c>
      <c r="C211" s="31">
        <f t="shared" si="49"/>
        <v>14916.326135040003</v>
      </c>
      <c r="D211" s="30">
        <f t="shared" si="53"/>
        <v>417742.81918819202</v>
      </c>
      <c r="E211" s="32">
        <f t="shared" si="52"/>
        <v>2340</v>
      </c>
      <c r="F211" s="15"/>
      <c r="G211" s="33">
        <f t="shared" si="42"/>
        <v>208</v>
      </c>
      <c r="H211" s="23">
        <f t="shared" si="45"/>
        <v>53.162030733735072</v>
      </c>
      <c r="I211" s="24">
        <f t="shared" si="43"/>
        <v>5825.194863970497</v>
      </c>
      <c r="J211" s="33">
        <f t="shared" si="44"/>
        <v>2140</v>
      </c>
      <c r="K211" s="23">
        <f t="shared" si="46"/>
        <v>76.412894399999999</v>
      </c>
      <c r="L211" s="23">
        <f t="shared" si="47"/>
        <v>21.456397656299643</v>
      </c>
      <c r="M211" s="23">
        <f t="shared" si="48"/>
        <v>2370</v>
      </c>
    </row>
    <row r="212" spans="1:13" x14ac:dyDescent="0.3">
      <c r="A212" s="29">
        <f t="shared" si="50"/>
        <v>1025</v>
      </c>
      <c r="B212" s="30">
        <f t="shared" si="51"/>
        <v>15046.223582999995</v>
      </c>
      <c r="C212" s="31">
        <f t="shared" si="49"/>
        <v>15046.223582999999</v>
      </c>
      <c r="D212" s="30">
        <f t="shared" si="53"/>
        <v>421380.69393193925</v>
      </c>
      <c r="E212" s="32">
        <f t="shared" si="52"/>
        <v>2350</v>
      </c>
      <c r="F212" s="15"/>
      <c r="G212" s="33">
        <f t="shared" si="42"/>
        <v>209</v>
      </c>
      <c r="H212" s="23">
        <f t="shared" si="45"/>
        <v>53.384056024529698</v>
      </c>
      <c r="I212" s="24">
        <f t="shared" si="43"/>
        <v>5853.2006085088169</v>
      </c>
      <c r="J212" s="33">
        <f t="shared" si="44"/>
        <v>2150</v>
      </c>
      <c r="K212" s="23">
        <f t="shared" si="46"/>
        <v>76.769963999999987</v>
      </c>
      <c r="L212" s="23">
        <f t="shared" si="47"/>
        <v>21.550361858564653</v>
      </c>
      <c r="M212" s="23">
        <f t="shared" si="48"/>
        <v>2380</v>
      </c>
    </row>
    <row r="213" spans="1:13" x14ac:dyDescent="0.3">
      <c r="A213" s="29">
        <f t="shared" si="50"/>
        <v>1030</v>
      </c>
      <c r="B213" s="30">
        <f t="shared" si="51"/>
        <v>15176.674964640006</v>
      </c>
      <c r="C213" s="31">
        <f t="shared" si="49"/>
        <v>15176.674964640002</v>
      </c>
      <c r="D213" s="30">
        <f t="shared" si="53"/>
        <v>425034.08200082008</v>
      </c>
      <c r="E213" s="32">
        <f t="shared" si="52"/>
        <v>2360</v>
      </c>
      <c r="F213" s="15"/>
      <c r="G213" s="33">
        <f t="shared" si="42"/>
        <v>210</v>
      </c>
      <c r="H213" s="23">
        <f t="shared" si="45"/>
        <v>53.605839204387635</v>
      </c>
      <c r="I213" s="24">
        <f t="shared" si="43"/>
        <v>5881.2063530471369</v>
      </c>
      <c r="J213" s="33">
        <f t="shared" si="44"/>
        <v>2160</v>
      </c>
      <c r="K213" s="23">
        <f t="shared" si="46"/>
        <v>77.12703359999999</v>
      </c>
      <c r="L213" s="23">
        <f t="shared" si="47"/>
        <v>21.644274621479305</v>
      </c>
      <c r="M213" s="23">
        <f t="shared" si="48"/>
        <v>2390</v>
      </c>
    </row>
    <row r="214" spans="1:13" x14ac:dyDescent="0.3">
      <c r="A214" s="29">
        <f t="shared" si="50"/>
        <v>1035</v>
      </c>
      <c r="B214" s="30">
        <f t="shared" si="51"/>
        <v>15307.680279959999</v>
      </c>
      <c r="C214" s="31">
        <f t="shared" si="49"/>
        <v>15307.680279959999</v>
      </c>
      <c r="D214" s="30">
        <f t="shared" si="53"/>
        <v>428702.98339483398</v>
      </c>
      <c r="E214" s="32">
        <f t="shared" si="52"/>
        <v>2370</v>
      </c>
      <c r="F214" s="15"/>
      <c r="G214" s="33">
        <f t="shared" si="42"/>
        <v>211</v>
      </c>
      <c r="H214" s="23">
        <f t="shared" si="45"/>
        <v>53.827381063626667</v>
      </c>
      <c r="I214" s="24">
        <f t="shared" si="43"/>
        <v>5909.2120975854568</v>
      </c>
      <c r="J214" s="33">
        <f t="shared" si="44"/>
        <v>2170</v>
      </c>
      <c r="K214" s="23">
        <f t="shared" si="46"/>
        <v>77.484103200000007</v>
      </c>
      <c r="L214" s="23">
        <f t="shared" si="47"/>
        <v>21.738136029430365</v>
      </c>
      <c r="M214" s="23">
        <f t="shared" si="48"/>
        <v>2400</v>
      </c>
    </row>
    <row r="215" spans="1:13" x14ac:dyDescent="0.3">
      <c r="A215" s="29">
        <f t="shared" si="50"/>
        <v>1040</v>
      </c>
      <c r="B215" s="30">
        <f t="shared" si="51"/>
        <v>15439.239528960001</v>
      </c>
      <c r="C215" s="31">
        <f t="shared" si="49"/>
        <v>15439.239528960001</v>
      </c>
      <c r="D215" s="30">
        <f t="shared" si="53"/>
        <v>432387.39811398118</v>
      </c>
      <c r="E215" s="32">
        <f t="shared" si="52"/>
        <v>2380</v>
      </c>
      <c r="F215" s="15"/>
      <c r="G215" s="33">
        <f t="shared" si="42"/>
        <v>212</v>
      </c>
      <c r="H215" s="23">
        <f t="shared" si="45"/>
        <v>54.048682388274202</v>
      </c>
      <c r="I215" s="24">
        <f t="shared" si="43"/>
        <v>5937.2178421237768</v>
      </c>
      <c r="J215" s="33">
        <f t="shared" si="44"/>
        <v>2180</v>
      </c>
      <c r="K215" s="23">
        <f t="shared" si="46"/>
        <v>77.84117280000001</v>
      </c>
      <c r="L215" s="23">
        <f t="shared" si="47"/>
        <v>21.831946166574163</v>
      </c>
      <c r="M215" s="23">
        <f t="shared" si="48"/>
        <v>2410</v>
      </c>
    </row>
    <row r="216" spans="1:13" x14ac:dyDescent="0.3">
      <c r="A216" s="29">
        <f t="shared" si="50"/>
        <v>1045</v>
      </c>
      <c r="B216" s="30">
        <f t="shared" si="51"/>
        <v>15571.35271164</v>
      </c>
      <c r="C216" s="31">
        <f t="shared" si="49"/>
        <v>15571.35271164</v>
      </c>
      <c r="D216" s="30">
        <f t="shared" si="53"/>
        <v>436087.32615826157</v>
      </c>
      <c r="E216" s="32">
        <f t="shared" si="52"/>
        <v>2390</v>
      </c>
      <c r="F216" s="15"/>
      <c r="G216" s="33">
        <f t="shared" si="42"/>
        <v>213</v>
      </c>
      <c r="H216" s="23">
        <f t="shared" si="45"/>
        <v>54.26974396009976</v>
      </c>
      <c r="I216" s="24">
        <f t="shared" si="43"/>
        <v>5965.2235866620958</v>
      </c>
      <c r="J216" s="33">
        <f t="shared" si="44"/>
        <v>2190</v>
      </c>
      <c r="K216" s="23">
        <f t="shared" si="46"/>
        <v>78.198242399999998</v>
      </c>
      <c r="L216" s="23">
        <f t="shared" si="47"/>
        <v>21.925705116837531</v>
      </c>
      <c r="M216" s="23">
        <f t="shared" si="48"/>
        <v>2420</v>
      </c>
    </row>
    <row r="217" spans="1:13" x14ac:dyDescent="0.3">
      <c r="A217" s="29">
        <f t="shared" si="50"/>
        <v>1050</v>
      </c>
      <c r="B217" s="30">
        <f t="shared" si="51"/>
        <v>15704.019827999999</v>
      </c>
      <c r="C217" s="31">
        <f t="shared" si="49"/>
        <v>15704.019827999999</v>
      </c>
      <c r="D217" s="30">
        <f t="shared" si="53"/>
        <v>439802.7675276752</v>
      </c>
      <c r="E217" s="32">
        <f t="shared" si="52"/>
        <v>2400</v>
      </c>
      <c r="F217" s="15"/>
      <c r="G217" s="33">
        <f t="shared" si="42"/>
        <v>214</v>
      </c>
      <c r="H217" s="23">
        <f t="shared" si="45"/>
        <v>54.490566556647387</v>
      </c>
      <c r="I217" s="24">
        <f t="shared" si="43"/>
        <v>5993.2293312004149</v>
      </c>
      <c r="J217" s="33">
        <f t="shared" si="44"/>
        <v>2200</v>
      </c>
      <c r="K217" s="23">
        <f t="shared" si="46"/>
        <v>78.555312000000001</v>
      </c>
      <c r="L217" s="23">
        <f t="shared" si="47"/>
        <v>22.019412963918377</v>
      </c>
      <c r="M217" s="23">
        <f t="shared" si="48"/>
        <v>2430</v>
      </c>
    </row>
    <row r="218" spans="1:13" x14ac:dyDescent="0.3">
      <c r="A218" s="29">
        <f t="shared" si="50"/>
        <v>1055</v>
      </c>
      <c r="B218" s="30">
        <f t="shared" si="51"/>
        <v>15837.240878040006</v>
      </c>
      <c r="C218" s="31">
        <f t="shared" si="49"/>
        <v>15837.240878040004</v>
      </c>
      <c r="D218" s="30">
        <f t="shared" si="53"/>
        <v>443533.72222222231</v>
      </c>
      <c r="E218" s="32">
        <f t="shared" si="52"/>
        <v>2410</v>
      </c>
      <c r="F218" s="15"/>
      <c r="G218" s="33">
        <f t="shared" ref="G218:G278" si="54">$I$4+G217</f>
        <v>215</v>
      </c>
      <c r="H218" s="23">
        <f t="shared" si="45"/>
        <v>54.7111509512673</v>
      </c>
      <c r="I218" s="24">
        <f t="shared" ref="I218:I278" si="55">G218/$D$4/2.71/$D$5*1000000</f>
        <v>6021.2350757387358</v>
      </c>
      <c r="J218" s="33">
        <f t="shared" ref="J218:J278" si="56">$I$5+J217</f>
        <v>2210</v>
      </c>
      <c r="K218" s="23">
        <f t="shared" si="46"/>
        <v>78.912381600000003</v>
      </c>
      <c r="L218" s="23">
        <f t="shared" si="47"/>
        <v>22.113069791286964</v>
      </c>
      <c r="M218" s="23">
        <f t="shared" si="48"/>
        <v>2440</v>
      </c>
    </row>
    <row r="219" spans="1:13" x14ac:dyDescent="0.3">
      <c r="A219" s="29">
        <f t="shared" si="50"/>
        <v>1060</v>
      </c>
      <c r="B219" s="30">
        <f t="shared" si="51"/>
        <v>15971.015861760005</v>
      </c>
      <c r="C219" s="31">
        <f t="shared" si="49"/>
        <v>15971.015861760005</v>
      </c>
      <c r="D219" s="30">
        <f t="shared" si="53"/>
        <v>447280.1902419026</v>
      </c>
      <c r="E219" s="32">
        <f t="shared" si="52"/>
        <v>2420</v>
      </c>
      <c r="F219" s="15"/>
      <c r="G219" s="33">
        <f t="shared" si="54"/>
        <v>216</v>
      </c>
      <c r="H219" s="23">
        <f t="shared" si="45"/>
        <v>54.931497913147723</v>
      </c>
      <c r="I219" s="24">
        <f t="shared" si="55"/>
        <v>6049.2408202770557</v>
      </c>
      <c r="J219" s="33">
        <f t="shared" si="56"/>
        <v>2220</v>
      </c>
      <c r="K219" s="23">
        <f t="shared" si="46"/>
        <v>79.269451200000006</v>
      </c>
      <c r="L219" s="23">
        <f t="shared" si="47"/>
        <v>22.206675682186429</v>
      </c>
      <c r="M219" s="23">
        <f t="shared" si="48"/>
        <v>2450</v>
      </c>
    </row>
    <row r="220" spans="1:13" x14ac:dyDescent="0.3">
      <c r="A220" s="29">
        <f t="shared" si="50"/>
        <v>1065</v>
      </c>
      <c r="B220" s="30">
        <f t="shared" si="51"/>
        <v>16105.344779160003</v>
      </c>
      <c r="C220" s="31">
        <f t="shared" si="49"/>
        <v>16105.344779160001</v>
      </c>
      <c r="D220" s="30">
        <f t="shared" si="53"/>
        <v>451042.17158671591</v>
      </c>
      <c r="E220" s="32">
        <f t="shared" si="52"/>
        <v>2430</v>
      </c>
      <c r="F220" s="15"/>
      <c r="G220" s="33">
        <f t="shared" si="54"/>
        <v>217</v>
      </c>
      <c r="H220" s="23">
        <f t="shared" si="45"/>
        <v>55.151608207345994</v>
      </c>
      <c r="I220" s="24">
        <f t="shared" si="55"/>
        <v>6077.2465648153748</v>
      </c>
      <c r="J220" s="33">
        <f t="shared" si="56"/>
        <v>2230</v>
      </c>
      <c r="K220" s="23">
        <f t="shared" si="46"/>
        <v>79.626520799999994</v>
      </c>
      <c r="L220" s="23">
        <f t="shared" si="47"/>
        <v>22.300230719633856</v>
      </c>
      <c r="M220" s="23">
        <f t="shared" si="48"/>
        <v>2460</v>
      </c>
    </row>
    <row r="221" spans="1:13" x14ac:dyDescent="0.3">
      <c r="A221" s="29">
        <f t="shared" si="50"/>
        <v>1070</v>
      </c>
      <c r="B221" s="30">
        <f t="shared" si="51"/>
        <v>16240.227630240001</v>
      </c>
      <c r="C221" s="31">
        <f t="shared" si="49"/>
        <v>16240.227630240001</v>
      </c>
      <c r="D221" s="30">
        <f t="shared" si="53"/>
        <v>454819.66625666257</v>
      </c>
      <c r="E221" s="32">
        <f t="shared" si="52"/>
        <v>2440</v>
      </c>
      <c r="F221" s="15"/>
      <c r="G221" s="33">
        <f t="shared" si="54"/>
        <v>218</v>
      </c>
      <c r="H221" s="23">
        <f t="shared" si="45"/>
        <v>55.371482594819639</v>
      </c>
      <c r="I221" s="24">
        <f t="shared" si="55"/>
        <v>6105.2523093536947</v>
      </c>
      <c r="J221" s="33">
        <f t="shared" si="56"/>
        <v>2240</v>
      </c>
      <c r="K221" s="23">
        <f t="shared" si="46"/>
        <v>79.983590399999997</v>
      </c>
      <c r="L221" s="23">
        <f t="shared" si="47"/>
        <v>22.393734986421084</v>
      </c>
      <c r="M221" s="23">
        <f t="shared" si="48"/>
        <v>2470</v>
      </c>
    </row>
    <row r="222" spans="1:13" x14ac:dyDescent="0.3">
      <c r="A222" s="29">
        <f t="shared" si="50"/>
        <v>1075</v>
      </c>
      <c r="B222" s="30">
        <f t="shared" si="51"/>
        <v>16375.664414999997</v>
      </c>
      <c r="C222" s="31">
        <f t="shared" si="49"/>
        <v>16375.664414999999</v>
      </c>
      <c r="D222" s="30">
        <f t="shared" si="53"/>
        <v>458612.67425174249</v>
      </c>
      <c r="E222" s="32">
        <f t="shared" si="52"/>
        <v>2450</v>
      </c>
      <c r="F222" s="15"/>
      <c r="G222" s="33">
        <f t="shared" si="54"/>
        <v>219</v>
      </c>
      <c r="H222" s="23">
        <f t="shared" si="45"/>
        <v>55.591121832457127</v>
      </c>
      <c r="I222" s="24">
        <f t="shared" si="55"/>
        <v>6133.2580538920147</v>
      </c>
      <c r="J222" s="33">
        <f t="shared" si="56"/>
        <v>2250</v>
      </c>
      <c r="K222" s="23">
        <f t="shared" si="46"/>
        <v>80.34066</v>
      </c>
      <c r="L222" s="23">
        <f t="shared" si="47"/>
        <v>22.487188565115503</v>
      </c>
      <c r="M222" s="23">
        <f t="shared" si="48"/>
        <v>2480</v>
      </c>
    </row>
    <row r="223" spans="1:13" x14ac:dyDescent="0.3">
      <c r="A223" s="29">
        <f t="shared" si="50"/>
        <v>1080</v>
      </c>
      <c r="B223" s="30">
        <f t="shared" si="51"/>
        <v>16511.655133440006</v>
      </c>
      <c r="C223" s="31">
        <f t="shared" si="49"/>
        <v>16511.655133440006</v>
      </c>
      <c r="D223" s="30">
        <f t="shared" si="53"/>
        <v>462421.19557195593</v>
      </c>
      <c r="E223" s="32">
        <f t="shared" si="52"/>
        <v>2460</v>
      </c>
      <c r="F223" s="15"/>
      <c r="G223" s="33">
        <f t="shared" si="54"/>
        <v>220</v>
      </c>
      <c r="H223" s="23">
        <f t="shared" si="45"/>
        <v>55.810526673108122</v>
      </c>
      <c r="I223" s="24">
        <f t="shared" si="55"/>
        <v>6161.2637984303337</v>
      </c>
      <c r="J223" s="33">
        <f t="shared" si="56"/>
        <v>2260</v>
      </c>
      <c r="K223" s="23">
        <f t="shared" si="46"/>
        <v>80.697729599999988</v>
      </c>
      <c r="L223" s="23">
        <f t="shared" si="47"/>
        <v>22.58059153806094</v>
      </c>
      <c r="M223" s="23">
        <f t="shared" si="48"/>
        <v>2490</v>
      </c>
    </row>
    <row r="224" spans="1:13" x14ac:dyDescent="0.3">
      <c r="A224" s="29">
        <f t="shared" si="50"/>
        <v>1085</v>
      </c>
      <c r="B224" s="30">
        <f t="shared" si="51"/>
        <v>16648.199785560002</v>
      </c>
      <c r="C224" s="31">
        <f t="shared" si="49"/>
        <v>16648.199785560006</v>
      </c>
      <c r="D224" s="30">
        <f t="shared" si="53"/>
        <v>466245.23021730228</v>
      </c>
      <c r="E224" s="32">
        <f t="shared" si="52"/>
        <v>2470</v>
      </c>
      <c r="F224" s="15"/>
      <c r="G224" s="33">
        <f t="shared" si="54"/>
        <v>221</v>
      </c>
      <c r="H224" s="23">
        <f t="shared" si="45"/>
        <v>56.029697865613684</v>
      </c>
      <c r="I224" s="24">
        <f t="shared" si="55"/>
        <v>6189.2695429686546</v>
      </c>
      <c r="J224" s="33">
        <f t="shared" si="56"/>
        <v>2270</v>
      </c>
      <c r="K224" s="23">
        <f t="shared" si="46"/>
        <v>81.054799200000005</v>
      </c>
      <c r="L224" s="23">
        <f t="shared" si="47"/>
        <v>22.673943987378571</v>
      </c>
      <c r="M224" s="23">
        <f t="shared" si="48"/>
        <v>2500</v>
      </c>
    </row>
    <row r="225" spans="1:13" x14ac:dyDescent="0.3">
      <c r="A225" s="29">
        <f t="shared" si="50"/>
        <v>1090</v>
      </c>
      <c r="B225" s="30">
        <f t="shared" si="51"/>
        <v>16785.298371360001</v>
      </c>
      <c r="C225" s="31">
        <f t="shared" si="49"/>
        <v>16785.298371360001</v>
      </c>
      <c r="D225" s="30">
        <f t="shared" si="53"/>
        <v>470084.77818778192</v>
      </c>
      <c r="E225" s="32">
        <f t="shared" si="52"/>
        <v>2480</v>
      </c>
      <c r="F225" s="15"/>
      <c r="G225" s="33">
        <f t="shared" si="54"/>
        <v>222</v>
      </c>
      <c r="H225" s="23">
        <f t="shared" si="45"/>
        <v>56.248636154836163</v>
      </c>
      <c r="I225" s="24">
        <f t="shared" si="55"/>
        <v>6217.2752875069737</v>
      </c>
      <c r="J225" s="33">
        <f t="shared" si="56"/>
        <v>2280</v>
      </c>
      <c r="K225" s="23">
        <f t="shared" si="46"/>
        <v>81.411868799999993</v>
      </c>
      <c r="L225" s="23">
        <f t="shared" si="47"/>
        <v>22.767245994967684</v>
      </c>
      <c r="M225" s="23">
        <f t="shared" si="48"/>
        <v>2510</v>
      </c>
    </row>
    <row r="226" spans="1:13" x14ac:dyDescent="0.3">
      <c r="A226" s="29">
        <f t="shared" si="50"/>
        <v>1095</v>
      </c>
      <c r="B226" s="30">
        <f t="shared" si="51"/>
        <v>16922.950890840013</v>
      </c>
      <c r="C226" s="31">
        <f t="shared" si="49"/>
        <v>16922.950890840006</v>
      </c>
      <c r="D226" s="30">
        <f t="shared" si="53"/>
        <v>473939.8394833951</v>
      </c>
      <c r="E226" s="32">
        <f t="shared" si="52"/>
        <v>2490</v>
      </c>
      <c r="F226" s="15"/>
      <c r="G226" s="33">
        <f t="shared" si="54"/>
        <v>223</v>
      </c>
      <c r="H226" s="23">
        <f t="shared" si="45"/>
        <v>56.467342281688481</v>
      </c>
      <c r="I226" s="24">
        <f t="shared" si="55"/>
        <v>6245.2810320452927</v>
      </c>
      <c r="J226" s="33">
        <f t="shared" si="56"/>
        <v>2290</v>
      </c>
      <c r="K226" s="23">
        <f t="shared" si="46"/>
        <v>81.76893840000001</v>
      </c>
      <c r="L226" s="23">
        <f t="shared" si="47"/>
        <v>22.860497642506527</v>
      </c>
      <c r="M226" s="23">
        <f t="shared" si="48"/>
        <v>2520</v>
      </c>
    </row>
    <row r="227" spans="1:13" x14ac:dyDescent="0.3">
      <c r="A227" s="29">
        <f t="shared" si="50"/>
        <v>1100</v>
      </c>
      <c r="B227" s="30">
        <f t="shared" si="51"/>
        <v>17061.157344000003</v>
      </c>
      <c r="C227" s="31">
        <f t="shared" si="49"/>
        <v>17061.157344000003</v>
      </c>
      <c r="D227" s="30">
        <f t="shared" si="53"/>
        <v>477810.41410414118</v>
      </c>
      <c r="E227" s="32">
        <f t="shared" si="52"/>
        <v>2500</v>
      </c>
      <c r="F227" s="15"/>
      <c r="G227" s="33">
        <f t="shared" si="54"/>
        <v>224</v>
      </c>
      <c r="H227" s="23">
        <f t="shared" si="45"/>
        <v>56.685816983163662</v>
      </c>
      <c r="I227" s="24">
        <f t="shared" si="55"/>
        <v>6273.2867765836127</v>
      </c>
      <c r="J227" s="33">
        <f t="shared" si="56"/>
        <v>2300</v>
      </c>
      <c r="K227" s="23">
        <f t="shared" si="46"/>
        <v>82.126007999999999</v>
      </c>
      <c r="L227" s="23">
        <f t="shared" si="47"/>
        <v>22.953699011453139</v>
      </c>
      <c r="M227" s="23">
        <f t="shared" si="48"/>
        <v>2530</v>
      </c>
    </row>
    <row r="228" spans="1:13" x14ac:dyDescent="0.3">
      <c r="A228" s="29">
        <f t="shared" si="50"/>
        <v>1105</v>
      </c>
      <c r="B228" s="30">
        <f t="shared" si="51"/>
        <v>17199.917730840003</v>
      </c>
      <c r="C228" s="31">
        <f t="shared" si="49"/>
        <v>17199.917730840007</v>
      </c>
      <c r="D228" s="30">
        <f t="shared" si="53"/>
        <v>481696.50205002067</v>
      </c>
      <c r="E228" s="32">
        <f t="shared" si="52"/>
        <v>2510</v>
      </c>
      <c r="F228" s="15"/>
      <c r="G228" s="33">
        <f t="shared" si="54"/>
        <v>225</v>
      </c>
      <c r="H228" s="23">
        <f t="shared" si="45"/>
        <v>56.904060992363668</v>
      </c>
      <c r="I228" s="24">
        <f t="shared" si="55"/>
        <v>6301.2925211219326</v>
      </c>
      <c r="J228" s="33">
        <f t="shared" si="56"/>
        <v>2310</v>
      </c>
      <c r="K228" s="23">
        <f t="shared" si="46"/>
        <v>82.483077600000001</v>
      </c>
      <c r="L228" s="23">
        <f t="shared" si="47"/>
        <v>23.046850183046224</v>
      </c>
      <c r="M228" s="23">
        <f t="shared" si="48"/>
        <v>2540</v>
      </c>
    </row>
    <row r="229" spans="1:13" x14ac:dyDescent="0.3">
      <c r="A229" s="29">
        <f t="shared" si="50"/>
        <v>1110</v>
      </c>
      <c r="B229" s="30">
        <f t="shared" si="51"/>
        <v>17339.232051359999</v>
      </c>
      <c r="C229" s="31">
        <f t="shared" si="49"/>
        <v>17339.232051360003</v>
      </c>
      <c r="D229" s="30">
        <f t="shared" si="53"/>
        <v>485598.1033210333</v>
      </c>
      <c r="E229" s="32">
        <f t="shared" si="52"/>
        <v>2520</v>
      </c>
      <c r="F229" s="15"/>
      <c r="G229" s="33">
        <f t="shared" si="54"/>
        <v>226</v>
      </c>
      <c r="H229" s="23">
        <f t="shared" si="45"/>
        <v>57.122075038528095</v>
      </c>
      <c r="I229" s="24">
        <f t="shared" si="55"/>
        <v>6329.2982656602526</v>
      </c>
      <c r="J229" s="33">
        <f t="shared" si="56"/>
        <v>2320</v>
      </c>
      <c r="K229" s="23">
        <f t="shared" si="46"/>
        <v>82.840147200000004</v>
      </c>
      <c r="L229" s="23">
        <f t="shared" si="47"/>
        <v>23.139951238305979</v>
      </c>
      <c r="M229" s="23">
        <f t="shared" si="48"/>
        <v>2550</v>
      </c>
    </row>
    <row r="230" spans="1:13" x14ac:dyDescent="0.3">
      <c r="A230" s="29">
        <f t="shared" si="50"/>
        <v>1115</v>
      </c>
      <c r="B230" s="30">
        <f t="shared" si="51"/>
        <v>17479.100305560001</v>
      </c>
      <c r="C230" s="31">
        <f t="shared" si="49"/>
        <v>17479.100305560005</v>
      </c>
      <c r="D230" s="30">
        <f t="shared" si="53"/>
        <v>489515.21791717922</v>
      </c>
      <c r="E230" s="32">
        <f t="shared" si="52"/>
        <v>2530</v>
      </c>
      <c r="F230" s="15"/>
      <c r="G230" s="33">
        <f t="shared" si="54"/>
        <v>227</v>
      </c>
      <c r="H230" s="23">
        <f t="shared" si="45"/>
        <v>57.339859847062634</v>
      </c>
      <c r="I230" s="24">
        <f t="shared" si="55"/>
        <v>6357.3040101985725</v>
      </c>
      <c r="J230" s="33">
        <f t="shared" si="56"/>
        <v>2330</v>
      </c>
      <c r="K230" s="23">
        <f t="shared" si="46"/>
        <v>83.197216799999993</v>
      </c>
      <c r="L230" s="23">
        <f t="shared" si="47"/>
        <v>23.233002258034819</v>
      </c>
      <c r="M230" s="23">
        <f t="shared" si="48"/>
        <v>2560</v>
      </c>
    </row>
    <row r="231" spans="1:13" x14ac:dyDescent="0.3">
      <c r="A231" s="29">
        <f t="shared" si="50"/>
        <v>1120</v>
      </c>
      <c r="B231" s="30">
        <f t="shared" si="51"/>
        <v>17619.522493440003</v>
      </c>
      <c r="C231" s="31">
        <f t="shared" si="49"/>
        <v>17619.522493440003</v>
      </c>
      <c r="D231" s="30">
        <f t="shared" si="53"/>
        <v>493447.84583845845</v>
      </c>
      <c r="E231" s="32">
        <f t="shared" si="52"/>
        <v>2540</v>
      </c>
      <c r="F231" s="15"/>
      <c r="G231" s="33">
        <f t="shared" si="54"/>
        <v>228</v>
      </c>
      <c r="H231" s="23">
        <f t="shared" si="45"/>
        <v>57.557416139567245</v>
      </c>
      <c r="I231" s="24">
        <f t="shared" si="55"/>
        <v>6385.3097547368925</v>
      </c>
      <c r="J231" s="33">
        <f t="shared" si="56"/>
        <v>2340</v>
      </c>
      <c r="K231" s="23">
        <f t="shared" si="46"/>
        <v>83.554286400000009</v>
      </c>
      <c r="L231" s="23">
        <f t="shared" si="47"/>
        <v>23.326003322818284</v>
      </c>
      <c r="M231" s="23">
        <f t="shared" si="48"/>
        <v>2570</v>
      </c>
    </row>
    <row r="232" spans="1:13" x14ac:dyDescent="0.3">
      <c r="A232" s="29">
        <f t="shared" si="50"/>
        <v>1125</v>
      </c>
      <c r="B232" s="30">
        <f t="shared" si="51"/>
        <v>17760.498615</v>
      </c>
      <c r="C232" s="31">
        <f t="shared" si="49"/>
        <v>17760.498615</v>
      </c>
      <c r="D232" s="30">
        <f t="shared" si="53"/>
        <v>497395.98708487087</v>
      </c>
      <c r="E232" s="32">
        <f t="shared" si="52"/>
        <v>2550</v>
      </c>
      <c r="F232" s="15"/>
      <c r="G232" s="33">
        <f t="shared" si="54"/>
        <v>229</v>
      </c>
      <c r="H232" s="23">
        <f t="shared" si="45"/>
        <v>57.774744633864032</v>
      </c>
      <c r="I232" s="24">
        <f t="shared" si="55"/>
        <v>6413.3154992752116</v>
      </c>
      <c r="J232" s="33">
        <f t="shared" si="56"/>
        <v>2350</v>
      </c>
      <c r="K232" s="23">
        <f t="shared" si="46"/>
        <v>83.911355999999998</v>
      </c>
      <c r="L232" s="23">
        <f t="shared" si="47"/>
        <v>23.418954513025891</v>
      </c>
      <c r="M232" s="23">
        <f t="shared" si="48"/>
        <v>2580</v>
      </c>
    </row>
    <row r="233" spans="1:13" x14ac:dyDescent="0.3">
      <c r="A233" s="29">
        <f t="shared" si="50"/>
        <v>1130</v>
      </c>
      <c r="B233" s="30">
        <f t="shared" si="51"/>
        <v>17902.028670239997</v>
      </c>
      <c r="C233" s="31">
        <f t="shared" si="49"/>
        <v>17902.028670240001</v>
      </c>
      <c r="D233" s="30">
        <f t="shared" si="53"/>
        <v>501359.64165641653</v>
      </c>
      <c r="E233" s="32">
        <f t="shared" si="52"/>
        <v>2560</v>
      </c>
      <c r="F233" s="15"/>
      <c r="G233" s="33">
        <f t="shared" si="54"/>
        <v>230</v>
      </c>
      <c r="H233" s="23">
        <f t="shared" si="45"/>
        <v>57.991846044024854</v>
      </c>
      <c r="I233" s="24">
        <f t="shared" si="55"/>
        <v>6441.3212438135315</v>
      </c>
      <c r="J233" s="33">
        <f t="shared" si="56"/>
        <v>2360</v>
      </c>
      <c r="K233" s="23">
        <f t="shared" si="46"/>
        <v>84.2684256</v>
      </c>
      <c r="L233" s="23">
        <f t="shared" si="47"/>
        <v>23.511855908811775</v>
      </c>
      <c r="M233" s="23">
        <f t="shared" si="48"/>
        <v>2590</v>
      </c>
    </row>
    <row r="234" spans="1:13" x14ac:dyDescent="0.3">
      <c r="A234" s="29">
        <f t="shared" si="50"/>
        <v>1135</v>
      </c>
      <c r="B234" s="30">
        <f t="shared" si="51"/>
        <v>18044.112659160004</v>
      </c>
      <c r="C234" s="31">
        <f t="shared" si="49"/>
        <v>18044.112659160004</v>
      </c>
      <c r="D234" s="30">
        <f t="shared" si="53"/>
        <v>505338.80955309561</v>
      </c>
      <c r="E234" s="32">
        <f t="shared" si="52"/>
        <v>2570</v>
      </c>
      <c r="F234" s="15"/>
      <c r="G234" s="33">
        <f t="shared" si="54"/>
        <v>231</v>
      </c>
      <c r="H234" s="23">
        <f t="shared" si="45"/>
        <v>58.208721080398682</v>
      </c>
      <c r="I234" s="24">
        <f t="shared" si="55"/>
        <v>6469.3269883518515</v>
      </c>
      <c r="J234" s="33">
        <f t="shared" si="56"/>
        <v>2370</v>
      </c>
      <c r="K234" s="23">
        <f t="shared" si="46"/>
        <v>84.625495200000003</v>
      </c>
      <c r="L234" s="23">
        <f t="shared" si="47"/>
        <v>23.604707590115737</v>
      </c>
      <c r="M234" s="23">
        <f t="shared" si="48"/>
        <v>2600</v>
      </c>
    </row>
    <row r="235" spans="1:13" x14ac:dyDescent="0.3">
      <c r="A235" s="29">
        <f t="shared" si="50"/>
        <v>1140</v>
      </c>
      <c r="B235" s="30">
        <f t="shared" si="51"/>
        <v>18186.750581760003</v>
      </c>
      <c r="C235" s="31">
        <f t="shared" si="49"/>
        <v>18186.750581760003</v>
      </c>
      <c r="D235" s="30">
        <f t="shared" si="53"/>
        <v>509333.49077490787</v>
      </c>
      <c r="E235" s="32">
        <f t="shared" si="52"/>
        <v>2580</v>
      </c>
      <c r="F235" s="15"/>
      <c r="G235" s="33">
        <f t="shared" si="54"/>
        <v>232</v>
      </c>
      <c r="H235" s="23">
        <f t="shared" si="45"/>
        <v>58.425370449638834</v>
      </c>
      <c r="I235" s="24">
        <f t="shared" si="55"/>
        <v>6497.3327328901705</v>
      </c>
      <c r="J235" s="33">
        <f t="shared" si="56"/>
        <v>2380</v>
      </c>
      <c r="K235" s="23">
        <f t="shared" si="46"/>
        <v>84.982564799999992</v>
      </c>
      <c r="L235" s="23">
        <f t="shared" si="47"/>
        <v>23.697509636663781</v>
      </c>
      <c r="M235" s="23">
        <f t="shared" si="48"/>
        <v>2610</v>
      </c>
    </row>
    <row r="236" spans="1:13" x14ac:dyDescent="0.3">
      <c r="A236" s="29">
        <f t="shared" si="50"/>
        <v>1145</v>
      </c>
      <c r="B236" s="30">
        <f t="shared" si="51"/>
        <v>18329.942438040005</v>
      </c>
      <c r="C236" s="31">
        <f t="shared" si="49"/>
        <v>18329.942438040001</v>
      </c>
      <c r="D236" s="30">
        <f t="shared" si="53"/>
        <v>513343.68532185326</v>
      </c>
      <c r="E236" s="32">
        <f t="shared" si="52"/>
        <v>2590</v>
      </c>
      <c r="F236" s="15"/>
      <c r="G236" s="33">
        <f t="shared" si="54"/>
        <v>233</v>
      </c>
      <c r="H236" s="23">
        <f t="shared" si="45"/>
        <v>58.641794854729646</v>
      </c>
      <c r="I236" s="24">
        <f t="shared" si="55"/>
        <v>6525.3384774284905</v>
      </c>
      <c r="J236" s="33">
        <f t="shared" si="56"/>
        <v>2390</v>
      </c>
      <c r="K236" s="23">
        <f t="shared" si="46"/>
        <v>85.339634399999994</v>
      </c>
      <c r="L236" s="23">
        <f t="shared" si="47"/>
        <v>23.790262127969168</v>
      </c>
      <c r="M236" s="23">
        <f t="shared" si="48"/>
        <v>2620</v>
      </c>
    </row>
    <row r="237" spans="1:13" x14ac:dyDescent="0.3">
      <c r="A237" s="29">
        <f t="shared" si="50"/>
        <v>1150</v>
      </c>
      <c r="B237" s="30">
        <f t="shared" si="51"/>
        <v>18473.688228000006</v>
      </c>
      <c r="C237" s="31">
        <f t="shared" si="49"/>
        <v>18473.688228000003</v>
      </c>
      <c r="D237" s="30">
        <f t="shared" si="53"/>
        <v>517369.39319393208</v>
      </c>
      <c r="E237" s="32">
        <f t="shared" si="52"/>
        <v>2600</v>
      </c>
      <c r="F237" s="15"/>
      <c r="G237" s="33">
        <f t="shared" si="54"/>
        <v>234</v>
      </c>
      <c r="H237" s="23">
        <f t="shared" si="45"/>
        <v>58.857994995013321</v>
      </c>
      <c r="I237" s="24">
        <f t="shared" si="55"/>
        <v>6553.3442219668104</v>
      </c>
      <c r="J237" s="33">
        <f t="shared" si="56"/>
        <v>2400</v>
      </c>
      <c r="K237" s="23">
        <f t="shared" si="46"/>
        <v>85.696703999999983</v>
      </c>
      <c r="L237" s="23">
        <f t="shared" si="47"/>
        <v>23.882965143332989</v>
      </c>
      <c r="M237" s="23">
        <f t="shared" si="48"/>
        <v>2630</v>
      </c>
    </row>
    <row r="238" spans="1:13" x14ac:dyDescent="0.3">
      <c r="A238" s="29">
        <f t="shared" si="50"/>
        <v>1155</v>
      </c>
      <c r="B238" s="30">
        <f t="shared" si="51"/>
        <v>18617.987951640007</v>
      </c>
      <c r="C238" s="31">
        <f t="shared" si="49"/>
        <v>18617.987951640003</v>
      </c>
      <c r="D238" s="30">
        <f t="shared" si="53"/>
        <v>521410.61439114413</v>
      </c>
      <c r="E238" s="32">
        <f t="shared" si="52"/>
        <v>2610</v>
      </c>
      <c r="F238" s="15"/>
      <c r="G238" s="33">
        <f t="shared" si="54"/>
        <v>235</v>
      </c>
      <c r="H238" s="23">
        <f t="shared" si="45"/>
        <v>59.073971566216073</v>
      </c>
      <c r="I238" s="24">
        <f t="shared" si="55"/>
        <v>6581.3499665051295</v>
      </c>
      <c r="J238" s="33">
        <f t="shared" si="56"/>
        <v>2410</v>
      </c>
      <c r="K238" s="23">
        <f t="shared" si="46"/>
        <v>86.053773599999985</v>
      </c>
      <c r="L238" s="23">
        <f t="shared" si="47"/>
        <v>23.975618761845119</v>
      </c>
      <c r="M238" s="23">
        <f t="shared" si="48"/>
        <v>2640</v>
      </c>
    </row>
    <row r="239" spans="1:13" x14ac:dyDescent="0.3">
      <c r="A239" s="29">
        <f t="shared" si="50"/>
        <v>1160</v>
      </c>
      <c r="B239" s="30">
        <f t="shared" si="51"/>
        <v>18762.841608960003</v>
      </c>
      <c r="C239" s="31">
        <f t="shared" si="49"/>
        <v>18762.841608960003</v>
      </c>
      <c r="D239" s="30">
        <f t="shared" si="53"/>
        <v>525467.34891348926</v>
      </c>
      <c r="E239" s="32">
        <f t="shared" si="52"/>
        <v>2620</v>
      </c>
      <c r="F239" s="15"/>
      <c r="G239" s="33">
        <f t="shared" si="54"/>
        <v>236</v>
      </c>
      <c r="H239" s="23">
        <f t="shared" si="45"/>
        <v>59.289725260474377</v>
      </c>
      <c r="I239" s="24">
        <f t="shared" si="55"/>
        <v>6609.3557110434494</v>
      </c>
      <c r="J239" s="33">
        <f t="shared" si="56"/>
        <v>2420</v>
      </c>
      <c r="K239" s="23">
        <f t="shared" si="46"/>
        <v>86.410843200000016</v>
      </c>
      <c r="L239" s="23">
        <f t="shared" si="47"/>
        <v>24.068223062384959</v>
      </c>
      <c r="M239" s="23">
        <f t="shared" si="48"/>
        <v>2650</v>
      </c>
    </row>
    <row r="240" spans="1:13" x14ac:dyDescent="0.3">
      <c r="A240" s="29">
        <f t="shared" si="50"/>
        <v>1165</v>
      </c>
      <c r="B240" s="30">
        <f t="shared" si="51"/>
        <v>18908.249199960002</v>
      </c>
      <c r="C240" s="31">
        <f t="shared" si="49"/>
        <v>18908.249199960002</v>
      </c>
      <c r="D240" s="30">
        <f t="shared" si="53"/>
        <v>529539.59676096775</v>
      </c>
      <c r="E240" s="32">
        <f t="shared" si="52"/>
        <v>2630</v>
      </c>
      <c r="F240" s="15"/>
      <c r="G240" s="33">
        <f t="shared" si="54"/>
        <v>237</v>
      </c>
      <c r="H240" s="23">
        <f t="shared" si="45"/>
        <v>59.505256766360787</v>
      </c>
      <c r="I240" s="24">
        <f t="shared" si="55"/>
        <v>6637.3614555817694</v>
      </c>
      <c r="J240" s="33">
        <f t="shared" si="56"/>
        <v>2430</v>
      </c>
      <c r="K240" s="23">
        <f t="shared" si="46"/>
        <v>86.767912800000005</v>
      </c>
      <c r="L240" s="23">
        <f t="shared" si="47"/>
        <v>24.160778123622105</v>
      </c>
      <c r="M240" s="23">
        <f t="shared" si="48"/>
        <v>2660</v>
      </c>
    </row>
    <row r="241" spans="1:13" x14ac:dyDescent="0.3">
      <c r="A241" s="29">
        <f t="shared" si="50"/>
        <v>1170</v>
      </c>
      <c r="B241" s="30">
        <f t="shared" si="51"/>
        <v>19054.210724640001</v>
      </c>
      <c r="C241" s="31">
        <f t="shared" si="49"/>
        <v>19054.210724640005</v>
      </c>
      <c r="D241" s="30">
        <f t="shared" si="53"/>
        <v>533627.35793357936</v>
      </c>
      <c r="E241" s="32">
        <f t="shared" si="52"/>
        <v>2640</v>
      </c>
      <c r="F241" s="15"/>
      <c r="G241" s="33">
        <f t="shared" si="54"/>
        <v>238</v>
      </c>
      <c r="H241" s="23">
        <f t="shared" si="45"/>
        <v>59.720566768909634</v>
      </c>
      <c r="I241" s="24">
        <f t="shared" si="55"/>
        <v>6665.3672001200885</v>
      </c>
      <c r="J241" s="33">
        <f t="shared" si="56"/>
        <v>2440</v>
      </c>
      <c r="K241" s="23">
        <f t="shared" si="46"/>
        <v>87.124982400000007</v>
      </c>
      <c r="L241" s="23">
        <f t="shared" si="47"/>
        <v>24.253284024017329</v>
      </c>
      <c r="M241" s="23">
        <f t="shared" si="48"/>
        <v>2670</v>
      </c>
    </row>
    <row r="242" spans="1:13" x14ac:dyDescent="0.3">
      <c r="A242" s="29">
        <f t="shared" si="50"/>
        <v>1175</v>
      </c>
      <c r="B242" s="30">
        <f t="shared" si="51"/>
        <v>19200.726182999999</v>
      </c>
      <c r="C242" s="31">
        <f t="shared" si="49"/>
        <v>19200.726182999999</v>
      </c>
      <c r="D242" s="30">
        <f t="shared" si="53"/>
        <v>537730.63243132434</v>
      </c>
      <c r="E242" s="32">
        <f t="shared" si="52"/>
        <v>2650</v>
      </c>
      <c r="F242" s="15"/>
      <c r="G242" s="33">
        <f t="shared" si="54"/>
        <v>239</v>
      </c>
      <c r="H242" s="23">
        <f t="shared" si="45"/>
        <v>59.935655949642339</v>
      </c>
      <c r="I242" s="24">
        <f t="shared" si="55"/>
        <v>6693.3729446584075</v>
      </c>
      <c r="J242" s="33">
        <f t="shared" si="56"/>
        <v>2450</v>
      </c>
      <c r="K242" s="23">
        <f t="shared" si="46"/>
        <v>87.48205200000001</v>
      </c>
      <c r="L242" s="23">
        <f t="shared" si="47"/>
        <v>24.345740841823172</v>
      </c>
      <c r="M242" s="23">
        <f t="shared" si="48"/>
        <v>2680</v>
      </c>
    </row>
    <row r="243" spans="1:13" x14ac:dyDescent="0.3">
      <c r="A243" s="29">
        <f t="shared" si="50"/>
        <v>1180</v>
      </c>
      <c r="B243" s="30">
        <f t="shared" si="51"/>
        <v>19347.79557504</v>
      </c>
      <c r="C243" s="31">
        <f t="shared" si="49"/>
        <v>19347.795575040003</v>
      </c>
      <c r="D243" s="30">
        <f t="shared" si="53"/>
        <v>541849.42025420256</v>
      </c>
      <c r="E243" s="32">
        <f t="shared" si="52"/>
        <v>2660</v>
      </c>
      <c r="F243" s="15"/>
      <c r="G243" s="33">
        <f t="shared" si="54"/>
        <v>240</v>
      </c>
      <c r="H243" s="23">
        <f t="shared" si="45"/>
        <v>60.150524986592679</v>
      </c>
      <c r="I243" s="24">
        <f t="shared" si="55"/>
        <v>6721.3786891967275</v>
      </c>
      <c r="J243" s="33">
        <f t="shared" si="56"/>
        <v>2460</v>
      </c>
      <c r="K243" s="23">
        <f t="shared" si="46"/>
        <v>87.839121599999999</v>
      </c>
      <c r="L243" s="23">
        <f t="shared" si="47"/>
        <v>24.438148655084895</v>
      </c>
      <c r="M243" s="23">
        <f t="shared" si="48"/>
        <v>2690</v>
      </c>
    </row>
    <row r="244" spans="1:13" x14ac:dyDescent="0.3">
      <c r="A244" s="29">
        <f t="shared" si="50"/>
        <v>1185</v>
      </c>
      <c r="B244" s="30">
        <f t="shared" si="51"/>
        <v>19495.41890076</v>
      </c>
      <c r="C244" s="31">
        <f t="shared" si="49"/>
        <v>19495.418900760003</v>
      </c>
      <c r="D244" s="30">
        <f t="shared" si="53"/>
        <v>545983.72140221403</v>
      </c>
      <c r="E244" s="32">
        <f t="shared" si="52"/>
        <v>2670</v>
      </c>
      <c r="F244" s="15"/>
      <c r="G244" s="33">
        <f t="shared" si="54"/>
        <v>241</v>
      </c>
      <c r="H244" s="23">
        <f t="shared" si="45"/>
        <v>60.365174554331688</v>
      </c>
      <c r="I244" s="24">
        <f t="shared" si="55"/>
        <v>6749.3844337350474</v>
      </c>
      <c r="J244" s="33">
        <f t="shared" si="56"/>
        <v>2470</v>
      </c>
      <c r="K244" s="23">
        <f t="shared" si="46"/>
        <v>88.196191200000001</v>
      </c>
      <c r="L244" s="23">
        <f t="shared" si="47"/>
        <v>24.530507541641043</v>
      </c>
      <c r="M244" s="23">
        <f t="shared" si="48"/>
        <v>2700</v>
      </c>
    </row>
    <row r="245" spans="1:13" x14ac:dyDescent="0.3">
      <c r="A245" s="29">
        <f t="shared" si="50"/>
        <v>1190</v>
      </c>
      <c r="B245" s="30">
        <f t="shared" si="51"/>
        <v>19643.596160160003</v>
      </c>
      <c r="C245" s="31">
        <f t="shared" si="49"/>
        <v>19643.596160160003</v>
      </c>
      <c r="D245" s="30">
        <f t="shared" si="53"/>
        <v>550133.53587535885</v>
      </c>
      <c r="E245" s="32">
        <f t="shared" si="52"/>
        <v>2680</v>
      </c>
      <c r="F245" s="15"/>
      <c r="G245" s="33">
        <f t="shared" si="54"/>
        <v>242</v>
      </c>
      <c r="H245" s="23">
        <f t="shared" si="45"/>
        <v>60.579605323992283</v>
      </c>
      <c r="I245" s="24">
        <f t="shared" si="55"/>
        <v>6777.3901782733665</v>
      </c>
      <c r="J245" s="33">
        <f t="shared" si="56"/>
        <v>2480</v>
      </c>
      <c r="K245" s="23">
        <f t="shared" si="46"/>
        <v>88.553260800000004</v>
      </c>
      <c r="L245" s="23">
        <f t="shared" si="47"/>
        <v>24.622817579124352</v>
      </c>
      <c r="M245" s="23">
        <f t="shared" si="48"/>
        <v>2710</v>
      </c>
    </row>
    <row r="246" spans="1:13" x14ac:dyDescent="0.3">
      <c r="A246" s="29">
        <f t="shared" si="50"/>
        <v>1195</v>
      </c>
      <c r="B246" s="30">
        <f t="shared" si="51"/>
        <v>19792.327353240002</v>
      </c>
      <c r="C246" s="31">
        <f t="shared" si="49"/>
        <v>19792.327353240002</v>
      </c>
      <c r="D246" s="30">
        <f t="shared" si="53"/>
        <v>554298.86367363681</v>
      </c>
      <c r="E246" s="32">
        <f t="shared" si="52"/>
        <v>2690</v>
      </c>
      <c r="F246" s="15"/>
      <c r="G246" s="33">
        <f t="shared" si="54"/>
        <v>243</v>
      </c>
      <c r="H246" s="23">
        <f t="shared" si="45"/>
        <v>60.79381796329389</v>
      </c>
      <c r="I246" s="24">
        <f t="shared" si="55"/>
        <v>6805.3959228116873</v>
      </c>
      <c r="J246" s="33">
        <f t="shared" si="56"/>
        <v>2490</v>
      </c>
      <c r="K246" s="23">
        <f t="shared" si="46"/>
        <v>88.910330399999992</v>
      </c>
      <c r="L246" s="23">
        <f t="shared" si="47"/>
        <v>24.715078844962491</v>
      </c>
      <c r="M246" s="23">
        <f t="shared" si="48"/>
        <v>2720</v>
      </c>
    </row>
    <row r="247" spans="1:13" x14ac:dyDescent="0.3">
      <c r="A247" s="29">
        <f t="shared" si="50"/>
        <v>1200</v>
      </c>
      <c r="B247" s="30">
        <f t="shared" si="51"/>
        <v>19941.61248</v>
      </c>
      <c r="C247" s="31">
        <f t="shared" si="49"/>
        <v>19941.612480000003</v>
      </c>
      <c r="D247" s="30">
        <f t="shared" si="53"/>
        <v>558479.70479704801</v>
      </c>
      <c r="E247" s="32">
        <f t="shared" si="52"/>
        <v>2700</v>
      </c>
      <c r="F247" s="15"/>
      <c r="G247" s="33">
        <f t="shared" si="54"/>
        <v>244</v>
      </c>
      <c r="H247" s="23">
        <f t="shared" si="45"/>
        <v>61.007813136566583</v>
      </c>
      <c r="I247" s="24">
        <f t="shared" si="55"/>
        <v>6833.4016673500073</v>
      </c>
      <c r="J247" s="33">
        <f t="shared" si="56"/>
        <v>2500</v>
      </c>
      <c r="K247" s="23">
        <f t="shared" si="46"/>
        <v>89.267399999999995</v>
      </c>
      <c r="L247" s="23">
        <f t="shared" si="47"/>
        <v>24.807291416378831</v>
      </c>
      <c r="M247" s="23">
        <f t="shared" si="48"/>
        <v>2730</v>
      </c>
    </row>
    <row r="248" spans="1:13" x14ac:dyDescent="0.3">
      <c r="A248" s="29">
        <f t="shared" si="50"/>
        <v>1205</v>
      </c>
      <c r="B248" s="30">
        <f t="shared" si="51"/>
        <v>20091.451540439997</v>
      </c>
      <c r="C248" s="31">
        <f t="shared" si="49"/>
        <v>20091.451540440001</v>
      </c>
      <c r="D248" s="30">
        <f t="shared" si="53"/>
        <v>562676.05924559245</v>
      </c>
      <c r="E248" s="32">
        <f t="shared" si="52"/>
        <v>2710</v>
      </c>
      <c r="F248" s="15"/>
      <c r="G248" s="33">
        <f t="shared" si="54"/>
        <v>245</v>
      </c>
      <c r="H248" s="23">
        <f t="shared" si="45"/>
        <v>61.221591504775184</v>
      </c>
      <c r="I248" s="24">
        <f t="shared" si="55"/>
        <v>6861.4074118883264</v>
      </c>
      <c r="J248" s="33">
        <f t="shared" si="56"/>
        <v>2510</v>
      </c>
      <c r="K248" s="23">
        <f t="shared" si="46"/>
        <v>89.624469599999998</v>
      </c>
      <c r="L248" s="23">
        <f t="shared" si="47"/>
        <v>24.899455370393063</v>
      </c>
      <c r="M248" s="23">
        <f t="shared" si="48"/>
        <v>2740</v>
      </c>
    </row>
    <row r="249" spans="1:13" x14ac:dyDescent="0.3">
      <c r="A249" s="29">
        <f t="shared" si="50"/>
        <v>1210</v>
      </c>
      <c r="B249" s="30">
        <f t="shared" si="51"/>
        <v>20241.844534559998</v>
      </c>
      <c r="C249" s="31">
        <f t="shared" si="49"/>
        <v>20241.844534560001</v>
      </c>
      <c r="D249" s="30">
        <f t="shared" si="53"/>
        <v>566887.92701927014</v>
      </c>
      <c r="E249" s="32">
        <f t="shared" si="52"/>
        <v>2720</v>
      </c>
      <c r="F249" s="15"/>
      <c r="G249" s="33">
        <f t="shared" si="54"/>
        <v>246</v>
      </c>
      <c r="H249" s="23">
        <f t="shared" si="45"/>
        <v>61.435153725543088</v>
      </c>
      <c r="I249" s="24">
        <f t="shared" si="55"/>
        <v>6889.4131564266454</v>
      </c>
      <c r="J249" s="33">
        <f t="shared" si="56"/>
        <v>2520</v>
      </c>
      <c r="K249" s="23">
        <f t="shared" si="46"/>
        <v>89.981539200000014</v>
      </c>
      <c r="L249" s="23">
        <f t="shared" si="47"/>
        <v>24.991570783822137</v>
      </c>
      <c r="M249" s="23">
        <f t="shared" si="48"/>
        <v>2750</v>
      </c>
    </row>
    <row r="250" spans="1:13" x14ac:dyDescent="0.3">
      <c r="A250" s="29">
        <f t="shared" si="50"/>
        <v>1215</v>
      </c>
      <c r="B250" s="30">
        <f t="shared" si="51"/>
        <v>20392.791462360001</v>
      </c>
      <c r="C250" s="31">
        <f t="shared" si="49"/>
        <v>20392.791462360001</v>
      </c>
      <c r="D250" s="30">
        <f t="shared" si="53"/>
        <v>571115.30811808119</v>
      </c>
      <c r="E250" s="32">
        <f t="shared" si="52"/>
        <v>2730</v>
      </c>
      <c r="F250" s="15"/>
      <c r="G250" s="33">
        <f t="shared" si="54"/>
        <v>247</v>
      </c>
      <c r="H250" s="23">
        <f t="shared" si="45"/>
        <v>61.648500453175799</v>
      </c>
      <c r="I250" s="24">
        <f t="shared" si="55"/>
        <v>6917.4189009649654</v>
      </c>
      <c r="J250" s="33">
        <f t="shared" si="56"/>
        <v>2530</v>
      </c>
      <c r="K250" s="23">
        <f t="shared" si="46"/>
        <v>90.338608800000003</v>
      </c>
      <c r="L250" s="23">
        <f t="shared" si="47"/>
        <v>25.083637733280927</v>
      </c>
      <c r="M250" s="23">
        <f t="shared" si="48"/>
        <v>2760</v>
      </c>
    </row>
    <row r="251" spans="1:13" x14ac:dyDescent="0.3">
      <c r="A251" s="29">
        <f t="shared" si="50"/>
        <v>1220</v>
      </c>
      <c r="B251" s="30">
        <f t="shared" si="51"/>
        <v>20544.29232384</v>
      </c>
      <c r="C251" s="31">
        <f t="shared" si="49"/>
        <v>20544.29232384</v>
      </c>
      <c r="D251" s="30">
        <f t="shared" si="53"/>
        <v>575358.20254202536</v>
      </c>
      <c r="E251" s="32">
        <f t="shared" si="52"/>
        <v>2740</v>
      </c>
      <c r="F251" s="15"/>
      <c r="G251" s="33">
        <f t="shared" si="54"/>
        <v>248</v>
      </c>
      <c r="H251" s="23">
        <f t="shared" si="45"/>
        <v>61.861632338684359</v>
      </c>
      <c r="I251" s="24">
        <f t="shared" si="55"/>
        <v>6945.4246455032853</v>
      </c>
      <c r="J251" s="33">
        <f t="shared" si="56"/>
        <v>2540</v>
      </c>
      <c r="K251" s="23">
        <f t="shared" si="46"/>
        <v>90.695678400000006</v>
      </c>
      <c r="L251" s="23">
        <f t="shared" si="47"/>
        <v>25.175656295182979</v>
      </c>
      <c r="M251" s="23">
        <f t="shared" si="48"/>
        <v>2770</v>
      </c>
    </row>
    <row r="252" spans="1:13" x14ac:dyDescent="0.3">
      <c r="A252" s="29">
        <f t="shared" si="50"/>
        <v>1225</v>
      </c>
      <c r="B252" s="30">
        <f t="shared" si="51"/>
        <v>20696.347118999998</v>
      </c>
      <c r="C252" s="31">
        <f t="shared" si="49"/>
        <v>20696.347118999998</v>
      </c>
      <c r="D252" s="30">
        <f t="shared" si="53"/>
        <v>579616.6102911029</v>
      </c>
      <c r="E252" s="32">
        <f t="shared" si="52"/>
        <v>2750</v>
      </c>
      <c r="F252" s="15"/>
      <c r="G252" s="33">
        <f t="shared" si="54"/>
        <v>249</v>
      </c>
      <c r="H252" s="23">
        <f t="shared" si="45"/>
        <v>62.074550029808606</v>
      </c>
      <c r="I252" s="24">
        <f t="shared" si="55"/>
        <v>6973.4303900416053</v>
      </c>
      <c r="J252" s="33">
        <f t="shared" si="56"/>
        <v>2550</v>
      </c>
      <c r="K252" s="23">
        <f t="shared" si="46"/>
        <v>91.052747999999994</v>
      </c>
      <c r="L252" s="23">
        <f t="shared" si="47"/>
        <v>25.267626545741191</v>
      </c>
      <c r="M252" s="23">
        <f t="shared" si="48"/>
        <v>2780</v>
      </c>
    </row>
    <row r="253" spans="1:13" x14ac:dyDescent="0.3">
      <c r="A253" s="29">
        <f t="shared" si="50"/>
        <v>1230</v>
      </c>
      <c r="B253" s="30">
        <f t="shared" si="51"/>
        <v>20848.955847839999</v>
      </c>
      <c r="C253" s="31">
        <f t="shared" si="49"/>
        <v>20848.955847839999</v>
      </c>
      <c r="D253" s="30">
        <f t="shared" si="53"/>
        <v>583890.53136531368</v>
      </c>
      <c r="E253" s="32">
        <f t="shared" si="52"/>
        <v>2760</v>
      </c>
      <c r="F253" s="15"/>
      <c r="G253" s="33">
        <f t="shared" si="54"/>
        <v>250</v>
      </c>
      <c r="H253" s="23">
        <f t="shared" si="45"/>
        <v>62.287254171039919</v>
      </c>
      <c r="I253" s="24">
        <f t="shared" si="55"/>
        <v>7001.4361345799261</v>
      </c>
      <c r="J253" s="33">
        <f t="shared" si="56"/>
        <v>2560</v>
      </c>
      <c r="K253" s="23">
        <f t="shared" si="46"/>
        <v>91.409817599999997</v>
      </c>
      <c r="L253" s="23">
        <f t="shared" si="47"/>
        <v>25.359548560968669</v>
      </c>
      <c r="M253" s="23">
        <f t="shared" si="48"/>
        <v>2790</v>
      </c>
    </row>
    <row r="254" spans="1:13" x14ac:dyDescent="0.3">
      <c r="A254" s="29">
        <f t="shared" si="50"/>
        <v>1235</v>
      </c>
      <c r="B254" s="30">
        <f t="shared" si="51"/>
        <v>21002.118510360004</v>
      </c>
      <c r="C254" s="31">
        <f t="shared" si="49"/>
        <v>21002.118510360004</v>
      </c>
      <c r="D254" s="30">
        <f t="shared" si="53"/>
        <v>588179.96576465783</v>
      </c>
      <c r="E254" s="32">
        <f t="shared" si="52"/>
        <v>2770</v>
      </c>
      <c r="F254" s="15"/>
      <c r="G254" s="33">
        <f t="shared" si="54"/>
        <v>251</v>
      </c>
      <c r="H254" s="23">
        <f t="shared" si="45"/>
        <v>62.499745403644255</v>
      </c>
      <c r="I254" s="24">
        <f t="shared" si="55"/>
        <v>7029.4418791182443</v>
      </c>
      <c r="J254" s="33">
        <f t="shared" si="56"/>
        <v>2570</v>
      </c>
      <c r="K254" s="23">
        <f t="shared" si="46"/>
        <v>91.766887199999999</v>
      </c>
      <c r="L254" s="23">
        <f t="shared" si="47"/>
        <v>25.45142241667936</v>
      </c>
      <c r="M254" s="23">
        <f t="shared" si="48"/>
        <v>2800</v>
      </c>
    </row>
    <row r="255" spans="1:13" x14ac:dyDescent="0.3">
      <c r="A255" s="29">
        <f t="shared" si="50"/>
        <v>1240</v>
      </c>
      <c r="B255" s="30">
        <f t="shared" si="51"/>
        <v>21155.835106560004</v>
      </c>
      <c r="C255" s="31">
        <f t="shared" si="49"/>
        <v>21155.835106560004</v>
      </c>
      <c r="D255" s="30">
        <f t="shared" si="53"/>
        <v>592484.91348913498</v>
      </c>
      <c r="E255" s="32">
        <f t="shared" si="52"/>
        <v>2780</v>
      </c>
      <c r="F255" s="15"/>
      <c r="G255" s="33">
        <f t="shared" si="54"/>
        <v>252</v>
      </c>
      <c r="H255" s="23">
        <f t="shared" si="45"/>
        <v>62.712024365684485</v>
      </c>
      <c r="I255" s="24">
        <f t="shared" si="55"/>
        <v>7057.4476236565633</v>
      </c>
      <c r="J255" s="33">
        <f t="shared" si="56"/>
        <v>2580</v>
      </c>
      <c r="K255" s="23">
        <f t="shared" si="46"/>
        <v>92.123956800000002</v>
      </c>
      <c r="L255" s="23">
        <f t="shared" si="47"/>
        <v>25.5432481884888</v>
      </c>
      <c r="M255" s="23">
        <f t="shared" si="48"/>
        <v>2810</v>
      </c>
    </row>
    <row r="256" spans="1:13" x14ac:dyDescent="0.3">
      <c r="A256" s="29">
        <f t="shared" si="50"/>
        <v>1245</v>
      </c>
      <c r="B256" s="30">
        <f t="shared" si="51"/>
        <v>21310.105636440003</v>
      </c>
      <c r="C256" s="31">
        <f t="shared" si="49"/>
        <v>21310.105636440003</v>
      </c>
      <c r="D256" s="30">
        <f t="shared" si="53"/>
        <v>596805.3745387455</v>
      </c>
      <c r="E256" s="32">
        <f t="shared" si="52"/>
        <v>2790</v>
      </c>
      <c r="F256" s="15"/>
      <c r="G256" s="33">
        <f t="shared" si="54"/>
        <v>253</v>
      </c>
      <c r="H256" s="23">
        <f t="shared" si="45"/>
        <v>62.924091692042857</v>
      </c>
      <c r="I256" s="24">
        <f t="shared" si="55"/>
        <v>7085.4533681948842</v>
      </c>
      <c r="J256" s="33">
        <f t="shared" si="56"/>
        <v>2590</v>
      </c>
      <c r="K256" s="23">
        <f t="shared" si="46"/>
        <v>92.481026400000019</v>
      </c>
      <c r="L256" s="23">
        <f t="shared" si="47"/>
        <v>25.63502595181491</v>
      </c>
      <c r="M256" s="23">
        <f t="shared" si="48"/>
        <v>2820</v>
      </c>
    </row>
    <row r="257" spans="1:13" x14ac:dyDescent="0.3">
      <c r="A257" s="29">
        <f t="shared" si="50"/>
        <v>1250</v>
      </c>
      <c r="B257" s="30">
        <f t="shared" si="51"/>
        <v>21464.930100000001</v>
      </c>
      <c r="C257" s="31">
        <f t="shared" si="49"/>
        <v>21464.930100000001</v>
      </c>
      <c r="D257" s="30">
        <f t="shared" si="53"/>
        <v>601141.34891348914</v>
      </c>
      <c r="E257" s="32">
        <f t="shared" si="52"/>
        <v>2800</v>
      </c>
      <c r="F257" s="15"/>
      <c r="G257" s="33">
        <f t="shared" si="54"/>
        <v>254</v>
      </c>
      <c r="H257" s="23">
        <f t="shared" si="45"/>
        <v>63.13594801444308</v>
      </c>
      <c r="I257" s="24">
        <f t="shared" si="55"/>
        <v>7113.4591127332042</v>
      </c>
      <c r="J257" s="33">
        <f t="shared" si="56"/>
        <v>2600</v>
      </c>
      <c r="K257" s="23">
        <f t="shared" si="46"/>
        <v>92.838095999999993</v>
      </c>
      <c r="L257" s="23">
        <f t="shared" si="47"/>
        <v>25.726755781878634</v>
      </c>
      <c r="M257" s="23">
        <f t="shared" si="48"/>
        <v>2830</v>
      </c>
    </row>
    <row r="258" spans="1:13" x14ac:dyDescent="0.3">
      <c r="A258" s="29">
        <f t="shared" si="50"/>
        <v>1255</v>
      </c>
      <c r="B258" s="30">
        <f t="shared" si="51"/>
        <v>21620.308497239996</v>
      </c>
      <c r="C258" s="31">
        <f t="shared" si="49"/>
        <v>21620.308497239999</v>
      </c>
      <c r="D258" s="30">
        <f t="shared" si="53"/>
        <v>605492.83661336603</v>
      </c>
      <c r="E258" s="32">
        <f t="shared" si="52"/>
        <v>2810</v>
      </c>
      <c r="F258" s="15"/>
      <c r="G258" s="33">
        <f t="shared" si="54"/>
        <v>255</v>
      </c>
      <c r="H258" s="23">
        <f t="shared" si="45"/>
        <v>63.347593961472434</v>
      </c>
      <c r="I258" s="24">
        <f t="shared" si="55"/>
        <v>7141.4648572715241</v>
      </c>
      <c r="J258" s="33">
        <f t="shared" si="56"/>
        <v>2610</v>
      </c>
      <c r="K258" s="23">
        <f t="shared" si="46"/>
        <v>93.195165599999996</v>
      </c>
      <c r="L258" s="23">
        <f t="shared" si="47"/>
        <v>25.818437753704735</v>
      </c>
      <c r="M258" s="23">
        <f t="shared" si="48"/>
        <v>2840</v>
      </c>
    </row>
    <row r="259" spans="1:13" x14ac:dyDescent="0.3">
      <c r="A259" s="29">
        <f t="shared" si="50"/>
        <v>1260</v>
      </c>
      <c r="B259" s="30">
        <f t="shared" si="51"/>
        <v>21776.240828159996</v>
      </c>
      <c r="C259" s="31">
        <f t="shared" si="49"/>
        <v>21776.240828159996</v>
      </c>
      <c r="D259" s="30">
        <f t="shared" si="53"/>
        <v>609859.83763837628</v>
      </c>
      <c r="E259" s="32">
        <f t="shared" si="52"/>
        <v>2820</v>
      </c>
      <c r="F259" s="15"/>
      <c r="G259" s="33">
        <f t="shared" si="54"/>
        <v>256</v>
      </c>
      <c r="H259" s="23">
        <f t="shared" si="45"/>
        <v>63.559030158603285</v>
      </c>
      <c r="I259" s="24">
        <f t="shared" si="55"/>
        <v>7169.4706018098432</v>
      </c>
      <c r="J259" s="33">
        <f t="shared" si="56"/>
        <v>2620</v>
      </c>
      <c r="K259" s="23">
        <f t="shared" si="46"/>
        <v>93.552235199999984</v>
      </c>
      <c r="L259" s="23">
        <f t="shared" si="47"/>
        <v>25.910071942122357</v>
      </c>
      <c r="M259" s="23">
        <f t="shared" si="48"/>
        <v>2850</v>
      </c>
    </row>
    <row r="260" spans="1:13" x14ac:dyDescent="0.3">
      <c r="A260" s="29">
        <f t="shared" si="50"/>
        <v>1265</v>
      </c>
      <c r="B260" s="30">
        <f t="shared" si="51"/>
        <v>21932.727092760008</v>
      </c>
      <c r="C260" s="31">
        <f t="shared" si="49"/>
        <v>21932.727092760004</v>
      </c>
      <c r="D260" s="30">
        <f t="shared" si="53"/>
        <v>614242.35198852001</v>
      </c>
      <c r="E260" s="32">
        <f t="shared" si="52"/>
        <v>2830</v>
      </c>
      <c r="F260" s="15"/>
      <c r="G260" s="33">
        <f t="shared" si="54"/>
        <v>257</v>
      </c>
      <c r="H260" s="23">
        <f t="shared" si="45"/>
        <v>63.770257228214831</v>
      </c>
      <c r="I260" s="24">
        <f t="shared" si="55"/>
        <v>7197.4763463481631</v>
      </c>
      <c r="J260" s="33">
        <f t="shared" si="56"/>
        <v>2630</v>
      </c>
      <c r="K260" s="23">
        <f t="shared" si="46"/>
        <v>93.909304800000015</v>
      </c>
      <c r="L260" s="23">
        <f t="shared" si="47"/>
        <v>26.001658421765995</v>
      </c>
      <c r="M260" s="23">
        <f t="shared" si="48"/>
        <v>2860</v>
      </c>
    </row>
    <row r="261" spans="1:13" x14ac:dyDescent="0.3">
      <c r="A261" s="29">
        <f t="shared" si="50"/>
        <v>1270</v>
      </c>
      <c r="B261" s="30">
        <f t="shared" si="51"/>
        <v>22089.767291040003</v>
      </c>
      <c r="C261" s="31">
        <f t="shared" si="49"/>
        <v>22089.767291040003</v>
      </c>
      <c r="D261" s="30">
        <f t="shared" si="53"/>
        <v>618640.37966379675</v>
      </c>
      <c r="E261" s="32">
        <f t="shared" si="52"/>
        <v>2840</v>
      </c>
      <c r="F261" s="15"/>
      <c r="G261" s="33">
        <f t="shared" si="54"/>
        <v>258</v>
      </c>
      <c r="H261" s="23">
        <f t="shared" si="45"/>
        <v>63.981275789614486</v>
      </c>
      <c r="I261" s="24">
        <f t="shared" si="55"/>
        <v>7225.4820908864822</v>
      </c>
      <c r="J261" s="33">
        <f t="shared" si="56"/>
        <v>2640</v>
      </c>
      <c r="K261" s="23">
        <f t="shared" si="46"/>
        <v>94.266374399999989</v>
      </c>
      <c r="L261" s="23">
        <f t="shared" si="47"/>
        <v>26.093197267075929</v>
      </c>
      <c r="M261" s="23">
        <f t="shared" si="48"/>
        <v>2870</v>
      </c>
    </row>
    <row r="262" spans="1:13" x14ac:dyDescent="0.3">
      <c r="A262" s="29">
        <f t="shared" si="50"/>
        <v>1275</v>
      </c>
      <c r="B262" s="30">
        <f t="shared" si="51"/>
        <v>22247.361423000002</v>
      </c>
      <c r="C262" s="31">
        <f t="shared" si="49"/>
        <v>22247.361423000002</v>
      </c>
      <c r="D262" s="30">
        <f t="shared" si="53"/>
        <v>623053.92066420673</v>
      </c>
      <c r="E262" s="32">
        <f t="shared" si="52"/>
        <v>2850</v>
      </c>
      <c r="F262" s="15"/>
      <c r="G262" s="33">
        <f t="shared" si="54"/>
        <v>259</v>
      </c>
      <c r="H262" s="23">
        <f t="shared" si="45"/>
        <v>64.192086459058942</v>
      </c>
      <c r="I262" s="24">
        <f t="shared" si="55"/>
        <v>7253.4878354248031</v>
      </c>
      <c r="J262" s="33">
        <f t="shared" si="56"/>
        <v>2650</v>
      </c>
      <c r="K262" s="23">
        <f t="shared" si="46"/>
        <v>94.623444000000006</v>
      </c>
      <c r="L262" s="23">
        <f t="shared" si="47"/>
        <v>26.184688552299107</v>
      </c>
      <c r="M262" s="23">
        <f t="shared" si="48"/>
        <v>2880</v>
      </c>
    </row>
    <row r="263" spans="1:13" x14ac:dyDescent="0.3">
      <c r="A263" s="29">
        <f t="shared" si="50"/>
        <v>1280</v>
      </c>
      <c r="B263" s="30">
        <f t="shared" si="51"/>
        <v>22405.509488640011</v>
      </c>
      <c r="C263" s="31">
        <f t="shared" si="49"/>
        <v>22405.509488640007</v>
      </c>
      <c r="D263" s="30">
        <f t="shared" si="53"/>
        <v>627482.97498975019</v>
      </c>
      <c r="E263" s="32">
        <f t="shared" si="52"/>
        <v>2860</v>
      </c>
      <c r="F263" s="15"/>
      <c r="G263" s="33">
        <f t="shared" si="54"/>
        <v>260</v>
      </c>
      <c r="H263" s="23">
        <f t="shared" ref="H263:H278" si="57">0.5*(SQRT(($V$132/1000)^2+4*G263/3.14/$D$4/$V$131)-$V$132/1000)*1000</f>
        <v>64.402689849775186</v>
      </c>
      <c r="I263" s="24">
        <f t="shared" si="55"/>
        <v>7281.493579963123</v>
      </c>
      <c r="J263" s="33">
        <f t="shared" si="56"/>
        <v>2660</v>
      </c>
      <c r="K263" s="23">
        <f t="shared" ref="K263:K278" si="58">J263*$D$4/1000*$D$5/1000000*2710</f>
        <v>94.980513599999981</v>
      </c>
      <c r="L263" s="23">
        <f t="shared" ref="L263:L278" si="59">0.5*(SQRT(($V$132/1000)^2+4*K263/3.14/$D$4/$V$131)-$V$132/1000)*1000</f>
        <v>26.276132351489817</v>
      </c>
      <c r="M263" s="23">
        <f t="shared" ref="M263:M278" si="60">A266*2+$V$132</f>
        <v>2890</v>
      </c>
    </row>
    <row r="264" spans="1:13" x14ac:dyDescent="0.3">
      <c r="A264" s="29">
        <f t="shared" si="50"/>
        <v>1285</v>
      </c>
      <c r="B264" s="30">
        <f t="shared" si="51"/>
        <v>22564.211487960009</v>
      </c>
      <c r="C264" s="31">
        <f t="shared" ref="C264:C278" si="61">3.14*A264/1000*(A264+$V$132)/1000*$D$4*$V$131</f>
        <v>22564.211487960005</v>
      </c>
      <c r="D264" s="30">
        <f t="shared" si="53"/>
        <v>631927.54264042655</v>
      </c>
      <c r="E264" s="32">
        <f t="shared" si="52"/>
        <v>2870</v>
      </c>
      <c r="F264" s="15"/>
      <c r="G264" s="33">
        <f t="shared" si="54"/>
        <v>261</v>
      </c>
      <c r="H264" s="23">
        <f t="shared" si="57"/>
        <v>64.613086571981469</v>
      </c>
      <c r="I264" s="24">
        <f t="shared" si="55"/>
        <v>7309.4993245014412</v>
      </c>
      <c r="J264" s="33">
        <f t="shared" si="56"/>
        <v>2670</v>
      </c>
      <c r="K264" s="23">
        <f t="shared" si="58"/>
        <v>95.337583199999997</v>
      </c>
      <c r="L264" s="23">
        <f t="shared" si="59"/>
        <v>26.367528738510366</v>
      </c>
      <c r="M264" s="23">
        <f t="shared" si="60"/>
        <v>2900</v>
      </c>
    </row>
    <row r="265" spans="1:13" x14ac:dyDescent="0.3">
      <c r="A265" s="29">
        <f t="shared" ref="A265:A278" si="62">$D$3+A264</f>
        <v>1290</v>
      </c>
      <c r="B265" s="30">
        <f t="shared" ref="B265:B278" si="63">((D265*$D$4*$D$5)*2.71)/1000000</f>
        <v>22723.467420960002</v>
      </c>
      <c r="C265" s="31">
        <f t="shared" si="61"/>
        <v>22723.467420960002</v>
      </c>
      <c r="D265" s="30">
        <f t="shared" si="53"/>
        <v>636387.62361623626</v>
      </c>
      <c r="E265" s="32">
        <f t="shared" ref="E265:E278" si="64">(A265*2)+300</f>
        <v>2880</v>
      </c>
      <c r="F265" s="15"/>
      <c r="G265" s="33">
        <f t="shared" si="54"/>
        <v>262</v>
      </c>
      <c r="H265" s="23">
        <f t="shared" si="57"/>
        <v>64.823277232907756</v>
      </c>
      <c r="I265" s="24">
        <f t="shared" si="55"/>
        <v>7337.505069039762</v>
      </c>
      <c r="J265" s="33">
        <f t="shared" si="56"/>
        <v>2680</v>
      </c>
      <c r="K265" s="23">
        <f t="shared" si="58"/>
        <v>95.6946528</v>
      </c>
      <c r="L265" s="23">
        <f t="shared" si="59"/>
        <v>26.458877787031739</v>
      </c>
      <c r="M265" s="23">
        <f t="shared" si="60"/>
        <v>2910</v>
      </c>
    </row>
    <row r="266" spans="1:13" x14ac:dyDescent="0.3">
      <c r="A266" s="29">
        <f t="shared" si="62"/>
        <v>1295</v>
      </c>
      <c r="B266" s="30">
        <f t="shared" si="63"/>
        <v>22883.277287640005</v>
      </c>
      <c r="C266" s="31">
        <f t="shared" si="61"/>
        <v>22883.277287640001</v>
      </c>
      <c r="D266" s="30">
        <f t="shared" ref="D266:D278" si="65">C266/$D$4/2.71/$D$5*1000000</f>
        <v>640863.21791717922</v>
      </c>
      <c r="E266" s="32">
        <f t="shared" si="64"/>
        <v>2890</v>
      </c>
      <c r="F266" s="15"/>
      <c r="G266" s="33">
        <f t="shared" si="54"/>
        <v>263</v>
      </c>
      <c r="H266" s="23">
        <f t="shared" si="57"/>
        <v>65.033262436816173</v>
      </c>
      <c r="I266" s="24">
        <f t="shared" si="55"/>
        <v>7365.5108135780811</v>
      </c>
      <c r="J266" s="33">
        <f t="shared" si="56"/>
        <v>2690</v>
      </c>
      <c r="K266" s="23">
        <f t="shared" si="58"/>
        <v>96.051722400000003</v>
      </c>
      <c r="L266" s="23">
        <f t="shared" si="59"/>
        <v>26.55017957053435</v>
      </c>
      <c r="M266" s="23">
        <f t="shared" si="60"/>
        <v>2920</v>
      </c>
    </row>
    <row r="267" spans="1:13" x14ac:dyDescent="0.3">
      <c r="A267" s="29">
        <f t="shared" si="62"/>
        <v>1300</v>
      </c>
      <c r="B267" s="30">
        <f t="shared" si="63"/>
        <v>23043.641088</v>
      </c>
      <c r="C267" s="31">
        <f t="shared" si="61"/>
        <v>23043.641088</v>
      </c>
      <c r="D267" s="30">
        <f t="shared" si="65"/>
        <v>645354.32554325543</v>
      </c>
      <c r="E267" s="32">
        <f t="shared" si="64"/>
        <v>2900</v>
      </c>
      <c r="F267" s="15"/>
      <c r="G267" s="33">
        <f t="shared" si="54"/>
        <v>264</v>
      </c>
      <c r="H267" s="23">
        <f t="shared" si="57"/>
        <v>65.243042785021458</v>
      </c>
      <c r="I267" s="24">
        <f t="shared" si="55"/>
        <v>7393.516558116401</v>
      </c>
      <c r="J267" s="33">
        <f t="shared" si="56"/>
        <v>2700</v>
      </c>
      <c r="K267" s="23">
        <f t="shared" si="58"/>
        <v>96.408792000000005</v>
      </c>
      <c r="L267" s="23">
        <f t="shared" si="59"/>
        <v>26.641434162308741</v>
      </c>
      <c r="M267" s="23">
        <f t="shared" si="60"/>
        <v>2930</v>
      </c>
    </row>
    <row r="268" spans="1:13" x14ac:dyDescent="0.3">
      <c r="A268" s="29">
        <f t="shared" si="62"/>
        <v>1305</v>
      </c>
      <c r="B268" s="30">
        <f t="shared" si="63"/>
        <v>23204.558822040002</v>
      </c>
      <c r="C268" s="31">
        <f t="shared" si="61"/>
        <v>23204.558822040002</v>
      </c>
      <c r="D268" s="30">
        <f t="shared" si="65"/>
        <v>649860.946494465</v>
      </c>
      <c r="E268" s="32">
        <f t="shared" si="64"/>
        <v>2910</v>
      </c>
      <c r="F268" s="15"/>
      <c r="G268" s="33">
        <f t="shared" si="54"/>
        <v>265</v>
      </c>
      <c r="H268" s="23">
        <f t="shared" si="57"/>
        <v>65.452618875910829</v>
      </c>
      <c r="I268" s="24">
        <f t="shared" si="55"/>
        <v>7421.522302654721</v>
      </c>
      <c r="J268" s="33">
        <f t="shared" si="56"/>
        <v>2710</v>
      </c>
      <c r="K268" s="23">
        <f t="shared" si="58"/>
        <v>96.765861599999994</v>
      </c>
      <c r="L268" s="23">
        <f t="shared" si="59"/>
        <v>26.732641635456162</v>
      </c>
      <c r="M268" s="23">
        <f t="shared" si="60"/>
        <v>2940</v>
      </c>
    </row>
    <row r="269" spans="1:13" x14ac:dyDescent="0.3">
      <c r="A269" s="29">
        <f t="shared" si="62"/>
        <v>1310</v>
      </c>
      <c r="B269" s="30">
        <f t="shared" si="63"/>
        <v>23366.03048976</v>
      </c>
      <c r="C269" s="31">
        <f t="shared" si="61"/>
        <v>23366.03048976</v>
      </c>
      <c r="D269" s="30">
        <f t="shared" si="65"/>
        <v>654383.08077080769</v>
      </c>
      <c r="E269" s="32">
        <f t="shared" si="64"/>
        <v>2920</v>
      </c>
      <c r="F269" s="15"/>
      <c r="G269" s="33">
        <f t="shared" si="54"/>
        <v>266</v>
      </c>
      <c r="H269" s="23">
        <f t="shared" si="57"/>
        <v>65.661991304964118</v>
      </c>
      <c r="I269" s="24">
        <f t="shared" si="55"/>
        <v>7449.5280471930419</v>
      </c>
      <c r="J269" s="33">
        <f t="shared" si="56"/>
        <v>2720</v>
      </c>
      <c r="K269" s="23">
        <f t="shared" si="58"/>
        <v>97.122931200000011</v>
      </c>
      <c r="L269" s="23">
        <f t="shared" si="59"/>
        <v>26.823802062889424</v>
      </c>
      <c r="M269" s="23">
        <f t="shared" si="60"/>
        <v>2950</v>
      </c>
    </row>
    <row r="270" spans="1:13" x14ac:dyDescent="0.3">
      <c r="A270" s="29">
        <f t="shared" si="62"/>
        <v>1315</v>
      </c>
      <c r="B270" s="30">
        <f t="shared" si="63"/>
        <v>23528.056091160008</v>
      </c>
      <c r="C270" s="31">
        <f t="shared" si="61"/>
        <v>23528.056091160001</v>
      </c>
      <c r="D270" s="30">
        <f t="shared" si="65"/>
        <v>658920.72837228386</v>
      </c>
      <c r="E270" s="32">
        <f t="shared" si="64"/>
        <v>2930</v>
      </c>
      <c r="F270" s="15"/>
      <c r="G270" s="33">
        <f t="shared" si="54"/>
        <v>267</v>
      </c>
      <c r="H270" s="23">
        <f t="shared" si="57"/>
        <v>65.871160664773214</v>
      </c>
      <c r="I270" s="24">
        <f t="shared" si="55"/>
        <v>7477.53379173136</v>
      </c>
      <c r="J270" s="33">
        <f t="shared" si="56"/>
        <v>2730</v>
      </c>
      <c r="K270" s="23">
        <f t="shared" si="58"/>
        <v>97.480000799999999</v>
      </c>
      <c r="L270" s="23">
        <f t="shared" si="59"/>
        <v>26.914915517333409</v>
      </c>
      <c r="M270" s="23">
        <f t="shared" si="60"/>
        <v>2960</v>
      </c>
    </row>
    <row r="271" spans="1:13" x14ac:dyDescent="0.3">
      <c r="A271" s="29">
        <f t="shared" si="62"/>
        <v>1320</v>
      </c>
      <c r="B271" s="30">
        <f t="shared" si="63"/>
        <v>23690.635626239997</v>
      </c>
      <c r="C271" s="31">
        <f t="shared" si="61"/>
        <v>23690.63562624</v>
      </c>
      <c r="D271" s="30">
        <f t="shared" si="65"/>
        <v>663473.88929889305</v>
      </c>
      <c r="E271" s="32">
        <f t="shared" si="64"/>
        <v>2940</v>
      </c>
      <c r="F271" s="15"/>
      <c r="G271" s="33">
        <f t="shared" si="54"/>
        <v>268</v>
      </c>
      <c r="H271" s="23">
        <f t="shared" si="57"/>
        <v>66.080127545061956</v>
      </c>
      <c r="I271" s="24">
        <f t="shared" si="55"/>
        <v>7505.5395362696809</v>
      </c>
      <c r="J271" s="33">
        <f t="shared" si="56"/>
        <v>2740</v>
      </c>
      <c r="K271" s="23">
        <f t="shared" si="58"/>
        <v>97.837070400000002</v>
      </c>
      <c r="L271" s="23">
        <f t="shared" si="59"/>
        <v>27.005982071325903</v>
      </c>
      <c r="M271" s="23">
        <f t="shared" si="60"/>
        <v>2970</v>
      </c>
    </row>
    <row r="272" spans="1:13" x14ac:dyDescent="0.3">
      <c r="A272" s="29">
        <f t="shared" si="62"/>
        <v>1325</v>
      </c>
      <c r="B272" s="30">
        <f t="shared" si="63"/>
        <v>23853.769094999996</v>
      </c>
      <c r="C272" s="31">
        <f t="shared" si="61"/>
        <v>23853.769095</v>
      </c>
      <c r="D272" s="30">
        <f t="shared" si="65"/>
        <v>668042.56355063547</v>
      </c>
      <c r="E272" s="61">
        <f t="shared" si="64"/>
        <v>2950</v>
      </c>
      <c r="G272" s="33">
        <f t="shared" si="54"/>
        <v>269</v>
      </c>
      <c r="H272" s="23">
        <f t="shared" si="57"/>
        <v>66.288892532705361</v>
      </c>
      <c r="I272" s="24">
        <f t="shared" si="55"/>
        <v>7533.5452808079999</v>
      </c>
      <c r="J272" s="33">
        <f t="shared" si="56"/>
        <v>2750</v>
      </c>
      <c r="K272" s="23">
        <f t="shared" si="58"/>
        <v>98.194140000000004</v>
      </c>
      <c r="L272" s="23">
        <f t="shared" si="59"/>
        <v>27.097001797218077</v>
      </c>
      <c r="M272" s="23">
        <f t="shared" si="60"/>
        <v>2980</v>
      </c>
    </row>
    <row r="273" spans="1:13" x14ac:dyDescent="0.3">
      <c r="A273" s="29">
        <f t="shared" si="62"/>
        <v>1330</v>
      </c>
      <c r="B273" s="30">
        <f t="shared" si="63"/>
        <v>24017.456497439998</v>
      </c>
      <c r="C273" s="31">
        <f t="shared" si="61"/>
        <v>24017.456497439998</v>
      </c>
      <c r="D273" s="30">
        <f t="shared" si="65"/>
        <v>672626.75112751126</v>
      </c>
      <c r="E273" s="61">
        <f t="shared" si="64"/>
        <v>2960</v>
      </c>
      <c r="G273" s="33">
        <f t="shared" si="54"/>
        <v>270</v>
      </c>
      <c r="H273" s="23">
        <f t="shared" si="57"/>
        <v>66.497456211748798</v>
      </c>
      <c r="I273" s="24">
        <f t="shared" si="55"/>
        <v>7561.5510253463181</v>
      </c>
      <c r="J273" s="33">
        <f t="shared" si="56"/>
        <v>2760</v>
      </c>
      <c r="K273" s="23">
        <f t="shared" si="58"/>
        <v>98.551209600000007</v>
      </c>
      <c r="L273" s="23">
        <f t="shared" si="59"/>
        <v>27.187974767175412</v>
      </c>
      <c r="M273" s="23">
        <f t="shared" si="60"/>
        <v>2990</v>
      </c>
    </row>
    <row r="274" spans="1:13" x14ac:dyDescent="0.3">
      <c r="A274" s="29">
        <f t="shared" si="62"/>
        <v>1335</v>
      </c>
      <c r="B274" s="30">
        <f t="shared" si="63"/>
        <v>24181.69783356</v>
      </c>
      <c r="C274" s="31">
        <f t="shared" si="61"/>
        <v>24181.69783356</v>
      </c>
      <c r="D274" s="30">
        <f t="shared" si="65"/>
        <v>677226.4520295203</v>
      </c>
      <c r="E274" s="61">
        <f t="shared" si="64"/>
        <v>2970</v>
      </c>
      <c r="G274" s="33">
        <f t="shared" si="54"/>
        <v>271</v>
      </c>
      <c r="H274" s="23">
        <f t="shared" si="57"/>
        <v>66.705819163427194</v>
      </c>
      <c r="I274" s="24">
        <f t="shared" si="55"/>
        <v>7589.5567698846398</v>
      </c>
      <c r="J274" s="33">
        <f t="shared" si="56"/>
        <v>2770</v>
      </c>
      <c r="K274" s="23">
        <f t="shared" si="58"/>
        <v>98.90827920000001</v>
      </c>
      <c r="L274" s="23">
        <f t="shared" si="59"/>
        <v>27.278901053178124</v>
      </c>
      <c r="M274" s="23">
        <f t="shared" si="60"/>
        <v>3000</v>
      </c>
    </row>
    <row r="275" spans="1:13" x14ac:dyDescent="0.3">
      <c r="A275" s="29">
        <f t="shared" si="62"/>
        <v>1340</v>
      </c>
      <c r="B275" s="30">
        <f t="shared" si="63"/>
        <v>24346.493103360004</v>
      </c>
      <c r="C275" s="31">
        <f t="shared" si="61"/>
        <v>24346.493103360004</v>
      </c>
      <c r="D275" s="30">
        <f t="shared" si="65"/>
        <v>681841.66625666269</v>
      </c>
      <c r="E275" s="61">
        <f t="shared" si="64"/>
        <v>2980</v>
      </c>
      <c r="G275" s="33">
        <f t="shared" si="54"/>
        <v>272</v>
      </c>
      <c r="H275" s="23">
        <f t="shared" si="57"/>
        <v>66.91398196618384</v>
      </c>
      <c r="I275" s="24">
        <f t="shared" si="55"/>
        <v>7617.5625144229589</v>
      </c>
      <c r="J275" s="33">
        <f t="shared" si="56"/>
        <v>2780</v>
      </c>
      <c r="K275" s="23">
        <f t="shared" si="58"/>
        <v>99.265348799999998</v>
      </c>
      <c r="L275" s="23">
        <f t="shared" si="59"/>
        <v>27.369780727021926</v>
      </c>
      <c r="M275" s="23">
        <f t="shared" si="60"/>
        <v>3010</v>
      </c>
    </row>
    <row r="276" spans="1:13" x14ac:dyDescent="0.3">
      <c r="A276" s="29">
        <f t="shared" si="62"/>
        <v>1345</v>
      </c>
      <c r="B276" s="30">
        <f t="shared" si="63"/>
        <v>24511.842306840004</v>
      </c>
      <c r="C276" s="31">
        <f t="shared" si="61"/>
        <v>24511.842306840004</v>
      </c>
      <c r="D276" s="30">
        <f t="shared" si="65"/>
        <v>686472.39380893821</v>
      </c>
      <c r="E276" s="61">
        <f t="shared" si="64"/>
        <v>2990</v>
      </c>
      <c r="G276" s="33">
        <f t="shared" si="54"/>
        <v>273</v>
      </c>
      <c r="H276" s="23">
        <f t="shared" si="57"/>
        <v>67.12194519568915</v>
      </c>
      <c r="I276" s="24">
        <f t="shared" si="55"/>
        <v>7645.5682589612788</v>
      </c>
      <c r="J276" s="33">
        <f t="shared" si="56"/>
        <v>2790</v>
      </c>
      <c r="K276" s="23">
        <f t="shared" si="58"/>
        <v>99.622418400000001</v>
      </c>
      <c r="L276" s="23">
        <f t="shared" si="59"/>
        <v>27.460613860318755</v>
      </c>
      <c r="M276" s="23">
        <f t="shared" si="60"/>
        <v>300</v>
      </c>
    </row>
    <row r="277" spans="1:13" x14ac:dyDescent="0.3">
      <c r="A277" s="29">
        <f t="shared" si="62"/>
        <v>1350</v>
      </c>
      <c r="B277" s="30">
        <f t="shared" si="63"/>
        <v>24677.745444000004</v>
      </c>
      <c r="C277" s="31">
        <f t="shared" si="61"/>
        <v>24677.745444</v>
      </c>
      <c r="D277" s="30">
        <f t="shared" si="65"/>
        <v>691118.63468634698</v>
      </c>
      <c r="E277" s="61">
        <f t="shared" si="64"/>
        <v>3000</v>
      </c>
      <c r="G277" s="33">
        <f t="shared" si="54"/>
        <v>274</v>
      </c>
      <c r="H277" s="23">
        <f t="shared" si="57"/>
        <v>67.329709424859274</v>
      </c>
      <c r="I277" s="24">
        <f t="shared" si="55"/>
        <v>7673.5740034995979</v>
      </c>
      <c r="J277" s="33">
        <f t="shared" si="56"/>
        <v>2800</v>
      </c>
      <c r="K277" s="23">
        <f t="shared" si="58"/>
        <v>99.979487999999989</v>
      </c>
      <c r="L277" s="23">
        <f t="shared" si="59"/>
        <v>27.551400524497367</v>
      </c>
      <c r="M277" s="23">
        <f t="shared" si="60"/>
        <v>300</v>
      </c>
    </row>
    <row r="278" spans="1:13" x14ac:dyDescent="0.3">
      <c r="A278" s="29">
        <f t="shared" si="62"/>
        <v>1355</v>
      </c>
      <c r="B278" s="30">
        <f t="shared" si="63"/>
        <v>24844.202514839999</v>
      </c>
      <c r="C278" s="31">
        <f t="shared" si="61"/>
        <v>24844.202514839999</v>
      </c>
      <c r="D278" s="30">
        <f t="shared" si="65"/>
        <v>695780.38888888888</v>
      </c>
      <c r="E278" s="61">
        <f t="shared" si="64"/>
        <v>3010</v>
      </c>
      <c r="G278" s="33">
        <f t="shared" si="54"/>
        <v>275</v>
      </c>
      <c r="H278" s="23">
        <f t="shared" si="57"/>
        <v>67.537275223874403</v>
      </c>
      <c r="I278" s="24">
        <f t="shared" si="55"/>
        <v>7701.5797480379169</v>
      </c>
      <c r="J278" s="33">
        <f t="shared" si="56"/>
        <v>2810</v>
      </c>
      <c r="K278" s="23">
        <f t="shared" si="58"/>
        <v>100.33655759999999</v>
      </c>
      <c r="L278" s="23">
        <f t="shared" si="59"/>
        <v>27.642140790803904</v>
      </c>
      <c r="M278" s="23">
        <f t="shared" si="60"/>
        <v>300</v>
      </c>
    </row>
    <row r="279" spans="1:13" x14ac:dyDescent="0.3">
      <c r="C279" s="62"/>
      <c r="I279" s="24"/>
      <c r="J279" s="33"/>
      <c r="K279" s="23"/>
      <c r="L279" s="23"/>
      <c r="M279" s="23"/>
    </row>
    <row r="280" spans="1:13" x14ac:dyDescent="0.3">
      <c r="C280" s="62"/>
    </row>
    <row r="281" spans="1:13" x14ac:dyDescent="0.3">
      <c r="C281" s="62"/>
    </row>
    <row r="282" spans="1:13" x14ac:dyDescent="0.3">
      <c r="C282" s="62"/>
    </row>
    <row r="283" spans="1:13" x14ac:dyDescent="0.3">
      <c r="C283" s="62"/>
    </row>
    <row r="284" spans="1:13" x14ac:dyDescent="0.3">
      <c r="C284" s="62"/>
    </row>
    <row r="285" spans="1:13" x14ac:dyDescent="0.3">
      <c r="C285" s="62"/>
    </row>
    <row r="286" spans="1:13" x14ac:dyDescent="0.3">
      <c r="C286" s="62"/>
    </row>
    <row r="287" spans="1:13" x14ac:dyDescent="0.3">
      <c r="C287" s="62"/>
    </row>
    <row r="288" spans="1:13" x14ac:dyDescent="0.3">
      <c r="C288" s="62"/>
    </row>
    <row r="289" spans="3:3" x14ac:dyDescent="0.3">
      <c r="C289" s="62"/>
    </row>
    <row r="290" spans="3:3" x14ac:dyDescent="0.3">
      <c r="C290" s="62"/>
    </row>
    <row r="291" spans="3:3" x14ac:dyDescent="0.3">
      <c r="C291" s="62"/>
    </row>
    <row r="292" spans="3:3" x14ac:dyDescent="0.3">
      <c r="C292" s="62"/>
    </row>
    <row r="293" spans="3:3" x14ac:dyDescent="0.3">
      <c r="C293" s="62"/>
    </row>
    <row r="294" spans="3:3" x14ac:dyDescent="0.3">
      <c r="C294" s="62"/>
    </row>
    <row r="295" spans="3:3" x14ac:dyDescent="0.3">
      <c r="C295" s="62"/>
    </row>
    <row r="296" spans="3:3" x14ac:dyDescent="0.3">
      <c r="C296" s="62"/>
    </row>
    <row r="297" spans="3:3" x14ac:dyDescent="0.3">
      <c r="C297" s="62"/>
    </row>
    <row r="298" spans="3:3" x14ac:dyDescent="0.3">
      <c r="C298" s="62"/>
    </row>
    <row r="299" spans="3:3" x14ac:dyDescent="0.3">
      <c r="C299" s="62"/>
    </row>
    <row r="300" spans="3:3" x14ac:dyDescent="0.3">
      <c r="C300" s="62"/>
    </row>
    <row r="301" spans="3:3" x14ac:dyDescent="0.3">
      <c r="C301" s="62"/>
    </row>
    <row r="302" spans="3:3" x14ac:dyDescent="0.3">
      <c r="C302" s="62"/>
    </row>
    <row r="303" spans="3:3" x14ac:dyDescent="0.3">
      <c r="C303" s="62"/>
    </row>
    <row r="304" spans="3:3" x14ac:dyDescent="0.3">
      <c r="C304" s="62"/>
    </row>
    <row r="305" spans="3:3" x14ac:dyDescent="0.3">
      <c r="C305" s="62"/>
    </row>
    <row r="306" spans="3:3" x14ac:dyDescent="0.3">
      <c r="C306" s="62"/>
    </row>
    <row r="307" spans="3:3" x14ac:dyDescent="0.3">
      <c r="C307" s="62"/>
    </row>
    <row r="308" spans="3:3" x14ac:dyDescent="0.3">
      <c r="C308" s="62"/>
    </row>
    <row r="309" spans="3:3" x14ac:dyDescent="0.3">
      <c r="C309" s="62"/>
    </row>
    <row r="310" spans="3:3" x14ac:dyDescent="0.3">
      <c r="C310" s="62"/>
    </row>
    <row r="311" spans="3:3" x14ac:dyDescent="0.3">
      <c r="C311" s="62"/>
    </row>
    <row r="312" spans="3:3" x14ac:dyDescent="0.3">
      <c r="C312" s="62"/>
    </row>
    <row r="313" spans="3:3" x14ac:dyDescent="0.3">
      <c r="C313" s="62"/>
    </row>
    <row r="314" spans="3:3" x14ac:dyDescent="0.3">
      <c r="C314" s="62"/>
    </row>
    <row r="315" spans="3:3" x14ac:dyDescent="0.3">
      <c r="C315" s="62"/>
    </row>
    <row r="316" spans="3:3" x14ac:dyDescent="0.3">
      <c r="C316" s="62"/>
    </row>
    <row r="317" spans="3:3" x14ac:dyDescent="0.3">
      <c r="C317" s="62"/>
    </row>
    <row r="318" spans="3:3" x14ac:dyDescent="0.3">
      <c r="C318" s="62"/>
    </row>
    <row r="319" spans="3:3" x14ac:dyDescent="0.3">
      <c r="C319" s="62"/>
    </row>
    <row r="320" spans="3:3" x14ac:dyDescent="0.3">
      <c r="C320" s="62"/>
    </row>
    <row r="321" spans="3:3" x14ac:dyDescent="0.3">
      <c r="C321" s="62"/>
    </row>
    <row r="322" spans="3:3" x14ac:dyDescent="0.3">
      <c r="C322" s="62"/>
    </row>
    <row r="323" spans="3:3" x14ac:dyDescent="0.3">
      <c r="C323" s="62"/>
    </row>
    <row r="324" spans="3:3" x14ac:dyDescent="0.3">
      <c r="C324" s="62"/>
    </row>
    <row r="325" spans="3:3" x14ac:dyDescent="0.3">
      <c r="C325" s="62"/>
    </row>
    <row r="326" spans="3:3" x14ac:dyDescent="0.3">
      <c r="C326" s="62"/>
    </row>
    <row r="327" spans="3:3" x14ac:dyDescent="0.3">
      <c r="C327" s="62"/>
    </row>
    <row r="328" spans="3:3" x14ac:dyDescent="0.3">
      <c r="C328" s="62"/>
    </row>
    <row r="329" spans="3:3" x14ac:dyDescent="0.3">
      <c r="C329" s="62"/>
    </row>
    <row r="330" spans="3:3" x14ac:dyDescent="0.3">
      <c r="C330" s="62"/>
    </row>
    <row r="331" spans="3:3" x14ac:dyDescent="0.3">
      <c r="C331" s="62"/>
    </row>
    <row r="332" spans="3:3" x14ac:dyDescent="0.3">
      <c r="C332" s="62"/>
    </row>
    <row r="333" spans="3:3" x14ac:dyDescent="0.3">
      <c r="C333" s="62"/>
    </row>
    <row r="334" spans="3:3" x14ac:dyDescent="0.3">
      <c r="C334" s="62"/>
    </row>
    <row r="335" spans="3:3" x14ac:dyDescent="0.3">
      <c r="C335" s="62"/>
    </row>
    <row r="336" spans="3:3" x14ac:dyDescent="0.3">
      <c r="C336" s="62"/>
    </row>
    <row r="337" spans="3:3" x14ac:dyDescent="0.3">
      <c r="C337" s="62"/>
    </row>
    <row r="338" spans="3:3" x14ac:dyDescent="0.3">
      <c r="C338" s="62"/>
    </row>
    <row r="339" spans="3:3" x14ac:dyDescent="0.3">
      <c r="C339" s="62"/>
    </row>
    <row r="340" spans="3:3" x14ac:dyDescent="0.3">
      <c r="C340" s="62"/>
    </row>
    <row r="341" spans="3:3" x14ac:dyDescent="0.3">
      <c r="C341" s="62"/>
    </row>
    <row r="342" spans="3:3" x14ac:dyDescent="0.3">
      <c r="C342" s="62"/>
    </row>
    <row r="343" spans="3:3" x14ac:dyDescent="0.3">
      <c r="C343" s="62"/>
    </row>
    <row r="344" spans="3:3" x14ac:dyDescent="0.3">
      <c r="C344" s="62"/>
    </row>
    <row r="345" spans="3:3" x14ac:dyDescent="0.3">
      <c r="C345" s="62"/>
    </row>
    <row r="346" spans="3:3" x14ac:dyDescent="0.3">
      <c r="C346" s="62"/>
    </row>
    <row r="347" spans="3:3" x14ac:dyDescent="0.3">
      <c r="C347" s="62"/>
    </row>
    <row r="348" spans="3:3" x14ac:dyDescent="0.3">
      <c r="C348" s="62"/>
    </row>
    <row r="349" spans="3:3" x14ac:dyDescent="0.3">
      <c r="C349" s="62"/>
    </row>
    <row r="350" spans="3:3" x14ac:dyDescent="0.3">
      <c r="C350" s="62"/>
    </row>
    <row r="351" spans="3:3" x14ac:dyDescent="0.3">
      <c r="C351" s="62"/>
    </row>
    <row r="352" spans="3:3" x14ac:dyDescent="0.3">
      <c r="C352" s="62"/>
    </row>
    <row r="353" spans="3:3" x14ac:dyDescent="0.3">
      <c r="C353" s="62"/>
    </row>
    <row r="354" spans="3:3" x14ac:dyDescent="0.3">
      <c r="C354" s="62"/>
    </row>
    <row r="355" spans="3:3" x14ac:dyDescent="0.3">
      <c r="C355" s="62"/>
    </row>
    <row r="356" spans="3:3" x14ac:dyDescent="0.3">
      <c r="C356" s="62"/>
    </row>
    <row r="357" spans="3:3" x14ac:dyDescent="0.3">
      <c r="C357" s="62"/>
    </row>
    <row r="358" spans="3:3" x14ac:dyDescent="0.3">
      <c r="C358" s="62"/>
    </row>
    <row r="359" spans="3:3" x14ac:dyDescent="0.3">
      <c r="C359" s="62"/>
    </row>
    <row r="360" spans="3:3" x14ac:dyDescent="0.3">
      <c r="C360" s="62"/>
    </row>
    <row r="361" spans="3:3" x14ac:dyDescent="0.3">
      <c r="C361" s="62"/>
    </row>
    <row r="362" spans="3:3" x14ac:dyDescent="0.3">
      <c r="C362" s="62"/>
    </row>
    <row r="363" spans="3:3" x14ac:dyDescent="0.3">
      <c r="C363" s="62"/>
    </row>
    <row r="364" spans="3:3" x14ac:dyDescent="0.3">
      <c r="C364" s="62"/>
    </row>
    <row r="365" spans="3:3" x14ac:dyDescent="0.3">
      <c r="C365" s="62"/>
    </row>
    <row r="366" spans="3:3" x14ac:dyDescent="0.3">
      <c r="C366" s="62"/>
    </row>
    <row r="367" spans="3:3" x14ac:dyDescent="0.3">
      <c r="C367" s="62"/>
    </row>
    <row r="368" spans="3:3" x14ac:dyDescent="0.3">
      <c r="C368" s="62"/>
    </row>
    <row r="369" spans="3:3" x14ac:dyDescent="0.3">
      <c r="C369" s="62"/>
    </row>
    <row r="370" spans="3:3" x14ac:dyDescent="0.3">
      <c r="C370" s="62"/>
    </row>
    <row r="371" spans="3:3" x14ac:dyDescent="0.3">
      <c r="C371" s="62"/>
    </row>
    <row r="372" spans="3:3" x14ac:dyDescent="0.3">
      <c r="C372" s="62"/>
    </row>
    <row r="373" spans="3:3" x14ac:dyDescent="0.3">
      <c r="C373" s="62"/>
    </row>
    <row r="374" spans="3:3" x14ac:dyDescent="0.3">
      <c r="C374" s="62"/>
    </row>
    <row r="375" spans="3:3" x14ac:dyDescent="0.3">
      <c r="C375" s="62"/>
    </row>
    <row r="376" spans="3:3" x14ac:dyDescent="0.3">
      <c r="C376" s="62"/>
    </row>
    <row r="377" spans="3:3" x14ac:dyDescent="0.3">
      <c r="C377" s="62"/>
    </row>
    <row r="378" spans="3:3" x14ac:dyDescent="0.3">
      <c r="C378" s="62"/>
    </row>
    <row r="379" spans="3:3" x14ac:dyDescent="0.3">
      <c r="C379" s="62"/>
    </row>
    <row r="380" spans="3:3" x14ac:dyDescent="0.3">
      <c r="C380" s="62"/>
    </row>
    <row r="381" spans="3:3" x14ac:dyDescent="0.3">
      <c r="C381" s="62"/>
    </row>
    <row r="382" spans="3:3" x14ac:dyDescent="0.3">
      <c r="C382" s="62"/>
    </row>
    <row r="383" spans="3:3" x14ac:dyDescent="0.3">
      <c r="C383" s="62"/>
    </row>
    <row r="384" spans="3:3" x14ac:dyDescent="0.3">
      <c r="C384" s="62"/>
    </row>
    <row r="385" spans="3:3" x14ac:dyDescent="0.3">
      <c r="C385" s="62"/>
    </row>
    <row r="386" spans="3:3" x14ac:dyDescent="0.3">
      <c r="C386" s="62"/>
    </row>
    <row r="387" spans="3:3" x14ac:dyDescent="0.3">
      <c r="C387" s="62"/>
    </row>
    <row r="388" spans="3:3" x14ac:dyDescent="0.3">
      <c r="C388" s="62"/>
    </row>
    <row r="389" spans="3:3" x14ac:dyDescent="0.3">
      <c r="C389" s="62"/>
    </row>
    <row r="390" spans="3:3" x14ac:dyDescent="0.3">
      <c r="C390" s="62"/>
    </row>
    <row r="391" spans="3:3" x14ac:dyDescent="0.3">
      <c r="C391" s="62"/>
    </row>
    <row r="392" spans="3:3" x14ac:dyDescent="0.3">
      <c r="C392" s="62"/>
    </row>
    <row r="393" spans="3:3" x14ac:dyDescent="0.3">
      <c r="C393" s="62"/>
    </row>
    <row r="394" spans="3:3" x14ac:dyDescent="0.3">
      <c r="C394" s="62"/>
    </row>
    <row r="395" spans="3:3" x14ac:dyDescent="0.3">
      <c r="C395" s="62"/>
    </row>
    <row r="396" spans="3:3" x14ac:dyDescent="0.3">
      <c r="C396" s="62"/>
    </row>
    <row r="397" spans="3:3" x14ac:dyDescent="0.3">
      <c r="C397" s="62"/>
    </row>
    <row r="398" spans="3:3" x14ac:dyDescent="0.3">
      <c r="C398" s="62"/>
    </row>
    <row r="399" spans="3:3" x14ac:dyDescent="0.3">
      <c r="C399" s="62"/>
    </row>
    <row r="400" spans="3:3" x14ac:dyDescent="0.3">
      <c r="C400" s="62"/>
    </row>
    <row r="401" spans="3:3" x14ac:dyDescent="0.3">
      <c r="C401" s="62"/>
    </row>
    <row r="402" spans="3:3" x14ac:dyDescent="0.3">
      <c r="C402" s="62"/>
    </row>
    <row r="403" spans="3:3" x14ac:dyDescent="0.3">
      <c r="C403" s="62"/>
    </row>
    <row r="404" spans="3:3" x14ac:dyDescent="0.3">
      <c r="C404" s="62"/>
    </row>
    <row r="405" spans="3:3" x14ac:dyDescent="0.3">
      <c r="C405" s="62"/>
    </row>
    <row r="406" spans="3:3" x14ac:dyDescent="0.3">
      <c r="C406" s="62"/>
    </row>
    <row r="407" spans="3:3" x14ac:dyDescent="0.3">
      <c r="C407" s="62"/>
    </row>
    <row r="408" spans="3:3" x14ac:dyDescent="0.3">
      <c r="C408" s="62"/>
    </row>
    <row r="409" spans="3:3" x14ac:dyDescent="0.3">
      <c r="C409" s="62"/>
    </row>
    <row r="410" spans="3:3" x14ac:dyDescent="0.3">
      <c r="C410" s="62"/>
    </row>
    <row r="411" spans="3:3" x14ac:dyDescent="0.3">
      <c r="C411" s="62"/>
    </row>
    <row r="412" spans="3:3" x14ac:dyDescent="0.3">
      <c r="C412" s="62"/>
    </row>
    <row r="413" spans="3:3" x14ac:dyDescent="0.3">
      <c r="C413" s="62"/>
    </row>
    <row r="414" spans="3:3" x14ac:dyDescent="0.3">
      <c r="C414" s="62"/>
    </row>
    <row r="415" spans="3:3" x14ac:dyDescent="0.3">
      <c r="C415" s="62"/>
    </row>
    <row r="416" spans="3:3" x14ac:dyDescent="0.3">
      <c r="C416" s="62"/>
    </row>
    <row r="417" spans="3:3" x14ac:dyDescent="0.3">
      <c r="C417" s="62"/>
    </row>
    <row r="418" spans="3:3" x14ac:dyDescent="0.3">
      <c r="C418" s="62"/>
    </row>
    <row r="419" spans="3:3" x14ac:dyDescent="0.3">
      <c r="C419" s="62"/>
    </row>
    <row r="420" spans="3:3" x14ac:dyDescent="0.3">
      <c r="C420" s="62"/>
    </row>
    <row r="421" spans="3:3" x14ac:dyDescent="0.3">
      <c r="C421" s="62"/>
    </row>
    <row r="422" spans="3:3" x14ac:dyDescent="0.3">
      <c r="C422" s="62"/>
    </row>
    <row r="423" spans="3:3" x14ac:dyDescent="0.3">
      <c r="C423" s="62"/>
    </row>
    <row r="424" spans="3:3" x14ac:dyDescent="0.3">
      <c r="C424" s="62"/>
    </row>
    <row r="425" spans="3:3" x14ac:dyDescent="0.3">
      <c r="C425" s="62"/>
    </row>
    <row r="426" spans="3:3" x14ac:dyDescent="0.3">
      <c r="C426" s="62"/>
    </row>
    <row r="427" spans="3:3" x14ac:dyDescent="0.3">
      <c r="C427" s="62"/>
    </row>
    <row r="428" spans="3:3" x14ac:dyDescent="0.3">
      <c r="C428" s="62"/>
    </row>
    <row r="429" spans="3:3" x14ac:dyDescent="0.3">
      <c r="C429" s="62"/>
    </row>
    <row r="430" spans="3:3" x14ac:dyDescent="0.3">
      <c r="C430" s="62"/>
    </row>
    <row r="431" spans="3:3" x14ac:dyDescent="0.3">
      <c r="C431" s="62"/>
    </row>
    <row r="432" spans="3:3" x14ac:dyDescent="0.3">
      <c r="C432" s="62"/>
    </row>
    <row r="433" spans="3:3" x14ac:dyDescent="0.3">
      <c r="C433" s="62"/>
    </row>
    <row r="434" spans="3:3" x14ac:dyDescent="0.3">
      <c r="C434" s="62"/>
    </row>
    <row r="435" spans="3:3" x14ac:dyDescent="0.3">
      <c r="C435" s="62"/>
    </row>
    <row r="436" spans="3:3" x14ac:dyDescent="0.3">
      <c r="C436" s="62"/>
    </row>
    <row r="437" spans="3:3" x14ac:dyDescent="0.3">
      <c r="C437" s="62"/>
    </row>
    <row r="438" spans="3:3" x14ac:dyDescent="0.3">
      <c r="C438" s="62"/>
    </row>
    <row r="439" spans="3:3" x14ac:dyDescent="0.3">
      <c r="C439" s="62"/>
    </row>
    <row r="440" spans="3:3" x14ac:dyDescent="0.3">
      <c r="C440" s="62"/>
    </row>
    <row r="441" spans="3:3" x14ac:dyDescent="0.3">
      <c r="C441" s="62"/>
    </row>
    <row r="442" spans="3:3" x14ac:dyDescent="0.3">
      <c r="C442" s="62"/>
    </row>
    <row r="443" spans="3:3" x14ac:dyDescent="0.3">
      <c r="C443" s="62"/>
    </row>
    <row r="444" spans="3:3" x14ac:dyDescent="0.3">
      <c r="C444" s="62"/>
    </row>
    <row r="445" spans="3:3" x14ac:dyDescent="0.3">
      <c r="C445" s="62"/>
    </row>
    <row r="446" spans="3:3" x14ac:dyDescent="0.3">
      <c r="C446" s="62"/>
    </row>
    <row r="447" spans="3:3" x14ac:dyDescent="0.3">
      <c r="C447" s="62"/>
    </row>
    <row r="448" spans="3:3" x14ac:dyDescent="0.3">
      <c r="C448" s="62"/>
    </row>
    <row r="449" spans="3:3" x14ac:dyDescent="0.3">
      <c r="C449" s="62"/>
    </row>
    <row r="450" spans="3:3" x14ac:dyDescent="0.3">
      <c r="C450" s="62"/>
    </row>
    <row r="451" spans="3:3" x14ac:dyDescent="0.3">
      <c r="C451" s="62"/>
    </row>
    <row r="452" spans="3:3" x14ac:dyDescent="0.3">
      <c r="C452" s="62"/>
    </row>
    <row r="453" spans="3:3" x14ac:dyDescent="0.3">
      <c r="C453" s="62"/>
    </row>
    <row r="454" spans="3:3" x14ac:dyDescent="0.3">
      <c r="C454" s="62"/>
    </row>
    <row r="455" spans="3:3" x14ac:dyDescent="0.3">
      <c r="C455" s="62"/>
    </row>
    <row r="456" spans="3:3" x14ac:dyDescent="0.3">
      <c r="C456" s="62"/>
    </row>
    <row r="457" spans="3:3" x14ac:dyDescent="0.3">
      <c r="C457" s="62"/>
    </row>
    <row r="458" spans="3:3" x14ac:dyDescent="0.3">
      <c r="C458" s="62"/>
    </row>
    <row r="459" spans="3:3" x14ac:dyDescent="0.3">
      <c r="C459" s="62"/>
    </row>
    <row r="460" spans="3:3" x14ac:dyDescent="0.3">
      <c r="C460" s="62"/>
    </row>
    <row r="461" spans="3:3" x14ac:dyDescent="0.3">
      <c r="C461" s="62"/>
    </row>
    <row r="462" spans="3:3" x14ac:dyDescent="0.3">
      <c r="C462" s="62"/>
    </row>
    <row r="463" spans="3:3" x14ac:dyDescent="0.3">
      <c r="C463" s="62"/>
    </row>
    <row r="464" spans="3:3" x14ac:dyDescent="0.3">
      <c r="C464" s="62"/>
    </row>
    <row r="465" spans="3:3" x14ac:dyDescent="0.3">
      <c r="C465" s="62"/>
    </row>
    <row r="466" spans="3:3" x14ac:dyDescent="0.3">
      <c r="C466" s="62"/>
    </row>
    <row r="467" spans="3:3" x14ac:dyDescent="0.3">
      <c r="C467" s="62"/>
    </row>
    <row r="468" spans="3:3" x14ac:dyDescent="0.3">
      <c r="C468" s="62"/>
    </row>
    <row r="469" spans="3:3" x14ac:dyDescent="0.3">
      <c r="C469" s="62"/>
    </row>
    <row r="470" spans="3:3" x14ac:dyDescent="0.3">
      <c r="C470" s="62"/>
    </row>
    <row r="471" spans="3:3" x14ac:dyDescent="0.3">
      <c r="C471" s="62"/>
    </row>
    <row r="472" spans="3:3" x14ac:dyDescent="0.3">
      <c r="C472" s="62"/>
    </row>
    <row r="473" spans="3:3" x14ac:dyDescent="0.3">
      <c r="C473" s="62"/>
    </row>
    <row r="474" spans="3:3" x14ac:dyDescent="0.3">
      <c r="C474" s="62"/>
    </row>
    <row r="475" spans="3:3" x14ac:dyDescent="0.3">
      <c r="C475" s="62"/>
    </row>
    <row r="476" spans="3:3" x14ac:dyDescent="0.3">
      <c r="C476" s="62"/>
    </row>
    <row r="477" spans="3:3" x14ac:dyDescent="0.3">
      <c r="C477" s="62"/>
    </row>
    <row r="478" spans="3:3" x14ac:dyDescent="0.3">
      <c r="C478" s="62"/>
    </row>
    <row r="479" spans="3:3" x14ac:dyDescent="0.3">
      <c r="C479" s="62"/>
    </row>
    <row r="480" spans="3:3" x14ac:dyDescent="0.3">
      <c r="C480" s="62"/>
    </row>
    <row r="481" spans="3:3" x14ac:dyDescent="0.3">
      <c r="C481" s="62"/>
    </row>
    <row r="482" spans="3:3" x14ac:dyDescent="0.3">
      <c r="C482" s="62"/>
    </row>
    <row r="483" spans="3:3" x14ac:dyDescent="0.3">
      <c r="C483" s="62"/>
    </row>
    <row r="484" spans="3:3" x14ac:dyDescent="0.3">
      <c r="C484" s="62"/>
    </row>
    <row r="485" spans="3:3" x14ac:dyDescent="0.3">
      <c r="C485" s="62"/>
    </row>
    <row r="486" spans="3:3" x14ac:dyDescent="0.3">
      <c r="C486" s="62"/>
    </row>
    <row r="487" spans="3:3" x14ac:dyDescent="0.3">
      <c r="C487" s="62"/>
    </row>
    <row r="488" spans="3:3" x14ac:dyDescent="0.3">
      <c r="C488" s="62"/>
    </row>
    <row r="489" spans="3:3" x14ac:dyDescent="0.3">
      <c r="C489" s="62"/>
    </row>
    <row r="490" spans="3:3" x14ac:dyDescent="0.3">
      <c r="C490" s="62"/>
    </row>
    <row r="491" spans="3:3" x14ac:dyDescent="0.3">
      <c r="C491" s="62"/>
    </row>
    <row r="492" spans="3:3" x14ac:dyDescent="0.3">
      <c r="C492" s="62"/>
    </row>
    <row r="493" spans="3:3" x14ac:dyDescent="0.3">
      <c r="C493" s="62"/>
    </row>
    <row r="494" spans="3:3" x14ac:dyDescent="0.3">
      <c r="C494" s="62"/>
    </row>
    <row r="495" spans="3:3" x14ac:dyDescent="0.3">
      <c r="C495" s="62"/>
    </row>
    <row r="496" spans="3:3" x14ac:dyDescent="0.3">
      <c r="C496" s="62"/>
    </row>
    <row r="497" spans="3:3" x14ac:dyDescent="0.3">
      <c r="C497" s="62"/>
    </row>
    <row r="498" spans="3:3" x14ac:dyDescent="0.3">
      <c r="C498" s="62"/>
    </row>
    <row r="499" spans="3:3" x14ac:dyDescent="0.3">
      <c r="C499" s="62"/>
    </row>
    <row r="500" spans="3:3" x14ac:dyDescent="0.3">
      <c r="C500" s="62"/>
    </row>
    <row r="501" spans="3:3" x14ac:dyDescent="0.3">
      <c r="C501" s="62"/>
    </row>
    <row r="502" spans="3:3" x14ac:dyDescent="0.3">
      <c r="C502" s="62"/>
    </row>
    <row r="503" spans="3:3" x14ac:dyDescent="0.3">
      <c r="C503" s="62"/>
    </row>
    <row r="504" spans="3:3" x14ac:dyDescent="0.3">
      <c r="C504" s="62"/>
    </row>
    <row r="505" spans="3:3" x14ac:dyDescent="0.3">
      <c r="C505" s="62"/>
    </row>
    <row r="506" spans="3:3" x14ac:dyDescent="0.3">
      <c r="C506" s="62"/>
    </row>
    <row r="507" spans="3:3" x14ac:dyDescent="0.3">
      <c r="C507" s="62"/>
    </row>
    <row r="508" spans="3:3" x14ac:dyDescent="0.3">
      <c r="C508" s="62"/>
    </row>
    <row r="509" spans="3:3" x14ac:dyDescent="0.3">
      <c r="C509" s="62"/>
    </row>
    <row r="510" spans="3:3" x14ac:dyDescent="0.3">
      <c r="C510" s="62"/>
    </row>
    <row r="511" spans="3:3" x14ac:dyDescent="0.3">
      <c r="C511" s="62"/>
    </row>
    <row r="512" spans="3:3" x14ac:dyDescent="0.3">
      <c r="C512" s="62"/>
    </row>
    <row r="513" spans="3:3" x14ac:dyDescent="0.3">
      <c r="C513" s="62"/>
    </row>
    <row r="514" spans="3:3" x14ac:dyDescent="0.3">
      <c r="C514" s="62"/>
    </row>
    <row r="515" spans="3:3" x14ac:dyDescent="0.3">
      <c r="C515" s="62"/>
    </row>
    <row r="516" spans="3:3" x14ac:dyDescent="0.3">
      <c r="C516" s="62"/>
    </row>
    <row r="517" spans="3:3" x14ac:dyDescent="0.3">
      <c r="C517" s="62"/>
    </row>
    <row r="518" spans="3:3" x14ac:dyDescent="0.3">
      <c r="C518" s="62"/>
    </row>
    <row r="519" spans="3:3" x14ac:dyDescent="0.3">
      <c r="C519" s="62"/>
    </row>
    <row r="520" spans="3:3" x14ac:dyDescent="0.3">
      <c r="C520" s="62"/>
    </row>
    <row r="521" spans="3:3" x14ac:dyDescent="0.3">
      <c r="C521" s="62"/>
    </row>
    <row r="522" spans="3:3" x14ac:dyDescent="0.3">
      <c r="C522" s="62"/>
    </row>
    <row r="523" spans="3:3" x14ac:dyDescent="0.3">
      <c r="C523" s="62"/>
    </row>
    <row r="524" spans="3:3" x14ac:dyDescent="0.3">
      <c r="C524" s="62"/>
    </row>
    <row r="525" spans="3:3" x14ac:dyDescent="0.3">
      <c r="C525" s="62"/>
    </row>
    <row r="526" spans="3:3" x14ac:dyDescent="0.3">
      <c r="C526" s="62"/>
    </row>
    <row r="527" spans="3:3" x14ac:dyDescent="0.3">
      <c r="C527" s="62"/>
    </row>
    <row r="528" spans="3:3" x14ac:dyDescent="0.3">
      <c r="C528" s="62"/>
    </row>
    <row r="529" spans="3:3" x14ac:dyDescent="0.3">
      <c r="C529" s="62"/>
    </row>
    <row r="530" spans="3:3" x14ac:dyDescent="0.3">
      <c r="C530" s="62"/>
    </row>
    <row r="531" spans="3:3" x14ac:dyDescent="0.3">
      <c r="C531" s="62"/>
    </row>
    <row r="532" spans="3:3" x14ac:dyDescent="0.3">
      <c r="C532" s="62"/>
    </row>
    <row r="533" spans="3:3" x14ac:dyDescent="0.3">
      <c r="C533" s="62"/>
    </row>
    <row r="534" spans="3:3" x14ac:dyDescent="0.3">
      <c r="C534" s="62"/>
    </row>
    <row r="535" spans="3:3" x14ac:dyDescent="0.3">
      <c r="C535" s="62"/>
    </row>
    <row r="536" spans="3:3" x14ac:dyDescent="0.3">
      <c r="C536" s="62"/>
    </row>
    <row r="537" spans="3:3" x14ac:dyDescent="0.3">
      <c r="C537" s="62"/>
    </row>
    <row r="538" spans="3:3" x14ac:dyDescent="0.3">
      <c r="C538" s="62"/>
    </row>
    <row r="539" spans="3:3" x14ac:dyDescent="0.3">
      <c r="C539" s="62"/>
    </row>
    <row r="540" spans="3:3" x14ac:dyDescent="0.3">
      <c r="C540" s="62"/>
    </row>
    <row r="541" spans="3:3" x14ac:dyDescent="0.3">
      <c r="C541" s="62"/>
    </row>
    <row r="542" spans="3:3" x14ac:dyDescent="0.3">
      <c r="C542" s="62"/>
    </row>
    <row r="543" spans="3:3" x14ac:dyDescent="0.3">
      <c r="C543" s="62"/>
    </row>
    <row r="544" spans="3:3" x14ac:dyDescent="0.3">
      <c r="C544" s="62"/>
    </row>
    <row r="545" spans="3:3" x14ac:dyDescent="0.3">
      <c r="C545" s="62"/>
    </row>
    <row r="546" spans="3:3" x14ac:dyDescent="0.3">
      <c r="C546" s="62"/>
    </row>
    <row r="547" spans="3:3" x14ac:dyDescent="0.3">
      <c r="C547" s="62"/>
    </row>
    <row r="548" spans="3:3" x14ac:dyDescent="0.3">
      <c r="C548" s="62"/>
    </row>
    <row r="549" spans="3:3" x14ac:dyDescent="0.3">
      <c r="C549" s="62"/>
    </row>
    <row r="550" spans="3:3" x14ac:dyDescent="0.3">
      <c r="C550" s="62"/>
    </row>
    <row r="551" spans="3:3" x14ac:dyDescent="0.3">
      <c r="C551" s="62"/>
    </row>
    <row r="552" spans="3:3" x14ac:dyDescent="0.3">
      <c r="C552" s="62"/>
    </row>
    <row r="553" spans="3:3" x14ac:dyDescent="0.3">
      <c r="C553" s="62"/>
    </row>
    <row r="554" spans="3:3" x14ac:dyDescent="0.3">
      <c r="C554" s="62"/>
    </row>
    <row r="555" spans="3:3" x14ac:dyDescent="0.3">
      <c r="C555" s="62"/>
    </row>
    <row r="556" spans="3:3" x14ac:dyDescent="0.3">
      <c r="C556" s="62"/>
    </row>
    <row r="557" spans="3:3" x14ac:dyDescent="0.3">
      <c r="C557" s="62"/>
    </row>
    <row r="558" spans="3:3" x14ac:dyDescent="0.3">
      <c r="C558" s="62"/>
    </row>
    <row r="559" spans="3:3" x14ac:dyDescent="0.3">
      <c r="C559" s="62"/>
    </row>
    <row r="560" spans="3:3" x14ac:dyDescent="0.3">
      <c r="C560" s="62"/>
    </row>
    <row r="561" spans="3:3" x14ac:dyDescent="0.3">
      <c r="C561" s="62"/>
    </row>
    <row r="562" spans="3:3" x14ac:dyDescent="0.3">
      <c r="C562" s="62"/>
    </row>
    <row r="563" spans="3:3" x14ac:dyDescent="0.3">
      <c r="C563" s="62"/>
    </row>
    <row r="564" spans="3:3" x14ac:dyDescent="0.3">
      <c r="C564" s="62"/>
    </row>
    <row r="565" spans="3:3" x14ac:dyDescent="0.3">
      <c r="C565" s="62"/>
    </row>
    <row r="566" spans="3:3" x14ac:dyDescent="0.3">
      <c r="C566" s="62"/>
    </row>
    <row r="567" spans="3:3" x14ac:dyDescent="0.3">
      <c r="C567" s="62"/>
    </row>
    <row r="568" spans="3:3" x14ac:dyDescent="0.3">
      <c r="C568" s="62"/>
    </row>
    <row r="569" spans="3:3" x14ac:dyDescent="0.3">
      <c r="C569" s="62"/>
    </row>
    <row r="570" spans="3:3" x14ac:dyDescent="0.3">
      <c r="C570" s="62"/>
    </row>
    <row r="571" spans="3:3" x14ac:dyDescent="0.3">
      <c r="C571" s="62"/>
    </row>
    <row r="572" spans="3:3" x14ac:dyDescent="0.3">
      <c r="C572" s="62"/>
    </row>
    <row r="573" spans="3:3" x14ac:dyDescent="0.3">
      <c r="C573" s="62"/>
    </row>
    <row r="574" spans="3:3" x14ac:dyDescent="0.3">
      <c r="C574" s="62"/>
    </row>
    <row r="575" spans="3:3" x14ac:dyDescent="0.3">
      <c r="C575" s="62"/>
    </row>
    <row r="576" spans="3:3" x14ac:dyDescent="0.3">
      <c r="C576" s="62"/>
    </row>
    <row r="577" spans="3:3" x14ac:dyDescent="0.3">
      <c r="C577" s="62"/>
    </row>
    <row r="578" spans="3:3" x14ac:dyDescent="0.3">
      <c r="C578" s="62"/>
    </row>
    <row r="579" spans="3:3" x14ac:dyDescent="0.3">
      <c r="C579" s="62"/>
    </row>
    <row r="580" spans="3:3" x14ac:dyDescent="0.3">
      <c r="C580" s="62"/>
    </row>
    <row r="581" spans="3:3" x14ac:dyDescent="0.3">
      <c r="C581" s="62"/>
    </row>
    <row r="582" spans="3:3" x14ac:dyDescent="0.3">
      <c r="C582" s="62"/>
    </row>
    <row r="583" spans="3:3" x14ac:dyDescent="0.3">
      <c r="C583" s="62"/>
    </row>
    <row r="584" spans="3:3" x14ac:dyDescent="0.3">
      <c r="C584" s="62"/>
    </row>
    <row r="585" spans="3:3" x14ac:dyDescent="0.3">
      <c r="C585" s="62"/>
    </row>
    <row r="586" spans="3:3" x14ac:dyDescent="0.3">
      <c r="C586" s="62"/>
    </row>
    <row r="587" spans="3:3" x14ac:dyDescent="0.3">
      <c r="C587" s="62"/>
    </row>
    <row r="588" spans="3:3" x14ac:dyDescent="0.3">
      <c r="C588" s="62"/>
    </row>
    <row r="589" spans="3:3" x14ac:dyDescent="0.3">
      <c r="C589" s="62"/>
    </row>
    <row r="590" spans="3:3" x14ac:dyDescent="0.3">
      <c r="C590" s="62"/>
    </row>
    <row r="591" spans="3:3" x14ac:dyDescent="0.3">
      <c r="C591" s="62"/>
    </row>
    <row r="592" spans="3:3" x14ac:dyDescent="0.3">
      <c r="C592" s="62"/>
    </row>
    <row r="593" spans="3:3" x14ac:dyDescent="0.3">
      <c r="C593" s="62"/>
    </row>
    <row r="594" spans="3:3" x14ac:dyDescent="0.3">
      <c r="C594" s="62"/>
    </row>
    <row r="595" spans="3:3" x14ac:dyDescent="0.3">
      <c r="C595" s="62"/>
    </row>
    <row r="596" spans="3:3" x14ac:dyDescent="0.3">
      <c r="C596" s="62"/>
    </row>
    <row r="597" spans="3:3" x14ac:dyDescent="0.3">
      <c r="C597" s="62"/>
    </row>
    <row r="598" spans="3:3" x14ac:dyDescent="0.3">
      <c r="C598" s="62"/>
    </row>
    <row r="599" spans="3:3" x14ac:dyDescent="0.3">
      <c r="C599" s="62"/>
    </row>
    <row r="600" spans="3:3" x14ac:dyDescent="0.3">
      <c r="C600" s="62"/>
    </row>
    <row r="601" spans="3:3" x14ac:dyDescent="0.3">
      <c r="C601" s="62"/>
    </row>
    <row r="602" spans="3:3" x14ac:dyDescent="0.3">
      <c r="C602" s="62"/>
    </row>
    <row r="603" spans="3:3" x14ac:dyDescent="0.3">
      <c r="C603" s="62"/>
    </row>
    <row r="604" spans="3:3" x14ac:dyDescent="0.3">
      <c r="C604" s="62"/>
    </row>
    <row r="605" spans="3:3" x14ac:dyDescent="0.3">
      <c r="C605" s="62"/>
    </row>
    <row r="606" spans="3:3" x14ac:dyDescent="0.3">
      <c r="C606" s="62"/>
    </row>
    <row r="607" spans="3:3" x14ac:dyDescent="0.3">
      <c r="C607" s="62"/>
    </row>
    <row r="608" spans="3:3" x14ac:dyDescent="0.3">
      <c r="C608" s="62"/>
    </row>
    <row r="609" spans="3:3" x14ac:dyDescent="0.3">
      <c r="C609" s="62"/>
    </row>
    <row r="610" spans="3:3" x14ac:dyDescent="0.3">
      <c r="C610" s="62"/>
    </row>
    <row r="611" spans="3:3" x14ac:dyDescent="0.3">
      <c r="C611" s="62"/>
    </row>
    <row r="612" spans="3:3" x14ac:dyDescent="0.3">
      <c r="C612" s="62"/>
    </row>
    <row r="613" spans="3:3" x14ac:dyDescent="0.3">
      <c r="C613" s="62"/>
    </row>
    <row r="614" spans="3:3" x14ac:dyDescent="0.3">
      <c r="C614" s="62"/>
    </row>
    <row r="615" spans="3:3" x14ac:dyDescent="0.3">
      <c r="C615" s="62"/>
    </row>
    <row r="616" spans="3:3" x14ac:dyDescent="0.3">
      <c r="C616" s="62"/>
    </row>
    <row r="617" spans="3:3" x14ac:dyDescent="0.3">
      <c r="C617" s="62"/>
    </row>
    <row r="618" spans="3:3" x14ac:dyDescent="0.3">
      <c r="C618" s="62"/>
    </row>
    <row r="619" spans="3:3" x14ac:dyDescent="0.3">
      <c r="C619" s="62"/>
    </row>
    <row r="620" spans="3:3" x14ac:dyDescent="0.3">
      <c r="C620" s="62"/>
    </row>
    <row r="621" spans="3:3" x14ac:dyDescent="0.3">
      <c r="C621" s="62"/>
    </row>
    <row r="622" spans="3:3" x14ac:dyDescent="0.3">
      <c r="C622" s="62"/>
    </row>
    <row r="623" spans="3:3" x14ac:dyDescent="0.3">
      <c r="C623" s="62"/>
    </row>
    <row r="624" spans="3:3" x14ac:dyDescent="0.3">
      <c r="C624" s="62"/>
    </row>
    <row r="625" spans="3:3" x14ac:dyDescent="0.3">
      <c r="C625" s="62"/>
    </row>
    <row r="626" spans="3:3" x14ac:dyDescent="0.3">
      <c r="C626" s="62"/>
    </row>
    <row r="627" spans="3:3" x14ac:dyDescent="0.3">
      <c r="C627" s="62"/>
    </row>
    <row r="628" spans="3:3" x14ac:dyDescent="0.3">
      <c r="C628" s="62"/>
    </row>
    <row r="629" spans="3:3" x14ac:dyDescent="0.3">
      <c r="C629" s="62"/>
    </row>
    <row r="630" spans="3:3" x14ac:dyDescent="0.3">
      <c r="C630" s="62"/>
    </row>
    <row r="631" spans="3:3" x14ac:dyDescent="0.3">
      <c r="C631" s="62"/>
    </row>
    <row r="632" spans="3:3" x14ac:dyDescent="0.3">
      <c r="C632" s="62"/>
    </row>
    <row r="633" spans="3:3" x14ac:dyDescent="0.3">
      <c r="C633" s="62"/>
    </row>
    <row r="634" spans="3:3" x14ac:dyDescent="0.3">
      <c r="C634" s="62"/>
    </row>
    <row r="635" spans="3:3" x14ac:dyDescent="0.3">
      <c r="C635" s="62"/>
    </row>
    <row r="636" spans="3:3" x14ac:dyDescent="0.3">
      <c r="C636" s="62"/>
    </row>
    <row r="637" spans="3:3" x14ac:dyDescent="0.3">
      <c r="C637" s="62"/>
    </row>
    <row r="638" spans="3:3" x14ac:dyDescent="0.3">
      <c r="C638" s="62"/>
    </row>
    <row r="639" spans="3:3" x14ac:dyDescent="0.3">
      <c r="C639" s="62"/>
    </row>
    <row r="640" spans="3:3" x14ac:dyDescent="0.3">
      <c r="C640" s="62"/>
    </row>
    <row r="641" spans="3:3" x14ac:dyDescent="0.3">
      <c r="C641" s="62"/>
    </row>
    <row r="642" spans="3:3" x14ac:dyDescent="0.3">
      <c r="C642" s="62"/>
    </row>
    <row r="643" spans="3:3" x14ac:dyDescent="0.3">
      <c r="C643" s="62"/>
    </row>
    <row r="644" spans="3:3" x14ac:dyDescent="0.3">
      <c r="C644" s="62"/>
    </row>
    <row r="645" spans="3:3" x14ac:dyDescent="0.3">
      <c r="C645" s="62"/>
    </row>
    <row r="646" spans="3:3" x14ac:dyDescent="0.3">
      <c r="C646" s="62"/>
    </row>
    <row r="647" spans="3:3" x14ac:dyDescent="0.3">
      <c r="C647" s="62"/>
    </row>
    <row r="648" spans="3:3" x14ac:dyDescent="0.3">
      <c r="C648" s="62"/>
    </row>
    <row r="649" spans="3:3" x14ac:dyDescent="0.3">
      <c r="C649" s="62"/>
    </row>
    <row r="650" spans="3:3" x14ac:dyDescent="0.3">
      <c r="C650" s="62"/>
    </row>
    <row r="651" spans="3:3" x14ac:dyDescent="0.3">
      <c r="C651" s="62"/>
    </row>
    <row r="652" spans="3:3" x14ac:dyDescent="0.3">
      <c r="C652" s="62"/>
    </row>
    <row r="653" spans="3:3" x14ac:dyDescent="0.3">
      <c r="C653" s="62"/>
    </row>
    <row r="654" spans="3:3" x14ac:dyDescent="0.3">
      <c r="C654" s="62"/>
    </row>
    <row r="655" spans="3:3" x14ac:dyDescent="0.3">
      <c r="C655" s="62"/>
    </row>
    <row r="656" spans="3:3" x14ac:dyDescent="0.3">
      <c r="C656" s="62"/>
    </row>
    <row r="657" spans="3:3" x14ac:dyDescent="0.3">
      <c r="C657" s="62"/>
    </row>
    <row r="658" spans="3:3" x14ac:dyDescent="0.3">
      <c r="C658" s="62"/>
    </row>
    <row r="659" spans="3:3" x14ac:dyDescent="0.3">
      <c r="C659" s="62"/>
    </row>
    <row r="660" spans="3:3" x14ac:dyDescent="0.3">
      <c r="C660" s="62"/>
    </row>
    <row r="661" spans="3:3" x14ac:dyDescent="0.3">
      <c r="C661" s="62"/>
    </row>
    <row r="662" spans="3:3" x14ac:dyDescent="0.3">
      <c r="C662" s="62"/>
    </row>
    <row r="663" spans="3:3" x14ac:dyDescent="0.3">
      <c r="C663" s="62"/>
    </row>
    <row r="664" spans="3:3" x14ac:dyDescent="0.3">
      <c r="C664" s="62"/>
    </row>
    <row r="665" spans="3:3" x14ac:dyDescent="0.3">
      <c r="C665" s="62"/>
    </row>
    <row r="666" spans="3:3" x14ac:dyDescent="0.3">
      <c r="C666" s="62"/>
    </row>
    <row r="667" spans="3:3" x14ac:dyDescent="0.3">
      <c r="C667" s="62"/>
    </row>
    <row r="668" spans="3:3" x14ac:dyDescent="0.3">
      <c r="C668" s="62"/>
    </row>
    <row r="669" spans="3:3" x14ac:dyDescent="0.3">
      <c r="C669" s="62"/>
    </row>
    <row r="670" spans="3:3" x14ac:dyDescent="0.3">
      <c r="C670" s="62"/>
    </row>
    <row r="671" spans="3:3" x14ac:dyDescent="0.3">
      <c r="C671" s="62"/>
    </row>
    <row r="672" spans="3:3" x14ac:dyDescent="0.3">
      <c r="C672" s="62"/>
    </row>
    <row r="673" spans="3:3" x14ac:dyDescent="0.3">
      <c r="C673" s="62"/>
    </row>
    <row r="674" spans="3:3" x14ac:dyDescent="0.3">
      <c r="C674" s="62"/>
    </row>
    <row r="675" spans="3:3" x14ac:dyDescent="0.3">
      <c r="C675" s="62"/>
    </row>
    <row r="676" spans="3:3" x14ac:dyDescent="0.3">
      <c r="C676" s="62"/>
    </row>
    <row r="677" spans="3:3" x14ac:dyDescent="0.3">
      <c r="C677" s="62"/>
    </row>
    <row r="678" spans="3:3" x14ac:dyDescent="0.3">
      <c r="C678" s="62"/>
    </row>
    <row r="679" spans="3:3" x14ac:dyDescent="0.3">
      <c r="C679" s="62"/>
    </row>
    <row r="680" spans="3:3" x14ac:dyDescent="0.3">
      <c r="C680" s="62"/>
    </row>
    <row r="681" spans="3:3" x14ac:dyDescent="0.3">
      <c r="C681" s="62"/>
    </row>
    <row r="682" spans="3:3" x14ac:dyDescent="0.3">
      <c r="C682" s="62"/>
    </row>
    <row r="683" spans="3:3" x14ac:dyDescent="0.3">
      <c r="C683" s="62"/>
    </row>
    <row r="684" spans="3:3" x14ac:dyDescent="0.3">
      <c r="C684" s="62"/>
    </row>
    <row r="685" spans="3:3" x14ac:dyDescent="0.3">
      <c r="C685" s="62"/>
    </row>
    <row r="686" spans="3:3" x14ac:dyDescent="0.3">
      <c r="C686" s="62"/>
    </row>
    <row r="687" spans="3:3" x14ac:dyDescent="0.3">
      <c r="C687" s="62"/>
    </row>
    <row r="688" spans="3:3" x14ac:dyDescent="0.3">
      <c r="C688" s="62"/>
    </row>
    <row r="689" spans="3:3" x14ac:dyDescent="0.3">
      <c r="C689" s="62"/>
    </row>
    <row r="690" spans="3:3" x14ac:dyDescent="0.3">
      <c r="C690" s="62"/>
    </row>
    <row r="691" spans="3:3" x14ac:dyDescent="0.3">
      <c r="C691" s="62"/>
    </row>
    <row r="692" spans="3:3" x14ac:dyDescent="0.3">
      <c r="C692" s="62"/>
    </row>
    <row r="693" spans="3:3" x14ac:dyDescent="0.3">
      <c r="C693" s="62"/>
    </row>
    <row r="694" spans="3:3" x14ac:dyDescent="0.3">
      <c r="C694" s="62"/>
    </row>
    <row r="695" spans="3:3" x14ac:dyDescent="0.3">
      <c r="C695" s="62"/>
    </row>
    <row r="696" spans="3:3" x14ac:dyDescent="0.3">
      <c r="C696" s="62"/>
    </row>
    <row r="697" spans="3:3" x14ac:dyDescent="0.3">
      <c r="C697" s="62"/>
    </row>
    <row r="698" spans="3:3" x14ac:dyDescent="0.3">
      <c r="C698" s="62"/>
    </row>
    <row r="699" spans="3:3" x14ac:dyDescent="0.3">
      <c r="C699" s="62"/>
    </row>
    <row r="700" spans="3:3" x14ac:dyDescent="0.3">
      <c r="C700" s="62"/>
    </row>
    <row r="701" spans="3:3" x14ac:dyDescent="0.3">
      <c r="C701" s="62"/>
    </row>
    <row r="702" spans="3:3" x14ac:dyDescent="0.3">
      <c r="C702" s="62"/>
    </row>
    <row r="703" spans="3:3" x14ac:dyDescent="0.3">
      <c r="C703" s="62"/>
    </row>
    <row r="704" spans="3:3" x14ac:dyDescent="0.3">
      <c r="C704" s="62"/>
    </row>
    <row r="705" spans="3:3" x14ac:dyDescent="0.3">
      <c r="C705" s="62"/>
    </row>
    <row r="706" spans="3:3" x14ac:dyDescent="0.3">
      <c r="C706" s="62"/>
    </row>
    <row r="707" spans="3:3" x14ac:dyDescent="0.3">
      <c r="C707" s="62"/>
    </row>
    <row r="708" spans="3:3" x14ac:dyDescent="0.3">
      <c r="C708" s="62"/>
    </row>
    <row r="709" spans="3:3" x14ac:dyDescent="0.3">
      <c r="C709" s="62"/>
    </row>
    <row r="710" spans="3:3" x14ac:dyDescent="0.3">
      <c r="C710" s="62"/>
    </row>
    <row r="711" spans="3:3" x14ac:dyDescent="0.3">
      <c r="C711" s="62"/>
    </row>
    <row r="712" spans="3:3" x14ac:dyDescent="0.3">
      <c r="C712" s="62"/>
    </row>
    <row r="713" spans="3:3" x14ac:dyDescent="0.3">
      <c r="C713" s="62"/>
    </row>
    <row r="714" spans="3:3" x14ac:dyDescent="0.3">
      <c r="C714" s="62"/>
    </row>
    <row r="715" spans="3:3" x14ac:dyDescent="0.3">
      <c r="C715" s="62"/>
    </row>
    <row r="716" spans="3:3" x14ac:dyDescent="0.3">
      <c r="C716" s="62"/>
    </row>
    <row r="717" spans="3:3" x14ac:dyDescent="0.3">
      <c r="C717" s="62"/>
    </row>
    <row r="718" spans="3:3" x14ac:dyDescent="0.3">
      <c r="C718" s="62"/>
    </row>
    <row r="719" spans="3:3" x14ac:dyDescent="0.3">
      <c r="C719" s="62"/>
    </row>
  </sheetData>
  <mergeCells count="7">
    <mergeCell ref="A1:D2"/>
    <mergeCell ref="N1:N3"/>
    <mergeCell ref="O1:O3"/>
    <mergeCell ref="P1:P3"/>
    <mergeCell ref="N4:N6"/>
    <mergeCell ref="O4:O6"/>
    <mergeCell ref="P4:P6"/>
  </mergeCells>
  <pageMargins left="6.3E-2" right="0.7" top="3.0000000000000001E-3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68731-EB2D-49DE-AF0C-9FD556F6C01D}">
  <sheetPr>
    <pageSetUpPr fitToPage="1"/>
  </sheetPr>
  <dimension ref="A1:S69"/>
  <sheetViews>
    <sheetView showGridLines="0" tabSelected="1" zoomScaleNormal="100" zoomScalePageLayoutView="70" workbookViewId="0">
      <selection activeCell="N5" sqref="N5:N6"/>
    </sheetView>
  </sheetViews>
  <sheetFormatPr baseColWidth="10" defaultColWidth="11.44140625" defaultRowHeight="14.4" x14ac:dyDescent="0.3"/>
  <cols>
    <col min="1" max="1" width="13.5546875" style="66" customWidth="1"/>
    <col min="2" max="3" width="15.33203125" style="66" customWidth="1"/>
    <col min="4" max="5" width="13.6640625" style="66" customWidth="1"/>
    <col min="6" max="6" width="13.44140625" style="66" customWidth="1"/>
    <col min="7" max="7" width="12.88671875" style="66" customWidth="1"/>
    <col min="8" max="8" width="14" style="66" bestFit="1" customWidth="1"/>
    <col min="9" max="9" width="17.33203125" style="66" customWidth="1"/>
    <col min="10" max="10" width="16.109375" style="66" customWidth="1"/>
    <col min="11" max="13" width="15" style="66" customWidth="1"/>
    <col min="14" max="14" width="14.109375" style="66" customWidth="1"/>
    <col min="15" max="15" width="11.44140625" style="66"/>
    <col min="16" max="16" width="19.6640625" style="66" bestFit="1" customWidth="1"/>
    <col min="17" max="16384" width="11.44140625" style="66"/>
  </cols>
  <sheetData>
    <row r="1" spans="1:19" ht="18.600000000000001" customHeight="1" thickBot="1" x14ac:dyDescent="0.35">
      <c r="A1" s="65" t="s">
        <v>59</v>
      </c>
      <c r="B1" s="139"/>
      <c r="C1" s="140"/>
      <c r="D1" s="140"/>
      <c r="E1" s="140"/>
      <c r="F1" s="141"/>
      <c r="G1" s="141"/>
      <c r="H1" s="141"/>
      <c r="I1" s="127"/>
      <c r="J1" s="127"/>
      <c r="K1" s="127"/>
      <c r="L1" s="127"/>
      <c r="M1" s="127"/>
      <c r="N1" s="127"/>
      <c r="O1" s="95"/>
      <c r="P1" s="128"/>
      <c r="Q1" s="128"/>
      <c r="R1" s="128"/>
      <c r="S1" s="96"/>
    </row>
    <row r="2" spans="1:19" ht="39.75" customHeight="1" thickBot="1" x14ac:dyDescent="0.35">
      <c r="A2" s="67"/>
      <c r="B2" s="129" t="s">
        <v>81</v>
      </c>
      <c r="C2" s="130"/>
      <c r="D2" s="130"/>
      <c r="E2" s="131"/>
      <c r="F2" s="132"/>
      <c r="G2" s="132"/>
      <c r="H2" s="132"/>
      <c r="I2" s="133"/>
      <c r="J2" s="133"/>
      <c r="K2" s="133"/>
      <c r="L2" s="133"/>
      <c r="M2" s="132"/>
      <c r="N2" s="127"/>
      <c r="O2" s="95"/>
      <c r="P2" s="97"/>
      <c r="Q2" s="96"/>
      <c r="R2" s="96"/>
      <c r="S2" s="96"/>
    </row>
    <row r="3" spans="1:19" ht="36.6" thickBot="1" x14ac:dyDescent="0.35">
      <c r="A3" s="68" t="s">
        <v>60</v>
      </c>
      <c r="B3" s="108" t="s">
        <v>61</v>
      </c>
      <c r="C3" s="69" t="s">
        <v>62</v>
      </c>
      <c r="D3" s="70" t="s">
        <v>82</v>
      </c>
      <c r="E3" s="110" t="s">
        <v>63</v>
      </c>
      <c r="F3" s="90"/>
      <c r="G3" s="90"/>
      <c r="H3" s="132"/>
      <c r="I3" s="133"/>
      <c r="J3" s="133"/>
      <c r="K3" s="133"/>
      <c r="L3" s="133"/>
      <c r="M3" s="132"/>
      <c r="N3" s="127"/>
      <c r="O3" s="95"/>
      <c r="P3" s="98"/>
      <c r="Q3" s="96"/>
      <c r="R3" s="96"/>
      <c r="S3" s="96"/>
    </row>
    <row r="4" spans="1:19" ht="20.25" customHeight="1" thickTop="1" thickBot="1" x14ac:dyDescent="0.35">
      <c r="A4" s="118" t="s">
        <v>78</v>
      </c>
      <c r="B4" s="71">
        <v>12</v>
      </c>
      <c r="C4" s="72">
        <v>310</v>
      </c>
      <c r="D4" s="73">
        <f>INDEX(ABAC!$C$8:$C$278,MATCH(Tableau!$C$4,ABAC!$E$8:$E$278))</f>
        <v>16.894977240000006</v>
      </c>
      <c r="E4" s="134">
        <f>D4+D5+D7</f>
        <v>158.70199932000003</v>
      </c>
      <c r="F4" s="91"/>
      <c r="G4" s="92"/>
      <c r="H4" s="115"/>
      <c r="I4" s="91"/>
      <c r="J4" s="91"/>
      <c r="K4" s="91"/>
      <c r="L4" s="91"/>
      <c r="M4" s="92"/>
      <c r="N4" s="89"/>
      <c r="O4" s="96"/>
      <c r="P4" s="99"/>
      <c r="Q4" s="96"/>
      <c r="R4" s="96"/>
      <c r="S4" s="96"/>
    </row>
    <row r="5" spans="1:19" ht="15" customHeight="1" thickTop="1" thickBot="1" x14ac:dyDescent="0.35">
      <c r="A5" s="118" t="s">
        <v>78</v>
      </c>
      <c r="B5" s="75">
        <v>3</v>
      </c>
      <c r="C5" s="76">
        <v>340</v>
      </c>
      <c r="D5" s="73">
        <f>INDEX(ABAC!$C$9:$C$279,MATCH(Tableau!$C$5,ABAC!$E$9:$E$279))</f>
        <v>70.903511040000012</v>
      </c>
      <c r="E5" s="135"/>
      <c r="F5" s="91"/>
      <c r="G5" s="92"/>
      <c r="H5" s="92"/>
      <c r="I5" s="91"/>
      <c r="J5" s="91"/>
      <c r="K5" s="91"/>
      <c r="L5" s="91"/>
      <c r="M5" s="92"/>
      <c r="N5" s="89"/>
      <c r="O5" s="96"/>
      <c r="P5" s="99"/>
      <c r="Q5" s="96"/>
      <c r="R5" s="96"/>
      <c r="S5" s="96"/>
    </row>
    <row r="6" spans="1:19" ht="15" customHeight="1" thickTop="1" thickBot="1" x14ac:dyDescent="0.35">
      <c r="A6" s="118" t="s">
        <v>78</v>
      </c>
      <c r="B6" s="75">
        <v>2</v>
      </c>
      <c r="C6" s="76">
        <v>320</v>
      </c>
      <c r="D6" s="73">
        <f>INDEX(ABAC!C8:C127,MATCH(Tableau!C8,ABAC!E8:E127))</f>
        <v>34.343888160000006</v>
      </c>
      <c r="E6" s="135"/>
      <c r="F6" s="91"/>
      <c r="G6" s="92"/>
      <c r="H6" s="92"/>
      <c r="I6" s="91"/>
      <c r="J6" s="91"/>
      <c r="K6" s="91"/>
      <c r="L6" s="91"/>
      <c r="M6" s="92"/>
      <c r="N6" s="89"/>
      <c r="O6" s="96"/>
      <c r="P6" s="99"/>
      <c r="Q6" s="96"/>
      <c r="R6" s="96"/>
      <c r="S6" s="96"/>
    </row>
    <row r="7" spans="1:19" ht="15.75" customHeight="1" thickTop="1" thickBot="1" x14ac:dyDescent="0.35">
      <c r="A7" s="118" t="s">
        <v>78</v>
      </c>
      <c r="B7" s="78">
        <v>4</v>
      </c>
      <c r="C7" s="79">
        <v>340</v>
      </c>
      <c r="D7" s="73">
        <f>INDEX(ABAC!C10:C280,MATCH(Tableau!C7,ABAC!E10:E280))</f>
        <v>70.903511040000012</v>
      </c>
      <c r="E7" s="136"/>
      <c r="F7" s="91"/>
      <c r="G7" s="92"/>
      <c r="H7" s="92"/>
      <c r="I7" s="91"/>
      <c r="J7" s="91"/>
      <c r="K7" s="91"/>
      <c r="L7" s="91"/>
      <c r="M7" s="92"/>
      <c r="N7" s="89"/>
      <c r="O7" s="96"/>
      <c r="P7" s="99"/>
      <c r="Q7" s="96"/>
      <c r="R7" s="96"/>
      <c r="S7" s="96"/>
    </row>
    <row r="8" spans="1:19" ht="18.600000000000001" customHeight="1" thickTop="1" thickBot="1" x14ac:dyDescent="0.35">
      <c r="A8" s="119" t="s">
        <v>79</v>
      </c>
      <c r="B8" s="71">
        <v>9</v>
      </c>
      <c r="C8" s="81">
        <v>320</v>
      </c>
      <c r="D8" s="73">
        <f>INDEX(ABAC!C8:C127,MATCH(Tableau!C8,ABAC!E8:E127))</f>
        <v>34.343888160000006</v>
      </c>
      <c r="E8" s="134">
        <f>D8+D9+D11</f>
        <v>86.690620920000015</v>
      </c>
      <c r="F8" s="91"/>
      <c r="G8" s="132"/>
      <c r="H8" s="137"/>
      <c r="I8" s="138"/>
      <c r="J8" s="91"/>
      <c r="K8" s="91"/>
      <c r="L8" s="91"/>
      <c r="M8" s="92"/>
      <c r="N8" s="89"/>
      <c r="O8" s="100"/>
      <c r="P8" s="99"/>
      <c r="Q8" s="96"/>
      <c r="R8" s="96"/>
      <c r="S8" s="96"/>
    </row>
    <row r="9" spans="1:19" ht="14.4" customHeight="1" thickTop="1" thickBot="1" x14ac:dyDescent="0.35">
      <c r="A9" s="119" t="s">
        <v>79</v>
      </c>
      <c r="B9" s="75">
        <v>11</v>
      </c>
      <c r="C9" s="81">
        <v>330</v>
      </c>
      <c r="D9" s="73">
        <f>INDEX(ABAC!C9:C128,MATCH(Tableau!C9,ABAC!E9:E128))</f>
        <v>52.346732760000009</v>
      </c>
      <c r="E9" s="135"/>
      <c r="F9" s="91"/>
      <c r="G9" s="132"/>
      <c r="H9" s="132"/>
      <c r="I9" s="138"/>
      <c r="J9" s="91"/>
      <c r="K9" s="91"/>
      <c r="L9" s="91"/>
      <c r="M9" s="92"/>
      <c r="N9" s="89"/>
      <c r="O9" s="100"/>
      <c r="P9" s="99"/>
      <c r="Q9" s="96"/>
      <c r="R9" s="96"/>
      <c r="S9" s="96"/>
    </row>
    <row r="10" spans="1:19" ht="14.4" customHeight="1" thickTop="1" thickBot="1" x14ac:dyDescent="0.35">
      <c r="A10" s="119" t="s">
        <v>79</v>
      </c>
      <c r="B10" s="75"/>
      <c r="C10" s="81"/>
      <c r="D10" s="73"/>
      <c r="E10" s="135"/>
      <c r="F10" s="91"/>
      <c r="G10" s="132"/>
      <c r="H10" s="132"/>
      <c r="I10" s="138"/>
      <c r="J10" s="91"/>
      <c r="K10" s="91"/>
      <c r="L10" s="91"/>
      <c r="M10" s="92"/>
      <c r="N10" s="89"/>
      <c r="O10" s="100"/>
      <c r="P10" s="99"/>
      <c r="Q10" s="96"/>
      <c r="R10" s="96"/>
      <c r="S10" s="96"/>
    </row>
    <row r="11" spans="1:19" ht="15" customHeight="1" thickTop="1" thickBot="1" x14ac:dyDescent="0.35">
      <c r="A11" s="119" t="s">
        <v>79</v>
      </c>
      <c r="B11" s="78"/>
      <c r="C11" s="81"/>
      <c r="D11" s="73"/>
      <c r="E11" s="136"/>
      <c r="F11" s="91"/>
      <c r="G11" s="132"/>
      <c r="H11" s="132"/>
      <c r="I11" s="138"/>
      <c r="J11" s="91"/>
      <c r="K11" s="91"/>
      <c r="L11" s="91"/>
      <c r="M11" s="92"/>
      <c r="N11" s="89"/>
      <c r="O11" s="100"/>
      <c r="P11" s="99"/>
      <c r="Q11" s="96"/>
      <c r="R11" s="96"/>
      <c r="S11" s="96"/>
    </row>
    <row r="12" spans="1:19" ht="18.600000000000001" customHeight="1" thickTop="1" thickBot="1" x14ac:dyDescent="0.35">
      <c r="A12" s="120" t="s">
        <v>80</v>
      </c>
      <c r="B12" s="71"/>
      <c r="C12" s="82"/>
      <c r="D12" s="74"/>
      <c r="E12" s="111"/>
      <c r="F12" s="138"/>
      <c r="G12" s="132"/>
      <c r="H12" s="132"/>
      <c r="I12" s="138"/>
      <c r="J12" s="138"/>
      <c r="K12" s="138"/>
      <c r="L12" s="138"/>
      <c r="M12" s="132"/>
      <c r="N12" s="127"/>
      <c r="O12" s="96"/>
      <c r="P12" s="142"/>
      <c r="Q12" s="96"/>
      <c r="R12" s="96"/>
      <c r="S12" s="96"/>
    </row>
    <row r="13" spans="1:19" ht="14.4" customHeight="1" thickTop="1" thickBot="1" x14ac:dyDescent="0.35">
      <c r="A13" s="120" t="s">
        <v>80</v>
      </c>
      <c r="B13" s="75"/>
      <c r="C13" s="83"/>
      <c r="D13" s="77"/>
      <c r="E13" s="112"/>
      <c r="F13" s="138"/>
      <c r="G13" s="132"/>
      <c r="H13" s="132"/>
      <c r="I13" s="138"/>
      <c r="J13" s="138"/>
      <c r="K13" s="138"/>
      <c r="L13" s="138"/>
      <c r="M13" s="132"/>
      <c r="N13" s="127"/>
      <c r="O13" s="96"/>
      <c r="P13" s="142"/>
      <c r="Q13" s="96"/>
      <c r="R13" s="96"/>
      <c r="S13" s="96"/>
    </row>
    <row r="14" spans="1:19" ht="14.4" customHeight="1" thickTop="1" thickBot="1" x14ac:dyDescent="0.35">
      <c r="A14" s="120" t="s">
        <v>80</v>
      </c>
      <c r="B14" s="75"/>
      <c r="C14" s="83"/>
      <c r="D14" s="77"/>
      <c r="E14" s="112"/>
      <c r="F14" s="138"/>
      <c r="G14" s="132"/>
      <c r="H14" s="132"/>
      <c r="I14" s="138"/>
      <c r="J14" s="138"/>
      <c r="K14" s="138"/>
      <c r="L14" s="138"/>
      <c r="M14" s="132"/>
      <c r="N14" s="127"/>
      <c r="O14" s="96"/>
      <c r="P14" s="142"/>
      <c r="Q14" s="96"/>
      <c r="R14" s="96"/>
      <c r="S14" s="96"/>
    </row>
    <row r="15" spans="1:19" ht="15" customHeight="1" thickTop="1" thickBot="1" x14ac:dyDescent="0.35">
      <c r="A15" s="120" t="s">
        <v>80</v>
      </c>
      <c r="B15" s="78"/>
      <c r="C15" s="84"/>
      <c r="D15" s="80"/>
      <c r="E15" s="113"/>
      <c r="F15" s="138"/>
      <c r="G15" s="132"/>
      <c r="H15" s="132"/>
      <c r="I15" s="138"/>
      <c r="J15" s="138"/>
      <c r="K15" s="138"/>
      <c r="L15" s="138"/>
      <c r="M15" s="132"/>
      <c r="N15" s="127"/>
      <c r="O15" s="96"/>
      <c r="P15" s="142"/>
      <c r="Q15" s="96"/>
      <c r="R15" s="96"/>
      <c r="S15" s="96"/>
    </row>
    <row r="16" spans="1:19" ht="18.600000000000001" customHeight="1" thickTop="1" x14ac:dyDescent="0.3">
      <c r="A16" s="143" t="s">
        <v>64</v>
      </c>
      <c r="B16" s="71"/>
      <c r="C16" s="82"/>
      <c r="D16" s="74"/>
      <c r="E16" s="111"/>
      <c r="F16" s="138"/>
      <c r="G16" s="132"/>
      <c r="H16" s="132"/>
      <c r="I16" s="138"/>
      <c r="J16" s="138"/>
      <c r="K16" s="138"/>
      <c r="L16" s="138"/>
      <c r="M16" s="132"/>
      <c r="N16" s="127"/>
      <c r="O16" s="96"/>
      <c r="P16" s="142"/>
      <c r="Q16" s="96"/>
      <c r="R16" s="96"/>
      <c r="S16" s="96"/>
    </row>
    <row r="17" spans="1:19" ht="14.4" customHeight="1" x14ac:dyDescent="0.3">
      <c r="A17" s="144"/>
      <c r="B17" s="75"/>
      <c r="C17" s="83"/>
      <c r="D17" s="77"/>
      <c r="E17" s="112"/>
      <c r="F17" s="138"/>
      <c r="G17" s="132"/>
      <c r="H17" s="132"/>
      <c r="I17" s="138"/>
      <c r="J17" s="138"/>
      <c r="K17" s="138"/>
      <c r="L17" s="138"/>
      <c r="M17" s="132"/>
      <c r="N17" s="127"/>
      <c r="O17" s="96"/>
      <c r="P17" s="142"/>
      <c r="Q17" s="96"/>
      <c r="R17" s="96"/>
      <c r="S17" s="96"/>
    </row>
    <row r="18" spans="1:19" ht="15" customHeight="1" thickBot="1" x14ac:dyDescent="0.35">
      <c r="A18" s="145"/>
      <c r="B18" s="78"/>
      <c r="C18" s="84"/>
      <c r="D18" s="80"/>
      <c r="E18" s="113"/>
      <c r="F18" s="138"/>
      <c r="G18" s="132"/>
      <c r="H18" s="132"/>
      <c r="I18" s="138"/>
      <c r="J18" s="138"/>
      <c r="K18" s="138"/>
      <c r="L18" s="138"/>
      <c r="M18" s="132"/>
      <c r="N18" s="127"/>
      <c r="O18" s="96"/>
      <c r="P18" s="142"/>
      <c r="Q18" s="96"/>
      <c r="R18" s="96"/>
      <c r="S18" s="96"/>
    </row>
    <row r="19" spans="1:19" ht="15.75" customHeight="1" thickTop="1" x14ac:dyDescent="0.3">
      <c r="A19" s="143" t="s">
        <v>65</v>
      </c>
      <c r="B19" s="71"/>
      <c r="C19" s="85"/>
      <c r="D19" s="74"/>
      <c r="E19" s="111"/>
      <c r="F19" s="138"/>
      <c r="G19" s="132"/>
      <c r="H19" s="132"/>
      <c r="I19" s="138"/>
      <c r="J19" s="138"/>
      <c r="K19" s="138"/>
      <c r="L19" s="138"/>
      <c r="M19" s="132"/>
      <c r="N19" s="127"/>
      <c r="O19" s="96"/>
      <c r="P19" s="96"/>
      <c r="Q19" s="96"/>
      <c r="R19" s="96"/>
      <c r="S19" s="96"/>
    </row>
    <row r="20" spans="1:19" ht="15" customHeight="1" x14ac:dyDescent="0.3">
      <c r="A20" s="144"/>
      <c r="B20" s="75"/>
      <c r="C20" s="83"/>
      <c r="D20" s="77"/>
      <c r="E20" s="112"/>
      <c r="F20" s="138"/>
      <c r="G20" s="132"/>
      <c r="H20" s="132"/>
      <c r="I20" s="138"/>
      <c r="J20" s="138"/>
      <c r="K20" s="138"/>
      <c r="L20" s="138"/>
      <c r="M20" s="132"/>
      <c r="N20" s="127"/>
      <c r="O20" s="96"/>
      <c r="P20" s="96"/>
      <c r="Q20" s="96"/>
      <c r="R20" s="96"/>
      <c r="S20" s="96"/>
    </row>
    <row r="21" spans="1:19" ht="15.75" customHeight="1" thickBot="1" x14ac:dyDescent="0.35">
      <c r="A21" s="145"/>
      <c r="B21" s="78"/>
      <c r="C21" s="84"/>
      <c r="D21" s="80"/>
      <c r="E21" s="113"/>
      <c r="F21" s="138"/>
      <c r="G21" s="132"/>
      <c r="H21" s="132"/>
      <c r="I21" s="138"/>
      <c r="J21" s="138"/>
      <c r="K21" s="138"/>
      <c r="L21" s="138"/>
      <c r="M21" s="132"/>
      <c r="N21" s="127"/>
      <c r="O21" s="96"/>
      <c r="P21" s="96"/>
      <c r="Q21" s="96"/>
      <c r="R21" s="96"/>
      <c r="S21" s="96"/>
    </row>
    <row r="22" spans="1:19" ht="18.600000000000001" customHeight="1" thickTop="1" x14ac:dyDescent="0.3">
      <c r="A22" s="143" t="s">
        <v>66</v>
      </c>
      <c r="B22" s="71"/>
      <c r="C22" s="82"/>
      <c r="D22" s="74"/>
      <c r="E22" s="111"/>
      <c r="F22" s="138"/>
      <c r="G22" s="132"/>
      <c r="H22" s="132"/>
      <c r="I22" s="138"/>
      <c r="J22" s="138"/>
      <c r="K22" s="138"/>
      <c r="L22" s="138"/>
      <c r="M22" s="132"/>
      <c r="N22" s="127"/>
      <c r="O22" s="96"/>
      <c r="P22" s="96"/>
      <c r="Q22" s="96"/>
      <c r="R22" s="96"/>
      <c r="S22" s="96"/>
    </row>
    <row r="23" spans="1:19" ht="14.4" customHeight="1" x14ac:dyDescent="0.3">
      <c r="A23" s="144"/>
      <c r="B23" s="75"/>
      <c r="C23" s="83"/>
      <c r="D23" s="77"/>
      <c r="E23" s="112"/>
      <c r="F23" s="138"/>
      <c r="G23" s="132"/>
      <c r="H23" s="132"/>
      <c r="I23" s="138"/>
      <c r="J23" s="138"/>
      <c r="K23" s="138"/>
      <c r="L23" s="138"/>
      <c r="M23" s="132"/>
      <c r="N23" s="127"/>
      <c r="O23" s="96"/>
      <c r="P23" s="96"/>
      <c r="Q23" s="96"/>
      <c r="R23" s="96"/>
      <c r="S23" s="96"/>
    </row>
    <row r="24" spans="1:19" ht="15" customHeight="1" thickBot="1" x14ac:dyDescent="0.35">
      <c r="A24" s="145"/>
      <c r="B24" s="78"/>
      <c r="C24" s="84"/>
      <c r="D24" s="80"/>
      <c r="E24" s="113"/>
      <c r="F24" s="138"/>
      <c r="G24" s="132"/>
      <c r="H24" s="132"/>
      <c r="I24" s="138"/>
      <c r="J24" s="138"/>
      <c r="K24" s="138"/>
      <c r="L24" s="138"/>
      <c r="M24" s="132"/>
      <c r="N24" s="127"/>
      <c r="O24" s="96"/>
      <c r="P24" s="96"/>
      <c r="Q24" s="96"/>
      <c r="R24" s="96"/>
      <c r="S24" s="96"/>
    </row>
    <row r="25" spans="1:19" ht="15" customHeight="1" thickTop="1" x14ac:dyDescent="0.3">
      <c r="A25" s="143" t="s">
        <v>67</v>
      </c>
      <c r="B25" s="71"/>
      <c r="C25" s="82"/>
      <c r="D25" s="74"/>
      <c r="E25" s="111"/>
      <c r="F25" s="138"/>
      <c r="G25" s="132"/>
      <c r="H25" s="132"/>
      <c r="I25" s="138"/>
      <c r="J25" s="138"/>
      <c r="K25" s="138"/>
      <c r="L25" s="138"/>
      <c r="M25" s="132"/>
      <c r="N25" s="127"/>
      <c r="O25" s="96"/>
      <c r="P25" s="96"/>
      <c r="Q25" s="96"/>
      <c r="R25" s="96"/>
      <c r="S25" s="96"/>
    </row>
    <row r="26" spans="1:19" ht="15" customHeight="1" x14ac:dyDescent="0.3">
      <c r="A26" s="144"/>
      <c r="B26" s="75"/>
      <c r="C26" s="83"/>
      <c r="D26" s="77"/>
      <c r="E26" s="112"/>
      <c r="F26" s="138"/>
      <c r="G26" s="132"/>
      <c r="H26" s="132"/>
      <c r="I26" s="138"/>
      <c r="J26" s="138"/>
      <c r="K26" s="138"/>
      <c r="L26" s="138"/>
      <c r="M26" s="132"/>
      <c r="N26" s="127"/>
      <c r="O26" s="96"/>
      <c r="P26" s="96"/>
      <c r="Q26" s="96"/>
      <c r="R26" s="96"/>
      <c r="S26" s="96"/>
    </row>
    <row r="27" spans="1:19" ht="15" customHeight="1" thickBot="1" x14ac:dyDescent="0.35">
      <c r="A27" s="145"/>
      <c r="B27" s="78"/>
      <c r="C27" s="84"/>
      <c r="D27" s="80"/>
      <c r="E27" s="113"/>
      <c r="F27" s="138"/>
      <c r="G27" s="132"/>
      <c r="H27" s="132"/>
      <c r="I27" s="138"/>
      <c r="J27" s="138"/>
      <c r="K27" s="138"/>
      <c r="L27" s="138"/>
      <c r="M27" s="132"/>
      <c r="N27" s="127"/>
      <c r="O27" s="96"/>
      <c r="P27" s="96"/>
      <c r="Q27" s="96"/>
      <c r="R27" s="96"/>
      <c r="S27" s="96"/>
    </row>
    <row r="28" spans="1:19" ht="18.600000000000001" customHeight="1" thickTop="1" x14ac:dyDescent="0.3">
      <c r="A28" s="143" t="s">
        <v>68</v>
      </c>
      <c r="B28" s="71"/>
      <c r="C28" s="82"/>
      <c r="D28" s="74"/>
      <c r="E28" s="111"/>
      <c r="F28" s="138"/>
      <c r="G28" s="132"/>
      <c r="H28" s="132"/>
      <c r="I28" s="138"/>
      <c r="J28" s="138"/>
      <c r="K28" s="138"/>
      <c r="L28" s="138"/>
      <c r="M28" s="132"/>
      <c r="N28" s="127"/>
      <c r="O28" s="96"/>
      <c r="P28" s="96"/>
      <c r="Q28" s="96"/>
      <c r="R28" s="96"/>
      <c r="S28" s="96"/>
    </row>
    <row r="29" spans="1:19" ht="14.4" customHeight="1" x14ac:dyDescent="0.3">
      <c r="A29" s="144"/>
      <c r="B29" s="75"/>
      <c r="C29" s="83"/>
      <c r="D29" s="77"/>
      <c r="E29" s="112"/>
      <c r="F29" s="138"/>
      <c r="G29" s="132"/>
      <c r="H29" s="132"/>
      <c r="I29" s="138"/>
      <c r="J29" s="138"/>
      <c r="K29" s="138"/>
      <c r="L29" s="138"/>
      <c r="M29" s="132"/>
      <c r="N29" s="127"/>
      <c r="O29" s="96"/>
      <c r="P29" s="96"/>
      <c r="Q29" s="96"/>
      <c r="R29" s="96"/>
      <c r="S29" s="96"/>
    </row>
    <row r="30" spans="1:19" ht="15" customHeight="1" thickBot="1" x14ac:dyDescent="0.35">
      <c r="A30" s="145"/>
      <c r="B30" s="78"/>
      <c r="C30" s="84"/>
      <c r="D30" s="80"/>
      <c r="E30" s="113"/>
      <c r="F30" s="138"/>
      <c r="G30" s="132"/>
      <c r="H30" s="132"/>
      <c r="I30" s="138"/>
      <c r="J30" s="138"/>
      <c r="K30" s="138"/>
      <c r="L30" s="138"/>
      <c r="M30" s="132"/>
      <c r="N30" s="127"/>
      <c r="O30" s="96"/>
      <c r="P30" s="96"/>
      <c r="Q30" s="96"/>
      <c r="R30" s="96"/>
      <c r="S30" s="96"/>
    </row>
    <row r="31" spans="1:19" ht="18.600000000000001" customHeight="1" thickTop="1" x14ac:dyDescent="0.3">
      <c r="A31" s="143" t="s">
        <v>69</v>
      </c>
      <c r="B31" s="71"/>
      <c r="C31" s="82"/>
      <c r="D31" s="74"/>
      <c r="E31" s="111"/>
      <c r="F31" s="138"/>
      <c r="G31" s="132"/>
      <c r="H31" s="132"/>
      <c r="I31" s="138"/>
      <c r="J31" s="138"/>
      <c r="K31" s="138"/>
      <c r="L31" s="138"/>
      <c r="M31" s="132"/>
      <c r="N31" s="127"/>
      <c r="O31" s="96"/>
      <c r="P31" s="96"/>
      <c r="Q31" s="96"/>
      <c r="R31" s="96"/>
      <c r="S31" s="96"/>
    </row>
    <row r="32" spans="1:19" ht="14.4" customHeight="1" x14ac:dyDescent="0.3">
      <c r="A32" s="144"/>
      <c r="B32" s="75"/>
      <c r="C32" s="83"/>
      <c r="D32" s="77"/>
      <c r="E32" s="112"/>
      <c r="F32" s="138"/>
      <c r="G32" s="132"/>
      <c r="H32" s="132"/>
      <c r="I32" s="138"/>
      <c r="J32" s="138"/>
      <c r="K32" s="138"/>
      <c r="L32" s="138"/>
      <c r="M32" s="132"/>
      <c r="N32" s="127"/>
      <c r="O32" s="96"/>
      <c r="P32" s="96"/>
      <c r="Q32" s="96"/>
      <c r="R32" s="96"/>
      <c r="S32" s="96"/>
    </row>
    <row r="33" spans="1:19" ht="15" customHeight="1" thickBot="1" x14ac:dyDescent="0.35">
      <c r="A33" s="145"/>
      <c r="B33" s="78"/>
      <c r="C33" s="84"/>
      <c r="D33" s="80"/>
      <c r="E33" s="113"/>
      <c r="F33" s="138"/>
      <c r="G33" s="132"/>
      <c r="H33" s="132"/>
      <c r="I33" s="138"/>
      <c r="J33" s="138"/>
      <c r="K33" s="138"/>
      <c r="L33" s="138"/>
      <c r="M33" s="132"/>
      <c r="N33" s="127"/>
      <c r="O33" s="96"/>
      <c r="P33" s="96"/>
      <c r="Q33" s="96"/>
      <c r="R33" s="96"/>
      <c r="S33" s="96"/>
    </row>
    <row r="34" spans="1:19" ht="18.600000000000001" customHeight="1" thickTop="1" x14ac:dyDescent="0.3">
      <c r="A34" s="143" t="s">
        <v>70</v>
      </c>
      <c r="B34" s="71"/>
      <c r="C34" s="82"/>
      <c r="D34" s="74"/>
      <c r="E34" s="111"/>
      <c r="F34" s="138"/>
      <c r="G34" s="132"/>
      <c r="H34" s="132"/>
      <c r="I34" s="138"/>
      <c r="J34" s="138"/>
      <c r="K34" s="138"/>
      <c r="L34" s="138"/>
      <c r="M34" s="132"/>
      <c r="N34" s="127"/>
      <c r="O34" s="96"/>
      <c r="P34" s="96"/>
      <c r="Q34" s="96"/>
      <c r="R34" s="96"/>
      <c r="S34" s="96"/>
    </row>
    <row r="35" spans="1:19" ht="14.4" customHeight="1" x14ac:dyDescent="0.3">
      <c r="A35" s="144"/>
      <c r="B35" s="75"/>
      <c r="C35" s="83"/>
      <c r="D35" s="77"/>
      <c r="E35" s="112"/>
      <c r="F35" s="138"/>
      <c r="G35" s="132"/>
      <c r="H35" s="132"/>
      <c r="I35" s="138"/>
      <c r="J35" s="138"/>
      <c r="K35" s="138"/>
      <c r="L35" s="138"/>
      <c r="M35" s="132"/>
      <c r="N35" s="127"/>
      <c r="O35" s="96"/>
      <c r="P35" s="96"/>
      <c r="Q35" s="96"/>
      <c r="R35" s="96"/>
      <c r="S35" s="96"/>
    </row>
    <row r="36" spans="1:19" ht="15" customHeight="1" thickBot="1" x14ac:dyDescent="0.35">
      <c r="A36" s="145"/>
      <c r="B36" s="78"/>
      <c r="C36" s="84"/>
      <c r="D36" s="80"/>
      <c r="E36" s="113"/>
      <c r="F36" s="138"/>
      <c r="G36" s="132"/>
      <c r="H36" s="132"/>
      <c r="I36" s="138"/>
      <c r="J36" s="138"/>
      <c r="K36" s="138"/>
      <c r="L36" s="138"/>
      <c r="M36" s="132"/>
      <c r="N36" s="127"/>
      <c r="O36" s="96"/>
      <c r="P36" s="96"/>
      <c r="Q36" s="96"/>
      <c r="R36" s="96"/>
      <c r="S36" s="96"/>
    </row>
    <row r="37" spans="1:19" ht="15" customHeight="1" thickTop="1" x14ac:dyDescent="0.3">
      <c r="A37" s="143" t="s">
        <v>71</v>
      </c>
      <c r="B37" s="71"/>
      <c r="C37" s="82"/>
      <c r="D37" s="74"/>
      <c r="E37" s="111"/>
      <c r="F37" s="138"/>
      <c r="G37" s="132"/>
      <c r="H37" s="132"/>
      <c r="I37" s="138"/>
      <c r="J37" s="138"/>
      <c r="K37" s="138"/>
      <c r="L37" s="138"/>
      <c r="M37" s="132"/>
      <c r="N37" s="127"/>
      <c r="O37" s="96"/>
      <c r="P37" s="96"/>
      <c r="Q37" s="96"/>
      <c r="R37" s="96"/>
      <c r="S37" s="96"/>
    </row>
    <row r="38" spans="1:19" ht="14.4" customHeight="1" x14ac:dyDescent="0.3">
      <c r="A38" s="144"/>
      <c r="B38" s="75"/>
      <c r="C38" s="83"/>
      <c r="D38" s="77"/>
      <c r="E38" s="112"/>
      <c r="F38" s="138"/>
      <c r="G38" s="132"/>
      <c r="H38" s="132"/>
      <c r="I38" s="138"/>
      <c r="J38" s="138"/>
      <c r="K38" s="138"/>
      <c r="L38" s="138"/>
      <c r="M38" s="132"/>
      <c r="N38" s="127"/>
      <c r="O38" s="96"/>
      <c r="P38" s="96"/>
      <c r="Q38" s="96"/>
      <c r="R38" s="96"/>
      <c r="S38" s="96"/>
    </row>
    <row r="39" spans="1:19" ht="15" customHeight="1" thickBot="1" x14ac:dyDescent="0.35">
      <c r="A39" s="145"/>
      <c r="B39" s="78"/>
      <c r="C39" s="84"/>
      <c r="D39" s="80"/>
      <c r="E39" s="113"/>
      <c r="F39" s="138"/>
      <c r="G39" s="132"/>
      <c r="H39" s="132"/>
      <c r="I39" s="138"/>
      <c r="J39" s="138"/>
      <c r="K39" s="138"/>
      <c r="L39" s="138"/>
      <c r="M39" s="132"/>
      <c r="N39" s="127"/>
      <c r="O39" s="96"/>
      <c r="P39" s="96"/>
      <c r="Q39" s="96"/>
      <c r="R39" s="96"/>
      <c r="S39" s="96"/>
    </row>
    <row r="40" spans="1:19" ht="18.600000000000001" customHeight="1" thickTop="1" x14ac:dyDescent="0.3">
      <c r="A40" s="143" t="s">
        <v>72</v>
      </c>
      <c r="B40" s="71"/>
      <c r="C40" s="82"/>
      <c r="D40" s="74"/>
      <c r="E40" s="111"/>
      <c r="F40" s="138"/>
      <c r="G40" s="132"/>
      <c r="H40" s="132"/>
      <c r="I40" s="138"/>
      <c r="J40" s="138"/>
      <c r="K40" s="138"/>
      <c r="L40" s="138"/>
      <c r="M40" s="132"/>
      <c r="N40" s="127"/>
      <c r="O40" s="96"/>
      <c r="P40" s="96"/>
      <c r="Q40" s="96"/>
      <c r="R40" s="96"/>
      <c r="S40" s="96"/>
    </row>
    <row r="41" spans="1:19" ht="14.4" customHeight="1" x14ac:dyDescent="0.3">
      <c r="A41" s="144"/>
      <c r="B41" s="75"/>
      <c r="C41" s="83"/>
      <c r="D41" s="77"/>
      <c r="E41" s="112"/>
      <c r="F41" s="138"/>
      <c r="G41" s="132"/>
      <c r="H41" s="132"/>
      <c r="I41" s="138"/>
      <c r="J41" s="138"/>
      <c r="K41" s="138"/>
      <c r="L41" s="138"/>
      <c r="M41" s="132"/>
      <c r="N41" s="127"/>
      <c r="O41" s="96"/>
      <c r="P41" s="96"/>
      <c r="Q41" s="96"/>
      <c r="R41" s="96"/>
      <c r="S41" s="96"/>
    </row>
    <row r="42" spans="1:19" ht="15" customHeight="1" thickBot="1" x14ac:dyDescent="0.35">
      <c r="A42" s="145"/>
      <c r="B42" s="78"/>
      <c r="C42" s="84"/>
      <c r="D42" s="80"/>
      <c r="E42" s="113"/>
      <c r="F42" s="138"/>
      <c r="G42" s="132"/>
      <c r="H42" s="132"/>
      <c r="I42" s="138"/>
      <c r="J42" s="138"/>
      <c r="K42" s="138"/>
      <c r="L42" s="138"/>
      <c r="M42" s="132"/>
      <c r="N42" s="127"/>
      <c r="O42" s="96"/>
      <c r="P42" s="96"/>
      <c r="Q42" s="96"/>
      <c r="R42" s="96"/>
      <c r="S42" s="96"/>
    </row>
    <row r="43" spans="1:19" ht="18.600000000000001" customHeight="1" thickTop="1" x14ac:dyDescent="0.3">
      <c r="A43" s="143" t="s">
        <v>73</v>
      </c>
      <c r="B43" s="71"/>
      <c r="C43" s="82"/>
      <c r="D43" s="74"/>
      <c r="E43" s="111"/>
      <c r="F43" s="138"/>
      <c r="G43" s="132"/>
      <c r="H43" s="132"/>
      <c r="I43" s="138"/>
      <c r="J43" s="138"/>
      <c r="K43" s="138"/>
      <c r="L43" s="138"/>
      <c r="M43" s="132"/>
      <c r="N43" s="127"/>
      <c r="O43" s="96"/>
      <c r="P43" s="96"/>
      <c r="Q43" s="96"/>
      <c r="R43" s="96"/>
      <c r="S43" s="96"/>
    </row>
    <row r="44" spans="1:19" ht="14.4" customHeight="1" x14ac:dyDescent="0.3">
      <c r="A44" s="144"/>
      <c r="B44" s="75"/>
      <c r="C44" s="83"/>
      <c r="D44" s="77"/>
      <c r="E44" s="112"/>
      <c r="F44" s="138"/>
      <c r="G44" s="132"/>
      <c r="H44" s="132"/>
      <c r="I44" s="138"/>
      <c r="J44" s="138"/>
      <c r="K44" s="138"/>
      <c r="L44" s="138"/>
      <c r="M44" s="132"/>
      <c r="N44" s="127"/>
      <c r="O44" s="96"/>
      <c r="P44" s="96"/>
      <c r="Q44" s="96"/>
      <c r="R44" s="96"/>
      <c r="S44" s="96"/>
    </row>
    <row r="45" spans="1:19" ht="15" customHeight="1" thickBot="1" x14ac:dyDescent="0.35">
      <c r="A45" s="145"/>
      <c r="B45" s="78"/>
      <c r="C45" s="84"/>
      <c r="D45" s="80"/>
      <c r="E45" s="113"/>
      <c r="F45" s="138"/>
      <c r="G45" s="132"/>
      <c r="H45" s="132"/>
      <c r="I45" s="138"/>
      <c r="J45" s="138"/>
      <c r="K45" s="138"/>
      <c r="L45" s="138"/>
      <c r="M45" s="132"/>
      <c r="N45" s="127"/>
      <c r="O45" s="96"/>
      <c r="P45" s="96"/>
      <c r="Q45" s="96"/>
      <c r="R45" s="96"/>
      <c r="S45" s="96"/>
    </row>
    <row r="46" spans="1:19" ht="15" customHeight="1" thickTop="1" x14ac:dyDescent="0.3">
      <c r="A46" s="143" t="s">
        <v>74</v>
      </c>
      <c r="B46" s="71"/>
      <c r="C46" s="82"/>
      <c r="D46" s="74"/>
      <c r="E46" s="111"/>
      <c r="F46" s="138"/>
      <c r="G46" s="132"/>
      <c r="H46" s="132"/>
      <c r="I46" s="138"/>
      <c r="J46" s="138"/>
      <c r="K46" s="138"/>
      <c r="L46" s="138"/>
      <c r="M46" s="132"/>
      <c r="N46" s="127"/>
      <c r="O46" s="96"/>
      <c r="P46" s="96"/>
      <c r="Q46" s="96"/>
      <c r="R46" s="96"/>
      <c r="S46" s="96"/>
    </row>
    <row r="47" spans="1:19" ht="15" customHeight="1" x14ac:dyDescent="0.3">
      <c r="A47" s="144"/>
      <c r="B47" s="75"/>
      <c r="C47" s="83"/>
      <c r="D47" s="77"/>
      <c r="E47" s="112"/>
      <c r="F47" s="138"/>
      <c r="G47" s="132"/>
      <c r="H47" s="132"/>
      <c r="I47" s="138"/>
      <c r="J47" s="138"/>
      <c r="K47" s="138"/>
      <c r="L47" s="138"/>
      <c r="M47" s="132"/>
      <c r="N47" s="127"/>
      <c r="O47" s="96"/>
      <c r="P47" s="96"/>
      <c r="Q47" s="96"/>
      <c r="R47" s="96"/>
      <c r="S47" s="96"/>
    </row>
    <row r="48" spans="1:19" ht="15" customHeight="1" thickBot="1" x14ac:dyDescent="0.35">
      <c r="A48" s="145"/>
      <c r="B48" s="78"/>
      <c r="C48" s="84"/>
      <c r="D48" s="80"/>
      <c r="E48" s="113"/>
      <c r="F48" s="138"/>
      <c r="G48" s="132"/>
      <c r="H48" s="132"/>
      <c r="I48" s="138"/>
      <c r="J48" s="138"/>
      <c r="K48" s="138"/>
      <c r="L48" s="138"/>
      <c r="M48" s="132"/>
      <c r="N48" s="127"/>
      <c r="O48" s="96"/>
      <c r="P48" s="96"/>
      <c r="Q48" s="96"/>
      <c r="R48" s="96"/>
      <c r="S48" s="96"/>
    </row>
    <row r="49" spans="1:19" ht="15" customHeight="1" thickTop="1" x14ac:dyDescent="0.3">
      <c r="A49" s="143" t="s">
        <v>75</v>
      </c>
      <c r="B49" s="71"/>
      <c r="C49" s="82"/>
      <c r="D49" s="74"/>
      <c r="E49" s="112"/>
      <c r="F49" s="93"/>
      <c r="G49" s="94"/>
      <c r="H49" s="132"/>
      <c r="I49" s="138"/>
      <c r="J49" s="138"/>
      <c r="K49" s="138"/>
      <c r="L49" s="138"/>
      <c r="M49" s="132"/>
      <c r="N49" s="127"/>
      <c r="O49" s="96"/>
      <c r="P49" s="96"/>
      <c r="Q49" s="96"/>
      <c r="R49" s="96"/>
      <c r="S49" s="96"/>
    </row>
    <row r="50" spans="1:19" ht="15" customHeight="1" x14ac:dyDescent="0.3">
      <c r="A50" s="144"/>
      <c r="B50" s="75"/>
      <c r="C50" s="83"/>
      <c r="D50" s="77"/>
      <c r="E50" s="112"/>
      <c r="F50" s="93"/>
      <c r="G50" s="94"/>
      <c r="H50" s="132"/>
      <c r="I50" s="138"/>
      <c r="J50" s="138"/>
      <c r="K50" s="138"/>
      <c r="L50" s="138"/>
      <c r="M50" s="132"/>
      <c r="N50" s="127"/>
      <c r="O50" s="96"/>
      <c r="P50" s="96"/>
      <c r="Q50" s="96"/>
      <c r="R50" s="96"/>
      <c r="S50" s="96"/>
    </row>
    <row r="51" spans="1:19" ht="15" customHeight="1" thickBot="1" x14ac:dyDescent="0.35">
      <c r="A51" s="145"/>
      <c r="B51" s="78"/>
      <c r="C51" s="84"/>
      <c r="D51" s="80"/>
      <c r="E51" s="112"/>
      <c r="F51" s="93"/>
      <c r="G51" s="94"/>
      <c r="H51" s="132"/>
      <c r="I51" s="138"/>
      <c r="J51" s="138"/>
      <c r="K51" s="138"/>
      <c r="L51" s="138"/>
      <c r="M51" s="132"/>
      <c r="N51" s="127"/>
      <c r="O51" s="96"/>
      <c r="P51" s="96"/>
      <c r="Q51" s="96"/>
      <c r="R51" s="96"/>
      <c r="S51" s="96"/>
    </row>
    <row r="52" spans="1:19" ht="18.600000000000001" customHeight="1" thickTop="1" x14ac:dyDescent="0.3">
      <c r="A52" s="143" t="s">
        <v>76</v>
      </c>
      <c r="B52" s="71"/>
      <c r="C52" s="82"/>
      <c r="D52" s="74"/>
      <c r="E52" s="111"/>
      <c r="F52" s="138"/>
      <c r="G52" s="132"/>
      <c r="H52" s="132"/>
      <c r="I52" s="138"/>
      <c r="J52" s="138"/>
      <c r="K52" s="138"/>
      <c r="L52" s="138"/>
      <c r="M52" s="132"/>
      <c r="N52" s="127"/>
      <c r="O52" s="96"/>
      <c r="P52" s="96"/>
      <c r="Q52" s="96"/>
      <c r="R52" s="96"/>
      <c r="S52" s="96"/>
    </row>
    <row r="53" spans="1:19" ht="14.4" customHeight="1" x14ac:dyDescent="0.3">
      <c r="A53" s="144"/>
      <c r="B53" s="75"/>
      <c r="C53" s="83"/>
      <c r="D53" s="77"/>
      <c r="E53" s="112"/>
      <c r="F53" s="138"/>
      <c r="G53" s="132"/>
      <c r="H53" s="132"/>
      <c r="I53" s="138"/>
      <c r="J53" s="138"/>
      <c r="K53" s="138"/>
      <c r="L53" s="138"/>
      <c r="M53" s="132"/>
      <c r="N53" s="127"/>
      <c r="O53" s="96"/>
      <c r="P53" s="96"/>
      <c r="Q53" s="96"/>
      <c r="R53" s="96"/>
      <c r="S53" s="96"/>
    </row>
    <row r="54" spans="1:19" ht="15" customHeight="1" thickBot="1" x14ac:dyDescent="0.35">
      <c r="A54" s="145"/>
      <c r="B54" s="78"/>
      <c r="C54" s="84"/>
      <c r="D54" s="80"/>
      <c r="E54" s="113"/>
      <c r="F54" s="138"/>
      <c r="G54" s="132"/>
      <c r="H54" s="132"/>
      <c r="I54" s="138"/>
      <c r="J54" s="138"/>
      <c r="K54" s="138"/>
      <c r="L54" s="138"/>
      <c r="M54" s="132"/>
      <c r="N54" s="127"/>
      <c r="O54" s="96"/>
      <c r="P54" s="96"/>
      <c r="Q54" s="96"/>
      <c r="R54" s="96"/>
      <c r="S54" s="96"/>
    </row>
    <row r="55" spans="1:19" ht="18.600000000000001" customHeight="1" thickTop="1" x14ac:dyDescent="0.3">
      <c r="A55" s="146" t="s">
        <v>77</v>
      </c>
      <c r="B55" s="71"/>
      <c r="C55" s="82"/>
      <c r="D55" s="74"/>
      <c r="E55" s="111"/>
      <c r="F55" s="138"/>
      <c r="G55" s="132"/>
      <c r="H55" s="132"/>
      <c r="I55" s="138"/>
      <c r="J55" s="138"/>
      <c r="K55" s="138"/>
      <c r="L55" s="138"/>
      <c r="M55" s="132"/>
      <c r="N55" s="127"/>
      <c r="O55" s="96"/>
      <c r="P55" s="96"/>
      <c r="Q55" s="96"/>
      <c r="R55" s="96"/>
      <c r="S55" s="96"/>
    </row>
    <row r="56" spans="1:19" ht="14.4" customHeight="1" x14ac:dyDescent="0.3">
      <c r="A56" s="147"/>
      <c r="B56" s="75"/>
      <c r="C56" s="83"/>
      <c r="D56" s="77"/>
      <c r="E56" s="112"/>
      <c r="F56" s="138"/>
      <c r="G56" s="132"/>
      <c r="H56" s="132"/>
      <c r="I56" s="138"/>
      <c r="J56" s="138"/>
      <c r="K56" s="138"/>
      <c r="L56" s="138"/>
      <c r="M56" s="132"/>
      <c r="N56" s="127"/>
      <c r="O56" s="96"/>
      <c r="P56" s="96"/>
      <c r="Q56" s="96"/>
      <c r="R56" s="96"/>
      <c r="S56" s="96"/>
    </row>
    <row r="57" spans="1:19" ht="15" customHeight="1" x14ac:dyDescent="0.3">
      <c r="A57" s="148"/>
      <c r="B57" s="116"/>
      <c r="C57" s="109"/>
      <c r="D57" s="117"/>
      <c r="E57" s="114"/>
      <c r="F57" s="138"/>
      <c r="G57" s="132"/>
      <c r="H57" s="132"/>
      <c r="I57" s="138"/>
      <c r="J57" s="138"/>
      <c r="K57" s="138"/>
      <c r="L57" s="138"/>
      <c r="M57" s="132"/>
      <c r="N57" s="127"/>
      <c r="O57" s="96"/>
      <c r="P57" s="96"/>
      <c r="Q57" s="96"/>
      <c r="R57" s="96"/>
      <c r="S57" s="96"/>
    </row>
    <row r="58" spans="1:19" ht="18" x14ac:dyDescent="0.3">
      <c r="A58" s="101"/>
      <c r="B58" s="101"/>
      <c r="C58" s="101"/>
      <c r="D58" s="101"/>
      <c r="E58" s="101"/>
      <c r="F58" s="101"/>
      <c r="G58" s="107"/>
      <c r="H58" s="86"/>
      <c r="I58" s="101"/>
      <c r="J58" s="101"/>
      <c r="K58" s="101"/>
      <c r="L58" s="101"/>
      <c r="M58" s="101"/>
      <c r="N58" s="102"/>
      <c r="O58" s="96"/>
      <c r="P58" s="96"/>
      <c r="Q58" s="96"/>
      <c r="R58" s="96"/>
      <c r="S58" s="96"/>
    </row>
    <row r="59" spans="1:19" ht="31.2" customHeight="1" x14ac:dyDescent="0.3">
      <c r="A59" s="127"/>
      <c r="B59" s="127"/>
      <c r="C59" s="127"/>
      <c r="D59" s="127"/>
      <c r="E59" s="127"/>
      <c r="F59" s="127"/>
      <c r="G59" s="127"/>
      <c r="H59" s="87"/>
      <c r="I59" s="103"/>
      <c r="J59" s="104"/>
      <c r="K59" s="104"/>
      <c r="L59" s="104"/>
      <c r="M59" s="104"/>
      <c r="N59" s="96"/>
      <c r="O59" s="96"/>
      <c r="P59" s="96"/>
      <c r="Q59" s="96"/>
      <c r="R59" s="96"/>
      <c r="S59" s="96"/>
    </row>
    <row r="60" spans="1:19" ht="18" x14ac:dyDescent="0.3">
      <c r="A60" s="107"/>
      <c r="B60" s="107"/>
      <c r="C60" s="107"/>
      <c r="D60" s="107"/>
      <c r="E60" s="107"/>
      <c r="F60" s="104"/>
      <c r="G60" s="104"/>
      <c r="H60" s="88"/>
      <c r="I60" s="105"/>
      <c r="J60" s="104"/>
      <c r="K60" s="104"/>
      <c r="L60" s="104"/>
      <c r="M60" s="104"/>
      <c r="N60" s="96"/>
      <c r="O60" s="96"/>
      <c r="P60" s="96"/>
      <c r="Q60" s="96"/>
      <c r="R60" s="96"/>
      <c r="S60" s="96"/>
    </row>
    <row r="61" spans="1:19" ht="27" customHeight="1" x14ac:dyDescent="0.3">
      <c r="A61" s="96"/>
      <c r="B61" s="96"/>
      <c r="C61" s="96"/>
      <c r="D61" s="96"/>
      <c r="E61" s="96"/>
      <c r="F61" s="96"/>
      <c r="G61" s="96"/>
      <c r="I61" s="96"/>
      <c r="J61" s="106"/>
      <c r="K61" s="96"/>
      <c r="L61" s="96"/>
      <c r="M61" s="96"/>
      <c r="N61" s="96"/>
      <c r="O61" s="96"/>
      <c r="P61" s="149"/>
      <c r="Q61" s="149"/>
      <c r="R61" s="96"/>
      <c r="S61" s="96"/>
    </row>
    <row r="62" spans="1:19" ht="24.6" customHeight="1" x14ac:dyDescent="0.3">
      <c r="A62" s="96"/>
      <c r="B62" s="96"/>
      <c r="C62" s="96"/>
      <c r="D62" s="96"/>
      <c r="E62" s="96"/>
      <c r="F62" s="96"/>
      <c r="G62" s="96"/>
      <c r="I62" s="96"/>
      <c r="J62" s="106"/>
      <c r="K62" s="96"/>
      <c r="L62" s="96"/>
      <c r="M62" s="96"/>
      <c r="N62" s="96"/>
      <c r="O62" s="96"/>
      <c r="P62" s="96"/>
      <c r="Q62" s="96"/>
      <c r="R62" s="96"/>
      <c r="S62" s="96"/>
    </row>
    <row r="63" spans="1:19" ht="25.5" customHeight="1" x14ac:dyDescent="0.3">
      <c r="A63" s="96"/>
      <c r="B63" s="96"/>
      <c r="C63" s="96"/>
      <c r="D63" s="96"/>
      <c r="E63" s="96"/>
      <c r="F63" s="96"/>
      <c r="G63" s="96"/>
      <c r="I63" s="96"/>
      <c r="J63" s="106"/>
      <c r="K63" s="96"/>
      <c r="L63" s="96"/>
      <c r="M63" s="96"/>
      <c r="N63" s="96"/>
      <c r="O63" s="96"/>
      <c r="P63" s="96"/>
      <c r="Q63" s="96"/>
      <c r="R63" s="96"/>
      <c r="S63" s="96"/>
    </row>
    <row r="64" spans="1:19" ht="27" customHeight="1" x14ac:dyDescent="0.3">
      <c r="A64" s="96"/>
      <c r="B64" s="96"/>
      <c r="C64" s="96"/>
      <c r="D64" s="96"/>
      <c r="E64" s="96"/>
      <c r="F64" s="96"/>
      <c r="G64" s="96"/>
      <c r="I64" s="96"/>
      <c r="J64" s="106"/>
      <c r="K64" s="96"/>
      <c r="L64" s="96"/>
      <c r="M64" s="96"/>
      <c r="N64" s="96"/>
      <c r="O64" s="96"/>
      <c r="P64" s="96"/>
      <c r="Q64" s="96"/>
      <c r="R64" s="96"/>
      <c r="S64" s="96"/>
    </row>
    <row r="65" spans="1:19" ht="28.5" customHeight="1" x14ac:dyDescent="0.3">
      <c r="A65" s="96"/>
      <c r="B65" s="96"/>
      <c r="C65" s="96"/>
      <c r="D65" s="96"/>
      <c r="E65" s="96"/>
      <c r="F65" s="96"/>
      <c r="G65" s="96"/>
      <c r="I65" s="96"/>
      <c r="J65" s="106"/>
      <c r="K65" s="96"/>
      <c r="L65" s="96"/>
      <c r="M65" s="96"/>
      <c r="N65" s="96"/>
      <c r="O65" s="96"/>
      <c r="P65" s="96"/>
      <c r="Q65" s="96"/>
      <c r="R65" s="96"/>
      <c r="S65" s="96"/>
    </row>
    <row r="66" spans="1:19" x14ac:dyDescent="0.3">
      <c r="A66" s="96"/>
      <c r="B66" s="96"/>
      <c r="C66" s="96"/>
      <c r="D66" s="96"/>
      <c r="E66" s="96"/>
      <c r="F66" s="96"/>
      <c r="G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</row>
    <row r="67" spans="1:19" x14ac:dyDescent="0.3">
      <c r="A67" s="96"/>
      <c r="B67" s="96"/>
      <c r="C67" s="96"/>
      <c r="D67" s="96"/>
      <c r="E67" s="96"/>
      <c r="F67" s="96"/>
      <c r="G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</row>
    <row r="68" spans="1:19" x14ac:dyDescent="0.3"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</row>
    <row r="69" spans="1:19" x14ac:dyDescent="0.3"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</row>
  </sheetData>
  <dataConsolidate/>
  <mergeCells count="168">
    <mergeCell ref="A59:G59"/>
    <mergeCell ref="P61:Q61"/>
    <mergeCell ref="H55:H57"/>
    <mergeCell ref="I55:I57"/>
    <mergeCell ref="J55:J57"/>
    <mergeCell ref="K55:K57"/>
    <mergeCell ref="L55:L57"/>
    <mergeCell ref="M55:M57"/>
    <mergeCell ref="J52:J54"/>
    <mergeCell ref="K52:K54"/>
    <mergeCell ref="L52:L54"/>
    <mergeCell ref="M52:M54"/>
    <mergeCell ref="N52:N54"/>
    <mergeCell ref="A55:A57"/>
    <mergeCell ref="F55:F57"/>
    <mergeCell ref="G55:G57"/>
    <mergeCell ref="L49:L51"/>
    <mergeCell ref="M49:M51"/>
    <mergeCell ref="N49:N51"/>
    <mergeCell ref="A52:A54"/>
    <mergeCell ref="F52:F54"/>
    <mergeCell ref="G52:G54"/>
    <mergeCell ref="H52:H54"/>
    <mergeCell ref="I52:I54"/>
    <mergeCell ref="N55:N57"/>
    <mergeCell ref="L46:L48"/>
    <mergeCell ref="M46:M48"/>
    <mergeCell ref="N46:N48"/>
    <mergeCell ref="A49:A51"/>
    <mergeCell ref="H49:H51"/>
    <mergeCell ref="I49:I51"/>
    <mergeCell ref="J49:J51"/>
    <mergeCell ref="K49:K51"/>
    <mergeCell ref="N43:N45"/>
    <mergeCell ref="A46:A48"/>
    <mergeCell ref="F46:F48"/>
    <mergeCell ref="G46:G48"/>
    <mergeCell ref="H46:H48"/>
    <mergeCell ref="I46:I48"/>
    <mergeCell ref="J46:J48"/>
    <mergeCell ref="K46:K48"/>
    <mergeCell ref="H43:H45"/>
    <mergeCell ref="I43:I45"/>
    <mergeCell ref="J43:J45"/>
    <mergeCell ref="K43:K45"/>
    <mergeCell ref="L43:L45"/>
    <mergeCell ref="M43:M45"/>
    <mergeCell ref="J40:J42"/>
    <mergeCell ref="K40:K42"/>
    <mergeCell ref="L40:L42"/>
    <mergeCell ref="M40:M42"/>
    <mergeCell ref="N40:N42"/>
    <mergeCell ref="A43:A45"/>
    <mergeCell ref="F43:F45"/>
    <mergeCell ref="G43:G45"/>
    <mergeCell ref="L37:L39"/>
    <mergeCell ref="M37:M39"/>
    <mergeCell ref="N37:N39"/>
    <mergeCell ref="A40:A42"/>
    <mergeCell ref="F40:F42"/>
    <mergeCell ref="G40:G42"/>
    <mergeCell ref="H40:H42"/>
    <mergeCell ref="I40:I42"/>
    <mergeCell ref="A37:A39"/>
    <mergeCell ref="F37:F39"/>
    <mergeCell ref="G37:G39"/>
    <mergeCell ref="H37:H39"/>
    <mergeCell ref="I37:I39"/>
    <mergeCell ref="J37:J39"/>
    <mergeCell ref="K37:K39"/>
    <mergeCell ref="H34:H36"/>
    <mergeCell ref="I34:I36"/>
    <mergeCell ref="J34:J36"/>
    <mergeCell ref="K34:K36"/>
    <mergeCell ref="J31:J33"/>
    <mergeCell ref="K31:K33"/>
    <mergeCell ref="L31:L33"/>
    <mergeCell ref="M31:M33"/>
    <mergeCell ref="N31:N33"/>
    <mergeCell ref="A34:A36"/>
    <mergeCell ref="F34:F36"/>
    <mergeCell ref="G34:G36"/>
    <mergeCell ref="L28:L30"/>
    <mergeCell ref="M28:M30"/>
    <mergeCell ref="N28:N30"/>
    <mergeCell ref="A31:A33"/>
    <mergeCell ref="F31:F33"/>
    <mergeCell ref="G31:G33"/>
    <mergeCell ref="H31:H33"/>
    <mergeCell ref="I31:I33"/>
    <mergeCell ref="N34:N36"/>
    <mergeCell ref="L34:L36"/>
    <mergeCell ref="M34:M36"/>
    <mergeCell ref="A28:A30"/>
    <mergeCell ref="F28:F30"/>
    <mergeCell ref="G28:G30"/>
    <mergeCell ref="H28:H30"/>
    <mergeCell ref="I28:I30"/>
    <mergeCell ref="J28:J30"/>
    <mergeCell ref="K28:K30"/>
    <mergeCell ref="H25:H27"/>
    <mergeCell ref="I25:I27"/>
    <mergeCell ref="J25:J27"/>
    <mergeCell ref="K25:K27"/>
    <mergeCell ref="J22:J24"/>
    <mergeCell ref="K22:K24"/>
    <mergeCell ref="L22:L24"/>
    <mergeCell ref="M22:M24"/>
    <mergeCell ref="N22:N24"/>
    <mergeCell ref="A25:A27"/>
    <mergeCell ref="F25:F27"/>
    <mergeCell ref="G25:G27"/>
    <mergeCell ref="L19:L21"/>
    <mergeCell ref="M19:M21"/>
    <mergeCell ref="N19:N21"/>
    <mergeCell ref="A22:A24"/>
    <mergeCell ref="F22:F24"/>
    <mergeCell ref="G22:G24"/>
    <mergeCell ref="H22:H24"/>
    <mergeCell ref="I22:I24"/>
    <mergeCell ref="N25:N27"/>
    <mergeCell ref="L25:L27"/>
    <mergeCell ref="M25:M27"/>
    <mergeCell ref="N12:N15"/>
    <mergeCell ref="P12:P15"/>
    <mergeCell ref="F12:F15"/>
    <mergeCell ref="G12:G15"/>
    <mergeCell ref="H12:H15"/>
    <mergeCell ref="I12:I15"/>
    <mergeCell ref="P16:P18"/>
    <mergeCell ref="A19:A21"/>
    <mergeCell ref="F19:F21"/>
    <mergeCell ref="G19:G21"/>
    <mergeCell ref="H19:H21"/>
    <mergeCell ref="I19:I21"/>
    <mergeCell ref="J19:J21"/>
    <mergeCell ref="K19:K21"/>
    <mergeCell ref="I16:I18"/>
    <mergeCell ref="J16:J18"/>
    <mergeCell ref="K16:K18"/>
    <mergeCell ref="L16:L18"/>
    <mergeCell ref="M16:M18"/>
    <mergeCell ref="N16:N18"/>
    <mergeCell ref="A16:A18"/>
    <mergeCell ref="F16:F18"/>
    <mergeCell ref="G16:G18"/>
    <mergeCell ref="H16:H18"/>
    <mergeCell ref="E4:E7"/>
    <mergeCell ref="E8:E11"/>
    <mergeCell ref="G8:G11"/>
    <mergeCell ref="H8:H11"/>
    <mergeCell ref="I8:I11"/>
    <mergeCell ref="B1:H1"/>
    <mergeCell ref="I1:M1"/>
    <mergeCell ref="J12:J15"/>
    <mergeCell ref="K12:K15"/>
    <mergeCell ref="L12:L15"/>
    <mergeCell ref="M12:M15"/>
    <mergeCell ref="N1:N3"/>
    <mergeCell ref="P1:R1"/>
    <mergeCell ref="B2:E2"/>
    <mergeCell ref="F2:G2"/>
    <mergeCell ref="H2:H3"/>
    <mergeCell ref="I2:I3"/>
    <mergeCell ref="J2:J3"/>
    <mergeCell ref="K2:K3"/>
    <mergeCell ref="L2:L3"/>
    <mergeCell ref="M2:M3"/>
  </mergeCells>
  <phoneticPr fontId="17" type="noConversion"/>
  <pageMargins left="6.3E-2" right="0.7" top="3.0000000000000001E-3" bottom="0.75" header="0.3" footer="0.3"/>
  <pageSetup paperSize="9" scale="3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8E6E8D8-C522-4020-A5CF-D84794673DC8}">
          <x14:formula1>
            <xm:f>ABAC!$E$8:$E$127</xm:f>
          </x14:formula1>
          <xm:sqref>C8 C4:C6</xm:sqref>
        </x14:dataValidation>
        <x14:dataValidation type="list" allowBlank="1" showInputMessage="1" showErrorMessage="1" xr:uid="{02C674F6-6620-472A-9988-7B2EEF72687B}">
          <x14:formula1>
            <xm:f>ABAC!$E$8:$E$77</xm:f>
          </x14:formula1>
          <xm:sqref>C9:C11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FFFD078E3621428192364E99FE51F3" ma:contentTypeVersion="2" ma:contentTypeDescription="Create a new document." ma:contentTypeScope="" ma:versionID="212e5d84e8b69ca99b497e6369b4cea3">
  <xsd:schema xmlns:xsd="http://www.w3.org/2001/XMLSchema" xmlns:xs="http://www.w3.org/2001/XMLSchema" xmlns:p="http://schemas.microsoft.com/office/2006/metadata/properties" xmlns:ns3="a3d6ae17-c3eb-451e-961d-8be12f2db232" targetNamespace="http://schemas.microsoft.com/office/2006/metadata/properties" ma:root="true" ma:fieldsID="57a86fa2cb24c2da1eaa84a28a88b074" ns3:_="">
    <xsd:import namespace="a3d6ae17-c3eb-451e-961d-8be12f2db2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d6ae17-c3eb-451e-961d-8be12f2db2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5EA7DA-B1E7-446F-909B-8FD398FAD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d6ae17-c3eb-451e-961d-8be12f2db2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81124F-7532-4594-8415-B516EEB374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46CA64-52E2-4888-B2BD-10FC8A472E90}">
  <ds:schemaRefs>
    <ds:schemaRef ds:uri="http://purl.org/dc/elements/1.1/"/>
    <ds:schemaRef ds:uri="http://schemas.microsoft.com/office/2006/metadata/properties"/>
    <ds:schemaRef ds:uri="a3d6ae17-c3eb-451e-961d-8be12f2db23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ABAC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Tendeng JosephMarcel</dc:creator>
  <cp:lastModifiedBy>Tendeng JosephMarcel</cp:lastModifiedBy>
  <dcterms:created xsi:type="dcterms:W3CDTF">2021-10-14T07:05:53Z</dcterms:created>
  <dcterms:modified xsi:type="dcterms:W3CDTF">2021-10-14T09:08:59Z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etDate">
    <vt:lpwstr>2021-10-14T07:30:35Z</vt:lpwstr>
  </property>
  <property fmtid="{D5CDD505-2E9C-101B-9397-08002B2CF9AE}" pid="4" name="MSIP_Label_b5339dd7-e0cb-43aa-a61d-fed1619267bf_Method">
    <vt:lpwstr>Privileged</vt:lpwstr>
  </property>
  <property fmtid="{D5CDD505-2E9C-101B-9397-08002B2CF9AE}" pid="5" name="MSIP_Label_b5339dd7-e0cb-43aa-a61d-fed1619267bf_Name">
    <vt:lpwstr>Public</vt:lpwstr>
  </property>
  <property fmtid="{D5CDD505-2E9C-101B-9397-08002B2CF9AE}" pid="6" name="MSIP_Label_b5339dd7-e0cb-43aa-a61d-fed1619267bf_SiteId">
    <vt:lpwstr>d2d2794a-61cc-4823-9690-8e288fd554cc</vt:lpwstr>
  </property>
  <property fmtid="{D5CDD505-2E9C-101B-9397-08002B2CF9AE}" pid="7" name="MSIP_Label_b5339dd7-e0cb-43aa-a61d-fed1619267bf_ActionId">
    <vt:lpwstr>5d5012a9-13d6-4654-a86d-ef1de4f69e30</vt:lpwstr>
  </property>
  <property fmtid="{D5CDD505-2E9C-101B-9397-08002B2CF9AE}" pid="8" name="MSIP_Label_b5339dd7-e0cb-43aa-a61d-fed1619267bf_ContentBits">
    <vt:lpwstr>0</vt:lpwstr>
  </property>
  <property fmtid="{D5CDD505-2E9C-101B-9397-08002B2CF9AE}" pid="9" name="ContentTypeId">
    <vt:lpwstr>0x010100C1FFFD078E3621428192364E99FE51F3</vt:lpwstr>
  </property>
</Properties>
</file>