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/>
  </bookViews>
  <sheets>
    <sheet name="Quantité pdts &amp; Données frs" sheetId="18" r:id="rId1"/>
    <sheet name="Wang " sheetId="10" r:id="rId2"/>
    <sheet name="Kose " sheetId="14" r:id="rId3"/>
    <sheet name="Atlas  " sheetId="15" r:id="rId4"/>
    <sheet name="Kumpas " sheetId="17" r:id="rId5"/>
    <sheet name="meilleur fourn. et cout unitair" sheetId="1" r:id="rId6"/>
  </sheets>
  <calcPr calcId="125725" concurrentCalc="0"/>
</workbook>
</file>

<file path=xl/calcChain.xml><?xml version="1.0" encoding="utf-8"?>
<calcChain xmlns="http://schemas.openxmlformats.org/spreadsheetml/2006/main">
  <c r="D2" i="17"/>
  <c r="E2"/>
  <c r="F2"/>
  <c r="D3"/>
  <c r="E3"/>
  <c r="F3"/>
  <c r="D4"/>
  <c r="E4"/>
  <c r="F4"/>
  <c r="D5"/>
  <c r="E5"/>
  <c r="F5"/>
  <c r="D6"/>
  <c r="E6"/>
  <c r="F6"/>
  <c r="F7"/>
  <c r="F8"/>
  <c r="F9"/>
  <c r="F11"/>
  <c r="F10"/>
  <c r="F12"/>
  <c r="E5" i="1"/>
  <c r="E6"/>
  <c r="E7"/>
  <c r="E8"/>
  <c r="E4"/>
  <c r="D2" i="15"/>
  <c r="E2"/>
  <c r="F2"/>
  <c r="D3"/>
  <c r="E3"/>
  <c r="F3"/>
  <c r="D4"/>
  <c r="E4"/>
  <c r="F4"/>
  <c r="D5"/>
  <c r="E5"/>
  <c r="F5"/>
  <c r="D6"/>
  <c r="E6"/>
  <c r="F6"/>
  <c r="F7"/>
  <c r="F8"/>
  <c r="F9"/>
  <c r="F11"/>
  <c r="F10"/>
  <c r="F12"/>
  <c r="D5" i="1"/>
  <c r="D6"/>
  <c r="D7"/>
  <c r="D8"/>
  <c r="D4"/>
  <c r="F13" i="15"/>
  <c r="D3" i="1"/>
  <c r="D2" i="14"/>
  <c r="E2"/>
  <c r="F2"/>
  <c r="D3"/>
  <c r="E3"/>
  <c r="F3"/>
  <c r="D4"/>
  <c r="E4"/>
  <c r="F4"/>
  <c r="D5"/>
  <c r="E5"/>
  <c r="F5"/>
  <c r="D6"/>
  <c r="E6"/>
  <c r="F6"/>
  <c r="F7"/>
  <c r="F8"/>
  <c r="F9"/>
  <c r="F11"/>
  <c r="F10"/>
  <c r="F12"/>
  <c r="C5" i="1"/>
  <c r="C6"/>
  <c r="C7"/>
  <c r="C8"/>
  <c r="C4"/>
  <c r="C3"/>
  <c r="D2" i="10"/>
  <c r="E2"/>
  <c r="F2"/>
  <c r="D3"/>
  <c r="E3"/>
  <c r="F3"/>
  <c r="D4"/>
  <c r="E4"/>
  <c r="F4"/>
  <c r="D5"/>
  <c r="E5"/>
  <c r="F5"/>
  <c r="D6"/>
  <c r="E6"/>
  <c r="F6"/>
  <c r="F7"/>
  <c r="F8"/>
  <c r="F9"/>
  <c r="F11"/>
  <c r="F10"/>
  <c r="F12"/>
  <c r="B4" i="1"/>
  <c r="E3"/>
  <c r="B8"/>
  <c r="B5"/>
  <c r="B6"/>
  <c r="B7"/>
  <c r="F13" i="10"/>
  <c r="B3" i="1"/>
  <c r="B14"/>
  <c r="B19"/>
  <c r="B16"/>
  <c r="A13"/>
  <c r="B18"/>
  <c r="B17"/>
  <c r="B15"/>
</calcChain>
</file>

<file path=xl/sharedStrings.xml><?xml version="1.0" encoding="utf-8"?>
<sst xmlns="http://schemas.openxmlformats.org/spreadsheetml/2006/main" count="152" uniqueCount="41">
  <si>
    <t>Produit 1</t>
  </si>
  <si>
    <t>Produit 2</t>
  </si>
  <si>
    <t>Produit 3</t>
  </si>
  <si>
    <t>Produit 4</t>
  </si>
  <si>
    <t>Produit 5</t>
  </si>
  <si>
    <t>Quantité</t>
  </si>
  <si>
    <t>Prix Unitaire HT</t>
  </si>
  <si>
    <t>Total HT 1</t>
  </si>
  <si>
    <t>Total HT 2</t>
  </si>
  <si>
    <t>Remise exceptionnelle</t>
  </si>
  <si>
    <t>Total HT 3</t>
  </si>
  <si>
    <t>Port</t>
  </si>
  <si>
    <t>Assurance</t>
  </si>
  <si>
    <t>Total HT 4</t>
  </si>
  <si>
    <t>moins de 100</t>
  </si>
  <si>
    <t>entre 100 et 200</t>
  </si>
  <si>
    <t>entre 200 et 300</t>
  </si>
  <si>
    <t>entre 300 et 500</t>
  </si>
  <si>
    <t>plus de 500</t>
  </si>
  <si>
    <t>Total final HT en $</t>
  </si>
  <si>
    <t>Total final HT en €</t>
  </si>
  <si>
    <t>Frais de port</t>
  </si>
  <si>
    <t>Wang</t>
  </si>
  <si>
    <t>Kose</t>
  </si>
  <si>
    <t>Atlas</t>
  </si>
  <si>
    <t>Kumpas</t>
  </si>
  <si>
    <t>Fournisseur le moins cher</t>
  </si>
  <si>
    <t>% de remise par tranche</t>
  </si>
  <si>
    <t>% de remise exceptionnelle</t>
  </si>
  <si>
    <t>Prix des fournisseurs et coûts unitaires</t>
  </si>
  <si>
    <t>Coût unitaire produit 1</t>
  </si>
  <si>
    <t>Coût unitaire produit 2</t>
  </si>
  <si>
    <t>Coût unitaire produit 3</t>
  </si>
  <si>
    <t>Coût unitaire produit 4</t>
  </si>
  <si>
    <t>Coût unitaire produit 5</t>
  </si>
  <si>
    <t xml:space="preserve">Remise par tranche </t>
  </si>
  <si>
    <t>Prix Fournisseurs</t>
  </si>
  <si>
    <t>Quantité produits voulues</t>
  </si>
  <si>
    <t>% de remise exceptionnelle par fournisseur</t>
  </si>
  <si>
    <t>% de Remise par Tranche par Fournisseur</t>
  </si>
  <si>
    <t>Montant des frais de port par fournisseur</t>
  </si>
</sst>
</file>

<file path=xl/styles.xml><?xml version="1.0" encoding="utf-8"?>
<styleSheet xmlns="http://schemas.openxmlformats.org/spreadsheetml/2006/main">
  <numFmts count="2">
    <numFmt numFmtId="164" formatCode="[$$-409]#,##0.00"/>
    <numFmt numFmtId="165" formatCode="#,##0.00\ &quot;€&quot;"/>
  </numFmts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64" fontId="0" fillId="3" borderId="3" xfId="0" applyNumberFormat="1" applyFill="1" applyBorder="1"/>
    <xf numFmtId="164" fontId="0" fillId="3" borderId="5" xfId="0" applyNumberFormat="1" applyFill="1" applyBorder="1"/>
    <xf numFmtId="164" fontId="0" fillId="3" borderId="7" xfId="0" applyNumberFormat="1" applyFill="1" applyBorder="1"/>
    <xf numFmtId="165" fontId="0" fillId="3" borderId="7" xfId="0" applyNumberFormat="1" applyFill="1" applyBorder="1"/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4" xfId="0" applyFill="1" applyBorder="1"/>
    <xf numFmtId="0" fontId="0" fillId="4" borderId="8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165" fontId="0" fillId="3" borderId="3" xfId="0" applyNumberFormat="1" applyFill="1" applyBorder="1"/>
    <xf numFmtId="165" fontId="0" fillId="3" borderId="5" xfId="0" applyNumberFormat="1" applyFill="1" applyBorder="1"/>
    <xf numFmtId="165" fontId="0" fillId="3" borderId="9" xfId="0" applyNumberFormat="1" applyFill="1" applyBorder="1"/>
    <xf numFmtId="165" fontId="0" fillId="3" borderId="16" xfId="0" applyNumberFormat="1" applyFill="1" applyBorder="1"/>
    <xf numFmtId="165" fontId="0" fillId="3" borderId="10" xfId="0" applyNumberFormat="1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9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4" borderId="1" xfId="0" applyFill="1" applyBorder="1" applyAlignment="1">
      <alignment horizontal="center"/>
    </xf>
    <xf numFmtId="10" fontId="0" fillId="0" borderId="20" xfId="0" applyNumberFormat="1" applyFill="1" applyBorder="1"/>
    <xf numFmtId="0" fontId="0" fillId="0" borderId="0" xfId="0" applyBorder="1"/>
    <xf numFmtId="165" fontId="0" fillId="0" borderId="0" xfId="0" applyNumberFormat="1" applyFill="1" applyBorder="1" applyAlignment="1">
      <alignment horizontal="right"/>
    </xf>
    <xf numFmtId="10" fontId="0" fillId="0" borderId="21" xfId="0" applyNumberFormat="1" applyFill="1" applyBorder="1"/>
    <xf numFmtId="0" fontId="0" fillId="4" borderId="9" xfId="0" applyFill="1" applyBorder="1"/>
    <xf numFmtId="164" fontId="0" fillId="3" borderId="10" xfId="0" applyNumberFormat="1" applyFill="1" applyBorder="1"/>
    <xf numFmtId="165" fontId="0" fillId="3" borderId="2" xfId="0" applyNumberFormat="1" applyFill="1" applyBorder="1"/>
    <xf numFmtId="165" fontId="0" fillId="3" borderId="17" xfId="0" applyNumberFormat="1" applyFill="1" applyBorder="1"/>
    <xf numFmtId="165" fontId="0" fillId="3" borderId="18" xfId="0" applyNumberFormat="1" applyFill="1" applyBorder="1"/>
    <xf numFmtId="165" fontId="0" fillId="3" borderId="19" xfId="0" applyNumberFormat="1" applyFill="1" applyBorder="1"/>
    <xf numFmtId="0" fontId="0" fillId="0" borderId="0" xfId="0" applyFill="1" applyBorder="1" applyAlignment="1"/>
    <xf numFmtId="165" fontId="0" fillId="3" borderId="4" xfId="0" applyNumberFormat="1" applyFill="1" applyBorder="1"/>
    <xf numFmtId="165" fontId="0" fillId="3" borderId="6" xfId="0" applyNumberFormat="1" applyFill="1" applyBorder="1"/>
    <xf numFmtId="0" fontId="0" fillId="0" borderId="0" xfId="0" applyFill="1"/>
    <xf numFmtId="164" fontId="0" fillId="0" borderId="0" xfId="0" applyNumberFormat="1" applyFill="1"/>
    <xf numFmtId="165" fontId="0" fillId="3" borderId="1" xfId="0" applyNumberFormat="1" applyFill="1" applyBorder="1" applyAlignment="1">
      <alignment horizontal="right"/>
    </xf>
    <xf numFmtId="165" fontId="0" fillId="3" borderId="13" xfId="0" applyNumberFormat="1" applyFill="1" applyBorder="1"/>
    <xf numFmtId="165" fontId="0" fillId="3" borderId="14" xfId="0" applyNumberFormat="1" applyFill="1" applyBorder="1"/>
    <xf numFmtId="165" fontId="0" fillId="3" borderId="15" xfId="0" applyNumberFormat="1" applyFill="1" applyBorder="1"/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64" fontId="0" fillId="0" borderId="0" xfId="0" applyNumberFormat="1" applyFill="1" applyBorder="1"/>
    <xf numFmtId="165" fontId="0" fillId="0" borderId="0" xfId="0" applyNumberFormat="1" applyFill="1" applyBorder="1"/>
    <xf numFmtId="0" fontId="0" fillId="4" borderId="2" xfId="0" applyFill="1" applyBorder="1"/>
    <xf numFmtId="0" fontId="0" fillId="4" borderId="6" xfId="0" applyFill="1" applyBorder="1"/>
    <xf numFmtId="164" fontId="0" fillId="3" borderId="17" xfId="0" applyNumberFormat="1" applyFill="1" applyBorder="1"/>
    <xf numFmtId="164" fontId="0" fillId="3" borderId="18" xfId="0" applyNumberFormat="1" applyFill="1" applyBorder="1"/>
    <xf numFmtId="164" fontId="0" fillId="3" borderId="19" xfId="0" applyNumberFormat="1" applyFill="1" applyBorder="1"/>
    <xf numFmtId="0" fontId="0" fillId="0" borderId="22" xfId="0" applyFill="1" applyBorder="1" applyAlignment="1">
      <alignment horizontal="center"/>
    </xf>
    <xf numFmtId="0" fontId="0" fillId="0" borderId="22" xfId="0" applyFill="1" applyBorder="1"/>
    <xf numFmtId="165" fontId="0" fillId="0" borderId="22" xfId="0" applyNumberFormat="1" applyFill="1" applyBorder="1"/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16" xfId="0" applyFill="1" applyBorder="1"/>
    <xf numFmtId="0" fontId="0" fillId="4" borderId="10" xfId="0" applyFill="1" applyBorder="1"/>
    <xf numFmtId="164" fontId="0" fillId="5" borderId="2" xfId="0" applyNumberFormat="1" applyFill="1" applyBorder="1"/>
    <xf numFmtId="165" fontId="0" fillId="5" borderId="17" xfId="0" applyNumberFormat="1" applyFill="1" applyBorder="1"/>
    <xf numFmtId="164" fontId="0" fillId="5" borderId="17" xfId="0" applyNumberFormat="1" applyFill="1" applyBorder="1"/>
    <xf numFmtId="165" fontId="0" fillId="5" borderId="3" xfId="0" applyNumberFormat="1" applyFill="1" applyBorder="1"/>
    <xf numFmtId="164" fontId="0" fillId="5" borderId="4" xfId="0" applyNumberFormat="1" applyFill="1" applyBorder="1"/>
    <xf numFmtId="165" fontId="0" fillId="5" borderId="18" xfId="0" applyNumberFormat="1" applyFill="1" applyBorder="1"/>
    <xf numFmtId="164" fontId="0" fillId="5" borderId="18" xfId="0" applyNumberFormat="1" applyFill="1" applyBorder="1"/>
    <xf numFmtId="165" fontId="0" fillId="5" borderId="5" xfId="0" applyNumberFormat="1" applyFill="1" applyBorder="1"/>
    <xf numFmtId="164" fontId="0" fillId="5" borderId="6" xfId="0" applyNumberFormat="1" applyFill="1" applyBorder="1"/>
    <xf numFmtId="165" fontId="0" fillId="5" borderId="19" xfId="0" applyNumberFormat="1" applyFill="1" applyBorder="1"/>
    <xf numFmtId="164" fontId="0" fillId="5" borderId="19" xfId="0" applyNumberFormat="1" applyFill="1" applyBorder="1"/>
    <xf numFmtId="165" fontId="0" fillId="5" borderId="7" xfId="0" applyNumberFormat="1" applyFill="1" applyBorder="1"/>
    <xf numFmtId="10" fontId="0" fillId="5" borderId="2" xfId="0" applyNumberFormat="1" applyFill="1" applyBorder="1"/>
    <xf numFmtId="10" fontId="0" fillId="5" borderId="17" xfId="0" applyNumberFormat="1" applyFill="1" applyBorder="1"/>
    <xf numFmtId="10" fontId="0" fillId="5" borderId="3" xfId="0" applyNumberFormat="1" applyFill="1" applyBorder="1"/>
    <xf numFmtId="10" fontId="0" fillId="5" borderId="4" xfId="0" applyNumberFormat="1" applyFill="1" applyBorder="1"/>
    <xf numFmtId="10" fontId="0" fillId="5" borderId="18" xfId="0" applyNumberFormat="1" applyFill="1" applyBorder="1"/>
    <xf numFmtId="10" fontId="0" fillId="5" borderId="5" xfId="0" applyNumberFormat="1" applyFill="1" applyBorder="1"/>
    <xf numFmtId="10" fontId="0" fillId="5" borderId="6" xfId="0" applyNumberFormat="1" applyFill="1" applyBorder="1"/>
    <xf numFmtId="10" fontId="0" fillId="5" borderId="19" xfId="0" applyNumberFormat="1" applyFill="1" applyBorder="1"/>
    <xf numFmtId="10" fontId="0" fillId="5" borderId="7" xfId="0" applyNumberFormat="1" applyFill="1" applyBorder="1"/>
    <xf numFmtId="10" fontId="0" fillId="5" borderId="9" xfId="0" applyNumberFormat="1" applyFill="1" applyBorder="1" applyAlignment="1">
      <alignment horizontal="center"/>
    </xf>
    <xf numFmtId="10" fontId="0" fillId="5" borderId="16" xfId="0" applyNumberFormat="1" applyFill="1" applyBorder="1" applyAlignment="1">
      <alignment horizontal="center"/>
    </xf>
    <xf numFmtId="10" fontId="0" fillId="5" borderId="10" xfId="0" applyNumberForma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5" fontId="0" fillId="5" borderId="16" xfId="0" applyNumberFormat="1" applyFill="1" applyBorder="1" applyAlignment="1">
      <alignment horizontal="center"/>
    </xf>
    <xf numFmtId="164" fontId="0" fillId="5" borderId="16" xfId="0" applyNumberFormat="1" applyFill="1" applyBorder="1" applyAlignment="1">
      <alignment horizontal="center"/>
    </xf>
    <xf numFmtId="165" fontId="0" fillId="5" borderId="10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24"/>
  <sheetViews>
    <sheetView tabSelected="1" workbookViewId="0">
      <selection activeCell="G21" sqref="G21"/>
    </sheetView>
  </sheetViews>
  <sheetFormatPr baseColWidth="10" defaultRowHeight="15"/>
  <cols>
    <col min="1" max="1" width="15" bestFit="1" customWidth="1"/>
    <col min="7" max="7" width="15" bestFit="1" customWidth="1"/>
  </cols>
  <sheetData>
    <row r="1" spans="1:7" ht="16.5" thickTop="1" thickBot="1">
      <c r="A1" s="99" t="s">
        <v>37</v>
      </c>
      <c r="B1" s="101"/>
      <c r="C1" s="41"/>
      <c r="D1" s="99" t="s">
        <v>38</v>
      </c>
      <c r="E1" s="100"/>
      <c r="F1" s="100"/>
      <c r="G1" s="101"/>
    </row>
    <row r="2" spans="1:7" ht="16.5" thickTop="1" thickBot="1">
      <c r="A2" s="95" t="s">
        <v>0</v>
      </c>
      <c r="B2" s="96"/>
      <c r="C2" s="28"/>
      <c r="D2" s="50" t="s">
        <v>22</v>
      </c>
      <c r="E2" s="12" t="s">
        <v>23</v>
      </c>
      <c r="F2" s="12" t="s">
        <v>24</v>
      </c>
      <c r="G2" s="51" t="s">
        <v>25</v>
      </c>
    </row>
    <row r="3" spans="1:7" ht="16.5" thickTop="1" thickBot="1">
      <c r="A3" s="16" t="s">
        <v>1</v>
      </c>
      <c r="B3" s="97"/>
      <c r="C3" s="28"/>
      <c r="D3" s="88"/>
      <c r="E3" s="89"/>
      <c r="F3" s="89"/>
      <c r="G3" s="90"/>
    </row>
    <row r="4" spans="1:7" ht="16.5" thickTop="1" thickBot="1">
      <c r="A4" s="16" t="s">
        <v>2</v>
      </c>
      <c r="B4" s="97"/>
    </row>
    <row r="5" spans="1:7" ht="16.5" thickTop="1" thickBot="1">
      <c r="A5" s="16" t="s">
        <v>3</v>
      </c>
      <c r="B5" s="97"/>
      <c r="D5" s="99" t="s">
        <v>40</v>
      </c>
      <c r="E5" s="100"/>
      <c r="F5" s="100"/>
      <c r="G5" s="101"/>
    </row>
    <row r="6" spans="1:7" ht="16.5" thickTop="1" thickBot="1">
      <c r="A6" s="17" t="s">
        <v>4</v>
      </c>
      <c r="B6" s="98"/>
      <c r="D6" s="50" t="s">
        <v>22</v>
      </c>
      <c r="E6" s="12" t="s">
        <v>23</v>
      </c>
      <c r="F6" s="12" t="s">
        <v>24</v>
      </c>
      <c r="G6" s="51" t="s">
        <v>25</v>
      </c>
    </row>
    <row r="7" spans="1:7" ht="16.5" thickTop="1" thickBot="1">
      <c r="D7" s="91"/>
      <c r="E7" s="92"/>
      <c r="F7" s="93"/>
      <c r="G7" s="94"/>
    </row>
    <row r="8" spans="1:7" ht="16.5" thickTop="1" thickBot="1"/>
    <row r="9" spans="1:7" ht="16.5" thickTop="1" thickBot="1">
      <c r="B9" s="102" t="s">
        <v>36</v>
      </c>
      <c r="C9" s="103"/>
      <c r="D9" s="103"/>
      <c r="E9" s="104"/>
    </row>
    <row r="10" spans="1:7" ht="16.5" thickTop="1" thickBot="1">
      <c r="B10" s="62" t="s">
        <v>22</v>
      </c>
      <c r="C10" s="63" t="s">
        <v>23</v>
      </c>
      <c r="D10" s="63" t="s">
        <v>24</v>
      </c>
      <c r="E10" s="64" t="s">
        <v>25</v>
      </c>
    </row>
    <row r="11" spans="1:7" ht="15.75" thickTop="1">
      <c r="A11" s="8" t="s">
        <v>0</v>
      </c>
      <c r="B11" s="67"/>
      <c r="C11" s="68"/>
      <c r="D11" s="69"/>
      <c r="E11" s="70"/>
    </row>
    <row r="12" spans="1:7">
      <c r="A12" s="9" t="s">
        <v>1</v>
      </c>
      <c r="B12" s="71"/>
      <c r="C12" s="72"/>
      <c r="D12" s="73"/>
      <c r="E12" s="74"/>
    </row>
    <row r="13" spans="1:7">
      <c r="A13" s="9" t="s">
        <v>2</v>
      </c>
      <c r="B13" s="71"/>
      <c r="C13" s="72"/>
      <c r="D13" s="73"/>
      <c r="E13" s="74"/>
    </row>
    <row r="14" spans="1:7">
      <c r="A14" s="9" t="s">
        <v>3</v>
      </c>
      <c r="B14" s="71"/>
      <c r="C14" s="72"/>
      <c r="D14" s="73"/>
      <c r="E14" s="74"/>
    </row>
    <row r="15" spans="1:7" ht="15.75" thickBot="1">
      <c r="A15" s="10" t="s">
        <v>4</v>
      </c>
      <c r="B15" s="75"/>
      <c r="C15" s="76"/>
      <c r="D15" s="77"/>
      <c r="E15" s="78"/>
    </row>
    <row r="16" spans="1:7" ht="16.5" thickTop="1" thickBot="1"/>
    <row r="17" spans="1:5" ht="16.5" thickTop="1" thickBot="1">
      <c r="B17" s="102" t="s">
        <v>39</v>
      </c>
      <c r="C17" s="103"/>
      <c r="D17" s="103"/>
      <c r="E17" s="104"/>
    </row>
    <row r="18" spans="1:5" ht="16.5" thickTop="1" thickBot="1">
      <c r="B18" s="35" t="s">
        <v>22</v>
      </c>
      <c r="C18" s="65" t="s">
        <v>23</v>
      </c>
      <c r="D18" s="65" t="s">
        <v>24</v>
      </c>
      <c r="E18" s="66" t="s">
        <v>25</v>
      </c>
    </row>
    <row r="19" spans="1:5" ht="15.75" thickTop="1">
      <c r="A19" s="8" t="s">
        <v>14</v>
      </c>
      <c r="B19" s="79"/>
      <c r="C19" s="80"/>
      <c r="D19" s="80"/>
      <c r="E19" s="81"/>
    </row>
    <row r="20" spans="1:5">
      <c r="A20" s="9" t="s">
        <v>15</v>
      </c>
      <c r="B20" s="82"/>
      <c r="C20" s="83"/>
      <c r="D20" s="83"/>
      <c r="E20" s="84"/>
    </row>
    <row r="21" spans="1:5">
      <c r="A21" s="9" t="s">
        <v>16</v>
      </c>
      <c r="B21" s="82"/>
      <c r="C21" s="83"/>
      <c r="D21" s="83"/>
      <c r="E21" s="84"/>
    </row>
    <row r="22" spans="1:5">
      <c r="A22" s="9" t="s">
        <v>17</v>
      </c>
      <c r="B22" s="82"/>
      <c r="C22" s="83"/>
      <c r="D22" s="83"/>
      <c r="E22" s="84"/>
    </row>
    <row r="23" spans="1:5" ht="15.75" thickBot="1">
      <c r="A23" s="10" t="s">
        <v>18</v>
      </c>
      <c r="B23" s="85"/>
      <c r="C23" s="86"/>
      <c r="D23" s="86"/>
      <c r="E23" s="87"/>
    </row>
    <row r="24" spans="1:5" ht="15.75" thickTop="1">
      <c r="E24" s="28"/>
    </row>
  </sheetData>
  <mergeCells count="5">
    <mergeCell ref="D5:G5"/>
    <mergeCell ref="A1:B1"/>
    <mergeCell ref="B9:E9"/>
    <mergeCell ref="B17:E17"/>
    <mergeCell ref="D1:G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3"/>
  <sheetViews>
    <sheetView workbookViewId="0">
      <selection activeCell="D21" sqref="D21"/>
    </sheetView>
  </sheetViews>
  <sheetFormatPr baseColWidth="10" defaultRowHeight="15"/>
  <cols>
    <col min="1" max="1" width="15" bestFit="1" customWidth="1"/>
    <col min="2" max="2" width="8.85546875" bestFit="1" customWidth="1"/>
    <col min="3" max="3" width="21.7109375" bestFit="1" customWidth="1"/>
    <col min="4" max="4" width="10.42578125" bestFit="1" customWidth="1"/>
    <col min="5" max="5" width="18.5703125" bestFit="1" customWidth="1"/>
    <col min="6" max="6" width="10.42578125" customWidth="1"/>
    <col min="7" max="7" width="21.7109375" bestFit="1" customWidth="1"/>
    <col min="8" max="8" width="26" bestFit="1" customWidth="1"/>
    <col min="9" max="9" width="21.7109375" bestFit="1" customWidth="1"/>
    <col min="10" max="10" width="10" bestFit="1" customWidth="1"/>
    <col min="11" max="11" width="12.42578125" customWidth="1"/>
    <col min="12" max="12" width="14" bestFit="1" customWidth="1"/>
    <col min="13" max="13" width="9.5703125" bestFit="1" customWidth="1"/>
  </cols>
  <sheetData>
    <row r="1" spans="1:13" ht="16.5" thickTop="1" thickBot="1">
      <c r="B1" s="50" t="s">
        <v>5</v>
      </c>
      <c r="C1" s="12" t="s">
        <v>6</v>
      </c>
      <c r="D1" s="12" t="s">
        <v>7</v>
      </c>
      <c r="E1" s="12" t="s">
        <v>35</v>
      </c>
      <c r="F1" s="51" t="s">
        <v>8</v>
      </c>
      <c r="G1" s="28"/>
      <c r="H1" s="102" t="s">
        <v>27</v>
      </c>
      <c r="I1" s="104"/>
      <c r="K1" s="3"/>
      <c r="L1" s="3"/>
      <c r="M1" s="3"/>
    </row>
    <row r="2" spans="1:13" ht="15.75" thickTop="1">
      <c r="A2" s="8" t="s">
        <v>0</v>
      </c>
      <c r="B2" s="96"/>
      <c r="C2" s="67"/>
      <c r="D2" s="56">
        <f>B2*C2</f>
        <v>0</v>
      </c>
      <c r="E2" s="56">
        <f>IF(B2&lt;100,$I$2*D2,IF(B2&lt;200,$I$3*D2,IF(B2&lt;300,$I$4*D2,IF(B2&lt;500,$I$5*D2,$I$6*D2))))</f>
        <v>0</v>
      </c>
      <c r="F2" s="4">
        <f>D2-E2</f>
        <v>0</v>
      </c>
      <c r="G2" s="33"/>
      <c r="H2" s="15" t="s">
        <v>14</v>
      </c>
      <c r="I2" s="79"/>
      <c r="K2" s="1"/>
      <c r="L2" s="1"/>
      <c r="M2" s="1"/>
    </row>
    <row r="3" spans="1:13">
      <c r="A3" s="9" t="s">
        <v>1</v>
      </c>
      <c r="B3" s="97"/>
      <c r="C3" s="71"/>
      <c r="D3" s="57">
        <f t="shared" ref="D3:D6" si="0">B3*C3</f>
        <v>0</v>
      </c>
      <c r="E3" s="57">
        <f t="shared" ref="E3:E6" si="1">IF(B3&lt;100,$I$2*D3,IF(B3&lt;200,$I$3*D3,IF(B3&lt;300,$I$4*D3,IF(B3&lt;500,$I$5*D3,$I$6*D3))))</f>
        <v>0</v>
      </c>
      <c r="F3" s="5">
        <f t="shared" ref="F3:F6" si="2">D3-E3</f>
        <v>0</v>
      </c>
      <c r="G3" s="33"/>
      <c r="H3" s="16" t="s">
        <v>15</v>
      </c>
      <c r="I3" s="82"/>
      <c r="K3" s="1"/>
      <c r="L3" s="1"/>
      <c r="M3" s="1"/>
    </row>
    <row r="4" spans="1:13">
      <c r="A4" s="9" t="s">
        <v>2</v>
      </c>
      <c r="B4" s="97"/>
      <c r="C4" s="71"/>
      <c r="D4" s="57">
        <f t="shared" si="0"/>
        <v>0</v>
      </c>
      <c r="E4" s="57">
        <f t="shared" si="1"/>
        <v>0</v>
      </c>
      <c r="F4" s="5">
        <f t="shared" si="2"/>
        <v>0</v>
      </c>
      <c r="G4" s="33"/>
      <c r="H4" s="16" t="s">
        <v>16</v>
      </c>
      <c r="I4" s="82"/>
      <c r="K4" s="1"/>
      <c r="L4" s="1"/>
      <c r="M4" s="1"/>
    </row>
    <row r="5" spans="1:13">
      <c r="A5" s="9" t="s">
        <v>3</v>
      </c>
      <c r="B5" s="97"/>
      <c r="C5" s="71"/>
      <c r="D5" s="57">
        <f t="shared" si="0"/>
        <v>0</v>
      </c>
      <c r="E5" s="57">
        <f t="shared" si="1"/>
        <v>0</v>
      </c>
      <c r="F5" s="5">
        <f t="shared" si="2"/>
        <v>0</v>
      </c>
      <c r="G5" s="33"/>
      <c r="H5" s="16" t="s">
        <v>17</v>
      </c>
      <c r="I5" s="82"/>
      <c r="K5" s="1"/>
      <c r="L5" s="1"/>
      <c r="M5" s="1"/>
    </row>
    <row r="6" spans="1:13" ht="15.75" thickBot="1">
      <c r="A6" s="10" t="s">
        <v>4</v>
      </c>
      <c r="B6" s="98"/>
      <c r="C6" s="75"/>
      <c r="D6" s="58">
        <f t="shared" si="0"/>
        <v>0</v>
      </c>
      <c r="E6" s="58">
        <f t="shared" si="1"/>
        <v>0</v>
      </c>
      <c r="F6" s="6">
        <f t="shared" si="2"/>
        <v>0</v>
      </c>
      <c r="G6" s="33"/>
      <c r="H6" s="17" t="s">
        <v>18</v>
      </c>
      <c r="I6" s="85"/>
      <c r="K6" s="1"/>
      <c r="L6" s="1"/>
      <c r="M6" s="1"/>
    </row>
    <row r="7" spans="1:13" ht="16.5" thickTop="1" thickBot="1">
      <c r="A7" s="59"/>
      <c r="B7" s="60"/>
      <c r="C7" s="53"/>
      <c r="D7" s="52"/>
      <c r="E7" s="54" t="s">
        <v>10</v>
      </c>
      <c r="F7" s="4">
        <f>SUM(F2:F6)</f>
        <v>0</v>
      </c>
      <c r="G7" s="33"/>
      <c r="I7" s="31"/>
      <c r="K7" s="1"/>
      <c r="L7" s="1"/>
      <c r="M7" s="1"/>
    </row>
    <row r="8" spans="1:13" ht="16.5" thickTop="1" thickBot="1">
      <c r="A8" s="28"/>
      <c r="B8" s="29"/>
      <c r="C8" s="53"/>
      <c r="D8" s="52"/>
      <c r="E8" s="14" t="s">
        <v>9</v>
      </c>
      <c r="F8" s="5">
        <f>F7*I8</f>
        <v>0</v>
      </c>
      <c r="G8" s="33"/>
      <c r="H8" s="27" t="s">
        <v>28</v>
      </c>
      <c r="I8" s="88"/>
      <c r="J8" s="34"/>
      <c r="K8" s="1"/>
      <c r="L8" s="1"/>
      <c r="M8" s="1"/>
    </row>
    <row r="9" spans="1:13" ht="16.5" thickTop="1" thickBot="1">
      <c r="E9" s="14" t="s">
        <v>13</v>
      </c>
      <c r="F9" s="5">
        <f>F7-F8</f>
        <v>0</v>
      </c>
      <c r="L9" s="3"/>
      <c r="M9" s="1"/>
    </row>
    <row r="10" spans="1:13" ht="16.5" thickTop="1" thickBot="1">
      <c r="E10" s="14" t="s">
        <v>11</v>
      </c>
      <c r="F10" s="5">
        <f>I10</f>
        <v>0</v>
      </c>
      <c r="H10" s="35" t="s">
        <v>21</v>
      </c>
      <c r="I10" s="91"/>
      <c r="L10" s="3"/>
      <c r="M10" s="2"/>
    </row>
    <row r="11" spans="1:13" ht="16.5" thickTop="1" thickBot="1">
      <c r="E11" s="55" t="s">
        <v>12</v>
      </c>
      <c r="F11" s="6">
        <f>IF(F9&lt;10000,F9*2%,IF(F9&lt;20000,F9*1%,IF(F9&lt;50000,F9*0.5%,F9*0.25%)))</f>
        <v>0</v>
      </c>
      <c r="J11" s="1"/>
    </row>
    <row r="12" spans="1:13" ht="16.5" thickTop="1" thickBot="1">
      <c r="E12" s="35" t="s">
        <v>19</v>
      </c>
      <c r="F12" s="36">
        <f>SUM(F9:F11)</f>
        <v>0</v>
      </c>
      <c r="J12" s="1"/>
    </row>
    <row r="13" spans="1:13" ht="16.5" thickTop="1" thickBot="1">
      <c r="E13" s="35" t="s">
        <v>20</v>
      </c>
      <c r="F13" s="23">
        <f>F12*0.7</f>
        <v>0</v>
      </c>
    </row>
    <row r="14" spans="1:13" ht="15.75" thickTop="1">
      <c r="E14" s="52"/>
      <c r="F14" s="52"/>
      <c r="G14" s="32"/>
      <c r="H14" s="32"/>
    </row>
    <row r="15" spans="1:13">
      <c r="E15" s="53"/>
      <c r="F15" s="53"/>
      <c r="G15" s="32"/>
      <c r="H15" s="32"/>
    </row>
    <row r="18" spans="3:6">
      <c r="C18" s="29"/>
      <c r="D18" s="44"/>
      <c r="E18" s="44"/>
      <c r="F18" s="44"/>
    </row>
    <row r="19" spans="3:6">
      <c r="C19" s="29"/>
      <c r="D19" s="45"/>
      <c r="E19" s="45"/>
      <c r="F19" s="45"/>
    </row>
    <row r="20" spans="3:6">
      <c r="C20" s="29"/>
      <c r="D20" s="45"/>
      <c r="E20" s="45"/>
      <c r="F20" s="45"/>
    </row>
    <row r="21" spans="3:6">
      <c r="C21" s="29"/>
      <c r="D21" s="45"/>
      <c r="E21" s="45"/>
      <c r="F21" s="45"/>
    </row>
    <row r="22" spans="3:6">
      <c r="C22" s="29"/>
      <c r="D22" s="45"/>
      <c r="E22" s="45"/>
      <c r="F22" s="45"/>
    </row>
    <row r="23" spans="3:6">
      <c r="C23" s="29"/>
      <c r="D23" s="45"/>
      <c r="E23" s="45"/>
      <c r="F23" s="45"/>
    </row>
  </sheetData>
  <mergeCells count="1">
    <mergeCell ref="H1:I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23"/>
  <sheetViews>
    <sheetView workbookViewId="0">
      <selection activeCell="I10" sqref="I10"/>
    </sheetView>
  </sheetViews>
  <sheetFormatPr baseColWidth="10" defaultRowHeight="15"/>
  <cols>
    <col min="1" max="1" width="15" bestFit="1" customWidth="1"/>
    <col min="2" max="2" width="8.85546875" bestFit="1" customWidth="1"/>
    <col min="3" max="3" width="21.7109375" bestFit="1" customWidth="1"/>
    <col min="4" max="4" width="10.42578125" bestFit="1" customWidth="1"/>
    <col min="5" max="5" width="18.5703125" bestFit="1" customWidth="1"/>
    <col min="6" max="6" width="10.42578125" customWidth="1"/>
    <col min="7" max="7" width="21.7109375" bestFit="1" customWidth="1"/>
    <col min="8" max="8" width="26" bestFit="1" customWidth="1"/>
    <col min="9" max="9" width="21.7109375" bestFit="1" customWidth="1"/>
    <col min="10" max="10" width="10" bestFit="1" customWidth="1"/>
    <col min="11" max="11" width="12.42578125" customWidth="1"/>
    <col min="12" max="12" width="14" bestFit="1" customWidth="1"/>
    <col min="13" max="13" width="9.5703125" bestFit="1" customWidth="1"/>
  </cols>
  <sheetData>
    <row r="1" spans="1:13" ht="16.5" thickTop="1" thickBot="1">
      <c r="B1" s="50" t="s">
        <v>5</v>
      </c>
      <c r="C1" s="12" t="s">
        <v>6</v>
      </c>
      <c r="D1" s="12" t="s">
        <v>7</v>
      </c>
      <c r="E1" s="12" t="s">
        <v>35</v>
      </c>
      <c r="F1" s="51" t="s">
        <v>8</v>
      </c>
      <c r="G1" s="28"/>
      <c r="H1" s="102" t="s">
        <v>27</v>
      </c>
      <c r="I1" s="104"/>
      <c r="K1" s="3"/>
      <c r="L1" s="3"/>
      <c r="M1" s="3"/>
    </row>
    <row r="2" spans="1:13" ht="15.75" thickTop="1">
      <c r="A2" s="8" t="s">
        <v>0</v>
      </c>
      <c r="B2" s="96"/>
      <c r="C2" s="68"/>
      <c r="D2" s="38">
        <f>B2*C2</f>
        <v>0</v>
      </c>
      <c r="E2" s="38">
        <f>IF(B2&lt;100,$I$2*D2,IF(B2&lt;200,$I$3*D2,IF(B2&lt;300,$I$4*D2,IF(B2&lt;500,$I$5*D2,$I$6*D2))))</f>
        <v>0</v>
      </c>
      <c r="F2" s="19">
        <f>D2-E2</f>
        <v>0</v>
      </c>
      <c r="G2" s="33"/>
      <c r="H2" s="15" t="s">
        <v>14</v>
      </c>
      <c r="I2" s="80"/>
      <c r="K2" s="1"/>
      <c r="L2" s="1"/>
      <c r="M2" s="1"/>
    </row>
    <row r="3" spans="1:13">
      <c r="A3" s="9" t="s">
        <v>1</v>
      </c>
      <c r="B3" s="97"/>
      <c r="C3" s="72"/>
      <c r="D3" s="39">
        <f t="shared" ref="D3:D6" si="0">B3*C3</f>
        <v>0</v>
      </c>
      <c r="E3" s="39">
        <f t="shared" ref="E3:E6" si="1">IF(B3&lt;100,$I$2*D3,IF(B3&lt;200,$I$3*D3,IF(B3&lt;300,$I$4*D3,IF(B3&lt;500,$I$5*D3,$I$6*D3))))</f>
        <v>0</v>
      </c>
      <c r="F3" s="20">
        <f t="shared" ref="F3:F6" si="2">D3-E3</f>
        <v>0</v>
      </c>
      <c r="G3" s="33"/>
      <c r="H3" s="16" t="s">
        <v>15</v>
      </c>
      <c r="I3" s="83"/>
      <c r="K3" s="1"/>
      <c r="L3" s="1"/>
      <c r="M3" s="1"/>
    </row>
    <row r="4" spans="1:13">
      <c r="A4" s="9" t="s">
        <v>2</v>
      </c>
      <c r="B4" s="97"/>
      <c r="C4" s="72"/>
      <c r="D4" s="39">
        <f t="shared" si="0"/>
        <v>0</v>
      </c>
      <c r="E4" s="39">
        <f t="shared" si="1"/>
        <v>0</v>
      </c>
      <c r="F4" s="20">
        <f t="shared" si="2"/>
        <v>0</v>
      </c>
      <c r="G4" s="33"/>
      <c r="H4" s="16" t="s">
        <v>16</v>
      </c>
      <c r="I4" s="83"/>
      <c r="K4" s="1"/>
      <c r="L4" s="1"/>
      <c r="M4" s="1"/>
    </row>
    <row r="5" spans="1:13">
      <c r="A5" s="9" t="s">
        <v>3</v>
      </c>
      <c r="B5" s="97"/>
      <c r="C5" s="72"/>
      <c r="D5" s="39">
        <f t="shared" si="0"/>
        <v>0</v>
      </c>
      <c r="E5" s="39">
        <f t="shared" si="1"/>
        <v>0</v>
      </c>
      <c r="F5" s="20">
        <f t="shared" si="2"/>
        <v>0</v>
      </c>
      <c r="G5" s="33"/>
      <c r="H5" s="16" t="s">
        <v>17</v>
      </c>
      <c r="I5" s="83"/>
      <c r="K5" s="1"/>
      <c r="L5" s="1"/>
      <c r="M5" s="1"/>
    </row>
    <row r="6" spans="1:13" ht="15.75" thickBot="1">
      <c r="A6" s="10" t="s">
        <v>4</v>
      </c>
      <c r="B6" s="98"/>
      <c r="C6" s="76"/>
      <c r="D6" s="40">
        <f t="shared" si="0"/>
        <v>0</v>
      </c>
      <c r="E6" s="40">
        <f t="shared" si="1"/>
        <v>0</v>
      </c>
      <c r="F6" s="7">
        <f t="shared" si="2"/>
        <v>0</v>
      </c>
      <c r="G6" s="33"/>
      <c r="H6" s="17" t="s">
        <v>18</v>
      </c>
      <c r="I6" s="86"/>
      <c r="K6" s="1"/>
      <c r="L6" s="1"/>
      <c r="M6" s="1"/>
    </row>
    <row r="7" spans="1:13" ht="16.5" thickTop="1" thickBot="1">
      <c r="A7" s="59"/>
      <c r="B7" s="60"/>
      <c r="C7" s="53"/>
      <c r="D7" s="52"/>
      <c r="E7" s="54" t="s">
        <v>10</v>
      </c>
      <c r="F7" s="19">
        <f>SUM(F2:F6)</f>
        <v>0</v>
      </c>
      <c r="G7" s="33"/>
      <c r="I7" s="31"/>
      <c r="K7" s="1"/>
      <c r="L7" s="1"/>
      <c r="M7" s="1"/>
    </row>
    <row r="8" spans="1:13" ht="16.5" thickTop="1" thickBot="1">
      <c r="A8" s="28"/>
      <c r="B8" s="29"/>
      <c r="C8" s="53"/>
      <c r="D8" s="52"/>
      <c r="E8" s="14" t="s">
        <v>9</v>
      </c>
      <c r="F8" s="20">
        <f>F7*I8</f>
        <v>0</v>
      </c>
      <c r="G8" s="33"/>
      <c r="H8" s="50" t="s">
        <v>28</v>
      </c>
      <c r="I8" s="89"/>
      <c r="J8" s="34"/>
      <c r="K8" s="1"/>
      <c r="L8" s="1"/>
      <c r="M8" s="1"/>
    </row>
    <row r="9" spans="1:13" ht="16.5" thickTop="1" thickBot="1">
      <c r="E9" s="14" t="s">
        <v>13</v>
      </c>
      <c r="F9" s="20">
        <f>F7-F8</f>
        <v>0</v>
      </c>
      <c r="L9" s="3"/>
      <c r="M9" s="1"/>
    </row>
    <row r="10" spans="1:13" ht="16.5" thickTop="1" thickBot="1">
      <c r="E10" s="14" t="s">
        <v>11</v>
      </c>
      <c r="F10" s="20">
        <f>I10</f>
        <v>0</v>
      </c>
      <c r="H10" s="35" t="s">
        <v>21</v>
      </c>
      <c r="I10" s="92"/>
      <c r="L10" s="3"/>
      <c r="M10" s="2"/>
    </row>
    <row r="11" spans="1:13" ht="16.5" thickTop="1" thickBot="1">
      <c r="E11" s="55" t="s">
        <v>12</v>
      </c>
      <c r="F11" s="7">
        <f>IF(F9&lt;10000,F9*2%,IF(F9&lt;20000,F9*1%,IF(F9&lt;50000,F9*0.5%,F9*0.25%)))</f>
        <v>0</v>
      </c>
      <c r="J11" s="1"/>
    </row>
    <row r="12" spans="1:13" ht="16.5" thickTop="1" thickBot="1">
      <c r="E12" s="35" t="s">
        <v>20</v>
      </c>
      <c r="F12" s="23">
        <f>SUM(F9:F11)</f>
        <v>0</v>
      </c>
      <c r="J12" s="1"/>
    </row>
    <row r="13" spans="1:13" ht="15.75" thickTop="1">
      <c r="E13" s="60"/>
      <c r="F13" s="61"/>
    </row>
    <row r="14" spans="1:13">
      <c r="E14" s="52"/>
      <c r="F14" s="52"/>
      <c r="G14" s="32"/>
      <c r="H14" s="32"/>
    </row>
    <row r="15" spans="1:13">
      <c r="E15" s="53"/>
      <c r="F15" s="53"/>
      <c r="G15" s="32"/>
      <c r="H15" s="32"/>
    </row>
    <row r="18" spans="3:6">
      <c r="C18" s="29"/>
      <c r="D18" s="44"/>
      <c r="E18" s="44"/>
      <c r="F18" s="44"/>
    </row>
    <row r="19" spans="3:6">
      <c r="C19" s="29"/>
      <c r="D19" s="45"/>
      <c r="E19" s="45"/>
      <c r="F19" s="45"/>
    </row>
    <row r="20" spans="3:6">
      <c r="C20" s="29"/>
      <c r="D20" s="45"/>
      <c r="E20" s="45"/>
      <c r="F20" s="45"/>
    </row>
    <row r="21" spans="3:6">
      <c r="C21" s="29"/>
      <c r="D21" s="45"/>
      <c r="E21" s="45"/>
      <c r="F21" s="45"/>
    </row>
    <row r="22" spans="3:6">
      <c r="C22" s="29"/>
      <c r="D22" s="45"/>
      <c r="E22" s="45"/>
      <c r="F22" s="45"/>
    </row>
    <row r="23" spans="3:6">
      <c r="C23" s="29"/>
      <c r="D23" s="45"/>
      <c r="E23" s="45"/>
      <c r="F23" s="45"/>
    </row>
  </sheetData>
  <mergeCells count="1">
    <mergeCell ref="H1:I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23"/>
  <sheetViews>
    <sheetView workbookViewId="0">
      <selection activeCell="I10" sqref="I10"/>
    </sheetView>
  </sheetViews>
  <sheetFormatPr baseColWidth="10" defaultRowHeight="15"/>
  <cols>
    <col min="1" max="1" width="15" bestFit="1" customWidth="1"/>
    <col min="2" max="2" width="8.85546875" bestFit="1" customWidth="1"/>
    <col min="3" max="3" width="21.7109375" bestFit="1" customWidth="1"/>
    <col min="4" max="4" width="10.42578125" bestFit="1" customWidth="1"/>
    <col min="5" max="5" width="18.5703125" bestFit="1" customWidth="1"/>
    <col min="6" max="6" width="10.42578125" customWidth="1"/>
    <col min="7" max="7" width="21.7109375" bestFit="1" customWidth="1"/>
    <col min="8" max="8" width="26" bestFit="1" customWidth="1"/>
    <col min="9" max="9" width="21.7109375" bestFit="1" customWidth="1"/>
    <col min="10" max="10" width="10" bestFit="1" customWidth="1"/>
    <col min="11" max="11" width="12.42578125" customWidth="1"/>
    <col min="12" max="12" width="14" bestFit="1" customWidth="1"/>
    <col min="13" max="13" width="9.5703125" bestFit="1" customWidth="1"/>
  </cols>
  <sheetData>
    <row r="1" spans="1:13" ht="16.5" thickTop="1" thickBot="1">
      <c r="B1" s="50" t="s">
        <v>5</v>
      </c>
      <c r="C1" s="12" t="s">
        <v>6</v>
      </c>
      <c r="D1" s="12" t="s">
        <v>7</v>
      </c>
      <c r="E1" s="12" t="s">
        <v>35</v>
      </c>
      <c r="F1" s="51" t="s">
        <v>8</v>
      </c>
      <c r="G1" s="28"/>
      <c r="H1" s="102" t="s">
        <v>27</v>
      </c>
      <c r="I1" s="104"/>
      <c r="K1" s="3"/>
      <c r="L1" s="3"/>
      <c r="M1" s="3"/>
    </row>
    <row r="2" spans="1:13" ht="15.75" thickTop="1">
      <c r="A2" s="8" t="s">
        <v>0</v>
      </c>
      <c r="B2" s="96"/>
      <c r="C2" s="69"/>
      <c r="D2" s="56">
        <f>B2*C2</f>
        <v>0</v>
      </c>
      <c r="E2" s="56">
        <f>IF(B2&lt;100,$I$2*D2,IF(B2&lt;200,$I$3*D2,IF(B2&lt;300,$I$4*D2,IF(B2&lt;500,$I$5*D2,$I$6*D2))))</f>
        <v>0</v>
      </c>
      <c r="F2" s="4">
        <f>D2-E2</f>
        <v>0</v>
      </c>
      <c r="G2" s="33"/>
      <c r="H2" s="15" t="s">
        <v>14</v>
      </c>
      <c r="I2" s="80"/>
      <c r="K2" s="1"/>
      <c r="L2" s="1"/>
      <c r="M2" s="1"/>
    </row>
    <row r="3" spans="1:13">
      <c r="A3" s="9" t="s">
        <v>1</v>
      </c>
      <c r="B3" s="97"/>
      <c r="C3" s="73"/>
      <c r="D3" s="57">
        <f t="shared" ref="D3:D6" si="0">B3*C3</f>
        <v>0</v>
      </c>
      <c r="E3" s="57">
        <f t="shared" ref="E3:E6" si="1">IF(B3&lt;100,$I$2*D3,IF(B3&lt;200,$I$3*D3,IF(B3&lt;300,$I$4*D3,IF(B3&lt;500,$I$5*D3,$I$6*D3))))</f>
        <v>0</v>
      </c>
      <c r="F3" s="5">
        <f t="shared" ref="F3:F6" si="2">D3-E3</f>
        <v>0</v>
      </c>
      <c r="G3" s="33"/>
      <c r="H3" s="16" t="s">
        <v>15</v>
      </c>
      <c r="I3" s="83"/>
      <c r="K3" s="1"/>
      <c r="L3" s="1"/>
      <c r="M3" s="1"/>
    </row>
    <row r="4" spans="1:13">
      <c r="A4" s="9" t="s">
        <v>2</v>
      </c>
      <c r="B4" s="97"/>
      <c r="C4" s="73"/>
      <c r="D4" s="57">
        <f t="shared" si="0"/>
        <v>0</v>
      </c>
      <c r="E4" s="57">
        <f t="shared" si="1"/>
        <v>0</v>
      </c>
      <c r="F4" s="5">
        <f t="shared" si="2"/>
        <v>0</v>
      </c>
      <c r="G4" s="33"/>
      <c r="H4" s="16" t="s">
        <v>16</v>
      </c>
      <c r="I4" s="83"/>
      <c r="K4" s="1"/>
      <c r="L4" s="1"/>
      <c r="M4" s="1"/>
    </row>
    <row r="5" spans="1:13">
      <c r="A5" s="9" t="s">
        <v>3</v>
      </c>
      <c r="B5" s="97"/>
      <c r="C5" s="73"/>
      <c r="D5" s="57">
        <f t="shared" si="0"/>
        <v>0</v>
      </c>
      <c r="E5" s="57">
        <f t="shared" si="1"/>
        <v>0</v>
      </c>
      <c r="F5" s="5">
        <f t="shared" si="2"/>
        <v>0</v>
      </c>
      <c r="G5" s="33"/>
      <c r="H5" s="16" t="s">
        <v>17</v>
      </c>
      <c r="I5" s="83"/>
      <c r="K5" s="1"/>
      <c r="L5" s="1"/>
      <c r="M5" s="1"/>
    </row>
    <row r="6" spans="1:13" ht="15.75" thickBot="1">
      <c r="A6" s="10" t="s">
        <v>4</v>
      </c>
      <c r="B6" s="98"/>
      <c r="C6" s="77"/>
      <c r="D6" s="58">
        <f t="shared" si="0"/>
        <v>0</v>
      </c>
      <c r="E6" s="58">
        <f t="shared" si="1"/>
        <v>0</v>
      </c>
      <c r="F6" s="6">
        <f t="shared" si="2"/>
        <v>0</v>
      </c>
      <c r="G6" s="33"/>
      <c r="H6" s="17" t="s">
        <v>18</v>
      </c>
      <c r="I6" s="86"/>
      <c r="K6" s="1"/>
      <c r="L6" s="1"/>
      <c r="M6" s="1"/>
    </row>
    <row r="7" spans="1:13" ht="16.5" thickTop="1" thickBot="1">
      <c r="A7" s="59"/>
      <c r="B7" s="60"/>
      <c r="C7" s="53"/>
      <c r="D7" s="52"/>
      <c r="E7" s="54" t="s">
        <v>10</v>
      </c>
      <c r="F7" s="4">
        <f>SUM(F2:F6)</f>
        <v>0</v>
      </c>
      <c r="G7" s="33"/>
      <c r="I7" s="31"/>
      <c r="K7" s="1"/>
      <c r="L7" s="1"/>
      <c r="M7" s="1"/>
    </row>
    <row r="8" spans="1:13" ht="16.5" thickTop="1" thickBot="1">
      <c r="A8" s="28"/>
      <c r="B8" s="29"/>
      <c r="C8" s="53"/>
      <c r="D8" s="52"/>
      <c r="E8" s="14" t="s">
        <v>9</v>
      </c>
      <c r="F8" s="5">
        <f>F7*I8</f>
        <v>0</v>
      </c>
      <c r="G8" s="33"/>
      <c r="H8" s="50" t="s">
        <v>28</v>
      </c>
      <c r="I8" s="89"/>
      <c r="J8" s="34"/>
      <c r="K8" s="1"/>
      <c r="L8" s="1"/>
      <c r="M8" s="1"/>
    </row>
    <row r="9" spans="1:13" ht="16.5" thickTop="1" thickBot="1">
      <c r="E9" s="14" t="s">
        <v>13</v>
      </c>
      <c r="F9" s="5">
        <f>F7-F8</f>
        <v>0</v>
      </c>
      <c r="L9" s="3"/>
      <c r="M9" s="1"/>
    </row>
    <row r="10" spans="1:13" ht="16.5" thickTop="1" thickBot="1">
      <c r="E10" s="14" t="s">
        <v>11</v>
      </c>
      <c r="F10" s="5">
        <f>I10</f>
        <v>0</v>
      </c>
      <c r="H10" s="35" t="s">
        <v>21</v>
      </c>
      <c r="I10" s="93"/>
      <c r="L10" s="3"/>
      <c r="M10" s="2"/>
    </row>
    <row r="11" spans="1:13" ht="16.5" thickTop="1" thickBot="1">
      <c r="E11" s="55" t="s">
        <v>12</v>
      </c>
      <c r="F11" s="6">
        <f>IF(F9&lt;10000,F9*2%,IF(F9&lt;20000,F9*1%,IF(F9&lt;50000,F9*0.5%,F9*0.25%)))</f>
        <v>0</v>
      </c>
      <c r="J11" s="1"/>
    </row>
    <row r="12" spans="1:13" ht="16.5" thickTop="1" thickBot="1">
      <c r="E12" s="35" t="s">
        <v>19</v>
      </c>
      <c r="F12" s="36">
        <f>SUM(F9:F11)</f>
        <v>0</v>
      </c>
      <c r="J12" s="1"/>
    </row>
    <row r="13" spans="1:13" ht="16.5" thickTop="1" thickBot="1">
      <c r="E13" s="35" t="s">
        <v>20</v>
      </c>
      <c r="F13" s="23">
        <f>F12*0.7</f>
        <v>0</v>
      </c>
    </row>
    <row r="14" spans="1:13" ht="15.75" thickTop="1">
      <c r="E14" s="52"/>
      <c r="F14" s="52"/>
      <c r="G14" s="32"/>
      <c r="H14" s="32"/>
    </row>
    <row r="15" spans="1:13">
      <c r="E15" s="53"/>
      <c r="F15" s="53"/>
      <c r="G15" s="32"/>
      <c r="H15" s="32"/>
    </row>
    <row r="18" spans="3:6">
      <c r="C18" s="29"/>
      <c r="D18" s="44"/>
      <c r="E18" s="44"/>
      <c r="F18" s="44"/>
    </row>
    <row r="19" spans="3:6">
      <c r="C19" s="29"/>
      <c r="D19" s="45"/>
      <c r="E19" s="45"/>
      <c r="F19" s="45"/>
    </row>
    <row r="20" spans="3:6">
      <c r="C20" s="29"/>
      <c r="D20" s="45"/>
      <c r="E20" s="45"/>
      <c r="F20" s="45"/>
    </row>
    <row r="21" spans="3:6">
      <c r="C21" s="29"/>
      <c r="D21" s="45"/>
      <c r="E21" s="45"/>
      <c r="F21" s="45"/>
    </row>
    <row r="22" spans="3:6">
      <c r="C22" s="29"/>
      <c r="D22" s="45"/>
      <c r="E22" s="45"/>
      <c r="F22" s="45"/>
    </row>
    <row r="23" spans="3:6">
      <c r="C23" s="29"/>
      <c r="D23" s="45"/>
      <c r="E23" s="45"/>
      <c r="F23" s="45"/>
    </row>
  </sheetData>
  <mergeCells count="1">
    <mergeCell ref="H1:I1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M23"/>
  <sheetViews>
    <sheetView workbookViewId="0">
      <selection activeCell="D23" sqref="D23"/>
    </sheetView>
  </sheetViews>
  <sheetFormatPr baseColWidth="10" defaultRowHeight="15"/>
  <cols>
    <col min="1" max="1" width="15" bestFit="1" customWidth="1"/>
    <col min="2" max="2" width="8.85546875" bestFit="1" customWidth="1"/>
    <col min="3" max="3" width="21.7109375" bestFit="1" customWidth="1"/>
    <col min="4" max="4" width="10.42578125" bestFit="1" customWidth="1"/>
    <col min="5" max="5" width="18.5703125" bestFit="1" customWidth="1"/>
    <col min="6" max="6" width="10.42578125" customWidth="1"/>
    <col min="7" max="7" width="21.7109375" bestFit="1" customWidth="1"/>
    <col min="8" max="8" width="26" bestFit="1" customWidth="1"/>
    <col min="9" max="9" width="21.7109375" bestFit="1" customWidth="1"/>
    <col min="10" max="10" width="10" bestFit="1" customWidth="1"/>
    <col min="11" max="11" width="12.42578125" customWidth="1"/>
    <col min="12" max="12" width="14" bestFit="1" customWidth="1"/>
    <col min="13" max="13" width="9.5703125" bestFit="1" customWidth="1"/>
  </cols>
  <sheetData>
    <row r="1" spans="1:13" ht="16.5" thickTop="1" thickBot="1">
      <c r="B1" s="50" t="s">
        <v>5</v>
      </c>
      <c r="C1" s="12" t="s">
        <v>6</v>
      </c>
      <c r="D1" s="12" t="s">
        <v>7</v>
      </c>
      <c r="E1" s="12" t="s">
        <v>35</v>
      </c>
      <c r="F1" s="51" t="s">
        <v>8</v>
      </c>
      <c r="G1" s="28"/>
      <c r="H1" s="102" t="s">
        <v>27</v>
      </c>
      <c r="I1" s="104"/>
      <c r="K1" s="3"/>
      <c r="L1" s="3"/>
      <c r="M1" s="3"/>
    </row>
    <row r="2" spans="1:13" ht="15.75" thickTop="1">
      <c r="A2" s="8" t="s">
        <v>0</v>
      </c>
      <c r="B2" s="96"/>
      <c r="C2" s="70"/>
      <c r="D2" s="38">
        <f>B2*C2</f>
        <v>0</v>
      </c>
      <c r="E2" s="38">
        <f>IF(B2&lt;100,$I$2*D2,IF(B2&lt;200,$I$3*D2,IF(B2&lt;300,$I$4*D2,IF(B2&lt;500,$I$5*D2,$I$6*D2))))</f>
        <v>0</v>
      </c>
      <c r="F2" s="19">
        <f>D2-E2</f>
        <v>0</v>
      </c>
      <c r="G2" s="33"/>
      <c r="H2" s="15" t="s">
        <v>14</v>
      </c>
      <c r="I2" s="81"/>
      <c r="K2" s="1"/>
      <c r="L2" s="1"/>
      <c r="M2" s="1"/>
    </row>
    <row r="3" spans="1:13">
      <c r="A3" s="9" t="s">
        <v>1</v>
      </c>
      <c r="B3" s="97"/>
      <c r="C3" s="74"/>
      <c r="D3" s="39">
        <f t="shared" ref="D3:D6" si="0">B3*C3</f>
        <v>0</v>
      </c>
      <c r="E3" s="39">
        <f t="shared" ref="E3:E6" si="1">IF(B3&lt;100,$I$2*D3,IF(B3&lt;200,$I$3*D3,IF(B3&lt;300,$I$4*D3,IF(B3&lt;500,$I$5*D3,$I$6*D3))))</f>
        <v>0</v>
      </c>
      <c r="F3" s="20">
        <f t="shared" ref="F3:F6" si="2">D3-E3</f>
        <v>0</v>
      </c>
      <c r="G3" s="33"/>
      <c r="H3" s="16" t="s">
        <v>15</v>
      </c>
      <c r="I3" s="84"/>
      <c r="K3" s="1"/>
      <c r="L3" s="1"/>
      <c r="M3" s="1"/>
    </row>
    <row r="4" spans="1:13">
      <c r="A4" s="9" t="s">
        <v>2</v>
      </c>
      <c r="B4" s="97"/>
      <c r="C4" s="74"/>
      <c r="D4" s="39">
        <f t="shared" si="0"/>
        <v>0</v>
      </c>
      <c r="E4" s="39">
        <f t="shared" si="1"/>
        <v>0</v>
      </c>
      <c r="F4" s="20">
        <f t="shared" si="2"/>
        <v>0</v>
      </c>
      <c r="G4" s="33"/>
      <c r="H4" s="16" t="s">
        <v>16</v>
      </c>
      <c r="I4" s="84"/>
      <c r="K4" s="1"/>
      <c r="L4" s="1"/>
      <c r="M4" s="1"/>
    </row>
    <row r="5" spans="1:13">
      <c r="A5" s="9" t="s">
        <v>3</v>
      </c>
      <c r="B5" s="97"/>
      <c r="C5" s="74"/>
      <c r="D5" s="39">
        <f t="shared" si="0"/>
        <v>0</v>
      </c>
      <c r="E5" s="39">
        <f t="shared" si="1"/>
        <v>0</v>
      </c>
      <c r="F5" s="20">
        <f t="shared" si="2"/>
        <v>0</v>
      </c>
      <c r="G5" s="33"/>
      <c r="H5" s="16" t="s">
        <v>17</v>
      </c>
      <c r="I5" s="84"/>
      <c r="K5" s="1"/>
      <c r="L5" s="1"/>
      <c r="M5" s="1"/>
    </row>
    <row r="6" spans="1:13" ht="15.75" thickBot="1">
      <c r="A6" s="10" t="s">
        <v>4</v>
      </c>
      <c r="B6" s="98"/>
      <c r="C6" s="78"/>
      <c r="D6" s="40">
        <f t="shared" si="0"/>
        <v>0</v>
      </c>
      <c r="E6" s="40">
        <f t="shared" si="1"/>
        <v>0</v>
      </c>
      <c r="F6" s="7">
        <f t="shared" si="2"/>
        <v>0</v>
      </c>
      <c r="G6" s="33"/>
      <c r="H6" s="17" t="s">
        <v>18</v>
      </c>
      <c r="I6" s="87"/>
      <c r="K6" s="1"/>
      <c r="L6" s="1"/>
      <c r="M6" s="1"/>
    </row>
    <row r="7" spans="1:13" ht="16.5" thickTop="1" thickBot="1">
      <c r="A7" s="59"/>
      <c r="B7" s="60"/>
      <c r="C7" s="53"/>
      <c r="D7" s="52"/>
      <c r="E7" s="54" t="s">
        <v>10</v>
      </c>
      <c r="F7" s="19">
        <f>SUM(F2:F6)</f>
        <v>0</v>
      </c>
      <c r="G7" s="33"/>
      <c r="I7" s="31"/>
      <c r="K7" s="1"/>
      <c r="L7" s="1"/>
      <c r="M7" s="1"/>
    </row>
    <row r="8" spans="1:13" ht="16.5" thickTop="1" thickBot="1">
      <c r="A8" s="28"/>
      <c r="B8" s="29"/>
      <c r="C8" s="53"/>
      <c r="D8" s="52"/>
      <c r="E8" s="14" t="s">
        <v>9</v>
      </c>
      <c r="F8" s="20">
        <f>F7*I8</f>
        <v>0</v>
      </c>
      <c r="G8" s="33"/>
      <c r="H8" s="50" t="s">
        <v>28</v>
      </c>
      <c r="I8" s="90"/>
      <c r="J8" s="34"/>
      <c r="K8" s="1"/>
      <c r="L8" s="1"/>
      <c r="M8" s="1"/>
    </row>
    <row r="9" spans="1:13" ht="16.5" thickTop="1" thickBot="1">
      <c r="E9" s="14" t="s">
        <v>13</v>
      </c>
      <c r="F9" s="20">
        <f>F7-F8</f>
        <v>0</v>
      </c>
      <c r="L9" s="3"/>
      <c r="M9" s="1"/>
    </row>
    <row r="10" spans="1:13" ht="16.5" thickTop="1" thickBot="1">
      <c r="E10" s="14" t="s">
        <v>11</v>
      </c>
      <c r="F10" s="20">
        <f>I10</f>
        <v>0</v>
      </c>
      <c r="H10" s="35" t="s">
        <v>21</v>
      </c>
      <c r="I10" s="94"/>
      <c r="L10" s="3"/>
      <c r="M10" s="2"/>
    </row>
    <row r="11" spans="1:13" ht="16.5" thickTop="1" thickBot="1">
      <c r="E11" s="55" t="s">
        <v>12</v>
      </c>
      <c r="F11" s="7">
        <f>IF(F9&lt;10000,F9*2%,IF(F9&lt;20000,F9*1%,IF(F9&lt;50000,F9*0.5%,F9*0.25%)))</f>
        <v>0</v>
      </c>
      <c r="J11" s="1"/>
    </row>
    <row r="12" spans="1:13" ht="16.5" thickTop="1" thickBot="1">
      <c r="E12" s="35" t="s">
        <v>20</v>
      </c>
      <c r="F12" s="23">
        <f>SUM(F9:F11)</f>
        <v>0</v>
      </c>
      <c r="J12" s="1"/>
    </row>
    <row r="13" spans="1:13" ht="15.75" thickTop="1">
      <c r="E13" s="60"/>
      <c r="F13" s="61"/>
    </row>
    <row r="14" spans="1:13">
      <c r="E14" s="52"/>
      <c r="F14" s="52"/>
      <c r="G14" s="32"/>
      <c r="H14" s="32"/>
    </row>
    <row r="15" spans="1:13">
      <c r="E15" s="53"/>
      <c r="F15" s="53"/>
      <c r="G15" s="32"/>
      <c r="H15" s="32"/>
    </row>
    <row r="18" spans="3:6">
      <c r="C18" s="29"/>
      <c r="D18" s="44"/>
      <c r="E18" s="44"/>
      <c r="F18" s="44"/>
    </row>
    <row r="19" spans="3:6">
      <c r="C19" s="29"/>
      <c r="D19" s="45"/>
      <c r="E19" s="45"/>
      <c r="F19" s="45"/>
    </row>
    <row r="20" spans="3:6">
      <c r="C20" s="29"/>
      <c r="D20" s="45"/>
      <c r="E20" s="45"/>
      <c r="F20" s="45"/>
    </row>
    <row r="21" spans="3:6">
      <c r="C21" s="29"/>
      <c r="D21" s="45"/>
      <c r="E21" s="45"/>
      <c r="F21" s="45"/>
    </row>
    <row r="22" spans="3:6">
      <c r="C22" s="29"/>
      <c r="D22" s="45"/>
      <c r="E22" s="45"/>
      <c r="F22" s="45"/>
    </row>
    <row r="23" spans="3:6">
      <c r="C23" s="29"/>
      <c r="D23" s="45"/>
      <c r="E23" s="45"/>
      <c r="F23" s="45"/>
    </row>
  </sheetData>
  <mergeCells count="1">
    <mergeCell ref="H1:I1"/>
  </mergeCell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E22"/>
  <sheetViews>
    <sheetView workbookViewId="0">
      <selection activeCell="E21" sqref="E21"/>
    </sheetView>
  </sheetViews>
  <sheetFormatPr baseColWidth="10" defaultRowHeight="15"/>
  <cols>
    <col min="1" max="1" width="21.28515625" bestFit="1" customWidth="1"/>
    <col min="2" max="3" width="11.42578125" customWidth="1"/>
  </cols>
  <sheetData>
    <row r="1" spans="1:5" ht="16.5" thickTop="1" thickBot="1">
      <c r="B1" s="99" t="s">
        <v>29</v>
      </c>
      <c r="C1" s="100"/>
      <c r="D1" s="100"/>
      <c r="E1" s="101"/>
    </row>
    <row r="2" spans="1:5" ht="16.5" thickTop="1" thickBot="1">
      <c r="B2" s="11" t="s">
        <v>22</v>
      </c>
      <c r="C2" s="12" t="s">
        <v>23</v>
      </c>
      <c r="D2" s="12" t="s">
        <v>24</v>
      </c>
      <c r="E2" s="13" t="s">
        <v>25</v>
      </c>
    </row>
    <row r="3" spans="1:5" ht="16.5" thickTop="1" thickBot="1">
      <c r="A3" s="18" t="s">
        <v>20</v>
      </c>
      <c r="B3" s="21">
        <f>'Wang '!F13</f>
        <v>0</v>
      </c>
      <c r="C3" s="22">
        <f>'Kose '!F12</f>
        <v>0</v>
      </c>
      <c r="D3" s="22">
        <f>'Atlas  '!F13</f>
        <v>0</v>
      </c>
      <c r="E3" s="23">
        <f>'Kumpas '!F12</f>
        <v>0</v>
      </c>
    </row>
    <row r="4" spans="1:5" ht="15.75" thickTop="1">
      <c r="A4" s="24" t="s">
        <v>30</v>
      </c>
      <c r="B4" s="37" t="str">
        <f>IF(ISERROR(('Wang '!C2*'Wang '!$F$12/'Wang '!$D$7)*0.7),"",('Wang '!C2*'Wang '!$F$12/'Wang '!$D$7)*0.7)</f>
        <v/>
      </c>
      <c r="C4" s="38" t="str">
        <f>IF(ISERROR('Kose '!C2*'Kose '!$F$12/'Kose '!$D$7),"",('Kose '!C2*'Kose '!$F$12/'Kose '!$D$7))</f>
        <v/>
      </c>
      <c r="D4" s="38" t="str">
        <f>IF(ISERROR(('Atlas  '!C2*'Atlas  '!$F$12/'Atlas  '!$D$7)*0.7),"",('Atlas  '!C2*'Atlas  '!$F$12/'Atlas  '!$D$7)*0.7)</f>
        <v/>
      </c>
      <c r="E4" s="19" t="str">
        <f>IF(ISERROR('Kumpas '!C2*'Kumpas '!$F$12/'Kumpas '!$D$7),"",('Kumpas '!C2*'Kumpas '!$F$12/'Kumpas '!$D$7))</f>
        <v/>
      </c>
    </row>
    <row r="5" spans="1:5">
      <c r="A5" s="25" t="s">
        <v>31</v>
      </c>
      <c r="B5" s="42" t="str">
        <f>IF(ISERROR(('Wang '!C3*'Wang '!$F$12/'Wang '!$D$7)*0.7),"",('Wang '!C3*'Wang '!$F$12/'Wang '!$D$7)*0.7)</f>
        <v/>
      </c>
      <c r="C5" s="39" t="str">
        <f>IF(ISERROR('Kose '!C3*'Kose '!$F$12/'Kose '!$D$7),"",('Kose '!C3*'Kose '!$F$12/'Kose '!$D$7))</f>
        <v/>
      </c>
      <c r="D5" s="39" t="str">
        <f>IF(ISERROR(('Atlas  '!C3*'Atlas  '!$F$12/'Atlas  '!$D$7)*0.7),"",('Atlas  '!C3*'Atlas  '!$F$12/'Atlas  '!$D$7)*0.7)</f>
        <v/>
      </c>
      <c r="E5" s="20" t="str">
        <f>IF(ISERROR('Kumpas '!C3*'Kumpas '!$F$12/'Kumpas '!$D$7),"",('Kumpas '!C3*'Kumpas '!$F$12/'Kumpas '!$D$7))</f>
        <v/>
      </c>
    </row>
    <row r="6" spans="1:5">
      <c r="A6" s="25" t="s">
        <v>32</v>
      </c>
      <c r="B6" s="42" t="str">
        <f>IF(ISERROR(('Wang '!C4*'Wang '!$F$12/'Wang '!$D$7)*0.7),"",('Wang '!C4*'Wang '!$F$12/'Wang '!$D$7)*0.7)</f>
        <v/>
      </c>
      <c r="C6" s="39" t="str">
        <f>IF(ISERROR('Kose '!C4*'Kose '!$F$12/'Kose '!$D$7),"",('Kose '!C4*'Kose '!$F$12/'Kose '!$D$7))</f>
        <v/>
      </c>
      <c r="D6" s="39" t="str">
        <f>IF(ISERROR(('Atlas  '!C4*'Atlas  '!$F$12/'Atlas  '!$D$7)*0.7),"",('Atlas  '!C4*'Atlas  '!$F$12/'Atlas  '!$D$7)*0.7)</f>
        <v/>
      </c>
      <c r="E6" s="20" t="str">
        <f>IF(ISERROR('Kumpas '!C4*'Kumpas '!$F$12/'Kumpas '!$D$7),"",('Kumpas '!C4*'Kumpas '!$F$12/'Kumpas '!$D$7))</f>
        <v/>
      </c>
    </row>
    <row r="7" spans="1:5">
      <c r="A7" s="25" t="s">
        <v>33</v>
      </c>
      <c r="B7" s="42" t="str">
        <f>IF(ISERROR(('Wang '!C5*'Wang '!$F$12/'Wang '!$D$7)*0.7),"",('Wang '!C5*'Wang '!$F$12/'Wang '!$D$7)*0.7)</f>
        <v/>
      </c>
      <c r="C7" s="39" t="str">
        <f>IF(ISERROR('Kose '!C5*'Kose '!$F$12/'Kose '!$D$7),"",('Kose '!C5*'Kose '!$F$12/'Kose '!$D$7))</f>
        <v/>
      </c>
      <c r="D7" s="39" t="str">
        <f>IF(ISERROR(('Atlas  '!C5*'Atlas  '!$F$12/'Atlas  '!$D$7)*0.7),"",('Atlas  '!C5*'Atlas  '!$F$12/'Atlas  '!$D$7)*0.7)</f>
        <v/>
      </c>
      <c r="E7" s="20" t="str">
        <f>IF(ISERROR('Kumpas '!C5*'Kumpas '!$F$12/'Kumpas '!$D$7),"",('Kumpas '!C5*'Kumpas '!$F$12/'Kumpas '!$D$7))</f>
        <v/>
      </c>
    </row>
    <row r="8" spans="1:5" ht="15.75" thickBot="1">
      <c r="A8" s="26" t="s">
        <v>34</v>
      </c>
      <c r="B8" s="43" t="str">
        <f>IF(ISERROR(('Wang '!C6*'Wang '!$F$12/'Wang '!$D$7)*0.7),"",('Wang '!C6*'Wang '!$F$12/'Wang '!$D$7)*0.7)</f>
        <v/>
      </c>
      <c r="C8" s="40" t="str">
        <f>IF(ISERROR('Kose '!C6*'Kose '!$F$12/'Kose '!$D$7),"",('Kose '!C6*'Kose '!$F$12/'Kose '!$D$7))</f>
        <v/>
      </c>
      <c r="D8" s="40" t="str">
        <f>IF(ISERROR(('Atlas  '!C6*'Atlas  '!$F$12/'Atlas  '!$D$7)*0.7),"",('Atlas  '!C6*'Atlas  '!$F$12/'Atlas  '!$D$7)*0.7)</f>
        <v/>
      </c>
      <c r="E8" s="7" t="str">
        <f>IF(ISERROR('Kumpas '!C6*'Kumpas '!$F$12/'Kumpas '!$D$7),"",('Kumpas '!C6*'Kumpas '!$F$12/'Kumpas '!$D$7))</f>
        <v/>
      </c>
    </row>
    <row r="9" spans="1:5" ht="15.75" customHeight="1" thickTop="1"/>
    <row r="10" spans="1:5" ht="15.75" customHeight="1"/>
    <row r="11" spans="1:5" ht="15.75" thickBot="1"/>
    <row r="12" spans="1:5" ht="16.5" thickTop="1" thickBot="1">
      <c r="A12" s="99" t="s">
        <v>26</v>
      </c>
      <c r="B12" s="101"/>
    </row>
    <row r="13" spans="1:5" ht="16.5" thickTop="1" thickBot="1">
      <c r="A13" s="105" t="str">
        <f>IF(B14="","",IF(B14=B3,B2,IF(B14=C3,C2,IF(B14=D3,D2,E2))))</f>
        <v/>
      </c>
      <c r="B13" s="106"/>
    </row>
    <row r="14" spans="1:5" ht="16.5" thickTop="1" thickBot="1">
      <c r="A14" s="30" t="s">
        <v>20</v>
      </c>
      <c r="B14" s="46" t="str">
        <f>IF(SMALL(B3:E3,1)=0,"",SMALL(B3:E3,1))</f>
        <v/>
      </c>
    </row>
    <row r="15" spans="1:5" ht="15.75" thickTop="1">
      <c r="A15" s="24" t="s">
        <v>30</v>
      </c>
      <c r="B15" s="47" t="str">
        <f>IF($B$14="","",IF($B$14=B$3,B4,IF($B$14=C$3,C4,IF($B$14=D$3,D4,E4))))</f>
        <v/>
      </c>
    </row>
    <row r="16" spans="1:5">
      <c r="A16" s="25" t="s">
        <v>31</v>
      </c>
      <c r="B16" s="48" t="str">
        <f>IF($B$14="","",IF($B$14=B$3,B5,IF($B$14=C$3,C5,IF($B$14=D$3,D5,E5))))</f>
        <v/>
      </c>
    </row>
    <row r="17" spans="1:3" ht="15.75" customHeight="1">
      <c r="A17" s="25" t="s">
        <v>32</v>
      </c>
      <c r="B17" s="48" t="str">
        <f>IF($B$14="","",IF($B$14=B$3,B6,IF($B$14=C$3,C6,IF($B$14=D$3,D6,E6))))</f>
        <v/>
      </c>
      <c r="C17" s="41"/>
    </row>
    <row r="18" spans="1:3">
      <c r="A18" s="25" t="s">
        <v>33</v>
      </c>
      <c r="B18" s="48" t="str">
        <f>IF($B$14="","",IF($B$14=B$3,B7,IF($B$14=C$3,C7,IF($B$14=D$3,D7,E7))))</f>
        <v/>
      </c>
      <c r="C18" s="41"/>
    </row>
    <row r="19" spans="1:3" ht="15.75" thickBot="1">
      <c r="A19" s="26" t="s">
        <v>34</v>
      </c>
      <c r="B19" s="49" t="str">
        <f>IF($B$14="","",IF($B$14=B$3,B8,IF($B$14=C$3,C8,IF($B$14=D$3,D8,E8))))</f>
        <v/>
      </c>
      <c r="C19" s="41"/>
    </row>
    <row r="20" spans="1:3" ht="15.75" thickTop="1">
      <c r="A20" s="29"/>
      <c r="B20" s="41"/>
      <c r="C20" s="41"/>
    </row>
    <row r="21" spans="1:3">
      <c r="A21" s="29"/>
      <c r="B21" s="41"/>
      <c r="C21" s="41"/>
    </row>
    <row r="22" spans="1:3">
      <c r="A22" s="29"/>
      <c r="B22" s="41"/>
      <c r="C22" s="41"/>
    </row>
  </sheetData>
  <mergeCells count="3">
    <mergeCell ref="B1:E1"/>
    <mergeCell ref="A12:B12"/>
    <mergeCell ref="A13:B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Quantité pdts &amp; Données frs</vt:lpstr>
      <vt:lpstr>Wang </vt:lpstr>
      <vt:lpstr>Kose </vt:lpstr>
      <vt:lpstr>Atlas  </vt:lpstr>
      <vt:lpstr>Kumpas </vt:lpstr>
      <vt:lpstr>meilleur fourn. et cout unitair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2009-12-20T13:17:59Z</dcterms:created>
  <dcterms:modified xsi:type="dcterms:W3CDTF">2009-12-30T14:56:21Z</dcterms:modified>
</cp:coreProperties>
</file>