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2" codeName="{D272C609-87CA-5A14-B04D-65DF03BDDAF1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stephanemex/Desktop/GRILLES Excel/"/>
    </mc:Choice>
  </mc:AlternateContent>
  <xr:revisionPtr revIDLastSave="0" documentId="13_ncr:1_{2D689788-DD33-EE44-9B3A-6958877E0411}" xr6:coauthVersionLast="47" xr6:coauthVersionMax="47" xr10:uidLastSave="{00000000-0000-0000-0000-000000000000}"/>
  <bookViews>
    <workbookView xWindow="0" yWindow="500" windowWidth="28800" windowHeight="15800" activeTab="1" xr2:uid="{00000000-000D-0000-FFFF-FFFF00000000}"/>
  </bookViews>
  <sheets>
    <sheet name="Grille Semaine" sheetId="1" r:id="rId1"/>
    <sheet name="Lundi" sheetId="3" r:id="rId2"/>
    <sheet name="Mardi" sheetId="4" r:id="rId3"/>
    <sheet name="Mercredi" sheetId="5" r:id="rId4"/>
    <sheet name="Jeudi" sheetId="6" r:id="rId5"/>
    <sheet name="Vendredi" sheetId="7" r:id="rId6"/>
    <sheet name="Samedi" sheetId="8" r:id="rId7"/>
    <sheet name="Dimanche" sheetId="9" r:id="rId8"/>
    <sheet name="Menus déroulants" sheetId="15" r:id="rId9"/>
  </sheets>
  <definedNames>
    <definedName name="_xlnm._FilterDatabase" localSheetId="0" hidden="1">'Grille Semaine'!$M$1:$R$1</definedName>
    <definedName name="Lundi">#REF!</definedName>
    <definedName name="Mardi">#REF!</definedName>
    <definedName name="VENDREDI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H3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O3" i="1"/>
  <c r="AO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Q2" i="1"/>
  <c r="AR2" i="1"/>
  <c r="AS2" i="1"/>
  <c r="AT2" i="1"/>
  <c r="AU2" i="1"/>
  <c r="AV2" i="1"/>
  <c r="AQ3" i="1"/>
  <c r="AR3" i="1"/>
  <c r="AT3" i="1"/>
  <c r="AV3" i="1"/>
  <c r="AR4" i="1"/>
  <c r="AT4" i="1"/>
  <c r="AV4" i="1"/>
  <c r="AR5" i="1"/>
  <c r="AT5" i="1"/>
  <c r="AV5" i="1"/>
  <c r="AR6" i="1"/>
  <c r="AT6" i="1"/>
  <c r="AV6" i="1"/>
  <c r="AR7" i="1"/>
  <c r="AT7" i="1"/>
  <c r="AV7" i="1"/>
  <c r="AR8" i="1"/>
  <c r="AT8" i="1"/>
  <c r="AV8" i="1"/>
  <c r="AR9" i="1"/>
  <c r="AT9" i="1"/>
  <c r="AV9" i="1"/>
  <c r="AR10" i="1"/>
  <c r="AT10" i="1"/>
  <c r="AV10" i="1"/>
  <c r="AR11" i="1"/>
  <c r="AT11" i="1"/>
  <c r="AV11" i="1"/>
  <c r="AR12" i="1"/>
  <c r="AT12" i="1"/>
  <c r="AV12" i="1"/>
  <c r="AR13" i="1"/>
  <c r="AT13" i="1"/>
  <c r="AV13" i="1"/>
  <c r="AR14" i="1"/>
  <c r="AT14" i="1"/>
  <c r="AV14" i="1"/>
  <c r="AR15" i="1"/>
  <c r="AT15" i="1"/>
  <c r="AV15" i="1"/>
  <c r="AR16" i="1"/>
  <c r="AT16" i="1"/>
  <c r="AV16" i="1"/>
  <c r="AR17" i="1"/>
  <c r="AT17" i="1"/>
  <c r="AV17" i="1"/>
  <c r="AR18" i="1"/>
  <c r="AT18" i="1"/>
  <c r="AV18" i="1"/>
  <c r="AR19" i="1"/>
  <c r="AT19" i="1"/>
  <c r="AV19" i="1"/>
  <c r="AR20" i="1"/>
  <c r="AT20" i="1"/>
  <c r="AV20" i="1"/>
  <c r="AR21" i="1"/>
  <c r="AT21" i="1"/>
  <c r="AV21" i="1"/>
  <c r="AR22" i="1"/>
  <c r="AT22" i="1"/>
  <c r="AV22" i="1"/>
  <c r="AR23" i="1"/>
  <c r="AT23" i="1"/>
  <c r="AV23" i="1"/>
  <c r="AR24" i="1"/>
  <c r="AT24" i="1"/>
  <c r="AV24" i="1"/>
  <c r="AR25" i="1"/>
  <c r="AT25" i="1"/>
  <c r="AV25" i="1"/>
  <c r="AR26" i="1"/>
  <c r="AT26" i="1"/>
  <c r="AV26" i="1"/>
  <c r="AR27" i="1"/>
  <c r="AT27" i="1"/>
  <c r="AV27" i="1"/>
  <c r="AR28" i="1"/>
  <c r="AT28" i="1"/>
  <c r="AV28" i="1"/>
  <c r="AR29" i="1"/>
  <c r="AT29" i="1"/>
  <c r="AV29" i="1"/>
  <c r="AR30" i="1"/>
  <c r="AT30" i="1"/>
  <c r="AV30" i="1"/>
  <c r="AR31" i="1"/>
  <c r="AT31" i="1"/>
  <c r="AV31" i="1"/>
  <c r="AR32" i="1"/>
  <c r="AT32" i="1"/>
  <c r="AV32" i="1"/>
  <c r="AR33" i="1"/>
  <c r="AT33" i="1"/>
  <c r="AV33" i="1"/>
  <c r="AR34" i="1"/>
  <c r="AT34" i="1"/>
  <c r="AV34" i="1"/>
  <c r="AR35" i="1"/>
  <c r="AT35" i="1"/>
  <c r="AV35" i="1"/>
  <c r="AR36" i="1"/>
  <c r="AT36" i="1"/>
  <c r="AV36" i="1"/>
  <c r="AR37" i="1"/>
  <c r="AT37" i="1"/>
  <c r="AV37" i="1"/>
  <c r="AR38" i="1"/>
  <c r="AT38" i="1"/>
  <c r="AV38" i="1"/>
  <c r="AR39" i="1"/>
  <c r="AT39" i="1"/>
  <c r="AV39" i="1"/>
  <c r="AR40" i="1"/>
  <c r="AT40" i="1"/>
  <c r="AV40" i="1"/>
  <c r="AR41" i="1"/>
  <c r="AT41" i="1"/>
  <c r="AV41" i="1"/>
  <c r="AR42" i="1"/>
  <c r="AT42" i="1"/>
  <c r="AV42" i="1"/>
  <c r="AR43" i="1"/>
  <c r="AT43" i="1"/>
  <c r="AV43" i="1"/>
  <c r="AR44" i="1"/>
  <c r="AT44" i="1"/>
  <c r="AV44" i="1"/>
  <c r="AR45" i="1"/>
  <c r="AT45" i="1"/>
  <c r="AV45" i="1"/>
  <c r="AR46" i="1"/>
  <c r="AT46" i="1"/>
  <c r="AV46" i="1"/>
  <c r="AR47" i="1"/>
  <c r="AT47" i="1"/>
  <c r="AV47" i="1"/>
  <c r="AR48" i="1"/>
  <c r="AT48" i="1"/>
  <c r="AV48" i="1"/>
  <c r="AR49" i="1"/>
  <c r="AT49" i="1"/>
  <c r="AV49" i="1"/>
  <c r="AR50" i="1"/>
  <c r="AT50" i="1"/>
  <c r="AV50" i="1"/>
  <c r="AR51" i="1"/>
  <c r="AT51" i="1"/>
  <c r="AV51" i="1"/>
  <c r="AR52" i="1"/>
  <c r="AT52" i="1"/>
  <c r="AV52" i="1"/>
  <c r="AR53" i="1"/>
  <c r="AT53" i="1"/>
  <c r="AV53" i="1"/>
  <c r="AR54" i="1"/>
  <c r="AT54" i="1"/>
  <c r="AV54" i="1"/>
  <c r="AR55" i="1"/>
  <c r="AT55" i="1"/>
  <c r="AV55" i="1"/>
  <c r="AR56" i="1"/>
  <c r="AT56" i="1"/>
  <c r="AV56" i="1"/>
  <c r="AR57" i="1"/>
  <c r="AT57" i="1"/>
  <c r="AV57" i="1"/>
  <c r="AR58" i="1"/>
  <c r="AT58" i="1"/>
  <c r="AV58" i="1"/>
  <c r="AR59" i="1"/>
  <c r="AT59" i="1"/>
  <c r="AV59" i="1"/>
  <c r="AR60" i="1"/>
  <c r="AT60" i="1"/>
  <c r="AV60" i="1"/>
  <c r="AR61" i="1"/>
  <c r="AT61" i="1"/>
  <c r="AV61" i="1"/>
  <c r="AR62" i="1"/>
  <c r="AT62" i="1"/>
  <c r="AV62" i="1"/>
  <c r="AR63" i="1"/>
  <c r="AT63" i="1"/>
  <c r="AV63" i="1"/>
  <c r="AR64" i="1"/>
  <c r="AT64" i="1"/>
  <c r="AV64" i="1"/>
  <c r="AR65" i="1"/>
  <c r="AT65" i="1"/>
  <c r="AV65" i="1"/>
  <c r="AR66" i="1"/>
  <c r="AT66" i="1"/>
  <c r="AV66" i="1"/>
  <c r="AR67" i="1"/>
  <c r="AT67" i="1"/>
  <c r="AV67" i="1"/>
  <c r="AR68" i="1"/>
  <c r="AT68" i="1"/>
  <c r="AV68" i="1"/>
  <c r="AR69" i="1"/>
  <c r="AT69" i="1"/>
  <c r="AV69" i="1"/>
  <c r="AR70" i="1"/>
  <c r="AT70" i="1"/>
  <c r="AV70" i="1"/>
  <c r="AR71" i="1"/>
  <c r="AT71" i="1"/>
  <c r="AV71" i="1"/>
  <c r="AR72" i="1"/>
  <c r="AT72" i="1"/>
  <c r="AV72" i="1"/>
  <c r="AR73" i="1"/>
  <c r="AT73" i="1"/>
  <c r="AV73" i="1"/>
  <c r="AR74" i="1"/>
  <c r="AT74" i="1"/>
  <c r="AV74" i="1"/>
  <c r="AR75" i="1"/>
  <c r="AT75" i="1"/>
  <c r="AV75" i="1"/>
  <c r="AR76" i="1"/>
  <c r="AT76" i="1"/>
  <c r="AV76" i="1"/>
  <c r="AR77" i="1"/>
  <c r="AT77" i="1"/>
  <c r="AV77" i="1"/>
  <c r="AR78" i="1"/>
  <c r="AT78" i="1"/>
  <c r="AV78" i="1"/>
  <c r="AR79" i="1"/>
  <c r="AT79" i="1"/>
  <c r="AV79" i="1"/>
  <c r="AR80" i="1"/>
  <c r="AT80" i="1"/>
  <c r="AV80" i="1"/>
  <c r="AR81" i="1"/>
  <c r="AT81" i="1"/>
  <c r="AV81" i="1"/>
  <c r="AR82" i="1"/>
  <c r="AT82" i="1"/>
  <c r="AV82" i="1"/>
  <c r="AR83" i="1"/>
  <c r="AT83" i="1"/>
  <c r="AV83" i="1"/>
  <c r="AR84" i="1"/>
  <c r="AT84" i="1"/>
  <c r="AV84" i="1"/>
  <c r="AR85" i="1"/>
  <c r="AT85" i="1"/>
  <c r="AV85" i="1"/>
  <c r="AR86" i="1"/>
  <c r="AT86" i="1"/>
  <c r="AV86" i="1"/>
  <c r="AR87" i="1"/>
  <c r="AT87" i="1"/>
  <c r="AV87" i="1"/>
  <c r="AR88" i="1"/>
  <c r="AT88" i="1"/>
  <c r="AV88" i="1"/>
  <c r="AR89" i="1"/>
  <c r="AT89" i="1"/>
  <c r="AV89" i="1"/>
  <c r="AR90" i="1"/>
  <c r="AT90" i="1"/>
  <c r="AV90" i="1"/>
  <c r="AR91" i="1"/>
  <c r="AT91" i="1"/>
  <c r="AV91" i="1"/>
  <c r="AR92" i="1"/>
  <c r="AT92" i="1"/>
  <c r="AV92" i="1"/>
  <c r="AR93" i="1"/>
  <c r="AT93" i="1"/>
  <c r="AV93" i="1"/>
  <c r="AR94" i="1"/>
  <c r="AT94" i="1"/>
  <c r="AV94" i="1"/>
  <c r="AR95" i="1"/>
  <c r="AT95" i="1"/>
  <c r="AV95" i="1"/>
  <c r="AR96" i="1"/>
  <c r="AT96" i="1"/>
  <c r="AV96" i="1"/>
  <c r="AR97" i="1"/>
  <c r="AT97" i="1"/>
  <c r="AV97" i="1"/>
  <c r="AR98" i="1"/>
  <c r="AT98" i="1"/>
  <c r="AV98" i="1"/>
  <c r="AR99" i="1"/>
  <c r="AT99" i="1"/>
  <c r="AV99" i="1"/>
  <c r="AR100" i="1"/>
  <c r="AT100" i="1"/>
  <c r="AV100" i="1"/>
  <c r="AR101" i="1"/>
  <c r="AT101" i="1"/>
  <c r="AV101" i="1"/>
  <c r="AR102" i="1"/>
  <c r="AT102" i="1"/>
  <c r="AV102" i="1"/>
  <c r="AR103" i="1"/>
  <c r="AT103" i="1"/>
  <c r="AV103" i="1"/>
  <c r="AR104" i="1"/>
  <c r="AT104" i="1"/>
  <c r="AV104" i="1"/>
  <c r="AR105" i="1"/>
  <c r="AT105" i="1"/>
  <c r="AV105" i="1"/>
  <c r="AJ2" i="1"/>
  <c r="AK2" i="1"/>
  <c r="AL2" i="1"/>
  <c r="AM2" i="1"/>
  <c r="AN2" i="1"/>
  <c r="AO2" i="1"/>
  <c r="AJ3" i="1"/>
  <c r="AK3" i="1"/>
  <c r="AM3" i="1"/>
  <c r="AK4" i="1"/>
  <c r="AM4" i="1"/>
  <c r="AK5" i="1"/>
  <c r="AM5" i="1"/>
  <c r="AK6" i="1"/>
  <c r="AM6" i="1"/>
  <c r="AK7" i="1"/>
  <c r="AM7" i="1"/>
  <c r="AK8" i="1"/>
  <c r="AM8" i="1"/>
  <c r="AK9" i="1"/>
  <c r="AM9" i="1"/>
  <c r="AK10" i="1"/>
  <c r="AM10" i="1"/>
  <c r="AK11" i="1"/>
  <c r="AM11" i="1"/>
  <c r="AK12" i="1"/>
  <c r="AM12" i="1"/>
  <c r="AK13" i="1"/>
  <c r="AM13" i="1"/>
  <c r="AK14" i="1"/>
  <c r="AM14" i="1"/>
  <c r="AK15" i="1"/>
  <c r="AM15" i="1"/>
  <c r="AK16" i="1"/>
  <c r="AM16" i="1"/>
  <c r="AK17" i="1"/>
  <c r="AM17" i="1"/>
  <c r="AK18" i="1"/>
  <c r="AM18" i="1"/>
  <c r="AK19" i="1"/>
  <c r="AM19" i="1"/>
  <c r="AK20" i="1"/>
  <c r="AM20" i="1"/>
  <c r="AK21" i="1"/>
  <c r="AM21" i="1"/>
  <c r="AK22" i="1"/>
  <c r="AM22" i="1"/>
  <c r="AK23" i="1"/>
  <c r="AM23" i="1"/>
  <c r="AK24" i="1"/>
  <c r="AM24" i="1"/>
  <c r="AK25" i="1"/>
  <c r="AM25" i="1"/>
  <c r="AK26" i="1"/>
  <c r="AM26" i="1"/>
  <c r="AK27" i="1"/>
  <c r="AM27" i="1"/>
  <c r="AK28" i="1"/>
  <c r="AM28" i="1"/>
  <c r="AK29" i="1"/>
  <c r="AM29" i="1"/>
  <c r="AK30" i="1"/>
  <c r="AM30" i="1"/>
  <c r="AK31" i="1"/>
  <c r="AM31" i="1"/>
  <c r="AK32" i="1"/>
  <c r="AM32" i="1"/>
  <c r="AK33" i="1"/>
  <c r="AM33" i="1"/>
  <c r="AK34" i="1"/>
  <c r="AM34" i="1"/>
  <c r="AK35" i="1"/>
  <c r="AM35" i="1"/>
  <c r="AK36" i="1"/>
  <c r="AM36" i="1"/>
  <c r="AK37" i="1"/>
  <c r="AM37" i="1"/>
  <c r="AK38" i="1"/>
  <c r="AM38" i="1"/>
  <c r="AK39" i="1"/>
  <c r="AM39" i="1"/>
  <c r="AK40" i="1"/>
  <c r="AM40" i="1"/>
  <c r="AK41" i="1"/>
  <c r="AM41" i="1"/>
  <c r="AK42" i="1"/>
  <c r="AM42" i="1"/>
  <c r="AK43" i="1"/>
  <c r="AM43" i="1"/>
  <c r="AK44" i="1"/>
  <c r="AM44" i="1"/>
  <c r="AK45" i="1"/>
  <c r="AM45" i="1"/>
  <c r="AK46" i="1"/>
  <c r="AM46" i="1"/>
  <c r="AK47" i="1"/>
  <c r="AM47" i="1"/>
  <c r="AK48" i="1"/>
  <c r="AM48" i="1"/>
  <c r="AK49" i="1"/>
  <c r="AM49" i="1"/>
  <c r="AK50" i="1"/>
  <c r="AM50" i="1"/>
  <c r="AK51" i="1"/>
  <c r="AM51" i="1"/>
  <c r="AK52" i="1"/>
  <c r="AM52" i="1"/>
  <c r="AK53" i="1"/>
  <c r="AM53" i="1"/>
  <c r="AK54" i="1"/>
  <c r="AM54" i="1"/>
  <c r="AK55" i="1"/>
  <c r="AM55" i="1"/>
  <c r="AK56" i="1"/>
  <c r="AM56" i="1"/>
  <c r="AK57" i="1"/>
  <c r="AM57" i="1"/>
  <c r="AK58" i="1"/>
  <c r="AM58" i="1"/>
  <c r="AK59" i="1"/>
  <c r="AM59" i="1"/>
  <c r="AK60" i="1"/>
  <c r="AM60" i="1"/>
  <c r="AK61" i="1"/>
  <c r="AM61" i="1"/>
  <c r="AK62" i="1"/>
  <c r="AM62" i="1"/>
  <c r="AK63" i="1"/>
  <c r="AM63" i="1"/>
  <c r="AK64" i="1"/>
  <c r="AM64" i="1"/>
  <c r="AK65" i="1"/>
  <c r="AM65" i="1"/>
  <c r="AK66" i="1"/>
  <c r="AM66" i="1"/>
  <c r="AK67" i="1"/>
  <c r="AM67" i="1"/>
  <c r="AK68" i="1"/>
  <c r="AM68" i="1"/>
  <c r="AK69" i="1"/>
  <c r="AM69" i="1"/>
  <c r="AK70" i="1"/>
  <c r="AM70" i="1"/>
  <c r="AK71" i="1"/>
  <c r="AM71" i="1"/>
  <c r="AK72" i="1"/>
  <c r="AM72" i="1"/>
  <c r="AK73" i="1"/>
  <c r="AM73" i="1"/>
  <c r="AK74" i="1"/>
  <c r="AM74" i="1"/>
  <c r="AK75" i="1"/>
  <c r="AM75" i="1"/>
  <c r="AK76" i="1"/>
  <c r="AM76" i="1"/>
  <c r="AK77" i="1"/>
  <c r="AM77" i="1"/>
  <c r="AK78" i="1"/>
  <c r="AM78" i="1"/>
  <c r="AK79" i="1"/>
  <c r="AM79" i="1"/>
  <c r="AK80" i="1"/>
  <c r="AM80" i="1"/>
  <c r="AK81" i="1"/>
  <c r="AM81" i="1"/>
  <c r="AK82" i="1"/>
  <c r="AM82" i="1"/>
  <c r="AK83" i="1"/>
  <c r="AM83" i="1"/>
  <c r="AK84" i="1"/>
  <c r="AM84" i="1"/>
  <c r="AC2" i="1"/>
  <c r="AD2" i="1"/>
  <c r="AE2" i="1"/>
  <c r="AF2" i="1"/>
  <c r="AG2" i="1"/>
  <c r="AH2" i="1"/>
  <c r="AC3" i="1"/>
  <c r="AD3" i="1"/>
  <c r="AF3" i="1"/>
  <c r="AD4" i="1"/>
  <c r="AF4" i="1"/>
  <c r="AD5" i="1"/>
  <c r="AF5" i="1"/>
  <c r="AD6" i="1"/>
  <c r="AF6" i="1"/>
  <c r="AD7" i="1"/>
  <c r="AF7" i="1"/>
  <c r="AD8" i="1"/>
  <c r="AF8" i="1"/>
  <c r="AD9" i="1"/>
  <c r="AF9" i="1"/>
  <c r="AD10" i="1"/>
  <c r="AF10" i="1"/>
  <c r="AD11" i="1"/>
  <c r="AF11" i="1"/>
  <c r="AD12" i="1"/>
  <c r="AF12" i="1"/>
  <c r="AD13" i="1"/>
  <c r="AF13" i="1"/>
  <c r="AD14" i="1"/>
  <c r="AF14" i="1"/>
  <c r="AD15" i="1"/>
  <c r="AF15" i="1"/>
  <c r="AD16" i="1"/>
  <c r="AF16" i="1"/>
  <c r="AD17" i="1"/>
  <c r="AF17" i="1"/>
  <c r="AD18" i="1"/>
  <c r="AF18" i="1"/>
  <c r="AD19" i="1"/>
  <c r="AF19" i="1"/>
  <c r="AD20" i="1"/>
  <c r="AF20" i="1"/>
  <c r="AD21" i="1"/>
  <c r="AF21" i="1"/>
  <c r="AD22" i="1"/>
  <c r="AF22" i="1"/>
  <c r="AD23" i="1"/>
  <c r="AF23" i="1"/>
  <c r="AD24" i="1"/>
  <c r="AF24" i="1"/>
  <c r="AD25" i="1"/>
  <c r="AF25" i="1"/>
  <c r="AD26" i="1"/>
  <c r="AF26" i="1"/>
  <c r="AD27" i="1"/>
  <c r="AF27" i="1"/>
  <c r="AD28" i="1"/>
  <c r="AF28" i="1"/>
  <c r="AD29" i="1"/>
  <c r="AF29" i="1"/>
  <c r="AD30" i="1"/>
  <c r="AF30" i="1"/>
  <c r="AD31" i="1"/>
  <c r="AF31" i="1"/>
  <c r="AD32" i="1"/>
  <c r="AF32" i="1"/>
  <c r="AD33" i="1"/>
  <c r="AF33" i="1"/>
  <c r="AD34" i="1"/>
  <c r="AF34" i="1"/>
  <c r="AD35" i="1"/>
  <c r="AF35" i="1"/>
  <c r="AD36" i="1"/>
  <c r="AF36" i="1"/>
  <c r="AD37" i="1"/>
  <c r="AF37" i="1"/>
  <c r="AD38" i="1"/>
  <c r="AF38" i="1"/>
  <c r="AD39" i="1"/>
  <c r="AF39" i="1"/>
  <c r="AD40" i="1"/>
  <c r="AF40" i="1"/>
  <c r="AD41" i="1"/>
  <c r="AF41" i="1"/>
  <c r="AD42" i="1"/>
  <c r="AF42" i="1"/>
  <c r="AD43" i="1"/>
  <c r="AF43" i="1"/>
  <c r="AD44" i="1"/>
  <c r="AF44" i="1"/>
  <c r="AD45" i="1"/>
  <c r="AF45" i="1"/>
  <c r="V2" i="1"/>
  <c r="W2" i="1"/>
  <c r="X2" i="1"/>
  <c r="Y2" i="1"/>
  <c r="Z2" i="1"/>
  <c r="AA2" i="1"/>
  <c r="V3" i="1"/>
  <c r="W3" i="1"/>
  <c r="Y3" i="1"/>
  <c r="W4" i="1"/>
  <c r="Y4" i="1"/>
  <c r="W5" i="1"/>
  <c r="Y5" i="1"/>
  <c r="W6" i="1"/>
  <c r="Y6" i="1"/>
  <c r="W7" i="1"/>
  <c r="Y7" i="1"/>
  <c r="W8" i="1"/>
  <c r="Y8" i="1"/>
  <c r="W9" i="1"/>
  <c r="Y9" i="1"/>
  <c r="W10" i="1"/>
  <c r="Y10" i="1"/>
  <c r="W11" i="1"/>
  <c r="Y11" i="1"/>
  <c r="W12" i="1"/>
  <c r="Y12" i="1"/>
  <c r="W13" i="1"/>
  <c r="Y13" i="1"/>
  <c r="W14" i="1"/>
  <c r="Y14" i="1"/>
  <c r="W15" i="1"/>
  <c r="Y15" i="1"/>
  <c r="W16" i="1"/>
  <c r="Y16" i="1"/>
  <c r="W17" i="1"/>
  <c r="Y17" i="1"/>
  <c r="W18" i="1"/>
  <c r="Y18" i="1"/>
  <c r="W19" i="1"/>
  <c r="Y19" i="1"/>
  <c r="W20" i="1"/>
  <c r="Y20" i="1"/>
  <c r="W21" i="1"/>
  <c r="Y21" i="1"/>
  <c r="W22" i="1"/>
  <c r="Y22" i="1"/>
  <c r="W23" i="1"/>
  <c r="Y23" i="1"/>
  <c r="W24" i="1"/>
  <c r="Y24" i="1"/>
  <c r="W25" i="1"/>
  <c r="Y25" i="1"/>
  <c r="W26" i="1"/>
  <c r="Y26" i="1"/>
  <c r="W27" i="1"/>
  <c r="Y27" i="1"/>
  <c r="W28" i="1"/>
  <c r="Y28" i="1"/>
  <c r="W29" i="1"/>
  <c r="Y29" i="1"/>
  <c r="W30" i="1"/>
  <c r="Y30" i="1"/>
  <c r="W31" i="1"/>
  <c r="Y31" i="1"/>
  <c r="W32" i="1"/>
  <c r="Y32" i="1"/>
  <c r="W33" i="1"/>
  <c r="Y33" i="1"/>
  <c r="W34" i="1"/>
  <c r="Y34" i="1"/>
  <c r="W35" i="1"/>
  <c r="Y35" i="1"/>
  <c r="W36" i="1"/>
  <c r="Y36" i="1"/>
  <c r="W37" i="1"/>
  <c r="Y37" i="1"/>
  <c r="W38" i="1"/>
  <c r="Y38" i="1"/>
  <c r="W39" i="1"/>
  <c r="Y39" i="1"/>
  <c r="W40" i="1"/>
  <c r="Y40" i="1"/>
  <c r="W41" i="1"/>
  <c r="Y41" i="1"/>
  <c r="W42" i="1"/>
  <c r="Y42" i="1"/>
  <c r="W43" i="1"/>
  <c r="Y43" i="1"/>
  <c r="W44" i="1"/>
  <c r="Y44" i="1"/>
  <c r="W45" i="1"/>
  <c r="Y45" i="1"/>
  <c r="W46" i="1"/>
  <c r="Y46" i="1"/>
  <c r="W47" i="1"/>
  <c r="Y47" i="1"/>
  <c r="W48" i="1"/>
  <c r="Y48" i="1"/>
  <c r="A4" i="6"/>
  <c r="V4" i="1" s="1"/>
  <c r="F4" i="6"/>
  <c r="Z4" i="1" s="1"/>
  <c r="F5" i="6"/>
  <c r="Z5" i="1" s="1"/>
  <c r="F6" i="6"/>
  <c r="Z6" i="1" s="1"/>
  <c r="F7" i="6"/>
  <c r="Z7" i="1" s="1"/>
  <c r="F8" i="6"/>
  <c r="Z8" i="1" s="1"/>
  <c r="F9" i="6"/>
  <c r="Z9" i="1" s="1"/>
  <c r="F10" i="6"/>
  <c r="Z10" i="1" s="1"/>
  <c r="F11" i="6"/>
  <c r="Z11" i="1" s="1"/>
  <c r="F12" i="6"/>
  <c r="Z12" i="1" s="1"/>
  <c r="F13" i="6"/>
  <c r="Z13" i="1" s="1"/>
  <c r="F14" i="6"/>
  <c r="Z14" i="1" s="1"/>
  <c r="F15" i="6"/>
  <c r="Z15" i="1" s="1"/>
  <c r="F16" i="6"/>
  <c r="Z16" i="1" s="1"/>
  <c r="F17" i="6"/>
  <c r="Z17" i="1" s="1"/>
  <c r="F18" i="6"/>
  <c r="Z18" i="1" s="1"/>
  <c r="F19" i="6"/>
  <c r="Z19" i="1" s="1"/>
  <c r="F20" i="6"/>
  <c r="Z20" i="1" s="1"/>
  <c r="F21" i="6"/>
  <c r="Z21" i="1" s="1"/>
  <c r="F22" i="6"/>
  <c r="Z22" i="1" s="1"/>
  <c r="F23" i="6"/>
  <c r="Z23" i="1" s="1"/>
  <c r="F24" i="6"/>
  <c r="Z24" i="1" s="1"/>
  <c r="F25" i="6"/>
  <c r="Z25" i="1" s="1"/>
  <c r="F26" i="6"/>
  <c r="Z26" i="1" s="1"/>
  <c r="F27" i="6"/>
  <c r="Z27" i="1" s="1"/>
  <c r="F28" i="6"/>
  <c r="Z28" i="1" s="1"/>
  <c r="F29" i="6"/>
  <c r="Z29" i="1" s="1"/>
  <c r="F30" i="6"/>
  <c r="Z30" i="1" s="1"/>
  <c r="F31" i="6"/>
  <c r="Z31" i="1" s="1"/>
  <c r="F32" i="6"/>
  <c r="Z32" i="1" s="1"/>
  <c r="F33" i="6"/>
  <c r="Z33" i="1" s="1"/>
  <c r="F34" i="6"/>
  <c r="Z34" i="1" s="1"/>
  <c r="F35" i="6"/>
  <c r="Z35" i="1" s="1"/>
  <c r="F36" i="6"/>
  <c r="Z36" i="1" s="1"/>
  <c r="F37" i="6"/>
  <c r="Z37" i="1" s="1"/>
  <c r="F38" i="6"/>
  <c r="Z38" i="1" s="1"/>
  <c r="F39" i="6"/>
  <c r="Z39" i="1" s="1"/>
  <c r="F40" i="6"/>
  <c r="Z40" i="1" s="1"/>
  <c r="F41" i="6"/>
  <c r="Z41" i="1" s="1"/>
  <c r="F42" i="6"/>
  <c r="Z42" i="1" s="1"/>
  <c r="F43" i="6"/>
  <c r="Z43" i="1" s="1"/>
  <c r="F44" i="6"/>
  <c r="Z44" i="1" s="1"/>
  <c r="F45" i="6"/>
  <c r="Z45" i="1" s="1"/>
  <c r="F46" i="6"/>
  <c r="Z46" i="1" s="1"/>
  <c r="F47" i="6"/>
  <c r="Z47" i="1" s="1"/>
  <c r="F48" i="6"/>
  <c r="Z48" i="1" s="1"/>
  <c r="C3" i="6"/>
  <c r="X3" i="1" s="1"/>
  <c r="F3" i="6"/>
  <c r="Z3" i="1" s="1"/>
  <c r="F3" i="5"/>
  <c r="S3" i="1" s="1"/>
  <c r="F4" i="5"/>
  <c r="F5" i="5"/>
  <c r="S5" i="1" s="1"/>
  <c r="F6" i="5"/>
  <c r="S6" i="1" s="1"/>
  <c r="F7" i="5"/>
  <c r="S7" i="1" s="1"/>
  <c r="F8" i="5"/>
  <c r="S8" i="1" s="1"/>
  <c r="F9" i="5"/>
  <c r="S9" i="1" s="1"/>
  <c r="F10" i="5"/>
  <c r="S10" i="1" s="1"/>
  <c r="F11" i="5"/>
  <c r="S11" i="1" s="1"/>
  <c r="F12" i="5"/>
  <c r="S12" i="1" s="1"/>
  <c r="F13" i="5"/>
  <c r="F14" i="5"/>
  <c r="S14" i="1" s="1"/>
  <c r="F15" i="5"/>
  <c r="F16" i="5"/>
  <c r="S16" i="1" s="1"/>
  <c r="F17" i="5"/>
  <c r="F18" i="5"/>
  <c r="S18" i="1" s="1"/>
  <c r="F19" i="5"/>
  <c r="S19" i="1" s="1"/>
  <c r="F20" i="5"/>
  <c r="S20" i="1" s="1"/>
  <c r="F21" i="5"/>
  <c r="S21" i="1" s="1"/>
  <c r="F22" i="5"/>
  <c r="S22" i="1" s="1"/>
  <c r="F23" i="5"/>
  <c r="S23" i="1" s="1"/>
  <c r="F24" i="5"/>
  <c r="S24" i="1" s="1"/>
  <c r="F25" i="5"/>
  <c r="S25" i="1" s="1"/>
  <c r="F26" i="5"/>
  <c r="S26" i="1" s="1"/>
  <c r="F27" i="5"/>
  <c r="S27" i="1" s="1"/>
  <c r="F28" i="5"/>
  <c r="S28" i="1" s="1"/>
  <c r="F29" i="5"/>
  <c r="S29" i="1" s="1"/>
  <c r="F30" i="5"/>
  <c r="S30" i="1" s="1"/>
  <c r="F31" i="5"/>
  <c r="S31" i="1" s="1"/>
  <c r="F32" i="5"/>
  <c r="S32" i="1" s="1"/>
  <c r="F33" i="5"/>
  <c r="S33" i="1" s="1"/>
  <c r="F34" i="5"/>
  <c r="S34" i="1" s="1"/>
  <c r="F35" i="5"/>
  <c r="S35" i="1" s="1"/>
  <c r="F36" i="5"/>
  <c r="S36" i="1" s="1"/>
  <c r="F37" i="5"/>
  <c r="S37" i="1" s="1"/>
  <c r="F38" i="5"/>
  <c r="S38" i="1" s="1"/>
  <c r="F39" i="5"/>
  <c r="S39" i="1" s="1"/>
  <c r="F40" i="5"/>
  <c r="S40" i="1" s="1"/>
  <c r="F41" i="5"/>
  <c r="S41" i="1" s="1"/>
  <c r="F42" i="5"/>
  <c r="S42" i="1" s="1"/>
  <c r="F43" i="5"/>
  <c r="S43" i="1" s="1"/>
  <c r="F44" i="5"/>
  <c r="S44" i="1" s="1"/>
  <c r="F45" i="5"/>
  <c r="S45" i="1" s="1"/>
  <c r="F46" i="5"/>
  <c r="S46" i="1" s="1"/>
  <c r="F47" i="5"/>
  <c r="S47" i="1" s="1"/>
  <c r="F48" i="5"/>
  <c r="S48" i="1" s="1"/>
  <c r="F49" i="5"/>
  <c r="S49" i="1" s="1"/>
  <c r="O2" i="1"/>
  <c r="P2" i="1"/>
  <c r="Q2" i="1"/>
  <c r="R2" i="1"/>
  <c r="S2" i="1"/>
  <c r="T2" i="1"/>
  <c r="O3" i="1"/>
  <c r="P3" i="1"/>
  <c r="R3" i="1"/>
  <c r="P4" i="1"/>
  <c r="R4" i="1"/>
  <c r="S4" i="1"/>
  <c r="P5" i="1"/>
  <c r="R5" i="1"/>
  <c r="P6" i="1"/>
  <c r="R6" i="1"/>
  <c r="P7" i="1"/>
  <c r="R7" i="1"/>
  <c r="P8" i="1"/>
  <c r="R8" i="1"/>
  <c r="P9" i="1"/>
  <c r="R9" i="1"/>
  <c r="P10" i="1"/>
  <c r="R10" i="1"/>
  <c r="P11" i="1"/>
  <c r="R11" i="1"/>
  <c r="P12" i="1"/>
  <c r="R12" i="1"/>
  <c r="P13" i="1"/>
  <c r="R13" i="1"/>
  <c r="S13" i="1"/>
  <c r="P14" i="1"/>
  <c r="R14" i="1"/>
  <c r="P15" i="1"/>
  <c r="R15" i="1"/>
  <c r="S15" i="1"/>
  <c r="P16" i="1"/>
  <c r="R16" i="1"/>
  <c r="P17" i="1"/>
  <c r="R17" i="1"/>
  <c r="S17" i="1"/>
  <c r="P18" i="1"/>
  <c r="R18" i="1"/>
  <c r="P19" i="1"/>
  <c r="R19" i="1"/>
  <c r="P20" i="1"/>
  <c r="R20" i="1"/>
  <c r="P21" i="1"/>
  <c r="R21" i="1"/>
  <c r="P22" i="1"/>
  <c r="R22" i="1"/>
  <c r="P23" i="1"/>
  <c r="R23" i="1"/>
  <c r="P24" i="1"/>
  <c r="R24" i="1"/>
  <c r="P25" i="1"/>
  <c r="R25" i="1"/>
  <c r="P26" i="1"/>
  <c r="R26" i="1"/>
  <c r="P27" i="1"/>
  <c r="R27" i="1"/>
  <c r="P28" i="1"/>
  <c r="R28" i="1"/>
  <c r="P29" i="1"/>
  <c r="R29" i="1"/>
  <c r="P30" i="1"/>
  <c r="R30" i="1"/>
  <c r="P31" i="1"/>
  <c r="R31" i="1"/>
  <c r="P32" i="1"/>
  <c r="R32" i="1"/>
  <c r="P33" i="1"/>
  <c r="R33" i="1"/>
  <c r="P34" i="1"/>
  <c r="R34" i="1"/>
  <c r="P35" i="1"/>
  <c r="R35" i="1"/>
  <c r="P36" i="1"/>
  <c r="R36" i="1"/>
  <c r="P37" i="1"/>
  <c r="R37" i="1"/>
  <c r="P38" i="1"/>
  <c r="R38" i="1"/>
  <c r="P39" i="1"/>
  <c r="R39" i="1"/>
  <c r="P40" i="1"/>
  <c r="R40" i="1"/>
  <c r="P41" i="1"/>
  <c r="R41" i="1"/>
  <c r="P42" i="1"/>
  <c r="R42" i="1"/>
  <c r="P43" i="1"/>
  <c r="R43" i="1"/>
  <c r="P44" i="1"/>
  <c r="R44" i="1"/>
  <c r="P45" i="1"/>
  <c r="R45" i="1"/>
  <c r="P46" i="1"/>
  <c r="R46" i="1"/>
  <c r="P47" i="1"/>
  <c r="R47" i="1"/>
  <c r="O48" i="1"/>
  <c r="P48" i="1"/>
  <c r="R48" i="1"/>
  <c r="O49" i="1"/>
  <c r="P49" i="1"/>
  <c r="R49" i="1"/>
  <c r="H2" i="1"/>
  <c r="I2" i="1"/>
  <c r="J2" i="1"/>
  <c r="K2" i="1"/>
  <c r="L2" i="1"/>
  <c r="M2" i="1"/>
  <c r="H3" i="1"/>
  <c r="I3" i="1"/>
  <c r="K3" i="1"/>
  <c r="I4" i="1"/>
  <c r="K4" i="1"/>
  <c r="I5" i="1"/>
  <c r="K5" i="1"/>
  <c r="I6" i="1"/>
  <c r="K6" i="1"/>
  <c r="I7" i="1"/>
  <c r="K7" i="1"/>
  <c r="I8" i="1"/>
  <c r="K8" i="1"/>
  <c r="I9" i="1"/>
  <c r="K9" i="1"/>
  <c r="I10" i="1"/>
  <c r="K10" i="1"/>
  <c r="I11" i="1"/>
  <c r="K11" i="1"/>
  <c r="I12" i="1"/>
  <c r="K12" i="1"/>
  <c r="I13" i="1"/>
  <c r="K13" i="1"/>
  <c r="I14" i="1"/>
  <c r="K14" i="1"/>
  <c r="I15" i="1"/>
  <c r="K15" i="1"/>
  <c r="I16" i="1"/>
  <c r="K16" i="1"/>
  <c r="I17" i="1"/>
  <c r="K17" i="1"/>
  <c r="I18" i="1"/>
  <c r="K18" i="1"/>
  <c r="I19" i="1"/>
  <c r="K19" i="1"/>
  <c r="I20" i="1"/>
  <c r="K20" i="1"/>
  <c r="I21" i="1"/>
  <c r="K21" i="1"/>
  <c r="I22" i="1"/>
  <c r="K22" i="1"/>
  <c r="I23" i="1"/>
  <c r="K23" i="1"/>
  <c r="I24" i="1"/>
  <c r="K24" i="1"/>
  <c r="I25" i="1"/>
  <c r="K25" i="1"/>
  <c r="I26" i="1"/>
  <c r="K26" i="1"/>
  <c r="I27" i="1"/>
  <c r="K27" i="1"/>
  <c r="I28" i="1"/>
  <c r="K28" i="1"/>
  <c r="I29" i="1"/>
  <c r="K29" i="1"/>
  <c r="I30" i="1"/>
  <c r="K30" i="1"/>
  <c r="I31" i="1"/>
  <c r="K31" i="1"/>
  <c r="I32" i="1"/>
  <c r="K32" i="1"/>
  <c r="I33" i="1"/>
  <c r="K33" i="1"/>
  <c r="I34" i="1"/>
  <c r="K34" i="1"/>
  <c r="I35" i="1"/>
  <c r="K35" i="1"/>
  <c r="I36" i="1"/>
  <c r="K36" i="1"/>
  <c r="I37" i="1"/>
  <c r="K37" i="1"/>
  <c r="I38" i="1"/>
  <c r="K38" i="1"/>
  <c r="I39" i="1"/>
  <c r="K39" i="1"/>
  <c r="I40" i="1"/>
  <c r="K40" i="1"/>
  <c r="I41" i="1"/>
  <c r="K41" i="1"/>
  <c r="I42" i="1"/>
  <c r="K42" i="1"/>
  <c r="I43" i="1"/>
  <c r="K43" i="1"/>
  <c r="I44" i="1"/>
  <c r="K44" i="1"/>
  <c r="I45" i="1"/>
  <c r="K45" i="1"/>
  <c r="I46" i="1"/>
  <c r="K46" i="1"/>
  <c r="J47" i="1"/>
  <c r="K47" i="1"/>
  <c r="H48" i="1"/>
  <c r="J48" i="1"/>
  <c r="K48" i="1"/>
  <c r="H49" i="1"/>
  <c r="J49" i="1"/>
  <c r="K49" i="1"/>
  <c r="A2" i="1"/>
  <c r="B2" i="1"/>
  <c r="C2" i="1"/>
  <c r="D2" i="1"/>
  <c r="E2" i="1"/>
  <c r="F2" i="1"/>
  <c r="A3" i="1"/>
  <c r="B3" i="1"/>
  <c r="D3" i="1"/>
  <c r="B4" i="1"/>
  <c r="D4" i="1"/>
  <c r="B5" i="1"/>
  <c r="D5" i="1"/>
  <c r="B6" i="1"/>
  <c r="D6" i="1"/>
  <c r="B7" i="1"/>
  <c r="D7" i="1"/>
  <c r="B8" i="1"/>
  <c r="D8" i="1"/>
  <c r="B9" i="1"/>
  <c r="D9" i="1"/>
  <c r="B10" i="1"/>
  <c r="D10" i="1"/>
  <c r="B11" i="1"/>
  <c r="D11" i="1"/>
  <c r="B12" i="1"/>
  <c r="D12" i="1"/>
  <c r="B13" i="1"/>
  <c r="D13" i="1"/>
  <c r="B14" i="1"/>
  <c r="D14" i="1"/>
  <c r="B15" i="1"/>
  <c r="D15" i="1"/>
  <c r="B16" i="1"/>
  <c r="D16" i="1"/>
  <c r="B17" i="1"/>
  <c r="D17" i="1"/>
  <c r="B18" i="1"/>
  <c r="D18" i="1"/>
  <c r="B19" i="1"/>
  <c r="D19" i="1"/>
  <c r="B20" i="1"/>
  <c r="D20" i="1"/>
  <c r="B21" i="1"/>
  <c r="D21" i="1"/>
  <c r="B22" i="1"/>
  <c r="D22" i="1"/>
  <c r="B23" i="1"/>
  <c r="D23" i="1"/>
  <c r="B24" i="1"/>
  <c r="D24" i="1"/>
  <c r="B25" i="1"/>
  <c r="D25" i="1"/>
  <c r="B26" i="1"/>
  <c r="D26" i="1"/>
  <c r="B27" i="1"/>
  <c r="D27" i="1"/>
  <c r="B28" i="1"/>
  <c r="D28" i="1"/>
  <c r="B29" i="1"/>
  <c r="D29" i="1"/>
  <c r="B30" i="1"/>
  <c r="D30" i="1"/>
  <c r="B31" i="1"/>
  <c r="D31" i="1"/>
  <c r="B32" i="1"/>
  <c r="D32" i="1"/>
  <c r="B33" i="1"/>
  <c r="D33" i="1"/>
  <c r="B34" i="1"/>
  <c r="D34" i="1"/>
  <c r="B35" i="1"/>
  <c r="D35" i="1"/>
  <c r="B36" i="1"/>
  <c r="D36" i="1"/>
  <c r="B37" i="1"/>
  <c r="D37" i="1"/>
  <c r="B38" i="1"/>
  <c r="D38" i="1"/>
  <c r="B39" i="1"/>
  <c r="D39" i="1"/>
  <c r="B40" i="1"/>
  <c r="D40" i="1"/>
  <c r="B41" i="1"/>
  <c r="D41" i="1"/>
  <c r="B42" i="1"/>
  <c r="D42" i="1"/>
  <c r="B43" i="1"/>
  <c r="D43" i="1"/>
  <c r="B44" i="1"/>
  <c r="D44" i="1"/>
  <c r="B45" i="1"/>
  <c r="D45" i="1"/>
  <c r="B46" i="1"/>
  <c r="D46" i="1"/>
  <c r="A1" i="1"/>
  <c r="A5" i="6" l="1"/>
  <c r="C5" i="6" s="1"/>
  <c r="X5" i="1" s="1"/>
  <c r="C4" i="6"/>
  <c r="X4" i="1" s="1"/>
  <c r="F3" i="4"/>
  <c r="L3" i="1" s="1"/>
  <c r="F4" i="4"/>
  <c r="L4" i="1" s="1"/>
  <c r="F5" i="4"/>
  <c r="L5" i="1" s="1"/>
  <c r="F6" i="4"/>
  <c r="L6" i="1" s="1"/>
  <c r="F7" i="4"/>
  <c r="L7" i="1" s="1"/>
  <c r="F8" i="4"/>
  <c r="L8" i="1" s="1"/>
  <c r="F9" i="4"/>
  <c r="L9" i="1" s="1"/>
  <c r="F10" i="4"/>
  <c r="L10" i="1" s="1"/>
  <c r="F11" i="4"/>
  <c r="L11" i="1" s="1"/>
  <c r="F12" i="4"/>
  <c r="L12" i="1" s="1"/>
  <c r="F13" i="4"/>
  <c r="L13" i="1" s="1"/>
  <c r="F14" i="4"/>
  <c r="L14" i="1" s="1"/>
  <c r="F15" i="4"/>
  <c r="L15" i="1" s="1"/>
  <c r="F16" i="4"/>
  <c r="L16" i="1" s="1"/>
  <c r="F17" i="4"/>
  <c r="L17" i="1" s="1"/>
  <c r="F18" i="4"/>
  <c r="L18" i="1" s="1"/>
  <c r="F19" i="4"/>
  <c r="L19" i="1" s="1"/>
  <c r="F20" i="4"/>
  <c r="L20" i="1" s="1"/>
  <c r="F21" i="4"/>
  <c r="L21" i="1" s="1"/>
  <c r="F22" i="4"/>
  <c r="L22" i="1" s="1"/>
  <c r="F23" i="4"/>
  <c r="L23" i="1" s="1"/>
  <c r="F24" i="4"/>
  <c r="L24" i="1" s="1"/>
  <c r="F25" i="4"/>
  <c r="L25" i="1" s="1"/>
  <c r="F26" i="4"/>
  <c r="L26" i="1" s="1"/>
  <c r="F27" i="4"/>
  <c r="L27" i="1" s="1"/>
  <c r="F28" i="4"/>
  <c r="L28" i="1" s="1"/>
  <c r="F29" i="4"/>
  <c r="L29" i="1" s="1"/>
  <c r="F30" i="4"/>
  <c r="L30" i="1" s="1"/>
  <c r="F31" i="4"/>
  <c r="L31" i="1" s="1"/>
  <c r="F32" i="4"/>
  <c r="L32" i="1" s="1"/>
  <c r="F33" i="4"/>
  <c r="L33" i="1" s="1"/>
  <c r="F34" i="4"/>
  <c r="L34" i="1" s="1"/>
  <c r="F35" i="4"/>
  <c r="L35" i="1" s="1"/>
  <c r="F36" i="4"/>
  <c r="L36" i="1" s="1"/>
  <c r="F37" i="4"/>
  <c r="L37" i="1" s="1"/>
  <c r="F38" i="4"/>
  <c r="L38" i="1" s="1"/>
  <c r="F39" i="4"/>
  <c r="L39" i="1" s="1"/>
  <c r="F40" i="4"/>
  <c r="L40" i="1" s="1"/>
  <c r="F41" i="4"/>
  <c r="L41" i="1" s="1"/>
  <c r="F42" i="4"/>
  <c r="L42" i="1" s="1"/>
  <c r="F43" i="4"/>
  <c r="L43" i="1" s="1"/>
  <c r="F44" i="4"/>
  <c r="L44" i="1" s="1"/>
  <c r="F45" i="4"/>
  <c r="L45" i="1" s="1"/>
  <c r="F46" i="4"/>
  <c r="L46" i="1" s="1"/>
  <c r="F47" i="4"/>
  <c r="L47" i="1" s="1"/>
  <c r="F48" i="4"/>
  <c r="L48" i="1" s="1"/>
  <c r="F49" i="4"/>
  <c r="L49" i="1" s="1"/>
  <c r="V5" i="1" l="1"/>
  <c r="A6" i="6"/>
  <c r="C6" i="6"/>
  <c r="X6" i="1" s="1"/>
  <c r="A7" i="6"/>
  <c r="V6" i="1"/>
  <c r="C7" i="6" l="1"/>
  <c r="X7" i="1" s="1"/>
  <c r="V7" i="1"/>
  <c r="A8" i="6"/>
  <c r="V8" i="1" l="1"/>
  <c r="A9" i="6"/>
  <c r="C8" i="6"/>
  <c r="X8" i="1" s="1"/>
  <c r="V9" i="1" l="1"/>
  <c r="C9" i="6"/>
  <c r="X9" i="1" s="1"/>
  <c r="A10" i="6"/>
  <c r="V10" i="1" l="1"/>
  <c r="C10" i="6"/>
  <c r="X10" i="1" s="1"/>
  <c r="A11" i="6"/>
  <c r="V11" i="1" l="1"/>
  <c r="A12" i="6"/>
  <c r="C11" i="6"/>
  <c r="X11" i="1" s="1"/>
  <c r="V12" i="1" l="1"/>
  <c r="C12" i="6"/>
  <c r="X12" i="1" s="1"/>
  <c r="A13" i="6"/>
  <c r="V13" i="1" l="1"/>
  <c r="C13" i="6"/>
  <c r="X13" i="1" s="1"/>
  <c r="A14" i="6"/>
  <c r="V14" i="1" l="1"/>
  <c r="A15" i="6"/>
  <c r="C14" i="6"/>
  <c r="X14" i="1" s="1"/>
  <c r="V15" i="1" l="1"/>
  <c r="C15" i="6"/>
  <c r="X15" i="1" s="1"/>
  <c r="A16" i="6"/>
  <c r="V16" i="1" l="1"/>
  <c r="A17" i="6"/>
  <c r="C16" i="6"/>
  <c r="X16" i="1" s="1"/>
  <c r="V17" i="1" l="1"/>
  <c r="C17" i="6"/>
  <c r="X17" i="1" s="1"/>
  <c r="A18" i="6"/>
  <c r="V18" i="1" l="1"/>
  <c r="A19" i="6"/>
  <c r="C18" i="6"/>
  <c r="X18" i="1" s="1"/>
  <c r="V19" i="1" l="1"/>
  <c r="C19" i="6"/>
  <c r="X19" i="1" s="1"/>
  <c r="A20" i="6"/>
  <c r="V20" i="1" l="1"/>
  <c r="C20" i="6"/>
  <c r="X20" i="1" s="1"/>
  <c r="A21" i="6"/>
  <c r="V21" i="1" l="1"/>
  <c r="C21" i="6"/>
  <c r="X21" i="1" s="1"/>
  <c r="A22" i="6"/>
  <c r="V22" i="1" l="1"/>
  <c r="C22" i="6"/>
  <c r="X22" i="1" s="1"/>
  <c r="A23" i="6"/>
  <c r="V23" i="1" l="1"/>
  <c r="A24" i="6"/>
  <c r="C23" i="6"/>
  <c r="X23" i="1" s="1"/>
  <c r="V24" i="1" l="1"/>
  <c r="A25" i="6"/>
  <c r="C24" i="6"/>
  <c r="X24" i="1" s="1"/>
  <c r="V25" i="1" l="1"/>
  <c r="C25" i="6"/>
  <c r="X25" i="1" s="1"/>
  <c r="A26" i="6"/>
  <c r="V26" i="1" l="1"/>
  <c r="C26" i="6"/>
  <c r="X26" i="1" s="1"/>
  <c r="A27" i="6"/>
  <c r="V27" i="1" l="1"/>
  <c r="C27" i="6"/>
  <c r="X27" i="1" s="1"/>
  <c r="A28" i="6"/>
  <c r="V28" i="1" l="1"/>
  <c r="C28" i="6"/>
  <c r="X28" i="1" s="1"/>
  <c r="A29" i="6"/>
  <c r="V29" i="1" l="1"/>
  <c r="A30" i="6"/>
  <c r="C29" i="6"/>
  <c r="X29" i="1" s="1"/>
  <c r="V30" i="1" l="1"/>
  <c r="A31" i="6"/>
  <c r="C30" i="6"/>
  <c r="X30" i="1" s="1"/>
  <c r="V31" i="1" l="1"/>
  <c r="A32" i="6"/>
  <c r="C31" i="6"/>
  <c r="X31" i="1" s="1"/>
  <c r="V32" i="1" l="1"/>
  <c r="C32" i="6"/>
  <c r="X32" i="1" s="1"/>
  <c r="A33" i="6"/>
  <c r="V33" i="1" l="1"/>
  <c r="A34" i="6"/>
  <c r="C33" i="6"/>
  <c r="X33" i="1" s="1"/>
  <c r="V34" i="1" l="1"/>
  <c r="C34" i="6"/>
  <c r="X34" i="1" s="1"/>
  <c r="A35" i="6"/>
  <c r="V35" i="1" l="1"/>
  <c r="C35" i="6"/>
  <c r="X35" i="1" s="1"/>
  <c r="A36" i="6"/>
  <c r="V36" i="1" l="1"/>
  <c r="C36" i="6"/>
  <c r="X36" i="1" s="1"/>
  <c r="A37" i="6"/>
  <c r="V37" i="1" l="1"/>
  <c r="C37" i="6"/>
  <c r="X37" i="1" s="1"/>
  <c r="A38" i="6"/>
  <c r="V38" i="1" l="1"/>
  <c r="C38" i="6"/>
  <c r="X38" i="1" s="1"/>
  <c r="A39" i="6"/>
  <c r="V39" i="1" l="1"/>
  <c r="C39" i="6"/>
  <c r="X39" i="1" s="1"/>
  <c r="A40" i="6"/>
  <c r="V40" i="1" l="1"/>
  <c r="C40" i="6"/>
  <c r="X40" i="1" s="1"/>
  <c r="A41" i="6"/>
  <c r="V41" i="1" l="1"/>
  <c r="C41" i="6"/>
  <c r="X41" i="1" s="1"/>
  <c r="A42" i="6"/>
  <c r="V42" i="1" l="1"/>
  <c r="C42" i="6"/>
  <c r="X42" i="1" s="1"/>
  <c r="A43" i="6"/>
  <c r="V43" i="1" l="1"/>
  <c r="C43" i="6"/>
  <c r="X43" i="1" s="1"/>
  <c r="A44" i="6"/>
  <c r="V44" i="1" l="1"/>
  <c r="C44" i="6"/>
  <c r="X44" i="1" s="1"/>
  <c r="A45" i="6"/>
  <c r="V45" i="1" l="1"/>
  <c r="A46" i="6"/>
  <c r="C45" i="6"/>
  <c r="X45" i="1" s="1"/>
  <c r="V46" i="1" l="1"/>
  <c r="A47" i="6"/>
  <c r="C46" i="6"/>
  <c r="X46" i="1" s="1"/>
  <c r="V47" i="1" l="1"/>
  <c r="C47" i="6"/>
  <c r="X47" i="1" s="1"/>
  <c r="A48" i="6"/>
  <c r="V48" i="1" l="1"/>
  <c r="C48" i="6"/>
  <c r="X48" i="1" s="1"/>
  <c r="F4" i="3" l="1"/>
  <c r="E4" i="1" s="1"/>
  <c r="F3" i="7"/>
  <c r="AG3" i="1" s="1"/>
  <c r="F4" i="7"/>
  <c r="AG4" i="1" s="1"/>
  <c r="F5" i="7"/>
  <c r="AG5" i="1" s="1"/>
  <c r="F6" i="7"/>
  <c r="AG6" i="1" s="1"/>
  <c r="F7" i="7"/>
  <c r="AG7" i="1" s="1"/>
  <c r="F8" i="7"/>
  <c r="AG8" i="1" s="1"/>
  <c r="F9" i="7"/>
  <c r="AG9" i="1" s="1"/>
  <c r="F10" i="7"/>
  <c r="AG10" i="1" s="1"/>
  <c r="F11" i="7"/>
  <c r="AG11" i="1" s="1"/>
  <c r="F12" i="7"/>
  <c r="AG12" i="1" s="1"/>
  <c r="F13" i="7"/>
  <c r="AG13" i="1" s="1"/>
  <c r="F14" i="7"/>
  <c r="AG14" i="1" s="1"/>
  <c r="F15" i="7"/>
  <c r="AG15" i="1" s="1"/>
  <c r="F16" i="7"/>
  <c r="AG16" i="1" s="1"/>
  <c r="F17" i="7"/>
  <c r="AG17" i="1" s="1"/>
  <c r="F18" i="7"/>
  <c r="AG18" i="1" s="1"/>
  <c r="F19" i="7"/>
  <c r="AG19" i="1" s="1"/>
  <c r="F20" i="7"/>
  <c r="AG20" i="1" s="1"/>
  <c r="F21" i="7"/>
  <c r="AG21" i="1" s="1"/>
  <c r="F22" i="7"/>
  <c r="AG22" i="1" s="1"/>
  <c r="F23" i="7"/>
  <c r="AG23" i="1" s="1"/>
  <c r="F24" i="7"/>
  <c r="AG24" i="1" s="1"/>
  <c r="F25" i="7"/>
  <c r="AG25" i="1" s="1"/>
  <c r="F26" i="7"/>
  <c r="AG26" i="1" s="1"/>
  <c r="F27" i="7"/>
  <c r="AG27" i="1" s="1"/>
  <c r="F28" i="7"/>
  <c r="AG28" i="1" s="1"/>
  <c r="F29" i="7"/>
  <c r="AG29" i="1" s="1"/>
  <c r="F30" i="7"/>
  <c r="AG30" i="1" s="1"/>
  <c r="F31" i="7"/>
  <c r="AG31" i="1" s="1"/>
  <c r="F32" i="7"/>
  <c r="AG32" i="1" s="1"/>
  <c r="F33" i="7"/>
  <c r="AG33" i="1" s="1"/>
  <c r="F34" i="7"/>
  <c r="AG34" i="1" s="1"/>
  <c r="F35" i="7"/>
  <c r="AG35" i="1" s="1"/>
  <c r="F36" i="7"/>
  <c r="AG36" i="1" s="1"/>
  <c r="F37" i="7"/>
  <c r="AG37" i="1" s="1"/>
  <c r="F38" i="7"/>
  <c r="AG38" i="1" s="1"/>
  <c r="F39" i="7"/>
  <c r="AG39" i="1" s="1"/>
  <c r="F40" i="7"/>
  <c r="AG40" i="1" s="1"/>
  <c r="F41" i="7"/>
  <c r="AG41" i="1" s="1"/>
  <c r="F42" i="7"/>
  <c r="AG42" i="1" s="1"/>
  <c r="F43" i="7"/>
  <c r="AG43" i="1" s="1"/>
  <c r="F44" i="7"/>
  <c r="AG44" i="1" s="1"/>
  <c r="F45" i="7"/>
  <c r="AG45" i="1" s="1"/>
  <c r="F3" i="3"/>
  <c r="E3" i="1" s="1"/>
  <c r="F5" i="3"/>
  <c r="E5" i="1" s="1"/>
  <c r="F6" i="3"/>
  <c r="E6" i="1" s="1"/>
  <c r="F7" i="3"/>
  <c r="E7" i="1" s="1"/>
  <c r="F8" i="3"/>
  <c r="E8" i="1" s="1"/>
  <c r="F9" i="3"/>
  <c r="E9" i="1" s="1"/>
  <c r="F10" i="3"/>
  <c r="E10" i="1" s="1"/>
  <c r="F11" i="3"/>
  <c r="E11" i="1" s="1"/>
  <c r="F12" i="3"/>
  <c r="E12" i="1" s="1"/>
  <c r="F13" i="3"/>
  <c r="E13" i="1" s="1"/>
  <c r="F14" i="3"/>
  <c r="E14" i="1" s="1"/>
  <c r="F15" i="3"/>
  <c r="E15" i="1" s="1"/>
  <c r="F16" i="3"/>
  <c r="E16" i="1" s="1"/>
  <c r="F17" i="3"/>
  <c r="E17" i="1" s="1"/>
  <c r="F18" i="3"/>
  <c r="E18" i="1" s="1"/>
  <c r="F19" i="3"/>
  <c r="E19" i="1" s="1"/>
  <c r="F20" i="3"/>
  <c r="E20" i="1" s="1"/>
  <c r="F21" i="3"/>
  <c r="E21" i="1" s="1"/>
  <c r="F22" i="3"/>
  <c r="E22" i="1" s="1"/>
  <c r="F23" i="3"/>
  <c r="E23" i="1" s="1"/>
  <c r="F24" i="3"/>
  <c r="E24" i="1" s="1"/>
  <c r="F25" i="3"/>
  <c r="E25" i="1" s="1"/>
  <c r="F26" i="3"/>
  <c r="E26" i="1" s="1"/>
  <c r="F27" i="3"/>
  <c r="E27" i="1" s="1"/>
  <c r="F28" i="3"/>
  <c r="E28" i="1" s="1"/>
  <c r="F29" i="3"/>
  <c r="E29" i="1" s="1"/>
  <c r="F30" i="3"/>
  <c r="E30" i="1" s="1"/>
  <c r="F31" i="3"/>
  <c r="E31" i="1" s="1"/>
  <c r="F32" i="3"/>
  <c r="E32" i="1" s="1"/>
  <c r="F33" i="3"/>
  <c r="E33" i="1" s="1"/>
  <c r="F34" i="3"/>
  <c r="E34" i="1" s="1"/>
  <c r="F35" i="3"/>
  <c r="E35" i="1" s="1"/>
  <c r="F36" i="3"/>
  <c r="E36" i="1" s="1"/>
  <c r="F37" i="3"/>
  <c r="E37" i="1" s="1"/>
  <c r="F38" i="3"/>
  <c r="E38" i="1" s="1"/>
  <c r="F39" i="3"/>
  <c r="E39" i="1" s="1"/>
  <c r="F40" i="3"/>
  <c r="E40" i="1" s="1"/>
  <c r="F41" i="3"/>
  <c r="E41" i="1" s="1"/>
  <c r="F42" i="3"/>
  <c r="E42" i="1" s="1"/>
  <c r="F43" i="3"/>
  <c r="E43" i="1" s="1"/>
  <c r="F44" i="3"/>
  <c r="E44" i="1" s="1"/>
  <c r="F45" i="3"/>
  <c r="E45" i="1" s="1"/>
  <c r="F46" i="3"/>
  <c r="E46" i="1" s="1"/>
  <c r="F105" i="9" l="1"/>
  <c r="AU105" i="1" s="1"/>
  <c r="F104" i="9"/>
  <c r="AU104" i="1" s="1"/>
  <c r="F103" i="9"/>
  <c r="AU103" i="1" s="1"/>
  <c r="F102" i="9"/>
  <c r="AU102" i="1" s="1"/>
  <c r="F101" i="9"/>
  <c r="AU101" i="1" s="1"/>
  <c r="F100" i="9"/>
  <c r="AU100" i="1" s="1"/>
  <c r="F99" i="9"/>
  <c r="AU99" i="1" s="1"/>
  <c r="F98" i="9"/>
  <c r="AU98" i="1" s="1"/>
  <c r="F97" i="9"/>
  <c r="AU97" i="1" s="1"/>
  <c r="F96" i="9"/>
  <c r="AU96" i="1" s="1"/>
  <c r="F95" i="9"/>
  <c r="AU95" i="1" s="1"/>
  <c r="F94" i="9"/>
  <c r="AU94" i="1" s="1"/>
  <c r="F93" i="9"/>
  <c r="AU93" i="1" s="1"/>
  <c r="F92" i="9"/>
  <c r="AU92" i="1" s="1"/>
  <c r="F91" i="9"/>
  <c r="AU91" i="1" s="1"/>
  <c r="F90" i="9"/>
  <c r="AU90" i="1" s="1"/>
  <c r="F89" i="9"/>
  <c r="AU89" i="1" s="1"/>
  <c r="F88" i="9"/>
  <c r="AU88" i="1" s="1"/>
  <c r="F87" i="9"/>
  <c r="AU87" i="1" s="1"/>
  <c r="F86" i="9"/>
  <c r="AU86" i="1" s="1"/>
  <c r="F85" i="9"/>
  <c r="AU85" i="1" s="1"/>
  <c r="F84" i="9"/>
  <c r="AU84" i="1" s="1"/>
  <c r="F83" i="9"/>
  <c r="AU83" i="1" s="1"/>
  <c r="F82" i="9"/>
  <c r="AU82" i="1" s="1"/>
  <c r="F81" i="9"/>
  <c r="AU81" i="1" s="1"/>
  <c r="F80" i="9"/>
  <c r="AU80" i="1" s="1"/>
  <c r="F79" i="9"/>
  <c r="AU79" i="1" s="1"/>
  <c r="F78" i="9"/>
  <c r="AU78" i="1" s="1"/>
  <c r="F77" i="9"/>
  <c r="AU77" i="1" s="1"/>
  <c r="F76" i="9"/>
  <c r="AU76" i="1" s="1"/>
  <c r="F75" i="9"/>
  <c r="AU75" i="1" s="1"/>
  <c r="F74" i="9"/>
  <c r="AU74" i="1" s="1"/>
  <c r="F73" i="9"/>
  <c r="AU73" i="1" s="1"/>
  <c r="F72" i="9"/>
  <c r="AU72" i="1" s="1"/>
  <c r="F71" i="9"/>
  <c r="AU71" i="1" s="1"/>
  <c r="F70" i="9"/>
  <c r="AU70" i="1" s="1"/>
  <c r="F69" i="9"/>
  <c r="AU69" i="1" s="1"/>
  <c r="F68" i="9"/>
  <c r="AU68" i="1" s="1"/>
  <c r="F67" i="9"/>
  <c r="AU67" i="1" s="1"/>
  <c r="F66" i="9"/>
  <c r="AU66" i="1" s="1"/>
  <c r="F65" i="9"/>
  <c r="AU65" i="1" s="1"/>
  <c r="F64" i="9"/>
  <c r="AU64" i="1" s="1"/>
  <c r="F63" i="9"/>
  <c r="AU63" i="1" s="1"/>
  <c r="F62" i="9"/>
  <c r="AU62" i="1" s="1"/>
  <c r="F61" i="9"/>
  <c r="AU61" i="1" s="1"/>
  <c r="F60" i="9"/>
  <c r="AU60" i="1" s="1"/>
  <c r="F59" i="9"/>
  <c r="AU59" i="1" s="1"/>
  <c r="F58" i="9"/>
  <c r="AU58" i="1" s="1"/>
  <c r="F57" i="9"/>
  <c r="AU57" i="1" s="1"/>
  <c r="F56" i="9"/>
  <c r="AU56" i="1" s="1"/>
  <c r="F55" i="9"/>
  <c r="AU55" i="1" s="1"/>
  <c r="F54" i="9"/>
  <c r="AU54" i="1" s="1"/>
  <c r="F53" i="9"/>
  <c r="AU53" i="1" s="1"/>
  <c r="F52" i="9"/>
  <c r="AU52" i="1" s="1"/>
  <c r="F51" i="9"/>
  <c r="AU51" i="1" s="1"/>
  <c r="F50" i="9"/>
  <c r="AU50" i="1" s="1"/>
  <c r="F49" i="9"/>
  <c r="AU49" i="1" s="1"/>
  <c r="F48" i="9"/>
  <c r="AU48" i="1" s="1"/>
  <c r="F47" i="9"/>
  <c r="AU47" i="1" s="1"/>
  <c r="F46" i="9"/>
  <c r="AU46" i="1" s="1"/>
  <c r="F45" i="9"/>
  <c r="AU45" i="1" s="1"/>
  <c r="F44" i="9"/>
  <c r="AU44" i="1" s="1"/>
  <c r="F43" i="9"/>
  <c r="AU43" i="1" s="1"/>
  <c r="F42" i="9"/>
  <c r="AU42" i="1" s="1"/>
  <c r="F41" i="9"/>
  <c r="AU41" i="1" s="1"/>
  <c r="F40" i="9"/>
  <c r="AU40" i="1" s="1"/>
  <c r="F39" i="9"/>
  <c r="AU39" i="1" s="1"/>
  <c r="F38" i="9"/>
  <c r="AU38" i="1" s="1"/>
  <c r="F37" i="9"/>
  <c r="AU37" i="1" s="1"/>
  <c r="F36" i="9"/>
  <c r="AU36" i="1" s="1"/>
  <c r="F35" i="9"/>
  <c r="AU35" i="1" s="1"/>
  <c r="F34" i="9"/>
  <c r="AU34" i="1" s="1"/>
  <c r="F33" i="9"/>
  <c r="AU33" i="1" s="1"/>
  <c r="F32" i="9"/>
  <c r="AU32" i="1" s="1"/>
  <c r="F31" i="9"/>
  <c r="AU31" i="1" s="1"/>
  <c r="F30" i="9"/>
  <c r="AU30" i="1" s="1"/>
  <c r="F29" i="9"/>
  <c r="AU29" i="1" s="1"/>
  <c r="F28" i="9"/>
  <c r="AU28" i="1" s="1"/>
  <c r="F27" i="9"/>
  <c r="AU27" i="1" s="1"/>
  <c r="F26" i="9"/>
  <c r="AU26" i="1" s="1"/>
  <c r="F25" i="9"/>
  <c r="AU25" i="1" s="1"/>
  <c r="F24" i="9"/>
  <c r="AU24" i="1" s="1"/>
  <c r="F23" i="9"/>
  <c r="AU23" i="1" s="1"/>
  <c r="F22" i="9"/>
  <c r="AU22" i="1" s="1"/>
  <c r="F21" i="9"/>
  <c r="AU21" i="1" s="1"/>
  <c r="F20" i="9"/>
  <c r="AU20" i="1" s="1"/>
  <c r="F19" i="9"/>
  <c r="AU19" i="1" s="1"/>
  <c r="F18" i="9"/>
  <c r="AU18" i="1" s="1"/>
  <c r="F17" i="9"/>
  <c r="AU17" i="1" s="1"/>
  <c r="F16" i="9"/>
  <c r="AU16" i="1" s="1"/>
  <c r="F15" i="9"/>
  <c r="AU15" i="1" s="1"/>
  <c r="F14" i="9"/>
  <c r="AU14" i="1" s="1"/>
  <c r="F13" i="9"/>
  <c r="AU13" i="1" s="1"/>
  <c r="F12" i="9"/>
  <c r="AU12" i="1" s="1"/>
  <c r="F11" i="9"/>
  <c r="AU11" i="1" s="1"/>
  <c r="F10" i="9"/>
  <c r="AU10" i="1" s="1"/>
  <c r="F9" i="9"/>
  <c r="AU9" i="1" s="1"/>
  <c r="F8" i="9"/>
  <c r="AU8" i="1" s="1"/>
  <c r="F7" i="9"/>
  <c r="AU7" i="1" s="1"/>
  <c r="F6" i="9"/>
  <c r="AU6" i="1" s="1"/>
  <c r="F5" i="9"/>
  <c r="AU5" i="1" s="1"/>
  <c r="F4" i="9"/>
  <c r="AU4" i="1" s="1"/>
  <c r="A4" i="9"/>
  <c r="F3" i="9"/>
  <c r="AU3" i="1" s="1"/>
  <c r="C3" i="9"/>
  <c r="AS3" i="1" s="1"/>
  <c r="F84" i="8"/>
  <c r="AN84" i="1" s="1"/>
  <c r="F83" i="8"/>
  <c r="AN83" i="1" s="1"/>
  <c r="F82" i="8"/>
  <c r="AN82" i="1" s="1"/>
  <c r="F81" i="8"/>
  <c r="AN81" i="1" s="1"/>
  <c r="F80" i="8"/>
  <c r="AN80" i="1" s="1"/>
  <c r="F79" i="8"/>
  <c r="AN79" i="1" s="1"/>
  <c r="F78" i="8"/>
  <c r="AN78" i="1" s="1"/>
  <c r="F77" i="8"/>
  <c r="AN77" i="1" s="1"/>
  <c r="F76" i="8"/>
  <c r="AN76" i="1" s="1"/>
  <c r="F75" i="8"/>
  <c r="AN75" i="1" s="1"/>
  <c r="F74" i="8"/>
  <c r="AN74" i="1" s="1"/>
  <c r="F73" i="8"/>
  <c r="AN73" i="1" s="1"/>
  <c r="F72" i="8"/>
  <c r="AN72" i="1" s="1"/>
  <c r="F71" i="8"/>
  <c r="AN71" i="1" s="1"/>
  <c r="F70" i="8"/>
  <c r="AN70" i="1" s="1"/>
  <c r="F69" i="8"/>
  <c r="AN69" i="1" s="1"/>
  <c r="F68" i="8"/>
  <c r="AN68" i="1" s="1"/>
  <c r="F67" i="8"/>
  <c r="AN67" i="1" s="1"/>
  <c r="F66" i="8"/>
  <c r="AN66" i="1" s="1"/>
  <c r="F65" i="8"/>
  <c r="AN65" i="1" s="1"/>
  <c r="F64" i="8"/>
  <c r="AN64" i="1" s="1"/>
  <c r="F63" i="8"/>
  <c r="AN63" i="1" s="1"/>
  <c r="F62" i="8"/>
  <c r="AN62" i="1" s="1"/>
  <c r="F61" i="8"/>
  <c r="AN61" i="1" s="1"/>
  <c r="F60" i="8"/>
  <c r="AN60" i="1" s="1"/>
  <c r="F59" i="8"/>
  <c r="AN59" i="1" s="1"/>
  <c r="F58" i="8"/>
  <c r="AN58" i="1" s="1"/>
  <c r="F57" i="8"/>
  <c r="AN57" i="1" s="1"/>
  <c r="F56" i="8"/>
  <c r="AN56" i="1" s="1"/>
  <c r="F55" i="8"/>
  <c r="AN55" i="1" s="1"/>
  <c r="F54" i="8"/>
  <c r="AN54" i="1" s="1"/>
  <c r="F53" i="8"/>
  <c r="AN53" i="1" s="1"/>
  <c r="F52" i="8"/>
  <c r="AN52" i="1" s="1"/>
  <c r="F51" i="8"/>
  <c r="AN51" i="1" s="1"/>
  <c r="F50" i="8"/>
  <c r="AN50" i="1" s="1"/>
  <c r="F49" i="8"/>
  <c r="AN49" i="1" s="1"/>
  <c r="F48" i="8"/>
  <c r="AN48" i="1" s="1"/>
  <c r="F47" i="8"/>
  <c r="AN47" i="1" s="1"/>
  <c r="F46" i="8"/>
  <c r="AN46" i="1" s="1"/>
  <c r="F45" i="8"/>
  <c r="AN45" i="1" s="1"/>
  <c r="F44" i="8"/>
  <c r="AN44" i="1" s="1"/>
  <c r="F43" i="8"/>
  <c r="AN43" i="1" s="1"/>
  <c r="F42" i="8"/>
  <c r="AN42" i="1" s="1"/>
  <c r="F41" i="8"/>
  <c r="AN41" i="1" s="1"/>
  <c r="F40" i="8"/>
  <c r="AN40" i="1" s="1"/>
  <c r="F39" i="8"/>
  <c r="AN39" i="1" s="1"/>
  <c r="F38" i="8"/>
  <c r="AN38" i="1" s="1"/>
  <c r="F37" i="8"/>
  <c r="AN37" i="1" s="1"/>
  <c r="F36" i="8"/>
  <c r="AN36" i="1" s="1"/>
  <c r="F35" i="8"/>
  <c r="AN35" i="1" s="1"/>
  <c r="F34" i="8"/>
  <c r="AN34" i="1" s="1"/>
  <c r="F33" i="8"/>
  <c r="AN33" i="1" s="1"/>
  <c r="F32" i="8"/>
  <c r="AN32" i="1" s="1"/>
  <c r="F31" i="8"/>
  <c r="AN31" i="1" s="1"/>
  <c r="F30" i="8"/>
  <c r="AN30" i="1" s="1"/>
  <c r="F29" i="8"/>
  <c r="AN29" i="1" s="1"/>
  <c r="F28" i="8"/>
  <c r="AN28" i="1" s="1"/>
  <c r="F27" i="8"/>
  <c r="AN27" i="1" s="1"/>
  <c r="F26" i="8"/>
  <c r="AN26" i="1" s="1"/>
  <c r="F25" i="8"/>
  <c r="AN25" i="1" s="1"/>
  <c r="F24" i="8"/>
  <c r="AN24" i="1" s="1"/>
  <c r="F23" i="8"/>
  <c r="AN23" i="1" s="1"/>
  <c r="F22" i="8"/>
  <c r="AN22" i="1" s="1"/>
  <c r="F21" i="8"/>
  <c r="AN21" i="1" s="1"/>
  <c r="F20" i="8"/>
  <c r="AN20" i="1" s="1"/>
  <c r="F19" i="8"/>
  <c r="AN19" i="1" s="1"/>
  <c r="F18" i="8"/>
  <c r="AN18" i="1" s="1"/>
  <c r="F17" i="8"/>
  <c r="AN17" i="1" s="1"/>
  <c r="F16" i="8"/>
  <c r="AN16" i="1" s="1"/>
  <c r="F15" i="8"/>
  <c r="AN15" i="1" s="1"/>
  <c r="F14" i="8"/>
  <c r="AN14" i="1" s="1"/>
  <c r="F13" i="8"/>
  <c r="AN13" i="1" s="1"/>
  <c r="F12" i="8"/>
  <c r="AN12" i="1" s="1"/>
  <c r="F11" i="8"/>
  <c r="AN11" i="1" s="1"/>
  <c r="F10" i="8"/>
  <c r="AN10" i="1" s="1"/>
  <c r="F9" i="8"/>
  <c r="AN9" i="1" s="1"/>
  <c r="F8" i="8"/>
  <c r="AN8" i="1" s="1"/>
  <c r="F7" i="8"/>
  <c r="AN7" i="1" s="1"/>
  <c r="F6" i="8"/>
  <c r="AN6" i="1" s="1"/>
  <c r="F5" i="8"/>
  <c r="AN5" i="1" s="1"/>
  <c r="F4" i="8"/>
  <c r="AN4" i="1" s="1"/>
  <c r="A4" i="8"/>
  <c r="F3" i="8"/>
  <c r="AN3" i="1" s="1"/>
  <c r="C3" i="8"/>
  <c r="AL3" i="1" s="1"/>
  <c r="A4" i="7"/>
  <c r="C3" i="7"/>
  <c r="AE3" i="1" s="1"/>
  <c r="C49" i="5"/>
  <c r="Q49" i="1" s="1"/>
  <c r="C48" i="5"/>
  <c r="Q48" i="1" s="1"/>
  <c r="A4" i="5"/>
  <c r="C3" i="5"/>
  <c r="Q3" i="1" s="1"/>
  <c r="A4" i="4"/>
  <c r="C3" i="4"/>
  <c r="J3" i="1" s="1"/>
  <c r="A4" i="3"/>
  <c r="C3" i="3"/>
  <c r="C3" i="1" s="1"/>
  <c r="C4" i="9" l="1"/>
  <c r="AS4" i="1" s="1"/>
  <c r="AQ4" i="1"/>
  <c r="A5" i="8"/>
  <c r="A6" i="8" s="1"/>
  <c r="AJ6" i="1" s="1"/>
  <c r="AJ4" i="1"/>
  <c r="A5" i="7"/>
  <c r="AC5" i="1" s="1"/>
  <c r="AC4" i="1"/>
  <c r="A5" i="5"/>
  <c r="O5" i="1" s="1"/>
  <c r="O4" i="1"/>
  <c r="A5" i="4"/>
  <c r="H5" i="1" s="1"/>
  <c r="H4" i="1"/>
  <c r="A5" i="3"/>
  <c r="A5" i="1" s="1"/>
  <c r="A4" i="1"/>
  <c r="C4" i="8"/>
  <c r="AL4" i="1" s="1"/>
  <c r="C4" i="7"/>
  <c r="AE4" i="1" s="1"/>
  <c r="A5" i="9"/>
  <c r="C4" i="4"/>
  <c r="J4" i="1" s="1"/>
  <c r="C4" i="5"/>
  <c r="Q4" i="1" s="1"/>
  <c r="C4" i="3"/>
  <c r="C4" i="1" s="1"/>
  <c r="C5" i="5" l="1"/>
  <c r="Q5" i="1" s="1"/>
  <c r="C5" i="7"/>
  <c r="AE5" i="1" s="1"/>
  <c r="A6" i="9"/>
  <c r="AQ5" i="1"/>
  <c r="A6" i="5"/>
  <c r="O6" i="1" s="1"/>
  <c r="A6" i="7"/>
  <c r="AC6" i="1" s="1"/>
  <c r="C5" i="8"/>
  <c r="AL5" i="1" s="1"/>
  <c r="AJ5" i="1"/>
  <c r="C5" i="4"/>
  <c r="J5" i="1" s="1"/>
  <c r="A6" i="4"/>
  <c r="H6" i="1" s="1"/>
  <c r="C5" i="3"/>
  <c r="C5" i="1" s="1"/>
  <c r="A6" i="3"/>
  <c r="A6" i="1" s="1"/>
  <c r="C5" i="9"/>
  <c r="AS5" i="1" s="1"/>
  <c r="C6" i="9"/>
  <c r="AS6" i="1" s="1"/>
  <c r="A7" i="8"/>
  <c r="AJ7" i="1" s="1"/>
  <c r="C6" i="8"/>
  <c r="AL6" i="1" s="1"/>
  <c r="C6" i="4" l="1"/>
  <c r="J6" i="1" s="1"/>
  <c r="A7" i="5"/>
  <c r="O7" i="1" s="1"/>
  <c r="C6" i="5"/>
  <c r="Q6" i="1" s="1"/>
  <c r="A7" i="4"/>
  <c r="H7" i="1" s="1"/>
  <c r="A7" i="7"/>
  <c r="AC7" i="1" s="1"/>
  <c r="C6" i="7"/>
  <c r="AE6" i="1" s="1"/>
  <c r="A7" i="9"/>
  <c r="AQ6" i="1"/>
  <c r="C6" i="3"/>
  <c r="C6" i="1" s="1"/>
  <c r="A7" i="3"/>
  <c r="A7" i="1" s="1"/>
  <c r="A8" i="8"/>
  <c r="AJ8" i="1" s="1"/>
  <c r="C7" i="8"/>
  <c r="AL7" i="1" s="1"/>
  <c r="C7" i="7"/>
  <c r="AE7" i="1" s="1"/>
  <c r="A8" i="5"/>
  <c r="O8" i="1" s="1"/>
  <c r="C7" i="5"/>
  <c r="Q7" i="1" s="1"/>
  <c r="A8" i="4" l="1"/>
  <c r="H8" i="1" s="1"/>
  <c r="C7" i="4"/>
  <c r="J7" i="1" s="1"/>
  <c r="A8" i="7"/>
  <c r="AC8" i="1" s="1"/>
  <c r="AQ7" i="1"/>
  <c r="A8" i="9"/>
  <c r="C7" i="9"/>
  <c r="AS7" i="1" s="1"/>
  <c r="C7" i="3"/>
  <c r="C7" i="1" s="1"/>
  <c r="A8" i="3"/>
  <c r="A8" i="1" s="1"/>
  <c r="A9" i="8"/>
  <c r="AJ9" i="1" s="1"/>
  <c r="C8" i="8"/>
  <c r="AL8" i="1" s="1"/>
  <c r="A9" i="7"/>
  <c r="AC9" i="1" s="1"/>
  <c r="C8" i="7"/>
  <c r="AE8" i="1" s="1"/>
  <c r="A9" i="5"/>
  <c r="O9" i="1" s="1"/>
  <c r="C8" i="5"/>
  <c r="Q8" i="1" s="1"/>
  <c r="C8" i="4"/>
  <c r="J8" i="1" s="1"/>
  <c r="A9" i="4" l="1"/>
  <c r="H9" i="1" s="1"/>
  <c r="A9" i="3"/>
  <c r="A9" i="1" s="1"/>
  <c r="AQ8" i="1"/>
  <c r="A9" i="9"/>
  <c r="C8" i="9"/>
  <c r="AS8" i="1" s="1"/>
  <c r="C8" i="3"/>
  <c r="C8" i="1" s="1"/>
  <c r="A10" i="8"/>
  <c r="AJ10" i="1" s="1"/>
  <c r="C9" i="8"/>
  <c r="AL9" i="1" s="1"/>
  <c r="A10" i="7"/>
  <c r="AC10" i="1" s="1"/>
  <c r="C9" i="7"/>
  <c r="AE9" i="1" s="1"/>
  <c r="A10" i="5"/>
  <c r="O10" i="1" s="1"/>
  <c r="C9" i="5"/>
  <c r="Q9" i="1" s="1"/>
  <c r="A10" i="4"/>
  <c r="H10" i="1" s="1"/>
  <c r="C9" i="4"/>
  <c r="J9" i="1" s="1"/>
  <c r="C9" i="3" l="1"/>
  <c r="C9" i="1" s="1"/>
  <c r="A10" i="3"/>
  <c r="A10" i="1" s="1"/>
  <c r="AQ9" i="1"/>
  <c r="C9" i="9"/>
  <c r="AS9" i="1" s="1"/>
  <c r="A10" i="9"/>
  <c r="C10" i="8"/>
  <c r="AL10" i="1" s="1"/>
  <c r="A11" i="8"/>
  <c r="AJ11" i="1" s="1"/>
  <c r="A11" i="7"/>
  <c r="AC11" i="1" s="1"/>
  <c r="C10" i="7"/>
  <c r="AE10" i="1" s="1"/>
  <c r="A11" i="5"/>
  <c r="O11" i="1" s="1"/>
  <c r="C10" i="5"/>
  <c r="Q10" i="1" s="1"/>
  <c r="A11" i="4"/>
  <c r="H11" i="1" s="1"/>
  <c r="C10" i="4"/>
  <c r="J10" i="1" s="1"/>
  <c r="A11" i="3"/>
  <c r="A11" i="1" s="1"/>
  <c r="C10" i="3"/>
  <c r="C10" i="1" s="1"/>
  <c r="AQ10" i="1" l="1"/>
  <c r="C10" i="9"/>
  <c r="AS10" i="1" s="1"/>
  <c r="A11" i="9"/>
  <c r="A12" i="8"/>
  <c r="AJ12" i="1" s="1"/>
  <c r="C11" i="8"/>
  <c r="AL11" i="1" s="1"/>
  <c r="C11" i="7"/>
  <c r="AE11" i="1" s="1"/>
  <c r="A12" i="7"/>
  <c r="AC12" i="1" s="1"/>
  <c r="C11" i="5"/>
  <c r="Q11" i="1" s="1"/>
  <c r="A12" i="5"/>
  <c r="O12" i="1" s="1"/>
  <c r="C11" i="4"/>
  <c r="J11" i="1" s="1"/>
  <c r="A12" i="4"/>
  <c r="H12" i="1" s="1"/>
  <c r="C11" i="3"/>
  <c r="C11" i="1" s="1"/>
  <c r="A12" i="3"/>
  <c r="A12" i="1" s="1"/>
  <c r="AQ11" i="1" l="1"/>
  <c r="A12" i="9"/>
  <c r="C11" i="9"/>
  <c r="AS11" i="1" s="1"/>
  <c r="A13" i="8"/>
  <c r="AJ13" i="1" s="1"/>
  <c r="C12" i="8"/>
  <c r="AL12" i="1" s="1"/>
  <c r="A13" i="7"/>
  <c r="AC13" i="1" s="1"/>
  <c r="C12" i="7"/>
  <c r="AE12" i="1" s="1"/>
  <c r="C12" i="5"/>
  <c r="Q12" i="1" s="1"/>
  <c r="A13" i="5"/>
  <c r="O13" i="1" s="1"/>
  <c r="A13" i="4"/>
  <c r="H13" i="1" s="1"/>
  <c r="C12" i="4"/>
  <c r="J12" i="1" s="1"/>
  <c r="A13" i="3"/>
  <c r="A13" i="1" s="1"/>
  <c r="C12" i="3"/>
  <c r="C12" i="1" s="1"/>
  <c r="AQ12" i="1" l="1"/>
  <c r="A13" i="9"/>
  <c r="C12" i="9"/>
  <c r="AS12" i="1" s="1"/>
  <c r="C13" i="8"/>
  <c r="AL13" i="1" s="1"/>
  <c r="A14" i="8"/>
  <c r="AJ14" i="1" s="1"/>
  <c r="A14" i="7"/>
  <c r="AC14" i="1" s="1"/>
  <c r="C13" i="7"/>
  <c r="AE13" i="1" s="1"/>
  <c r="A14" i="5"/>
  <c r="O14" i="1" s="1"/>
  <c r="C13" i="5"/>
  <c r="Q13" i="1" s="1"/>
  <c r="A14" i="4"/>
  <c r="H14" i="1" s="1"/>
  <c r="C13" i="4"/>
  <c r="J13" i="1" s="1"/>
  <c r="A14" i="3"/>
  <c r="A14" i="1" s="1"/>
  <c r="C13" i="3"/>
  <c r="C13" i="1" s="1"/>
  <c r="AQ13" i="1" l="1"/>
  <c r="A14" i="9"/>
  <c r="C13" i="9"/>
  <c r="AS13" i="1" s="1"/>
  <c r="A15" i="8"/>
  <c r="AJ15" i="1" s="1"/>
  <c r="C14" i="8"/>
  <c r="AL14" i="1" s="1"/>
  <c r="A15" i="7"/>
  <c r="AC15" i="1" s="1"/>
  <c r="C14" i="7"/>
  <c r="AE14" i="1" s="1"/>
  <c r="A15" i="5"/>
  <c r="O15" i="1" s="1"/>
  <c r="C14" i="5"/>
  <c r="Q14" i="1" s="1"/>
  <c r="A15" i="4"/>
  <c r="H15" i="1" s="1"/>
  <c r="C14" i="4"/>
  <c r="J14" i="1" s="1"/>
  <c r="A15" i="3"/>
  <c r="A15" i="1" s="1"/>
  <c r="C14" i="3"/>
  <c r="C14" i="1" s="1"/>
  <c r="AQ14" i="1" l="1"/>
  <c r="A15" i="9"/>
  <c r="C14" i="9"/>
  <c r="AS14" i="1" s="1"/>
  <c r="C15" i="8"/>
  <c r="AL15" i="1" s="1"/>
  <c r="A16" i="8"/>
  <c r="AJ16" i="1" s="1"/>
  <c r="A16" i="7"/>
  <c r="AC16" i="1" s="1"/>
  <c r="C15" i="7"/>
  <c r="AE15" i="1" s="1"/>
  <c r="A16" i="5"/>
  <c r="O16" i="1" s="1"/>
  <c r="C15" i="5"/>
  <c r="Q15" i="1" s="1"/>
  <c r="C15" i="4"/>
  <c r="J15" i="1" s="1"/>
  <c r="A16" i="4"/>
  <c r="H16" i="1" s="1"/>
  <c r="A16" i="3"/>
  <c r="A16" i="1" s="1"/>
  <c r="C15" i="3"/>
  <c r="C15" i="1" s="1"/>
  <c r="AQ15" i="1" l="1"/>
  <c r="A16" i="9"/>
  <c r="C15" i="9"/>
  <c r="AS15" i="1" s="1"/>
  <c r="A17" i="8"/>
  <c r="AJ17" i="1" s="1"/>
  <c r="C16" i="8"/>
  <c r="AL16" i="1" s="1"/>
  <c r="C16" i="7"/>
  <c r="AE16" i="1" s="1"/>
  <c r="A17" i="7"/>
  <c r="AC17" i="1" s="1"/>
  <c r="A17" i="5"/>
  <c r="O17" i="1" s="1"/>
  <c r="C16" i="5"/>
  <c r="Q16" i="1" s="1"/>
  <c r="A17" i="4"/>
  <c r="H17" i="1" s="1"/>
  <c r="C16" i="4"/>
  <c r="J16" i="1" s="1"/>
  <c r="C16" i="3"/>
  <c r="C16" i="1" s="1"/>
  <c r="A17" i="3"/>
  <c r="A17" i="1" s="1"/>
  <c r="AQ16" i="1" l="1"/>
  <c r="A17" i="9"/>
  <c r="C16" i="9"/>
  <c r="AS16" i="1" s="1"/>
  <c r="A18" i="8"/>
  <c r="AJ18" i="1" s="1"/>
  <c r="C17" i="8"/>
  <c r="AL17" i="1" s="1"/>
  <c r="A18" i="7"/>
  <c r="AC18" i="1" s="1"/>
  <c r="C17" i="7"/>
  <c r="AE17" i="1" s="1"/>
  <c r="C17" i="5"/>
  <c r="Q17" i="1" s="1"/>
  <c r="A18" i="5"/>
  <c r="O18" i="1" s="1"/>
  <c r="A18" i="4"/>
  <c r="H18" i="1" s="1"/>
  <c r="C17" i="4"/>
  <c r="J17" i="1" s="1"/>
  <c r="C17" i="3"/>
  <c r="C17" i="1" s="1"/>
  <c r="A18" i="3"/>
  <c r="A18" i="1" s="1"/>
  <c r="AQ17" i="1" l="1"/>
  <c r="A18" i="9"/>
  <c r="C17" i="9"/>
  <c r="AS17" i="1" s="1"/>
  <c r="A19" i="8"/>
  <c r="AJ19" i="1" s="1"/>
  <c r="C18" i="8"/>
  <c r="AL18" i="1" s="1"/>
  <c r="A19" i="7"/>
  <c r="AC19" i="1" s="1"/>
  <c r="C18" i="7"/>
  <c r="AE18" i="1" s="1"/>
  <c r="A19" i="5"/>
  <c r="O19" i="1" s="1"/>
  <c r="C18" i="5"/>
  <c r="Q18" i="1" s="1"/>
  <c r="A19" i="4"/>
  <c r="H19" i="1" s="1"/>
  <c r="C18" i="4"/>
  <c r="J18" i="1" s="1"/>
  <c r="A19" i="3"/>
  <c r="A19" i="1" s="1"/>
  <c r="C18" i="3"/>
  <c r="C18" i="1" s="1"/>
  <c r="AQ18" i="1" l="1"/>
  <c r="A19" i="9"/>
  <c r="C18" i="9"/>
  <c r="AS18" i="1" s="1"/>
  <c r="A20" i="8"/>
  <c r="AJ20" i="1" s="1"/>
  <c r="C19" i="8"/>
  <c r="AL19" i="1" s="1"/>
  <c r="A20" i="7"/>
  <c r="AC20" i="1" s="1"/>
  <c r="C19" i="7"/>
  <c r="AE19" i="1" s="1"/>
  <c r="A20" i="5"/>
  <c r="O20" i="1" s="1"/>
  <c r="C19" i="5"/>
  <c r="Q19" i="1" s="1"/>
  <c r="C19" i="4"/>
  <c r="J19" i="1" s="1"/>
  <c r="A20" i="4"/>
  <c r="H20" i="1" s="1"/>
  <c r="A20" i="3"/>
  <c r="A20" i="1" s="1"/>
  <c r="C19" i="3"/>
  <c r="C19" i="1" s="1"/>
  <c r="AQ19" i="1" l="1"/>
  <c r="A20" i="9"/>
  <c r="C19" i="9"/>
  <c r="AS19" i="1" s="1"/>
  <c r="C20" i="8"/>
  <c r="AL20" i="1" s="1"/>
  <c r="A21" i="8"/>
  <c r="AJ21" i="1" s="1"/>
  <c r="A21" i="7"/>
  <c r="AC21" i="1" s="1"/>
  <c r="C20" i="7"/>
  <c r="AE20" i="1" s="1"/>
  <c r="A21" i="5"/>
  <c r="O21" i="1" s="1"/>
  <c r="C20" i="5"/>
  <c r="Q20" i="1" s="1"/>
  <c r="A21" i="4"/>
  <c r="H21" i="1" s="1"/>
  <c r="C20" i="4"/>
  <c r="J20" i="1" s="1"/>
  <c r="A21" i="3"/>
  <c r="A21" i="1" s="1"/>
  <c r="C20" i="3"/>
  <c r="C20" i="1" s="1"/>
  <c r="AQ20" i="1" l="1"/>
  <c r="C20" i="9"/>
  <c r="AS20" i="1" s="1"/>
  <c r="A21" i="9"/>
  <c r="C21" i="8"/>
  <c r="AL21" i="1" s="1"/>
  <c r="A22" i="8"/>
  <c r="AJ22" i="1" s="1"/>
  <c r="C21" i="7"/>
  <c r="AE21" i="1" s="1"/>
  <c r="A22" i="7"/>
  <c r="AC22" i="1" s="1"/>
  <c r="A22" i="5"/>
  <c r="O22" i="1" s="1"/>
  <c r="C21" i="5"/>
  <c r="Q21" i="1" s="1"/>
  <c r="A22" i="4"/>
  <c r="H22" i="1" s="1"/>
  <c r="C21" i="4"/>
  <c r="J21" i="1" s="1"/>
  <c r="A22" i="3"/>
  <c r="A22" i="1" s="1"/>
  <c r="C21" i="3"/>
  <c r="C21" i="1" s="1"/>
  <c r="AQ21" i="1" l="1"/>
  <c r="A22" i="9"/>
  <c r="C21" i="9"/>
  <c r="AS21" i="1" s="1"/>
  <c r="A23" i="8"/>
  <c r="AJ23" i="1" s="1"/>
  <c r="C22" i="8"/>
  <c r="AL22" i="1" s="1"/>
  <c r="C22" i="7"/>
  <c r="AE22" i="1" s="1"/>
  <c r="A23" i="7"/>
  <c r="AC23" i="1" s="1"/>
  <c r="C22" i="5"/>
  <c r="Q22" i="1" s="1"/>
  <c r="A23" i="5"/>
  <c r="O23" i="1" s="1"/>
  <c r="A23" i="4"/>
  <c r="H23" i="1" s="1"/>
  <c r="C22" i="4"/>
  <c r="J22" i="1" s="1"/>
  <c r="C22" i="3"/>
  <c r="C22" i="1" s="1"/>
  <c r="A23" i="3"/>
  <c r="A23" i="1" s="1"/>
  <c r="AQ22" i="1" l="1"/>
  <c r="A23" i="9"/>
  <c r="C22" i="9"/>
  <c r="AS22" i="1" s="1"/>
  <c r="A24" i="8"/>
  <c r="AJ24" i="1" s="1"/>
  <c r="C23" i="8"/>
  <c r="AL23" i="1" s="1"/>
  <c r="A24" i="7"/>
  <c r="AC24" i="1" s="1"/>
  <c r="C23" i="7"/>
  <c r="AE23" i="1" s="1"/>
  <c r="A24" i="5"/>
  <c r="O24" i="1" s="1"/>
  <c r="C23" i="5"/>
  <c r="Q23" i="1" s="1"/>
  <c r="C23" i="4"/>
  <c r="J23" i="1" s="1"/>
  <c r="A24" i="4"/>
  <c r="H24" i="1" s="1"/>
  <c r="A24" i="3"/>
  <c r="A24" i="1" s="1"/>
  <c r="C23" i="3"/>
  <c r="C23" i="1" s="1"/>
  <c r="AQ23" i="1" l="1"/>
  <c r="C23" i="9"/>
  <c r="AS23" i="1" s="1"/>
  <c r="A24" i="9"/>
  <c r="A25" i="8"/>
  <c r="AJ25" i="1" s="1"/>
  <c r="C24" i="8"/>
  <c r="AL24" i="1" s="1"/>
  <c r="A25" i="7"/>
  <c r="AC25" i="1" s="1"/>
  <c r="C24" i="7"/>
  <c r="AE24" i="1" s="1"/>
  <c r="A25" i="5"/>
  <c r="O25" i="1" s="1"/>
  <c r="C24" i="5"/>
  <c r="Q24" i="1" s="1"/>
  <c r="A25" i="4"/>
  <c r="H25" i="1" s="1"/>
  <c r="C24" i="4"/>
  <c r="J24" i="1" s="1"/>
  <c r="A25" i="3"/>
  <c r="A25" i="1" s="1"/>
  <c r="C24" i="3"/>
  <c r="C24" i="1" s="1"/>
  <c r="AQ24" i="1" l="1"/>
  <c r="A25" i="9"/>
  <c r="C24" i="9"/>
  <c r="AS24" i="1" s="1"/>
  <c r="A26" i="8"/>
  <c r="AJ26" i="1" s="1"/>
  <c r="C25" i="8"/>
  <c r="AL25" i="1" s="1"/>
  <c r="A26" i="7"/>
  <c r="AC26" i="1" s="1"/>
  <c r="C25" i="7"/>
  <c r="AE25" i="1" s="1"/>
  <c r="A26" i="5"/>
  <c r="O26" i="1" s="1"/>
  <c r="C25" i="5"/>
  <c r="Q25" i="1" s="1"/>
  <c r="A26" i="4"/>
  <c r="H26" i="1" s="1"/>
  <c r="C25" i="4"/>
  <c r="J25" i="1" s="1"/>
  <c r="A26" i="3"/>
  <c r="A26" i="1" s="1"/>
  <c r="C25" i="3"/>
  <c r="C25" i="1" s="1"/>
  <c r="AQ25" i="1" l="1"/>
  <c r="C25" i="9"/>
  <c r="AS25" i="1" s="1"/>
  <c r="A26" i="9"/>
  <c r="C26" i="8"/>
  <c r="AL26" i="1" s="1"/>
  <c r="A27" i="8"/>
  <c r="AJ27" i="1" s="1"/>
  <c r="A27" i="7"/>
  <c r="AC27" i="1" s="1"/>
  <c r="C26" i="7"/>
  <c r="AE26" i="1" s="1"/>
  <c r="A27" i="5"/>
  <c r="O27" i="1" s="1"/>
  <c r="C26" i="5"/>
  <c r="Q26" i="1" s="1"/>
  <c r="A27" i="4"/>
  <c r="H27" i="1" s="1"/>
  <c r="C26" i="4"/>
  <c r="J26" i="1" s="1"/>
  <c r="A27" i="3"/>
  <c r="A27" i="1" s="1"/>
  <c r="C26" i="3"/>
  <c r="C26" i="1" s="1"/>
  <c r="AQ26" i="1" l="1"/>
  <c r="C26" i="9"/>
  <c r="AS26" i="1" s="1"/>
  <c r="A27" i="9"/>
  <c r="A28" i="8"/>
  <c r="AJ28" i="1" s="1"/>
  <c r="C27" i="8"/>
  <c r="AL27" i="1" s="1"/>
  <c r="A28" i="7"/>
  <c r="AC28" i="1" s="1"/>
  <c r="C27" i="7"/>
  <c r="AE27" i="1" s="1"/>
  <c r="C27" i="5"/>
  <c r="Q27" i="1" s="1"/>
  <c r="A28" i="5"/>
  <c r="O28" i="1" s="1"/>
  <c r="C27" i="4"/>
  <c r="J27" i="1" s="1"/>
  <c r="A28" i="4"/>
  <c r="H28" i="1" s="1"/>
  <c r="C27" i="3"/>
  <c r="C27" i="1" s="1"/>
  <c r="A28" i="3"/>
  <c r="A28" i="1" s="1"/>
  <c r="AQ27" i="1" l="1"/>
  <c r="A28" i="9"/>
  <c r="C27" i="9"/>
  <c r="AS27" i="1" s="1"/>
  <c r="A29" i="8"/>
  <c r="AJ29" i="1" s="1"/>
  <c r="C28" i="8"/>
  <c r="AL28" i="1" s="1"/>
  <c r="A29" i="7"/>
  <c r="AC29" i="1" s="1"/>
  <c r="C28" i="7"/>
  <c r="AE28" i="1" s="1"/>
  <c r="C28" i="5"/>
  <c r="Q28" i="1" s="1"/>
  <c r="A29" i="5"/>
  <c r="O29" i="1" s="1"/>
  <c r="A29" i="4"/>
  <c r="H29" i="1" s="1"/>
  <c r="C28" i="4"/>
  <c r="J28" i="1" s="1"/>
  <c r="A29" i="3"/>
  <c r="A29" i="1" s="1"/>
  <c r="C28" i="3"/>
  <c r="C28" i="1" s="1"/>
  <c r="AQ28" i="1" l="1"/>
  <c r="A29" i="9"/>
  <c r="C28" i="9"/>
  <c r="AS28" i="1" s="1"/>
  <c r="C29" i="8"/>
  <c r="AL29" i="1" s="1"/>
  <c r="A30" i="8"/>
  <c r="AJ30" i="1" s="1"/>
  <c r="A30" i="7"/>
  <c r="AC30" i="1" s="1"/>
  <c r="C29" i="7"/>
  <c r="AE29" i="1" s="1"/>
  <c r="A30" i="5"/>
  <c r="O30" i="1" s="1"/>
  <c r="C29" i="5"/>
  <c r="Q29" i="1" s="1"/>
  <c r="A30" i="4"/>
  <c r="H30" i="1" s="1"/>
  <c r="C29" i="4"/>
  <c r="J29" i="1" s="1"/>
  <c r="A30" i="3"/>
  <c r="A30" i="1" s="1"/>
  <c r="C29" i="3"/>
  <c r="C29" i="1" s="1"/>
  <c r="AQ29" i="1" l="1"/>
  <c r="A30" i="9"/>
  <c r="C29" i="9"/>
  <c r="AS29" i="1" s="1"/>
  <c r="A31" i="8"/>
  <c r="AJ31" i="1" s="1"/>
  <c r="C30" i="8"/>
  <c r="AL30" i="1" s="1"/>
  <c r="A31" i="7"/>
  <c r="AC31" i="1" s="1"/>
  <c r="C30" i="7"/>
  <c r="AE30" i="1" s="1"/>
  <c r="A31" i="5"/>
  <c r="O31" i="1" s="1"/>
  <c r="C30" i="5"/>
  <c r="Q30" i="1" s="1"/>
  <c r="A31" i="4"/>
  <c r="H31" i="1" s="1"/>
  <c r="C30" i="4"/>
  <c r="J30" i="1" s="1"/>
  <c r="A31" i="3"/>
  <c r="C30" i="3"/>
  <c r="C30" i="1" s="1"/>
  <c r="AQ30" i="1" l="1"/>
  <c r="A31" i="9"/>
  <c r="C30" i="9"/>
  <c r="AS30" i="1" s="1"/>
  <c r="A32" i="3"/>
  <c r="A32" i="1" s="1"/>
  <c r="A31" i="1"/>
  <c r="C31" i="8"/>
  <c r="AL31" i="1" s="1"/>
  <c r="A32" i="8"/>
  <c r="AJ32" i="1" s="1"/>
  <c r="A32" i="7"/>
  <c r="AC32" i="1" s="1"/>
  <c r="C31" i="7"/>
  <c r="AE31" i="1" s="1"/>
  <c r="A32" i="5"/>
  <c r="O32" i="1" s="1"/>
  <c r="C31" i="5"/>
  <c r="Q31" i="1" s="1"/>
  <c r="C31" i="4"/>
  <c r="J31" i="1" s="1"/>
  <c r="A32" i="4"/>
  <c r="H32" i="1" s="1"/>
  <c r="C31" i="3"/>
  <c r="C31" i="1" s="1"/>
  <c r="AQ31" i="1" l="1"/>
  <c r="A32" i="9"/>
  <c r="C31" i="9"/>
  <c r="AS31" i="1" s="1"/>
  <c r="A33" i="8"/>
  <c r="AJ33" i="1" s="1"/>
  <c r="C32" i="8"/>
  <c r="AL32" i="1" s="1"/>
  <c r="C32" i="7"/>
  <c r="AE32" i="1" s="1"/>
  <c r="A33" i="7"/>
  <c r="AC33" i="1" s="1"/>
  <c r="A33" i="5"/>
  <c r="O33" i="1" s="1"/>
  <c r="C32" i="5"/>
  <c r="Q32" i="1" s="1"/>
  <c r="A33" i="4"/>
  <c r="H33" i="1" s="1"/>
  <c r="C32" i="4"/>
  <c r="J32" i="1" s="1"/>
  <c r="C32" i="3"/>
  <c r="C32" i="1" s="1"/>
  <c r="A33" i="3"/>
  <c r="A33" i="1" s="1"/>
  <c r="AQ32" i="1" l="1"/>
  <c r="C32" i="9"/>
  <c r="AS32" i="1" s="1"/>
  <c r="A33" i="9"/>
  <c r="A34" i="8"/>
  <c r="AJ34" i="1" s="1"/>
  <c r="C33" i="8"/>
  <c r="AL33" i="1" s="1"/>
  <c r="A34" i="7"/>
  <c r="AC34" i="1" s="1"/>
  <c r="C33" i="7"/>
  <c r="AE33" i="1" s="1"/>
  <c r="C33" i="5"/>
  <c r="Q33" i="1" s="1"/>
  <c r="A34" i="5"/>
  <c r="O34" i="1" s="1"/>
  <c r="A34" i="4"/>
  <c r="H34" i="1" s="1"/>
  <c r="C33" i="4"/>
  <c r="J33" i="1" s="1"/>
  <c r="C33" i="3"/>
  <c r="C33" i="1" s="1"/>
  <c r="A34" i="3"/>
  <c r="A34" i="1" s="1"/>
  <c r="AQ33" i="1" l="1"/>
  <c r="A34" i="9"/>
  <c r="C33" i="9"/>
  <c r="AS33" i="1" s="1"/>
  <c r="A35" i="8"/>
  <c r="AJ35" i="1" s="1"/>
  <c r="C34" i="8"/>
  <c r="AL34" i="1" s="1"/>
  <c r="A35" i="7"/>
  <c r="AC35" i="1" s="1"/>
  <c r="C34" i="7"/>
  <c r="AE34" i="1" s="1"/>
  <c r="A35" i="5"/>
  <c r="O35" i="1" s="1"/>
  <c r="C34" i="5"/>
  <c r="Q34" i="1" s="1"/>
  <c r="A35" i="4"/>
  <c r="H35" i="1" s="1"/>
  <c r="C34" i="4"/>
  <c r="J34" i="1" s="1"/>
  <c r="A35" i="3"/>
  <c r="A35" i="1" s="1"/>
  <c r="C34" i="3"/>
  <c r="C34" i="1" s="1"/>
  <c r="AQ34" i="1" l="1"/>
  <c r="A35" i="9"/>
  <c r="C34" i="9"/>
  <c r="AS34" i="1" s="1"/>
  <c r="A36" i="8"/>
  <c r="AJ36" i="1" s="1"/>
  <c r="C35" i="8"/>
  <c r="AL35" i="1" s="1"/>
  <c r="A36" i="7"/>
  <c r="AC36" i="1" s="1"/>
  <c r="C35" i="7"/>
  <c r="AE35" i="1" s="1"/>
  <c r="A36" i="5"/>
  <c r="O36" i="1" s="1"/>
  <c r="C35" i="5"/>
  <c r="Q35" i="1" s="1"/>
  <c r="A36" i="4"/>
  <c r="H36" i="1" s="1"/>
  <c r="C35" i="4"/>
  <c r="J35" i="1" s="1"/>
  <c r="A36" i="3"/>
  <c r="A36" i="1" s="1"/>
  <c r="C35" i="3"/>
  <c r="C35" i="1" s="1"/>
  <c r="AQ35" i="1" l="1"/>
  <c r="A36" i="9"/>
  <c r="C35" i="9"/>
  <c r="AS35" i="1" s="1"/>
  <c r="A37" i="8"/>
  <c r="AJ37" i="1" s="1"/>
  <c r="C36" i="8"/>
  <c r="AL36" i="1" s="1"/>
  <c r="A37" i="7"/>
  <c r="AC37" i="1" s="1"/>
  <c r="C36" i="7"/>
  <c r="AE36" i="1" s="1"/>
  <c r="A37" i="5"/>
  <c r="O37" i="1" s="1"/>
  <c r="C36" i="5"/>
  <c r="Q36" i="1" s="1"/>
  <c r="C36" i="4"/>
  <c r="J36" i="1" s="1"/>
  <c r="A37" i="4"/>
  <c r="H37" i="1" s="1"/>
  <c r="A37" i="3"/>
  <c r="A37" i="1" s="1"/>
  <c r="C36" i="3"/>
  <c r="C36" i="1" s="1"/>
  <c r="AQ36" i="1" l="1"/>
  <c r="C36" i="9"/>
  <c r="AS36" i="1" s="1"/>
  <c r="A37" i="9"/>
  <c r="A38" i="8"/>
  <c r="AJ38" i="1" s="1"/>
  <c r="C37" i="8"/>
  <c r="AL37" i="1" s="1"/>
  <c r="C37" i="7"/>
  <c r="AE37" i="1" s="1"/>
  <c r="A38" i="7"/>
  <c r="AC38" i="1" s="1"/>
  <c r="A38" i="5"/>
  <c r="O38" i="1" s="1"/>
  <c r="C37" i="5"/>
  <c r="Q37" i="1" s="1"/>
  <c r="A38" i="4"/>
  <c r="H38" i="1" s="1"/>
  <c r="C37" i="4"/>
  <c r="J37" i="1" s="1"/>
  <c r="A38" i="3"/>
  <c r="A38" i="1" s="1"/>
  <c r="C37" i="3"/>
  <c r="C37" i="1" s="1"/>
  <c r="AQ37" i="1" l="1"/>
  <c r="A38" i="9"/>
  <c r="C37" i="9"/>
  <c r="AS37" i="1" s="1"/>
  <c r="A39" i="8"/>
  <c r="AJ39" i="1" s="1"/>
  <c r="C38" i="8"/>
  <c r="AL38" i="1" s="1"/>
  <c r="A39" i="7"/>
  <c r="AC39" i="1" s="1"/>
  <c r="C38" i="7"/>
  <c r="AE38" i="1" s="1"/>
  <c r="C38" i="5"/>
  <c r="Q38" i="1" s="1"/>
  <c r="A39" i="5"/>
  <c r="O39" i="1" s="1"/>
  <c r="A39" i="4"/>
  <c r="H39" i="1" s="1"/>
  <c r="C38" i="4"/>
  <c r="J38" i="1" s="1"/>
  <c r="C38" i="3"/>
  <c r="C38" i="1" s="1"/>
  <c r="A39" i="3"/>
  <c r="A39" i="1" s="1"/>
  <c r="AQ38" i="1" l="1"/>
  <c r="C38" i="9"/>
  <c r="AS38" i="1" s="1"/>
  <c r="A39" i="9"/>
  <c r="A40" i="8"/>
  <c r="AJ40" i="1" s="1"/>
  <c r="C39" i="8"/>
  <c r="AL39" i="1" s="1"/>
  <c r="A40" i="7"/>
  <c r="AC40" i="1" s="1"/>
  <c r="C39" i="7"/>
  <c r="AE39" i="1" s="1"/>
  <c r="A40" i="5"/>
  <c r="O40" i="1" s="1"/>
  <c r="C39" i="5"/>
  <c r="Q39" i="1" s="1"/>
  <c r="A40" i="4"/>
  <c r="H40" i="1" s="1"/>
  <c r="C39" i="4"/>
  <c r="J39" i="1" s="1"/>
  <c r="A40" i="3"/>
  <c r="A40" i="1" s="1"/>
  <c r="C39" i="3"/>
  <c r="C39" i="1" s="1"/>
  <c r="AQ39" i="1" l="1"/>
  <c r="A40" i="9"/>
  <c r="C39" i="9"/>
  <c r="AS39" i="1" s="1"/>
  <c r="A41" i="8"/>
  <c r="AJ41" i="1" s="1"/>
  <c r="C40" i="8"/>
  <c r="AL40" i="1" s="1"/>
  <c r="A41" i="7"/>
  <c r="AC41" i="1" s="1"/>
  <c r="C40" i="7"/>
  <c r="AE40" i="1" s="1"/>
  <c r="A41" i="5"/>
  <c r="O41" i="1" s="1"/>
  <c r="C40" i="5"/>
  <c r="Q40" i="1" s="1"/>
  <c r="C40" i="4"/>
  <c r="J40" i="1" s="1"/>
  <c r="A41" i="4"/>
  <c r="H41" i="1" s="1"/>
  <c r="A41" i="3"/>
  <c r="A41" i="1" s="1"/>
  <c r="C40" i="3"/>
  <c r="C40" i="1" s="1"/>
  <c r="AQ40" i="1" l="1"/>
  <c r="A41" i="9"/>
  <c r="C40" i="9"/>
  <c r="AS40" i="1" s="1"/>
  <c r="A42" i="8"/>
  <c r="AJ42" i="1" s="1"/>
  <c r="C41" i="8"/>
  <c r="AL41" i="1" s="1"/>
  <c r="A42" i="7"/>
  <c r="AC42" i="1" s="1"/>
  <c r="C41" i="7"/>
  <c r="AE41" i="1" s="1"/>
  <c r="A42" i="5"/>
  <c r="O42" i="1" s="1"/>
  <c r="C41" i="5"/>
  <c r="Q41" i="1" s="1"/>
  <c r="A42" i="4"/>
  <c r="H42" i="1" s="1"/>
  <c r="C41" i="4"/>
  <c r="J41" i="1" s="1"/>
  <c r="A42" i="3"/>
  <c r="A42" i="1" s="1"/>
  <c r="C41" i="3"/>
  <c r="C41" i="1" s="1"/>
  <c r="AQ41" i="1" l="1"/>
  <c r="C41" i="9"/>
  <c r="AS41" i="1" s="1"/>
  <c r="A42" i="9"/>
  <c r="C42" i="8"/>
  <c r="AL42" i="1" s="1"/>
  <c r="A43" i="8"/>
  <c r="AJ43" i="1" s="1"/>
  <c r="A43" i="7"/>
  <c r="AC43" i="1" s="1"/>
  <c r="C42" i="7"/>
  <c r="AE42" i="1" s="1"/>
  <c r="A43" i="5"/>
  <c r="O43" i="1" s="1"/>
  <c r="C42" i="5"/>
  <c r="Q42" i="1" s="1"/>
  <c r="A43" i="4"/>
  <c r="H43" i="1" s="1"/>
  <c r="C42" i="4"/>
  <c r="J42" i="1" s="1"/>
  <c r="A43" i="3"/>
  <c r="A43" i="1" s="1"/>
  <c r="C42" i="3"/>
  <c r="C42" i="1" s="1"/>
  <c r="AQ42" i="1" l="1"/>
  <c r="A43" i="9"/>
  <c r="C42" i="9"/>
  <c r="AS42" i="1" s="1"/>
  <c r="A44" i="8"/>
  <c r="AJ44" i="1" s="1"/>
  <c r="C43" i="8"/>
  <c r="AL43" i="1" s="1"/>
  <c r="C43" i="7"/>
  <c r="AE43" i="1" s="1"/>
  <c r="A44" i="7"/>
  <c r="AC44" i="1" s="1"/>
  <c r="C43" i="5"/>
  <c r="Q43" i="1" s="1"/>
  <c r="A44" i="5"/>
  <c r="O44" i="1" s="1"/>
  <c r="A44" i="4"/>
  <c r="H44" i="1" s="1"/>
  <c r="C43" i="4"/>
  <c r="J43" i="1" s="1"/>
  <c r="C43" i="3"/>
  <c r="C43" i="1" s="1"/>
  <c r="A44" i="3"/>
  <c r="A44" i="1" s="1"/>
  <c r="AQ43" i="1" l="1"/>
  <c r="A44" i="9"/>
  <c r="C43" i="9"/>
  <c r="AS43" i="1" s="1"/>
  <c r="A45" i="8"/>
  <c r="AJ45" i="1" s="1"/>
  <c r="C44" i="8"/>
  <c r="AL44" i="1" s="1"/>
  <c r="A45" i="7"/>
  <c r="C44" i="7"/>
  <c r="AE44" i="1" s="1"/>
  <c r="C44" i="5"/>
  <c r="Q44" i="1" s="1"/>
  <c r="A45" i="5"/>
  <c r="O45" i="1" s="1"/>
  <c r="C44" i="4"/>
  <c r="J44" i="1" s="1"/>
  <c r="A45" i="4"/>
  <c r="H45" i="1" s="1"/>
  <c r="A45" i="3"/>
  <c r="A45" i="1" s="1"/>
  <c r="C44" i="3"/>
  <c r="C44" i="1" s="1"/>
  <c r="AQ44" i="1" l="1"/>
  <c r="A45" i="9"/>
  <c r="C44" i="9"/>
  <c r="AS44" i="1" s="1"/>
  <c r="C45" i="7"/>
  <c r="AE45" i="1" s="1"/>
  <c r="AC45" i="1"/>
  <c r="A46" i="8"/>
  <c r="AJ46" i="1" s="1"/>
  <c r="C45" i="8"/>
  <c r="AL45" i="1" s="1"/>
  <c r="A46" i="5"/>
  <c r="O46" i="1" s="1"/>
  <c r="C45" i="5"/>
  <c r="Q45" i="1" s="1"/>
  <c r="A46" i="4"/>
  <c r="H46" i="1" s="1"/>
  <c r="C45" i="4"/>
  <c r="J45" i="1" s="1"/>
  <c r="A46" i="3"/>
  <c r="A46" i="1" s="1"/>
  <c r="C45" i="3"/>
  <c r="C45" i="1" s="1"/>
  <c r="AQ45" i="1" l="1"/>
  <c r="A46" i="9"/>
  <c r="C45" i="9"/>
  <c r="AS45" i="1" s="1"/>
  <c r="C46" i="3"/>
  <c r="C46" i="1" s="1"/>
  <c r="A47" i="8"/>
  <c r="AJ47" i="1" s="1"/>
  <c r="C46" i="8"/>
  <c r="AL46" i="1" s="1"/>
  <c r="A47" i="5"/>
  <c r="C46" i="5"/>
  <c r="Q46" i="1" s="1"/>
  <c r="A47" i="4"/>
  <c r="H47" i="1" s="1"/>
  <c r="C46" i="4"/>
  <c r="J46" i="1" s="1"/>
  <c r="AQ46" i="1" l="1"/>
  <c r="A47" i="9"/>
  <c r="C46" i="9"/>
  <c r="AS46" i="1" s="1"/>
  <c r="C47" i="5"/>
  <c r="Q47" i="1" s="1"/>
  <c r="O47" i="1"/>
  <c r="C47" i="8"/>
  <c r="AL47" i="1" s="1"/>
  <c r="A48" i="8"/>
  <c r="AJ48" i="1" s="1"/>
  <c r="AQ47" i="1" l="1"/>
  <c r="C47" i="9"/>
  <c r="AS47" i="1" s="1"/>
  <c r="A48" i="9"/>
  <c r="A49" i="8"/>
  <c r="AJ49" i="1" s="1"/>
  <c r="C48" i="8"/>
  <c r="AL48" i="1" s="1"/>
  <c r="AQ48" i="1" l="1"/>
  <c r="A49" i="9"/>
  <c r="C48" i="9"/>
  <c r="AS48" i="1" s="1"/>
  <c r="A50" i="8"/>
  <c r="AJ50" i="1" s="1"/>
  <c r="C49" i="8"/>
  <c r="AL49" i="1" s="1"/>
  <c r="AQ49" i="1" l="1"/>
  <c r="A50" i="9"/>
  <c r="C49" i="9"/>
  <c r="AS49" i="1" s="1"/>
  <c r="A51" i="8"/>
  <c r="AJ51" i="1" s="1"/>
  <c r="C50" i="8"/>
  <c r="AL50" i="1" s="1"/>
  <c r="AQ50" i="1" l="1"/>
  <c r="A51" i="9"/>
  <c r="C50" i="9"/>
  <c r="AS50" i="1" s="1"/>
  <c r="A52" i="8"/>
  <c r="AJ52" i="1" s="1"/>
  <c r="C51" i="8"/>
  <c r="AL51" i="1" s="1"/>
  <c r="AQ51" i="1" l="1"/>
  <c r="A52" i="9"/>
  <c r="C51" i="9"/>
  <c r="AS51" i="1" s="1"/>
  <c r="C52" i="8"/>
  <c r="AL52" i="1" s="1"/>
  <c r="A53" i="8"/>
  <c r="AJ53" i="1" s="1"/>
  <c r="AQ52" i="1" l="1"/>
  <c r="C52" i="9"/>
  <c r="AS52" i="1" s="1"/>
  <c r="A53" i="9"/>
  <c r="A54" i="8"/>
  <c r="AJ54" i="1" s="1"/>
  <c r="C53" i="8"/>
  <c r="AL53" i="1" s="1"/>
  <c r="AQ53" i="1" l="1"/>
  <c r="A54" i="9"/>
  <c r="C53" i="9"/>
  <c r="AS53" i="1" s="1"/>
  <c r="A55" i="8"/>
  <c r="AJ55" i="1" s="1"/>
  <c r="C54" i="8"/>
  <c r="AL54" i="1" s="1"/>
  <c r="AQ54" i="1" l="1"/>
  <c r="A55" i="9"/>
  <c r="C54" i="9"/>
  <c r="AS54" i="1" s="1"/>
  <c r="A56" i="8"/>
  <c r="AJ56" i="1" s="1"/>
  <c r="C55" i="8"/>
  <c r="AL55" i="1" s="1"/>
  <c r="AQ55" i="1" l="1"/>
  <c r="A56" i="9"/>
  <c r="C55" i="9"/>
  <c r="AS55" i="1" s="1"/>
  <c r="A57" i="8"/>
  <c r="AJ57" i="1" s="1"/>
  <c r="C56" i="8"/>
  <c r="AL56" i="1" s="1"/>
  <c r="AQ56" i="1" l="1"/>
  <c r="A57" i="9"/>
  <c r="C56" i="9"/>
  <c r="AS56" i="1" s="1"/>
  <c r="A58" i="8"/>
  <c r="AJ58" i="1" s="1"/>
  <c r="C57" i="8"/>
  <c r="AL57" i="1" s="1"/>
  <c r="AQ57" i="1" l="1"/>
  <c r="C57" i="9"/>
  <c r="AS57" i="1" s="1"/>
  <c r="A58" i="9"/>
  <c r="C58" i="8"/>
  <c r="AL58" i="1" s="1"/>
  <c r="A59" i="8"/>
  <c r="AJ59" i="1" s="1"/>
  <c r="AQ58" i="1" l="1"/>
  <c r="A59" i="9"/>
  <c r="C58" i="9"/>
  <c r="AS58" i="1" s="1"/>
  <c r="A60" i="8"/>
  <c r="AJ60" i="1" s="1"/>
  <c r="C59" i="8"/>
  <c r="AL59" i="1" s="1"/>
  <c r="AQ59" i="1" l="1"/>
  <c r="A60" i="9"/>
  <c r="C59" i="9"/>
  <c r="AS59" i="1" s="1"/>
  <c r="A61" i="8"/>
  <c r="AJ61" i="1" s="1"/>
  <c r="C60" i="8"/>
  <c r="AL60" i="1" s="1"/>
  <c r="AQ60" i="1" l="1"/>
  <c r="C60" i="9"/>
  <c r="AS60" i="1" s="1"/>
  <c r="A61" i="9"/>
  <c r="A62" i="8"/>
  <c r="AJ62" i="1" s="1"/>
  <c r="C61" i="8"/>
  <c r="AL61" i="1" s="1"/>
  <c r="AQ61" i="1" l="1"/>
  <c r="A62" i="9"/>
  <c r="C61" i="9"/>
  <c r="AS61" i="1" s="1"/>
  <c r="A63" i="8"/>
  <c r="AJ63" i="1" s="1"/>
  <c r="C62" i="8"/>
  <c r="AL62" i="1" s="1"/>
  <c r="AQ62" i="1" l="1"/>
  <c r="A63" i="9"/>
  <c r="C62" i="9"/>
  <c r="AS62" i="1" s="1"/>
  <c r="C63" i="8"/>
  <c r="AL63" i="1" s="1"/>
  <c r="A64" i="8"/>
  <c r="AJ64" i="1" s="1"/>
  <c r="AQ63" i="1" l="1"/>
  <c r="C63" i="9"/>
  <c r="AS63" i="1" s="1"/>
  <c r="A64" i="9"/>
  <c r="A65" i="8"/>
  <c r="AJ65" i="1" s="1"/>
  <c r="C64" i="8"/>
  <c r="AL64" i="1" s="1"/>
  <c r="AQ64" i="1" l="1"/>
  <c r="A65" i="9"/>
  <c r="C64" i="9"/>
  <c r="AS64" i="1" s="1"/>
  <c r="A66" i="8"/>
  <c r="AJ66" i="1" s="1"/>
  <c r="C65" i="8"/>
  <c r="AL65" i="1" s="1"/>
  <c r="AQ65" i="1" l="1"/>
  <c r="C65" i="9"/>
  <c r="AS65" i="1" s="1"/>
  <c r="A66" i="9"/>
  <c r="A67" i="8"/>
  <c r="AJ67" i="1" s="1"/>
  <c r="C66" i="8"/>
  <c r="AL66" i="1" s="1"/>
  <c r="AQ66" i="1" l="1"/>
  <c r="A67" i="9"/>
  <c r="C66" i="9"/>
  <c r="AS66" i="1" s="1"/>
  <c r="A68" i="8"/>
  <c r="AJ68" i="1" s="1"/>
  <c r="C67" i="8"/>
  <c r="AL67" i="1" s="1"/>
  <c r="AQ67" i="1" l="1"/>
  <c r="A68" i="9"/>
  <c r="C67" i="9"/>
  <c r="AS67" i="1" s="1"/>
  <c r="C68" i="8"/>
  <c r="AL68" i="1" s="1"/>
  <c r="A69" i="8"/>
  <c r="AJ69" i="1" s="1"/>
  <c r="AQ68" i="1" l="1"/>
  <c r="C68" i="9"/>
  <c r="AS68" i="1" s="1"/>
  <c r="A69" i="9"/>
  <c r="A70" i="8"/>
  <c r="AJ70" i="1" s="1"/>
  <c r="C69" i="8"/>
  <c r="AL69" i="1" s="1"/>
  <c r="AQ69" i="1" l="1"/>
  <c r="C69" i="9"/>
  <c r="AS69" i="1" s="1"/>
  <c r="A70" i="9"/>
  <c r="A71" i="8"/>
  <c r="AJ71" i="1" s="1"/>
  <c r="C70" i="8"/>
  <c r="AL70" i="1" s="1"/>
  <c r="AQ70" i="1" l="1"/>
  <c r="A71" i="9"/>
  <c r="C70" i="9"/>
  <c r="AS70" i="1" s="1"/>
  <c r="A72" i="8"/>
  <c r="AJ72" i="1" s="1"/>
  <c r="C71" i="8"/>
  <c r="AL71" i="1" s="1"/>
  <c r="AQ71" i="1" l="1"/>
  <c r="A72" i="9"/>
  <c r="C71" i="9"/>
  <c r="AS71" i="1" s="1"/>
  <c r="A73" i="8"/>
  <c r="AJ73" i="1" s="1"/>
  <c r="C72" i="8"/>
  <c r="AL72" i="1" s="1"/>
  <c r="AQ72" i="1" l="1"/>
  <c r="A73" i="9"/>
  <c r="C72" i="9"/>
  <c r="AS72" i="1" s="1"/>
  <c r="A74" i="8"/>
  <c r="AJ74" i="1" s="1"/>
  <c r="C73" i="8"/>
  <c r="AL73" i="1" s="1"/>
  <c r="AQ73" i="1" l="1"/>
  <c r="C73" i="9"/>
  <c r="AS73" i="1" s="1"/>
  <c r="A74" i="9"/>
  <c r="C74" i="8"/>
  <c r="AL74" i="1" s="1"/>
  <c r="A75" i="8"/>
  <c r="AJ75" i="1" s="1"/>
  <c r="AQ74" i="1" l="1"/>
  <c r="A75" i="9"/>
  <c r="C74" i="9"/>
  <c r="AS74" i="1" s="1"/>
  <c r="A76" i="8"/>
  <c r="AJ76" i="1" s="1"/>
  <c r="C75" i="8"/>
  <c r="AL75" i="1" s="1"/>
  <c r="AQ75" i="1" l="1"/>
  <c r="C75" i="9"/>
  <c r="AS75" i="1" s="1"/>
  <c r="A76" i="9"/>
  <c r="A77" i="8"/>
  <c r="AJ77" i="1" s="1"/>
  <c r="C76" i="8"/>
  <c r="AL76" i="1" s="1"/>
  <c r="AQ76" i="1" l="1"/>
  <c r="A77" i="9"/>
  <c r="C76" i="9"/>
  <c r="AS76" i="1" s="1"/>
  <c r="A78" i="8"/>
  <c r="AJ78" i="1" s="1"/>
  <c r="C77" i="8"/>
  <c r="AL77" i="1" s="1"/>
  <c r="AQ77" i="1" l="1"/>
  <c r="A78" i="9"/>
  <c r="C77" i="9"/>
  <c r="AS77" i="1" s="1"/>
  <c r="A79" i="8"/>
  <c r="AJ79" i="1" s="1"/>
  <c r="C78" i="8"/>
  <c r="AL78" i="1" s="1"/>
  <c r="AQ78" i="1" l="1"/>
  <c r="A79" i="9"/>
  <c r="C78" i="9"/>
  <c r="AS78" i="1" s="1"/>
  <c r="C79" i="8"/>
  <c r="AL79" i="1" s="1"/>
  <c r="A80" i="8"/>
  <c r="AJ80" i="1" s="1"/>
  <c r="AQ79" i="1" l="1"/>
  <c r="A80" i="9"/>
  <c r="C79" i="9"/>
  <c r="AS79" i="1" s="1"/>
  <c r="A81" i="8"/>
  <c r="AJ81" i="1" s="1"/>
  <c r="C80" i="8"/>
  <c r="AL80" i="1" s="1"/>
  <c r="AQ80" i="1" l="1"/>
  <c r="A81" i="9"/>
  <c r="C80" i="9"/>
  <c r="AS80" i="1" s="1"/>
  <c r="A82" i="8"/>
  <c r="AJ82" i="1" s="1"/>
  <c r="C81" i="8"/>
  <c r="AL81" i="1" s="1"/>
  <c r="AQ81" i="1" l="1"/>
  <c r="C81" i="9"/>
  <c r="AS81" i="1" s="1"/>
  <c r="A82" i="9"/>
  <c r="A83" i="8"/>
  <c r="AJ83" i="1" s="1"/>
  <c r="C82" i="8"/>
  <c r="AL82" i="1" s="1"/>
  <c r="AQ82" i="1" l="1"/>
  <c r="A83" i="9"/>
  <c r="C82" i="9"/>
  <c r="AS82" i="1" s="1"/>
  <c r="A84" i="8"/>
  <c r="C83" i="8"/>
  <c r="AL83" i="1" s="1"/>
  <c r="AQ83" i="1" l="1"/>
  <c r="A84" i="9"/>
  <c r="C83" i="9"/>
  <c r="AS83" i="1" s="1"/>
  <c r="C84" i="8"/>
  <c r="AL84" i="1" s="1"/>
  <c r="AJ84" i="1"/>
  <c r="AQ84" i="1" l="1"/>
  <c r="C84" i="9"/>
  <c r="AS84" i="1" s="1"/>
  <c r="A85" i="9"/>
  <c r="AQ85" i="1" l="1"/>
  <c r="A86" i="9"/>
  <c r="C85" i="9"/>
  <c r="AS85" i="1" s="1"/>
  <c r="AQ86" i="1" l="1"/>
  <c r="A87" i="9"/>
  <c r="C86" i="9"/>
  <c r="AS86" i="1" s="1"/>
  <c r="AQ87" i="1" l="1"/>
  <c r="A88" i="9"/>
  <c r="C87" i="9"/>
  <c r="AS87" i="1" s="1"/>
  <c r="AQ88" i="1" l="1"/>
  <c r="A89" i="9"/>
  <c r="C88" i="9"/>
  <c r="AS88" i="1" s="1"/>
  <c r="AQ89" i="1" l="1"/>
  <c r="C89" i="9"/>
  <c r="AS89" i="1" s="1"/>
  <c r="A90" i="9"/>
  <c r="AQ90" i="1" l="1"/>
  <c r="A91" i="9"/>
  <c r="C90" i="9"/>
  <c r="AS90" i="1" s="1"/>
  <c r="AQ91" i="1" l="1"/>
  <c r="A92" i="9"/>
  <c r="C91" i="9"/>
  <c r="AS91" i="1" s="1"/>
  <c r="AQ92" i="1" l="1"/>
  <c r="A93" i="9"/>
  <c r="C92" i="9"/>
  <c r="AS92" i="1" s="1"/>
  <c r="AQ93" i="1" l="1"/>
  <c r="A94" i="9"/>
  <c r="C93" i="9"/>
  <c r="AS93" i="1" s="1"/>
  <c r="AQ94" i="1" l="1"/>
  <c r="A95" i="9"/>
  <c r="C94" i="9"/>
  <c r="AS94" i="1" s="1"/>
  <c r="AQ95" i="1" l="1"/>
  <c r="A96" i="9"/>
  <c r="C95" i="9"/>
  <c r="AS95" i="1" s="1"/>
  <c r="AQ96" i="1" l="1"/>
  <c r="A97" i="9"/>
  <c r="C96" i="9"/>
  <c r="AS96" i="1" s="1"/>
  <c r="AQ97" i="1" l="1"/>
  <c r="A98" i="9"/>
  <c r="C97" i="9"/>
  <c r="AS97" i="1" s="1"/>
  <c r="AQ98" i="1" l="1"/>
  <c r="A99" i="9"/>
  <c r="C98" i="9"/>
  <c r="AS98" i="1" s="1"/>
  <c r="AQ99" i="1" l="1"/>
  <c r="A100" i="9"/>
  <c r="C99" i="9"/>
  <c r="AS99" i="1" s="1"/>
  <c r="AQ100" i="1" l="1"/>
  <c r="C100" i="9"/>
  <c r="AS100" i="1" s="1"/>
  <c r="A101" i="9"/>
  <c r="AQ101" i="1" l="1"/>
  <c r="A102" i="9"/>
  <c r="C101" i="9"/>
  <c r="AS101" i="1" s="1"/>
  <c r="AQ102" i="1" l="1"/>
  <c r="A103" i="9"/>
  <c r="C102" i="9"/>
  <c r="AS102" i="1" s="1"/>
  <c r="AQ103" i="1" l="1"/>
  <c r="A104" i="9"/>
  <c r="C103" i="9"/>
  <c r="AS103" i="1" s="1"/>
  <c r="AQ104" i="1" l="1"/>
  <c r="A105" i="9"/>
  <c r="C104" i="9"/>
  <c r="AS104" i="1" s="1"/>
  <c r="C105" i="9" l="1"/>
  <c r="AS105" i="1" s="1"/>
  <c r="AQ105" i="1"/>
</calcChain>
</file>

<file path=xl/sharedStrings.xml><?xml version="1.0" encoding="utf-8"?>
<sst xmlns="http://schemas.openxmlformats.org/spreadsheetml/2006/main" count="472" uniqueCount="89">
  <si>
    <t>LUNDI</t>
  </si>
  <si>
    <t>MARDI</t>
  </si>
  <si>
    <t>MERCREDI</t>
  </si>
  <si>
    <t>JEUDI</t>
  </si>
  <si>
    <t>VENDREDI</t>
  </si>
  <si>
    <t>SAMEDI</t>
  </si>
  <si>
    <t>DIMANCHE</t>
  </si>
  <si>
    <t xml:space="preserve">Heure </t>
  </si>
  <si>
    <t>Emission</t>
  </si>
  <si>
    <t>Heure de fin</t>
  </si>
  <si>
    <t>Durée</t>
  </si>
  <si>
    <t>ID</t>
  </si>
  <si>
    <t>REPLAY DIMANCHE 21h00- 00h00 LE POING </t>
  </si>
  <si>
    <t>REPLAY ACTU </t>
  </si>
  <si>
    <t>MAG 12’’REDIFF / MAG SPECIAL </t>
  </si>
  <si>
    <t>REPLAY MAG </t>
  </si>
  <si>
    <t>GENEVE GRANDEUR NATURE</t>
  </si>
  <si>
    <t>ENTREPRISE/ CSPAG / PUBLI / COMBLAGE</t>
  </si>
  <si>
    <t>PUB</t>
  </si>
  <si>
    <t>LE MONDE DE DEMAIN </t>
  </si>
  <si>
    <t>SPORT PASSION </t>
  </si>
  <si>
    <t>LE GENIE DES METIERS</t>
  </si>
  <si>
    <t>CULT.</t>
  </si>
  <si>
    <t>COULEUR GRENAT </t>
  </si>
  <si>
    <t>OBJECTIF TERRE </t>
  </si>
  <si>
    <t>MEGAPHONE </t>
  </si>
  <si>
    <t>ESPRIT SOLIDAIRE</t>
  </si>
  <si>
    <t>OBJECTIF TERRE  X3</t>
  </si>
  <si>
    <t>CA BOUGE A LA MAISON </t>
  </si>
  <si>
    <t>PUB </t>
  </si>
  <si>
    <t>GENEVE GRANDEUR NATURE </t>
  </si>
  <si>
    <t>CULT. </t>
  </si>
  <si>
    <t>IMMERSION </t>
  </si>
  <si>
    <t>AGENDA D’ELLEN </t>
  </si>
  <si>
    <t>Coming next TJ </t>
  </si>
  <si>
    <t>ENSEMBLE</t>
  </si>
  <si>
    <t>BA </t>
  </si>
  <si>
    <t>GO DEVELOPMENT DURABLE </t>
  </si>
  <si>
    <t>PGM MAG </t>
  </si>
  <si>
    <t>Horloge TAMPON ( MAX 30’’ ) </t>
  </si>
  <si>
    <t>GENEVA SHOW 1 GRAND ENTRETIEN REDIFF</t>
  </si>
  <si>
    <t>LE JOURNAL </t>
  </si>
  <si>
    <t>METEO </t>
  </si>
  <si>
    <t>LES YEUX DANS LES YEUX </t>
  </si>
  <si>
    <t>SPORT PASSION</t>
  </si>
  <si>
    <t>SINGULARITE</t>
  </si>
  <si>
    <t>GENEVE A CHAUD </t>
  </si>
  <si>
    <t>ENSEMBLE </t>
  </si>
  <si>
    <t>LE GENIE DES METIERS </t>
  </si>
  <si>
    <t>UN JOUR UN DOMAINE </t>
  </si>
  <si>
    <t>REPLAY BOUCLE 00H30-6H30</t>
  </si>
  <si>
    <t>LE JOURNAL</t>
  </si>
  <si>
    <t>TOUDOU + OBJECTIF TERRE </t>
  </si>
  <si>
    <t>CONCERT OCG/VILLE DIVERS part 1</t>
  </si>
  <si>
    <t>CONCERT OCG/VILLE DIVERS part 2</t>
  </si>
  <si>
    <t>LE POING part 1</t>
  </si>
  <si>
    <t>LE POING part 2</t>
  </si>
  <si>
    <t>Description</t>
  </si>
  <si>
    <t xml:space="preserve">CA BOUGE A LA MAISON </t>
  </si>
  <si>
    <t xml:space="preserve">CITE SENIOR </t>
  </si>
  <si>
    <t xml:space="preserve">GENEVA SHOW </t>
  </si>
  <si>
    <t>LES SPORTS </t>
  </si>
  <si>
    <t xml:space="preserve">CULT </t>
  </si>
  <si>
    <t xml:space="preserve">GRAND GENEVE A CHAUD DIRECT </t>
  </si>
  <si>
    <t xml:space="preserve">LES SPORTS </t>
  </si>
  <si>
    <t xml:space="preserve">SPORT PASSION </t>
  </si>
  <si>
    <t xml:space="preserve">GO SOLUTIONS DURABLES </t>
  </si>
  <si>
    <t xml:space="preserve">AGENDA D'ELLEN </t>
  </si>
  <si>
    <t xml:space="preserve">MEGAPHONE </t>
  </si>
  <si>
    <t xml:space="preserve">GENEVE GRANDEUR NATURE </t>
  </si>
  <si>
    <t xml:space="preserve">ENSEMBLE </t>
  </si>
  <si>
    <t>AGENDA D'ELLEN</t>
  </si>
  <si>
    <t xml:space="preserve">SINGULARITE </t>
  </si>
  <si>
    <t xml:space="preserve">IMMERSION </t>
  </si>
  <si>
    <t xml:space="preserve">TOUDOU </t>
  </si>
  <si>
    <t xml:space="preserve">OBJECTIF TERRE </t>
  </si>
  <si>
    <t xml:space="preserve">LE GENIE DES METIERS </t>
  </si>
  <si>
    <t xml:space="preserve">LES SPORTS DIRECT </t>
  </si>
  <si>
    <t>OBJECTIF TERRE X2</t>
  </si>
  <si>
    <t>Nombre de diffusions</t>
  </si>
  <si>
    <t>Type de diffusion</t>
  </si>
  <si>
    <t>1ere Diff</t>
  </si>
  <si>
    <t>Rediff</t>
  </si>
  <si>
    <t>Direct</t>
  </si>
  <si>
    <t>Type de Diffusion</t>
  </si>
  <si>
    <t>Durées</t>
  </si>
  <si>
    <t>ID WEB</t>
  </si>
  <si>
    <t>MAG 12min REDIFF / MAG SPECIAL </t>
  </si>
  <si>
    <t>MADRI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</si>
</sst>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rgb="FF000000"/>
      <name val="Helvetica Neue"/>
      <family val="2"/>
    </font>
    <font>
      <b/>
      <sz val="16"/>
      <color rgb="FFFFFFFF"/>
      <name val="Calibri"/>
      <family val="2"/>
      <scheme val="minor"/>
    </font>
    <font>
      <sz val="11"/>
      <color rgb="FF000000"/>
      <name val="Helvetica Neue"/>
      <family val="2"/>
    </font>
    <font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Helvetica Neue"/>
      <family val="2"/>
    </font>
    <font>
      <b/>
      <sz val="14"/>
      <color theme="1"/>
      <name val="Calibri (Corps)_x0000_"/>
    </font>
    <font>
      <b/>
      <sz val="12"/>
      <color rgb="FFFFFFFF"/>
      <name val="Calibri"/>
      <family val="2"/>
      <scheme val="minor"/>
    </font>
    <font>
      <sz val="12"/>
      <color rgb="FFFFFFFF"/>
      <name val="Calibri"/>
      <family val="2"/>
      <scheme val="minor"/>
    </font>
    <font>
      <sz val="11"/>
      <color theme="1"/>
      <name val="Helvetica Neue"/>
      <family val="2"/>
    </font>
    <font>
      <b/>
      <sz val="20"/>
      <color rgb="FFFFFFFF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BDD7EE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CC"/>
      </patternFill>
    </fill>
    <fill>
      <patternFill patternType="solid">
        <fgColor rgb="FFC0000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medium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theme="4"/>
      </left>
      <right style="thin">
        <color theme="4"/>
      </right>
      <top style="medium">
        <color theme="4"/>
      </top>
      <bottom/>
      <diagonal/>
    </border>
    <border>
      <left style="thin">
        <color rgb="FFB2B2B2"/>
      </left>
      <right style="thin">
        <color theme="4"/>
      </right>
      <top style="thin">
        <color rgb="FFB2B2B2"/>
      </top>
      <bottom style="thin">
        <color rgb="FFB2B2B2"/>
      </bottom>
      <diagonal/>
    </border>
    <border>
      <left style="thin">
        <color theme="4"/>
      </left>
      <right style="thin">
        <color theme="4"/>
      </right>
      <top style="thin">
        <color theme="4" tint="0.39997558519241921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 tint="0.39997558519241921"/>
      </bottom>
      <diagonal/>
    </border>
    <border>
      <left/>
      <right style="thin">
        <color theme="4"/>
      </right>
      <top style="thin">
        <color theme="4" tint="0.39997558519241921"/>
      </top>
      <bottom style="thin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theme="4" tint="0.39997558519241921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 tint="0.39997558519241921"/>
      </bottom>
      <diagonal/>
    </border>
  </borders>
  <cellStyleXfs count="3">
    <xf numFmtId="0" fontId="0" fillId="0" borderId="0"/>
    <xf numFmtId="0" fontId="15" fillId="0" borderId="0" applyNumberFormat="0" applyFill="0" applyBorder="0" applyAlignment="0" applyProtection="0"/>
    <xf numFmtId="0" fontId="14" fillId="7" borderId="7" applyNumberFormat="0" applyFont="0" applyAlignment="0" applyProtection="0"/>
  </cellStyleXfs>
  <cellXfs count="161">
    <xf numFmtId="0" fontId="0" fillId="0" borderId="0" xfId="0"/>
    <xf numFmtId="0" fontId="0" fillId="0" borderId="0" xfId="0" applyFill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3" fillId="0" borderId="0" xfId="0" applyFont="1" applyAlignment="1">
      <alignment horizontal="center" vertical="center" wrapText="1"/>
    </xf>
    <xf numFmtId="0" fontId="6" fillId="2" borderId="2" xfId="0" applyFont="1" applyFill="1" applyBorder="1" applyAlignment="1">
      <alignment horizontal="left" vertical="center" wrapText="1"/>
    </xf>
    <xf numFmtId="0" fontId="6" fillId="2" borderId="3" xfId="0" applyFont="1" applyFill="1" applyBorder="1" applyAlignment="1">
      <alignment horizontal="center" vertical="center" wrapText="1"/>
    </xf>
    <xf numFmtId="21" fontId="0" fillId="6" borderId="4" xfId="0" applyNumberFormat="1" applyFont="1" applyFill="1" applyBorder="1" applyAlignment="1">
      <alignment vertical="center" wrapText="1"/>
    </xf>
    <xf numFmtId="21" fontId="0" fillId="0" borderId="4" xfId="0" applyNumberFormat="1" applyFont="1" applyBorder="1" applyAlignment="1">
      <alignment vertical="center" wrapText="1"/>
    </xf>
    <xf numFmtId="0" fontId="6" fillId="2" borderId="5" xfId="0" applyFont="1" applyFill="1" applyBorder="1" applyAlignment="1">
      <alignment horizontal="center" vertical="center" wrapText="1"/>
    </xf>
    <xf numFmtId="21" fontId="0" fillId="6" borderId="6" xfId="0" applyNumberFormat="1" applyFont="1" applyFill="1" applyBorder="1" applyAlignment="1">
      <alignment vertical="center" wrapText="1"/>
    </xf>
    <xf numFmtId="21" fontId="0" fillId="6" borderId="8" xfId="0" applyNumberFormat="1" applyFont="1" applyFill="1" applyBorder="1" applyAlignment="1">
      <alignment vertical="center" wrapText="1"/>
    </xf>
    <xf numFmtId="21" fontId="0" fillId="0" borderId="8" xfId="0" applyNumberFormat="1" applyFont="1" applyBorder="1" applyAlignment="1">
      <alignment vertical="center" wrapText="1"/>
    </xf>
    <xf numFmtId="0" fontId="6" fillId="2" borderId="2" xfId="0" applyFont="1" applyFill="1" applyBorder="1" applyAlignment="1">
      <alignment horizontal="center" vertical="center" wrapText="1"/>
    </xf>
    <xf numFmtId="21" fontId="0" fillId="6" borderId="10" xfId="0" applyNumberFormat="1" applyFont="1" applyFill="1" applyBorder="1" applyAlignment="1">
      <alignment vertical="center" wrapText="1"/>
    </xf>
    <xf numFmtId="21" fontId="0" fillId="0" borderId="2" xfId="0" applyNumberFormat="1" applyFont="1" applyBorder="1" applyAlignment="1">
      <alignment vertical="center" wrapText="1"/>
    </xf>
    <xf numFmtId="21" fontId="0" fillId="6" borderId="2" xfId="0" applyNumberFormat="1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15" fillId="0" borderId="0" xfId="1" applyAlignment="1">
      <alignment vertical="center" wrapText="1"/>
    </xf>
    <xf numFmtId="0" fontId="15" fillId="7" borderId="7" xfId="2" applyFont="1" applyAlignment="1">
      <alignment horizontal="center" vertical="center" wrapText="1"/>
    </xf>
    <xf numFmtId="0" fontId="2" fillId="7" borderId="7" xfId="2" applyFont="1" applyAlignment="1">
      <alignment vertical="center" wrapText="1"/>
    </xf>
    <xf numFmtId="0" fontId="0" fillId="7" borderId="7" xfId="2" applyFont="1" applyAlignment="1">
      <alignment vertical="center" wrapText="1"/>
    </xf>
    <xf numFmtId="21" fontId="0" fillId="0" borderId="6" xfId="0" applyNumberFormat="1" applyFont="1" applyFill="1" applyBorder="1" applyAlignment="1">
      <alignment vertical="center" wrapText="1"/>
    </xf>
    <xf numFmtId="0" fontId="15" fillId="7" borderId="7" xfId="1" applyFill="1" applyBorder="1" applyAlignment="1">
      <alignment horizontal="center" vertical="center" wrapText="1"/>
    </xf>
    <xf numFmtId="164" fontId="15" fillId="7" borderId="7" xfId="1" applyNumberFormat="1" applyFill="1" applyBorder="1" applyAlignment="1">
      <alignment vertical="center" wrapText="1"/>
    </xf>
    <xf numFmtId="21" fontId="15" fillId="7" borderId="7" xfId="2" applyNumberFormat="1" applyFont="1" applyAlignment="1">
      <alignment horizontal="center" vertical="center" wrapText="1"/>
    </xf>
    <xf numFmtId="164" fontId="15" fillId="7" borderId="7" xfId="2" applyNumberFormat="1" applyFont="1" applyAlignment="1">
      <alignment vertical="center" wrapText="1"/>
    </xf>
    <xf numFmtId="21" fontId="0" fillId="0" borderId="10" xfId="0" applyNumberFormat="1" applyFont="1" applyFill="1" applyBorder="1" applyAlignment="1">
      <alignment vertical="center" wrapText="1"/>
    </xf>
    <xf numFmtId="21" fontId="4" fillId="6" borderId="9" xfId="0" applyNumberFormat="1" applyFont="1" applyFill="1" applyBorder="1" applyAlignment="1">
      <alignment horizontal="center" vertical="center" wrapText="1"/>
    </xf>
    <xf numFmtId="21" fontId="4" fillId="0" borderId="9" xfId="0" applyNumberFormat="1" applyFont="1" applyBorder="1" applyAlignment="1">
      <alignment horizontal="center" vertical="center" wrapText="1"/>
    </xf>
    <xf numFmtId="21" fontId="0" fillId="6" borderId="4" xfId="0" applyNumberFormat="1" applyFont="1" applyFill="1" applyBorder="1" applyAlignment="1">
      <alignment horizontal="center" vertical="center" wrapText="1"/>
    </xf>
    <xf numFmtId="21" fontId="0" fillId="0" borderId="4" xfId="0" applyNumberFormat="1" applyFont="1" applyBorder="1" applyAlignment="1">
      <alignment horizontal="center" vertical="center" wrapText="1"/>
    </xf>
    <xf numFmtId="21" fontId="0" fillId="6" borderId="10" xfId="0" applyNumberFormat="1" applyFont="1" applyFill="1" applyBorder="1" applyAlignment="1">
      <alignment horizontal="center" vertical="center" wrapText="1"/>
    </xf>
    <xf numFmtId="21" fontId="0" fillId="0" borderId="2" xfId="0" applyNumberFormat="1" applyFont="1" applyBorder="1" applyAlignment="1">
      <alignment horizontal="center" vertical="center" wrapText="1"/>
    </xf>
    <xf numFmtId="21" fontId="0" fillId="6" borderId="2" xfId="0" applyNumberFormat="1" applyFont="1" applyFill="1" applyBorder="1" applyAlignment="1">
      <alignment horizontal="center" vertical="center" wrapText="1"/>
    </xf>
    <xf numFmtId="21" fontId="0" fillId="6" borderId="8" xfId="0" applyNumberFormat="1" applyFont="1" applyFill="1" applyBorder="1" applyAlignment="1">
      <alignment horizontal="center" vertical="center" wrapText="1"/>
    </xf>
    <xf numFmtId="21" fontId="0" fillId="0" borderId="8" xfId="0" applyNumberFormat="1" applyFont="1" applyBorder="1" applyAlignment="1">
      <alignment horizontal="center" vertical="center" wrapText="1"/>
    </xf>
    <xf numFmtId="0" fontId="16" fillId="7" borderId="7" xfId="2" applyFont="1" applyAlignment="1">
      <alignment horizontal="center" vertical="center" wrapText="1"/>
    </xf>
    <xf numFmtId="0" fontId="0" fillId="7" borderId="7" xfId="2" applyFont="1"/>
    <xf numFmtId="0" fontId="17" fillId="0" borderId="0" xfId="0" applyFont="1"/>
    <xf numFmtId="1" fontId="16" fillId="7" borderId="7" xfId="2" quotePrefix="1" applyNumberFormat="1" applyFont="1" applyAlignment="1">
      <alignment horizontal="center" vertical="center" wrapText="1"/>
    </xf>
    <xf numFmtId="164" fontId="0" fillId="0" borderId="0" xfId="0" applyNumberFormat="1"/>
    <xf numFmtId="0" fontId="0" fillId="0" borderId="0" xfId="0" applyFill="1" applyAlignment="1">
      <alignment vertical="center"/>
    </xf>
    <xf numFmtId="0" fontId="9" fillId="0" borderId="0" xfId="0" applyFont="1" applyFill="1"/>
    <xf numFmtId="21" fontId="16" fillId="7" borderId="7" xfId="2" applyNumberFormat="1" applyFont="1" applyAlignment="1">
      <alignment horizontal="center" vertical="center" wrapText="1"/>
    </xf>
    <xf numFmtId="164" fontId="16" fillId="7" borderId="7" xfId="2" applyNumberFormat="1" applyFont="1" applyAlignment="1">
      <alignment horizontal="center" vertical="center" wrapText="1"/>
    </xf>
    <xf numFmtId="0" fontId="5" fillId="0" borderId="0" xfId="0" applyFont="1" applyFill="1"/>
    <xf numFmtId="0" fontId="16" fillId="7" borderId="7" xfId="1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 wrapText="1"/>
    </xf>
    <xf numFmtId="0" fontId="16" fillId="7" borderId="7" xfId="2" applyFont="1" applyFill="1" applyBorder="1" applyAlignment="1">
      <alignment horizontal="center" vertical="center" wrapText="1"/>
    </xf>
    <xf numFmtId="21" fontId="15" fillId="7" borderId="7" xfId="2" applyNumberFormat="1" applyFont="1" applyFill="1" applyBorder="1" applyAlignment="1">
      <alignment horizontal="center" vertical="center" wrapText="1"/>
    </xf>
    <xf numFmtId="21" fontId="0" fillId="6" borderId="12" xfId="0" applyNumberFormat="1" applyFont="1" applyFill="1" applyBorder="1" applyAlignment="1">
      <alignment horizontal="center" vertical="center" wrapText="1"/>
    </xf>
    <xf numFmtId="21" fontId="0" fillId="0" borderId="12" xfId="0" applyNumberFormat="1" applyFont="1" applyBorder="1" applyAlignment="1">
      <alignment horizontal="center" vertical="center" wrapText="1"/>
    </xf>
    <xf numFmtId="0" fontId="12" fillId="2" borderId="3" xfId="0" applyFont="1" applyFill="1" applyBorder="1" applyAlignment="1">
      <alignment horizontal="center" vertical="center" wrapText="1"/>
    </xf>
    <xf numFmtId="0" fontId="2" fillId="7" borderId="7" xfId="2" applyFont="1" applyFill="1" applyBorder="1" applyAlignment="1">
      <alignment vertical="center" wrapText="1"/>
    </xf>
    <xf numFmtId="21" fontId="16" fillId="7" borderId="7" xfId="2" applyNumberFormat="1" applyFont="1" applyFill="1" applyBorder="1" applyAlignment="1">
      <alignment horizontal="center" vertical="center" wrapText="1"/>
    </xf>
    <xf numFmtId="21" fontId="0" fillId="6" borderId="14" xfId="0" applyNumberFormat="1" applyFont="1" applyFill="1" applyBorder="1" applyAlignment="1">
      <alignment vertical="center" wrapText="1"/>
    </xf>
    <xf numFmtId="164" fontId="16" fillId="7" borderId="7" xfId="2" applyNumberFormat="1" applyFont="1" applyFill="1" applyBorder="1" applyAlignment="1">
      <alignment horizontal="center" vertical="center" wrapText="1"/>
    </xf>
    <xf numFmtId="21" fontId="0" fillId="0" borderId="14" xfId="0" applyNumberFormat="1" applyFont="1" applyBorder="1" applyAlignment="1">
      <alignment vertical="center" wrapText="1"/>
    </xf>
    <xf numFmtId="0" fontId="0" fillId="7" borderId="7" xfId="2" applyFont="1" applyFill="1" applyBorder="1" applyAlignment="1">
      <alignment vertical="center" wrapText="1"/>
    </xf>
    <xf numFmtId="0" fontId="19" fillId="0" borderId="0" xfId="0" applyFont="1"/>
    <xf numFmtId="1" fontId="20" fillId="8" borderId="7" xfId="2" quotePrefix="1" applyNumberFormat="1" applyFont="1" applyFill="1" applyAlignment="1">
      <alignment horizontal="center" vertical="center" wrapText="1"/>
    </xf>
    <xf numFmtId="0" fontId="18" fillId="7" borderId="7" xfId="2" applyFont="1" applyAlignment="1">
      <alignment vertical="center" wrapText="1"/>
    </xf>
    <xf numFmtId="0" fontId="18" fillId="7" borderId="7" xfId="2" applyFont="1" applyFill="1" applyBorder="1" applyAlignment="1">
      <alignment vertical="center" wrapText="1"/>
    </xf>
    <xf numFmtId="21" fontId="15" fillId="7" borderId="7" xfId="1" applyNumberFormat="1" applyFill="1" applyBorder="1" applyAlignment="1">
      <alignment horizontal="center" vertical="center" wrapText="1"/>
    </xf>
    <xf numFmtId="21" fontId="15" fillId="7" borderId="7" xfId="1" applyNumberFormat="1" applyFont="1" applyFill="1" applyBorder="1" applyAlignment="1">
      <alignment horizontal="center" vertical="center" wrapText="1"/>
    </xf>
    <xf numFmtId="1" fontId="20" fillId="4" borderId="7" xfId="2" quotePrefix="1" applyNumberFormat="1" applyFont="1" applyFill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2" fillId="2" borderId="13" xfId="0" applyFont="1" applyFill="1" applyBorder="1" applyAlignment="1">
      <alignment horizontal="center" vertical="center" wrapText="1"/>
    </xf>
    <xf numFmtId="21" fontId="4" fillId="6" borderId="15" xfId="0" applyNumberFormat="1" applyFont="1" applyFill="1" applyBorder="1" applyAlignment="1">
      <alignment horizontal="center" vertical="center" wrapText="1"/>
    </xf>
    <xf numFmtId="21" fontId="4" fillId="0" borderId="15" xfId="0" applyNumberFormat="1" applyFont="1" applyBorder="1" applyAlignment="1">
      <alignment horizontal="center" vertical="center" wrapText="1"/>
    </xf>
    <xf numFmtId="21" fontId="0" fillId="6" borderId="16" xfId="0" applyNumberFormat="1" applyFont="1" applyFill="1" applyBorder="1" applyAlignment="1">
      <alignment vertical="center" wrapText="1"/>
    </xf>
    <xf numFmtId="21" fontId="0" fillId="0" borderId="16" xfId="0" applyNumberFormat="1" applyFont="1" applyBorder="1" applyAlignment="1">
      <alignment vertical="center" wrapText="1"/>
    </xf>
    <xf numFmtId="0" fontId="15" fillId="7" borderId="0" xfId="1" applyFill="1" applyBorder="1" applyAlignment="1">
      <alignment horizontal="center" vertical="center" wrapText="1"/>
    </xf>
    <xf numFmtId="1" fontId="16" fillId="7" borderId="7" xfId="2" quotePrefix="1" applyNumberFormat="1" applyFont="1" applyAlignment="1" applyProtection="1">
      <alignment horizontal="center" vertical="center" wrapText="1"/>
      <protection locked="0"/>
    </xf>
    <xf numFmtId="1" fontId="20" fillId="8" borderId="7" xfId="2" quotePrefix="1" applyNumberFormat="1" applyFont="1" applyFill="1" applyAlignment="1" applyProtection="1">
      <alignment horizontal="center" vertical="center" wrapText="1"/>
      <protection locked="0"/>
    </xf>
    <xf numFmtId="1" fontId="20" fillId="4" borderId="7" xfId="2" quotePrefix="1" applyNumberFormat="1" applyFont="1" applyFill="1" applyAlignment="1" applyProtection="1">
      <alignment horizontal="center" vertical="center" wrapText="1"/>
      <protection locked="0"/>
    </xf>
    <xf numFmtId="0" fontId="0" fillId="7" borderId="7" xfId="2" applyFont="1" applyFill="1" applyBorder="1"/>
    <xf numFmtId="21" fontId="0" fillId="0" borderId="13" xfId="0" applyNumberFormat="1" applyFont="1" applyBorder="1" applyAlignment="1">
      <alignment vertical="center" wrapText="1"/>
    </xf>
    <xf numFmtId="21" fontId="0" fillId="6" borderId="13" xfId="0" applyNumberFormat="1" applyFont="1" applyFill="1" applyBorder="1" applyAlignment="1">
      <alignment vertical="center" wrapText="1"/>
    </xf>
    <xf numFmtId="1" fontId="24" fillId="5" borderId="7" xfId="2" quotePrefix="1" applyNumberFormat="1" applyFont="1" applyFill="1" applyAlignment="1" applyProtection="1">
      <alignment horizontal="center" vertical="center" wrapText="1"/>
      <protection locked="0"/>
    </xf>
    <xf numFmtId="21" fontId="9" fillId="0" borderId="2" xfId="0" applyNumberFormat="1" applyFont="1" applyFill="1" applyBorder="1" applyAlignment="1">
      <alignment horizontal="center" vertical="center" wrapText="1"/>
    </xf>
    <xf numFmtId="21" fontId="9" fillId="0" borderId="2" xfId="0" applyNumberFormat="1" applyFont="1" applyFill="1" applyBorder="1" applyAlignment="1">
      <alignment vertical="center" wrapText="1"/>
    </xf>
    <xf numFmtId="164" fontId="25" fillId="7" borderId="7" xfId="2" applyNumberFormat="1" applyFont="1" applyAlignment="1">
      <alignment vertical="center" wrapText="1"/>
    </xf>
    <xf numFmtId="21" fontId="4" fillId="0" borderId="9" xfId="0" applyNumberFormat="1" applyFont="1" applyFill="1" applyBorder="1" applyAlignment="1">
      <alignment horizontal="center" vertical="center" wrapText="1"/>
    </xf>
    <xf numFmtId="21" fontId="4" fillId="6" borderId="1" xfId="0" applyNumberFormat="1" applyFont="1" applyFill="1" applyBorder="1" applyAlignment="1">
      <alignment horizontal="center" vertical="center" wrapText="1"/>
    </xf>
    <xf numFmtId="20" fontId="15" fillId="7" borderId="7" xfId="2" applyNumberFormat="1" applyFont="1" applyAlignment="1">
      <alignment horizontal="center" vertical="center" wrapText="1"/>
    </xf>
    <xf numFmtId="20" fontId="7" fillId="0" borderId="9" xfId="0" applyNumberFormat="1" applyFont="1" applyBorder="1" applyAlignment="1">
      <alignment horizontal="center" vertical="center" wrapText="1"/>
    </xf>
    <xf numFmtId="21" fontId="0" fillId="0" borderId="4" xfId="0" applyNumberFormat="1" applyFont="1" applyFill="1" applyBorder="1" applyAlignment="1">
      <alignment horizontal="center" vertical="center" wrapText="1"/>
    </xf>
    <xf numFmtId="21" fontId="4" fillId="0" borderId="1" xfId="0" applyNumberFormat="1" applyFont="1" applyBorder="1" applyAlignment="1" applyProtection="1">
      <alignment horizontal="center" vertical="center" wrapText="1"/>
      <protection locked="0"/>
    </xf>
    <xf numFmtId="21" fontId="22" fillId="0" borderId="1" xfId="0" applyNumberFormat="1" applyFont="1" applyFill="1" applyBorder="1" applyAlignment="1" applyProtection="1">
      <alignment horizontal="center" vertical="center" wrapText="1"/>
      <protection locked="0"/>
    </xf>
    <xf numFmtId="21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21" fontId="4" fillId="0" borderId="1" xfId="0" applyNumberFormat="1" applyFont="1" applyBorder="1" applyAlignment="1">
      <alignment horizontal="center" vertical="center" wrapText="1"/>
    </xf>
    <xf numFmtId="21" fontId="16" fillId="7" borderId="7" xfId="1" applyNumberFormat="1" applyFont="1" applyFill="1" applyBorder="1" applyAlignment="1">
      <alignment horizontal="center" vertical="center" wrapText="1"/>
    </xf>
    <xf numFmtId="21" fontId="16" fillId="7" borderId="7" xfId="1" quotePrefix="1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15" fillId="0" borderId="0" xfId="2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21" fontId="15" fillId="0" borderId="0" xfId="1" applyNumberFormat="1" applyFill="1" applyBorder="1" applyAlignment="1">
      <alignment horizontal="left" vertical="center" wrapText="1"/>
    </xf>
    <xf numFmtId="0" fontId="2" fillId="0" borderId="0" xfId="2" applyFont="1" applyFill="1" applyBorder="1" applyAlignment="1">
      <alignment vertical="center" wrapText="1"/>
    </xf>
    <xf numFmtId="21" fontId="0" fillId="0" borderId="0" xfId="0" applyNumberFormat="1" applyFont="1" applyFill="1" applyBorder="1" applyAlignment="1">
      <alignment vertical="center" wrapText="1"/>
    </xf>
    <xf numFmtId="21" fontId="16" fillId="0" borderId="0" xfId="2" applyNumberFormat="1" applyFont="1" applyFill="1" applyBorder="1" applyAlignment="1">
      <alignment vertical="center" wrapText="1"/>
    </xf>
    <xf numFmtId="21" fontId="4" fillId="0" borderId="0" xfId="0" applyNumberFormat="1" applyFont="1" applyFill="1" applyBorder="1" applyAlignment="1">
      <alignment horizontal="left" vertical="center" wrapText="1"/>
    </xf>
    <xf numFmtId="164" fontId="15" fillId="0" borderId="0" xfId="1" applyNumberFormat="1" applyFill="1" applyBorder="1" applyAlignment="1">
      <alignment vertical="center" wrapText="1"/>
    </xf>
    <xf numFmtId="0" fontId="0" fillId="0" borderId="0" xfId="2" applyFont="1" applyFill="1" applyBorder="1" applyAlignment="1">
      <alignment vertical="center" wrapText="1"/>
    </xf>
    <xf numFmtId="21" fontId="0" fillId="0" borderId="0" xfId="0" applyNumberFormat="1" applyFont="1" applyFill="1" applyBorder="1" applyAlignment="1">
      <alignment horizontal="center" vertical="center" wrapText="1"/>
    </xf>
    <xf numFmtId="164" fontId="15" fillId="0" borderId="0" xfId="2" applyNumberFormat="1" applyFont="1" applyFill="1" applyBorder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21" fontId="4" fillId="0" borderId="0" xfId="0" applyNumberFormat="1" applyFont="1" applyFill="1" applyBorder="1" applyAlignment="1">
      <alignment horizontal="center" vertical="center" wrapText="1"/>
    </xf>
    <xf numFmtId="0" fontId="0" fillId="0" borderId="0" xfId="2" applyFont="1" applyFill="1" applyBorder="1"/>
    <xf numFmtId="21" fontId="16" fillId="0" borderId="0" xfId="2" applyNumberFormat="1" applyFont="1" applyFill="1" applyBorder="1" applyAlignment="1">
      <alignment horizontal="right" vertical="center" wrapText="1"/>
    </xf>
    <xf numFmtId="164" fontId="0" fillId="0" borderId="0" xfId="0" applyNumberFormat="1" applyFont="1" applyFill="1" applyBorder="1" applyAlignment="1">
      <alignment vertical="center" wrapText="1"/>
    </xf>
    <xf numFmtId="20" fontId="7" fillId="0" borderId="0" xfId="0" applyNumberFormat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vertical="center" wrapText="1"/>
    </xf>
    <xf numFmtId="0" fontId="16" fillId="7" borderId="11" xfId="2" applyFont="1" applyFill="1" applyBorder="1" applyAlignment="1">
      <alignment horizontal="center" vertical="center" wrapText="1"/>
    </xf>
    <xf numFmtId="21" fontId="22" fillId="6" borderId="1" xfId="0" applyNumberFormat="1" applyFont="1" applyFill="1" applyBorder="1" applyAlignment="1">
      <alignment horizontal="center" vertical="center" wrapText="1"/>
    </xf>
    <xf numFmtId="21" fontId="22" fillId="0" borderId="1" xfId="0" applyNumberFormat="1" applyFont="1" applyBorder="1" applyAlignment="1">
      <alignment horizontal="center" vertical="center" wrapText="1"/>
    </xf>
    <xf numFmtId="1" fontId="15" fillId="7" borderId="7" xfId="2" applyNumberFormat="1" applyFont="1" applyAlignment="1">
      <alignment horizontal="center" vertical="center" wrapText="1"/>
    </xf>
    <xf numFmtId="1" fontId="15" fillId="7" borderId="7" xfId="2" applyNumberFormat="1" applyFont="1" applyAlignment="1">
      <alignment vertical="center" wrapText="1"/>
    </xf>
    <xf numFmtId="0" fontId="23" fillId="0" borderId="0" xfId="0" applyFont="1" applyFill="1" applyAlignment="1">
      <alignment vertical="center" wrapText="1"/>
    </xf>
    <xf numFmtId="0" fontId="16" fillId="7" borderId="11" xfId="1" applyFont="1" applyFill="1" applyBorder="1" applyAlignment="1">
      <alignment horizontal="center" vertical="center" wrapText="1"/>
    </xf>
    <xf numFmtId="1" fontId="15" fillId="7" borderId="11" xfId="1" applyNumberFormat="1" applyFont="1" applyFill="1" applyBorder="1" applyAlignment="1">
      <alignment horizontal="center" vertical="center" wrapText="1"/>
    </xf>
    <xf numFmtId="1" fontId="15" fillId="7" borderId="11" xfId="1" applyNumberFormat="1" applyFont="1" applyFill="1" applyBorder="1" applyAlignment="1">
      <alignment vertical="center" wrapText="1"/>
    </xf>
    <xf numFmtId="0" fontId="3" fillId="0" borderId="0" xfId="0" applyFont="1" applyFill="1" applyAlignment="1">
      <alignment vertical="center" wrapText="1"/>
    </xf>
    <xf numFmtId="1" fontId="15" fillId="7" borderId="11" xfId="2" applyNumberFormat="1" applyFont="1" applyFill="1" applyBorder="1" applyAlignment="1">
      <alignment vertical="center" wrapText="1"/>
    </xf>
    <xf numFmtId="1" fontId="25" fillId="7" borderId="7" xfId="2" applyNumberFormat="1" applyFont="1" applyAlignment="1">
      <alignment vertical="center" wrapText="1"/>
    </xf>
    <xf numFmtId="1" fontId="15" fillId="7" borderId="7" xfId="1" applyNumberFormat="1" applyFont="1" applyFill="1" applyBorder="1" applyAlignment="1">
      <alignment horizontal="right" vertical="center" wrapText="1"/>
    </xf>
    <xf numFmtId="1" fontId="15" fillId="7" borderId="7" xfId="2" applyNumberFormat="1" applyFont="1" applyAlignment="1">
      <alignment horizontal="right" vertical="center" wrapText="1"/>
    </xf>
    <xf numFmtId="1" fontId="15" fillId="7" borderId="11" xfId="2" applyNumberFormat="1" applyFont="1" applyFill="1" applyBorder="1" applyAlignment="1">
      <alignment horizontal="right" vertical="center" wrapText="1"/>
    </xf>
    <xf numFmtId="1" fontId="15" fillId="7" borderId="11" xfId="1" applyNumberFormat="1" applyFont="1" applyFill="1" applyBorder="1" applyAlignment="1">
      <alignment horizontal="right" vertical="center" wrapText="1"/>
    </xf>
    <xf numFmtId="1" fontId="15" fillId="7" borderId="7" xfId="1" applyNumberFormat="1" applyFill="1" applyBorder="1" applyAlignment="1" applyProtection="1">
      <alignment horizontal="center" vertical="center" wrapText="1"/>
      <protection locked="0"/>
    </xf>
    <xf numFmtId="1" fontId="15" fillId="7" borderId="7" xfId="1" applyNumberFormat="1" applyFill="1" applyBorder="1" applyProtection="1">
      <protection locked="0"/>
    </xf>
    <xf numFmtId="1" fontId="15" fillId="7" borderId="7" xfId="1" applyNumberFormat="1" applyFill="1" applyBorder="1" applyAlignment="1" applyProtection="1">
      <alignment vertical="center" wrapText="1"/>
      <protection locked="0"/>
    </xf>
    <xf numFmtId="1" fontId="21" fillId="7" borderId="7" xfId="2" applyNumberFormat="1" applyFont="1" applyAlignment="1" applyProtection="1">
      <alignment vertical="center" wrapText="1"/>
      <protection locked="0"/>
    </xf>
    <xf numFmtId="1" fontId="15" fillId="7" borderId="7" xfId="2" applyNumberFormat="1" applyFont="1" applyAlignment="1" applyProtection="1">
      <alignment vertical="center" wrapText="1"/>
      <protection locked="0"/>
    </xf>
    <xf numFmtId="1" fontId="1" fillId="7" borderId="7" xfId="2" applyNumberFormat="1" applyFont="1" applyAlignment="1" applyProtection="1">
      <alignment vertical="center" wrapText="1"/>
      <protection locked="0"/>
    </xf>
    <xf numFmtId="1" fontId="15" fillId="7" borderId="11" xfId="1" applyNumberFormat="1" applyFont="1" applyFill="1" applyBorder="1"/>
    <xf numFmtId="1" fontId="21" fillId="7" borderId="11" xfId="2" applyNumberFormat="1" applyFont="1" applyFill="1" applyBorder="1" applyAlignment="1">
      <alignment vertical="center" wrapText="1"/>
    </xf>
    <xf numFmtId="1" fontId="1" fillId="7" borderId="11" xfId="2" applyNumberFormat="1" applyFont="1" applyFill="1" applyBorder="1" applyAlignment="1">
      <alignment vertical="center" wrapText="1"/>
    </xf>
    <xf numFmtId="0" fontId="5" fillId="0" borderId="0" xfId="0" applyFont="1" applyFill="1" applyAlignment="1">
      <alignment horizontal="center" vertical="center" wrapText="1"/>
    </xf>
    <xf numFmtId="0" fontId="10" fillId="0" borderId="0" xfId="0" applyFont="1" applyFill="1" applyAlignment="1">
      <alignment vertical="center" wrapText="1"/>
    </xf>
    <xf numFmtId="0" fontId="6" fillId="0" borderId="0" xfId="0" applyFont="1" applyFill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12" fillId="0" borderId="0" xfId="0" applyFont="1" applyFill="1" applyAlignment="1">
      <alignment horizontal="center" vertical="center" wrapText="1"/>
    </xf>
    <xf numFmtId="0" fontId="11" fillId="0" borderId="0" xfId="0" applyFont="1" applyFill="1" applyAlignment="1">
      <alignment vertical="center" wrapText="1"/>
    </xf>
    <xf numFmtId="0" fontId="17" fillId="0" borderId="0" xfId="0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23" fillId="3" borderId="0" xfId="0" applyFont="1" applyFill="1" applyAlignment="1">
      <alignment horizontal="center" vertical="center" wrapText="1"/>
    </xf>
  </cellXfs>
  <cellStyles count="3">
    <cellStyle name="Avertissement" xfId="1" builtinId="11"/>
    <cellStyle name="Normal" xfId="0" builtinId="0"/>
    <cellStyle name="Note" xfId="2" builtinId="10"/>
  </cellStyles>
  <dxfs count="475"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26" formatCode="hh:mm:ss"/>
      <alignment horizontal="center" vertical="center" textRotation="0" wrapText="1" indent="0" justifyLastLine="0" shrinkToFit="0" readingOrder="0"/>
    </dxf>
    <dxf>
      <font>
        <b/>
      </font>
      <numFmt numFmtId="26" formatCode="hh:mm:ss"/>
      <alignment horizontal="center" vertical="center" textRotation="0" wrapText="1" 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5" formatCode="hh:mm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color theme="0"/>
      </font>
      <fill>
        <patternFill patternType="solid"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numFmt numFmtId="1" formatCode="0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4"/>
        </right>
        <top style="thin">
          <color theme="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26" formatCode="hh:mm:ss"/>
      <alignment horizontal="center" vertical="center" textRotation="0" wrapText="1" indent="0" justifyLastLine="0" shrinkToFit="0" readingOrder="0"/>
    </dxf>
    <dxf>
      <font>
        <b/>
      </font>
      <numFmt numFmtId="26" formatCode="hh:mm:ss"/>
      <alignment horizontal="center" vertical="center" textRotation="0" wrapText="1" 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color theme="0"/>
      </font>
      <fill>
        <patternFill patternType="solid"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theme="4"/>
        </right>
        <top style="thin">
          <color theme="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outline="0">
        <left style="thin">
          <color rgb="FFB2B2B2"/>
        </left>
      </border>
      <protection locked="0" hidden="0"/>
    </dxf>
    <dxf>
      <font>
        <b/>
      </font>
      <numFmt numFmtId="26" formatCode="hh:mm:ss"/>
      <alignment horizontal="center" vertical="center" textRotation="0" wrapText="1" 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rgb="FFB2B2B2"/>
        </right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/>
        <i val="0"/>
        <color theme="1"/>
      </font>
      <fill>
        <patternFill>
          <bgColor rgb="FFFEC7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alignment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26" formatCode="hh:mm:ss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Helvetica Neue"/>
        <family val="2"/>
        <scheme val="none"/>
      </font>
      <fill>
        <patternFill patternType="none">
          <fgColor indexed="64"/>
          <bgColor indexed="65"/>
        </patternFill>
      </fill>
      <alignment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color theme="1"/>
      </font>
      <fill>
        <patternFill>
          <bgColor rgb="FF00B0F0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numFmt numFmtId="164" formatCode="[$-F400]h:mm:ss\ AM/PM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rgb="FFB2B2B2"/>
        </left>
        <right style="thin">
          <color theme="4"/>
        </right>
        <top style="thin">
          <color theme="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</dxf>
    <dxf>
      <font>
        <b/>
      </font>
      <numFmt numFmtId="26" formatCode="hh:mm:ss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B2B2B2"/>
        </right>
        <top style="thin">
          <color rgb="FF000000"/>
        </top>
        <bottom/>
      </border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color theme="1"/>
      </font>
      <fill>
        <patternFill>
          <bgColor rgb="FF00B0F0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numFmt numFmtId="1" formatCode="0"/>
      <alignment horizontal="general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theme="4"/>
        </right>
        <top/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outline="0">
        <left style="thin">
          <color rgb="FFB2B2B2"/>
        </left>
      </border>
    </dxf>
    <dxf>
      <font>
        <b/>
      </font>
      <numFmt numFmtId="26" formatCode="hh:mm:ss"/>
      <alignment horizontal="center" vertical="center" textRotation="0" wrapText="1" 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rgb="FFB2B2B2"/>
        </right>
        <top/>
        <bottom style="thin">
          <color theme="4"/>
        </bottom>
      </border>
    </dxf>
    <dxf>
      <alignment horizontal="general" vertical="center" textRotation="0" wrapText="1" relativeIndent="0" justifyLastLine="0" shrinkToFit="0" readingOrder="0"/>
      <border outline="0">
        <right style="thin">
          <color theme="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color theme="1"/>
      </font>
      <fill>
        <patternFill>
          <bgColor rgb="FF00B0F0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numFmt numFmtId="1" formatCode="0"/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rgb="FFB2B2B2"/>
        </left>
        <right style="thin">
          <color rgb="FFB2B2B2"/>
        </right>
        <top/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>
        <left style="thin">
          <color rgb="FFB2B2B2"/>
        </left>
      </border>
      <protection locked="0" hidden="0"/>
    </dxf>
    <dxf>
      <font>
        <b/>
        <sz val="12"/>
        <color rgb="FFFF0000"/>
      </font>
      <numFmt numFmtId="26" formatCode="hh:mm:ss"/>
      <alignment horizontal="center" vertical="center" textRotation="0" wrapText="1" indent="0" justifyLastLine="0" shrinkToFit="0" readingOrder="0"/>
      <border outline="0">
        <right style="thin">
          <color rgb="FFB2B2B2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rgb="FFB2B2B2"/>
        </right>
        <top/>
        <bottom style="thin">
          <color theme="4"/>
        </bottom>
      </border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family val="2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right style="thin">
          <color theme="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 patternType="solid"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00B0F0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9B10C8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color theme="1"/>
      </font>
      <fill>
        <patternFill>
          <bgColor rgb="FFFEC700"/>
        </patternFill>
      </fill>
    </dxf>
    <dxf>
      <font>
        <color theme="1"/>
      </font>
      <fill>
        <patternFill>
          <bgColor rgb="FF00B0F0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00B0F0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00B0F0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9B10C8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00B0F0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u val="none"/>
        <color rgb="FFFFFF0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9B10C8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</dxfs>
  <tableStyles count="0" defaultTableStyle="TableStyleMedium2" defaultPivotStyle="PivotStyleLight16"/>
  <colors>
    <mruColors>
      <color rgb="FF9A7097"/>
      <color rgb="FFE676E0"/>
      <color rgb="FFFEC700"/>
      <color rgb="FFAE70AD"/>
      <color rgb="FFAAAAAA"/>
      <color rgb="FFE677E0"/>
      <color rgb="FFFFD966"/>
      <color rgb="FFC00000"/>
      <color rgb="FFD9E1F2"/>
      <color rgb="FF9B10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48</xdr:row>
      <xdr:rowOff>0</xdr:rowOff>
    </xdr:from>
    <xdr:to>
      <xdr:col>2</xdr:col>
      <xdr:colOff>825500</xdr:colOff>
      <xdr:row>59</xdr:row>
      <xdr:rowOff>101600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F5FE60D-4638-304D-BD25-A6782FAE63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2400" y="11912600"/>
          <a:ext cx="3924300" cy="27813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342900</xdr:colOff>
      <xdr:row>3</xdr:row>
      <xdr:rowOff>90958</xdr:rowOff>
    </xdr:from>
    <xdr:to>
      <xdr:col>8</xdr:col>
      <xdr:colOff>957400</xdr:colOff>
      <xdr:row>5</xdr:row>
      <xdr:rowOff>167391</xdr:rowOff>
    </xdr:to>
    <xdr:sp macro="[0]!Feuil2.masqueCo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765D5736-4EBC-4A4A-AFFE-A108BF00AE6F}"/>
            </a:ext>
          </a:extLst>
        </xdr:cNvPr>
        <xdr:cNvSpPr>
          <a:spLocks noChangeAspect="1"/>
        </xdr:cNvSpPr>
      </xdr:nvSpPr>
      <xdr:spPr>
        <a:xfrm>
          <a:off x="15074900" y="1058324"/>
          <a:ext cx="1444233" cy="482832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SIMPLIFIEE</a:t>
          </a:r>
        </a:p>
      </xdr:txBody>
    </xdr:sp>
    <xdr:clientData/>
  </xdr:twoCellAnchor>
  <xdr:twoCellAnchor editAs="absolute">
    <xdr:from>
      <xdr:col>9</xdr:col>
      <xdr:colOff>4233</xdr:colOff>
      <xdr:row>3</xdr:row>
      <xdr:rowOff>90958</xdr:rowOff>
    </xdr:from>
    <xdr:to>
      <xdr:col>10</xdr:col>
      <xdr:colOff>93800</xdr:colOff>
      <xdr:row>5</xdr:row>
      <xdr:rowOff>167391</xdr:rowOff>
    </xdr:to>
    <xdr:sp macro="[0]!Feuil2.afficheCo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830B93D9-F31F-E342-B338-A90590086317}"/>
            </a:ext>
          </a:extLst>
        </xdr:cNvPr>
        <xdr:cNvSpPr>
          <a:spLocks noChangeAspect="1"/>
        </xdr:cNvSpPr>
      </xdr:nvSpPr>
      <xdr:spPr>
        <a:xfrm>
          <a:off x="16717433" y="1058324"/>
          <a:ext cx="1435767" cy="482832"/>
        </a:xfrm>
        <a:prstGeom prst="roundRect">
          <a:avLst/>
        </a:prstGeom>
        <a:solidFill>
          <a:schemeClr val="accent6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UTILISATEUR</a:t>
          </a:r>
        </a:p>
      </xdr:txBody>
    </xdr:sp>
    <xdr:clientData/>
  </xdr:twoCellAnchor>
  <xdr:twoCellAnchor editAs="absolute">
    <xdr:from>
      <xdr:col>7</xdr:col>
      <xdr:colOff>330200</xdr:colOff>
      <xdr:row>7</xdr:row>
      <xdr:rowOff>184092</xdr:rowOff>
    </xdr:from>
    <xdr:to>
      <xdr:col>8</xdr:col>
      <xdr:colOff>944700</xdr:colOff>
      <xdr:row>10</xdr:row>
      <xdr:rowOff>40390</xdr:rowOff>
    </xdr:to>
    <xdr:sp macro="[0]!Feuil2.couleur_Liv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402F8FD2-DDB9-3640-9015-6E2413CBF477}"/>
            </a:ext>
          </a:extLst>
        </xdr:cNvPr>
        <xdr:cNvSpPr>
          <a:spLocks noChangeAspect="1"/>
        </xdr:cNvSpPr>
      </xdr:nvSpPr>
      <xdr:spPr>
        <a:xfrm>
          <a:off x="15062200" y="1964257"/>
          <a:ext cx="1444233" cy="465899"/>
        </a:xfrm>
        <a:prstGeom prst="roundRect">
          <a:avLst/>
        </a:prstGeom>
        <a:solidFill>
          <a:srgbClr val="C00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LIVE SPECIAL</a:t>
          </a:r>
        </a:p>
      </xdr:txBody>
    </xdr:sp>
    <xdr:clientData/>
  </xdr:twoCellAnchor>
  <xdr:twoCellAnchor editAs="absolute">
    <xdr:from>
      <xdr:col>8</xdr:col>
      <xdr:colOff>1151466</xdr:colOff>
      <xdr:row>7</xdr:row>
      <xdr:rowOff>177037</xdr:rowOff>
    </xdr:from>
    <xdr:to>
      <xdr:col>10</xdr:col>
      <xdr:colOff>89566</xdr:colOff>
      <xdr:row>10</xdr:row>
      <xdr:rowOff>33335</xdr:rowOff>
    </xdr:to>
    <xdr:sp macro="[0]!Feuil2.couleur_EmissionsSpecial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5638917D-BBCF-714E-B2AA-C539D96A1211}"/>
            </a:ext>
          </a:extLst>
        </xdr:cNvPr>
        <xdr:cNvSpPr>
          <a:spLocks/>
        </xdr:cNvSpPr>
      </xdr:nvSpPr>
      <xdr:spPr>
        <a:xfrm>
          <a:off x="16670733" y="1961192"/>
          <a:ext cx="1439668" cy="474675"/>
        </a:xfrm>
        <a:prstGeom prst="roundRect">
          <a:avLst/>
        </a:prstGeom>
        <a:solidFill>
          <a:srgbClr val="FFC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tx1"/>
              </a:solidFill>
            </a:rPr>
            <a:t>EMISSION</a:t>
          </a:r>
          <a:r>
            <a:rPr lang="fr-FR" sz="1100" baseline="0">
              <a:solidFill>
                <a:schemeClr val="tx1"/>
              </a:solidFill>
            </a:rPr>
            <a:t> SPECIALE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358265</xdr:colOff>
      <xdr:row>12</xdr:row>
      <xdr:rowOff>92213</xdr:rowOff>
    </xdr:from>
    <xdr:to>
      <xdr:col>8</xdr:col>
      <xdr:colOff>972765</xdr:colOff>
      <xdr:row>13</xdr:row>
      <xdr:rowOff>354284</xdr:rowOff>
    </xdr:to>
    <xdr:sp macro="[0]!Feuil2.SansPub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400B0D44-E6F5-A948-8BD3-9A4FEDFBF6F3}"/>
            </a:ext>
          </a:extLst>
        </xdr:cNvPr>
        <xdr:cNvSpPr>
          <a:spLocks noChangeAspect="1"/>
        </xdr:cNvSpPr>
      </xdr:nvSpPr>
      <xdr:spPr>
        <a:xfrm>
          <a:off x="15090265" y="2888378"/>
          <a:ext cx="1444233" cy="465272"/>
        </a:xfrm>
        <a:prstGeom prst="roundRect">
          <a:avLst/>
        </a:prstGeom>
        <a:solidFill>
          <a:srgbClr val="9A7097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Masquer PUB</a:t>
          </a:r>
        </a:p>
      </xdr:txBody>
    </xdr:sp>
    <xdr:clientData/>
  </xdr:twoCellAnchor>
  <xdr:twoCellAnchor editAs="absolute">
    <xdr:from>
      <xdr:col>9</xdr:col>
      <xdr:colOff>16464</xdr:colOff>
      <xdr:row>12</xdr:row>
      <xdr:rowOff>94473</xdr:rowOff>
    </xdr:from>
    <xdr:to>
      <xdr:col>10</xdr:col>
      <xdr:colOff>121394</xdr:colOff>
      <xdr:row>13</xdr:row>
      <xdr:rowOff>343139</xdr:rowOff>
    </xdr:to>
    <xdr:sp macro="[0]!Feuil2.AfficheToutesLignes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6F342323-AE3D-6A43-A45A-D1D9FEFD04AE}"/>
            </a:ext>
          </a:extLst>
        </xdr:cNvPr>
        <xdr:cNvSpPr>
          <a:spLocks noChangeAspect="1"/>
        </xdr:cNvSpPr>
      </xdr:nvSpPr>
      <xdr:spPr>
        <a:xfrm>
          <a:off x="16704131" y="2909256"/>
          <a:ext cx="1438098" cy="454792"/>
        </a:xfrm>
        <a:prstGeom prst="roundRect">
          <a:avLst/>
        </a:prstGeom>
        <a:solidFill>
          <a:srgbClr val="E676E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Afficher PUB</a:t>
          </a:r>
        </a:p>
      </xdr:txBody>
    </xdr:sp>
    <xdr:clientData/>
  </xdr:twoCellAnchor>
  <xdr:twoCellAnchor editAs="absolute">
    <xdr:from>
      <xdr:col>7</xdr:col>
      <xdr:colOff>445497</xdr:colOff>
      <xdr:row>0</xdr:row>
      <xdr:rowOff>166230</xdr:rowOff>
    </xdr:from>
    <xdr:to>
      <xdr:col>10</xdr:col>
      <xdr:colOff>899</xdr:colOff>
      <xdr:row>1</xdr:row>
      <xdr:rowOff>219423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6982EA84-57FE-C348-83C2-21754EA17032}"/>
            </a:ext>
          </a:extLst>
        </xdr:cNvPr>
        <xdr:cNvSpPr/>
      </xdr:nvSpPr>
      <xdr:spPr>
        <a:xfrm>
          <a:off x="15140261" y="166230"/>
          <a:ext cx="2879110" cy="538586"/>
        </a:xfrm>
        <a:prstGeom prst="roundRect">
          <a:avLst/>
        </a:prstGeom>
        <a:effectLst>
          <a:outerShdw blurRad="63500" dist="76200" dir="5880000" algn="ctr" rotWithShape="0">
            <a:srgbClr val="000000">
              <a:alpha val="43137"/>
            </a:srgbClr>
          </a:outerShdw>
          <a:reflection stA="76000" endPos="50000" dist="762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OUTILS</a:t>
          </a:r>
        </a:p>
      </xdr:txBody>
    </xdr:sp>
    <xdr:clientData/>
  </xdr:twoCellAnchor>
  <xdr:twoCellAnchor editAs="absolute">
    <xdr:from>
      <xdr:col>7</xdr:col>
      <xdr:colOff>394138</xdr:colOff>
      <xdr:row>22</xdr:row>
      <xdr:rowOff>175172</xdr:rowOff>
    </xdr:from>
    <xdr:to>
      <xdr:col>11</xdr:col>
      <xdr:colOff>158093</xdr:colOff>
      <xdr:row>35</xdr:row>
      <xdr:rowOff>51530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FC1D6797-3D66-0446-ADFE-DA16F935B9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79425" y="5211379"/>
          <a:ext cx="3924300" cy="27813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3</xdr:row>
      <xdr:rowOff>25400</xdr:rowOff>
    </xdr:from>
    <xdr:to>
      <xdr:col>8</xdr:col>
      <xdr:colOff>1445487</xdr:colOff>
      <xdr:row>5</xdr:row>
      <xdr:rowOff>88349</xdr:rowOff>
    </xdr:to>
    <xdr:sp macro="[0]!Feuil3.masqueCol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A4EC2C51-99D8-3541-BE4E-921F34AA4DE9}"/>
            </a:ext>
          </a:extLst>
        </xdr:cNvPr>
        <xdr:cNvSpPr/>
      </xdr:nvSpPr>
      <xdr:spPr>
        <a:xfrm>
          <a:off x="12573000" y="736600"/>
          <a:ext cx="1445487" cy="494749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Simplifiée</a:t>
          </a:r>
        </a:p>
      </xdr:txBody>
    </xdr:sp>
    <xdr:clientData/>
  </xdr:twoCellAnchor>
  <xdr:twoCellAnchor>
    <xdr:from>
      <xdr:col>9</xdr:col>
      <xdr:colOff>192029</xdr:colOff>
      <xdr:row>3</xdr:row>
      <xdr:rowOff>25400</xdr:rowOff>
    </xdr:from>
    <xdr:to>
      <xdr:col>9</xdr:col>
      <xdr:colOff>1632029</xdr:colOff>
      <xdr:row>5</xdr:row>
      <xdr:rowOff>85907</xdr:rowOff>
    </xdr:to>
    <xdr:sp macro="[0]!Feuil3.afficheCol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FBB5B1E0-2729-F746-9286-E52EF54BAD5E}"/>
            </a:ext>
          </a:extLst>
        </xdr:cNvPr>
        <xdr:cNvSpPr/>
      </xdr:nvSpPr>
      <xdr:spPr>
        <a:xfrm>
          <a:off x="17418194" y="770212"/>
          <a:ext cx="1440000" cy="499755"/>
        </a:xfrm>
        <a:prstGeom prst="roundRect">
          <a:avLst/>
        </a:prstGeom>
        <a:solidFill>
          <a:schemeClr val="accent6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Utilisateur</a:t>
          </a:r>
        </a:p>
      </xdr:txBody>
    </xdr:sp>
    <xdr:clientData/>
  </xdr:twoCellAnchor>
  <xdr:twoCellAnchor>
    <xdr:from>
      <xdr:col>8</xdr:col>
      <xdr:colOff>0</xdr:colOff>
      <xdr:row>7</xdr:row>
      <xdr:rowOff>70555</xdr:rowOff>
    </xdr:from>
    <xdr:to>
      <xdr:col>8</xdr:col>
      <xdr:colOff>1445487</xdr:colOff>
      <xdr:row>9</xdr:row>
      <xdr:rowOff>105908</xdr:rowOff>
    </xdr:to>
    <xdr:sp macro="[0]!Feuil3.couleur_Liv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8580A91F-4440-B041-AC26-9CD822B955CE}"/>
            </a:ext>
          </a:extLst>
        </xdr:cNvPr>
        <xdr:cNvSpPr>
          <a:spLocks/>
        </xdr:cNvSpPr>
      </xdr:nvSpPr>
      <xdr:spPr>
        <a:xfrm>
          <a:off x="12573000" y="1645355"/>
          <a:ext cx="1445487" cy="467153"/>
        </a:xfrm>
        <a:prstGeom prst="roundRect">
          <a:avLst/>
        </a:prstGeom>
        <a:solidFill>
          <a:srgbClr val="C00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LIVE SPECIAL</a:t>
          </a:r>
        </a:p>
      </xdr:txBody>
    </xdr:sp>
    <xdr:clientData/>
  </xdr:twoCellAnchor>
  <xdr:twoCellAnchor>
    <xdr:from>
      <xdr:col>9</xdr:col>
      <xdr:colOff>192039</xdr:colOff>
      <xdr:row>7</xdr:row>
      <xdr:rowOff>63500</xdr:rowOff>
    </xdr:from>
    <xdr:to>
      <xdr:col>9</xdr:col>
      <xdr:colOff>1627795</xdr:colOff>
      <xdr:row>9</xdr:row>
      <xdr:rowOff>124007</xdr:rowOff>
    </xdr:to>
    <xdr:sp macro="[0]!Feuil3.couleur_EmissionsSpecial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CFE78B85-CCDB-FD47-BEA4-34A491012094}"/>
            </a:ext>
          </a:extLst>
        </xdr:cNvPr>
        <xdr:cNvSpPr>
          <a:spLocks/>
        </xdr:cNvSpPr>
      </xdr:nvSpPr>
      <xdr:spPr>
        <a:xfrm>
          <a:off x="17418204" y="1686808"/>
          <a:ext cx="1435756" cy="499755"/>
        </a:xfrm>
        <a:prstGeom prst="roundRect">
          <a:avLst/>
        </a:prstGeom>
        <a:solidFill>
          <a:srgbClr val="FFC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tx1"/>
              </a:solidFill>
            </a:rPr>
            <a:t>EMISSION</a:t>
          </a:r>
          <a:r>
            <a:rPr lang="fr-FR" sz="1100" baseline="0">
              <a:solidFill>
                <a:schemeClr val="tx1"/>
              </a:solidFill>
            </a:rPr>
            <a:t> SPECIALE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25400</xdr:colOff>
      <xdr:row>11</xdr:row>
      <xdr:rowOff>93289</xdr:rowOff>
    </xdr:from>
    <xdr:to>
      <xdr:col>8</xdr:col>
      <xdr:colOff>1469633</xdr:colOff>
      <xdr:row>13</xdr:row>
      <xdr:rowOff>126761</xdr:rowOff>
    </xdr:to>
    <xdr:sp macro="[0]!Feuil2.SansPub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66C52AAD-5A35-8E46-B115-27DBC9AEDB56}"/>
            </a:ext>
          </a:extLst>
        </xdr:cNvPr>
        <xdr:cNvSpPr>
          <a:spLocks/>
        </xdr:cNvSpPr>
      </xdr:nvSpPr>
      <xdr:spPr>
        <a:xfrm>
          <a:off x="12598400" y="2557089"/>
          <a:ext cx="1444233" cy="465272"/>
        </a:xfrm>
        <a:prstGeom prst="roundRect">
          <a:avLst/>
        </a:prstGeom>
        <a:solidFill>
          <a:srgbClr val="AE70AD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Masquer PUB</a:t>
          </a:r>
        </a:p>
      </xdr:txBody>
    </xdr:sp>
    <xdr:clientData/>
  </xdr:twoCellAnchor>
  <xdr:twoCellAnchor>
    <xdr:from>
      <xdr:col>9</xdr:col>
      <xdr:colOff>191875</xdr:colOff>
      <xdr:row>11</xdr:row>
      <xdr:rowOff>88900</xdr:rowOff>
    </xdr:from>
    <xdr:to>
      <xdr:col>9</xdr:col>
      <xdr:colOff>1631875</xdr:colOff>
      <xdr:row>13</xdr:row>
      <xdr:rowOff>149407</xdr:rowOff>
    </xdr:to>
    <xdr:sp macro="[0]!Feuil2.AfficheToutesLign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C208B133-9153-CE4E-AF01-C51E2953F30B}"/>
            </a:ext>
          </a:extLst>
        </xdr:cNvPr>
        <xdr:cNvSpPr>
          <a:spLocks/>
        </xdr:cNvSpPr>
      </xdr:nvSpPr>
      <xdr:spPr>
        <a:xfrm>
          <a:off x="17418040" y="2590705"/>
          <a:ext cx="1440000" cy="499755"/>
        </a:xfrm>
        <a:prstGeom prst="roundRect">
          <a:avLst/>
        </a:prstGeom>
        <a:solidFill>
          <a:srgbClr val="E676E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Afficher PUB</a:t>
          </a:r>
        </a:p>
      </xdr:txBody>
    </xdr:sp>
    <xdr:clientData/>
  </xdr:twoCellAnchor>
  <xdr:twoCellAnchor editAs="absolute">
    <xdr:from>
      <xdr:col>8</xdr:col>
      <xdr:colOff>277356</xdr:colOff>
      <xdr:row>0</xdr:row>
      <xdr:rowOff>160574</xdr:rowOff>
    </xdr:from>
    <xdr:to>
      <xdr:col>9</xdr:col>
      <xdr:colOff>1321724</xdr:colOff>
      <xdr:row>1</xdr:row>
      <xdr:rowOff>213767</xdr:rowOff>
    </xdr:to>
    <xdr:sp macro="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58BFFBB5-2ABD-4E42-80E1-976FD97786E2}"/>
            </a:ext>
          </a:extLst>
        </xdr:cNvPr>
        <xdr:cNvSpPr/>
      </xdr:nvSpPr>
      <xdr:spPr>
        <a:xfrm>
          <a:off x="16159655" y="160574"/>
          <a:ext cx="2883678" cy="534917"/>
        </a:xfrm>
        <a:prstGeom prst="roundRect">
          <a:avLst/>
        </a:prstGeom>
        <a:effectLst>
          <a:outerShdw blurRad="63500" dist="76200" dir="5880000" algn="ctr" rotWithShape="0">
            <a:srgbClr val="000000">
              <a:alpha val="43137"/>
            </a:srgbClr>
          </a:outerShdw>
          <a:reflection stA="76000" endPos="50000" dist="762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OUTILS</a:t>
          </a:r>
        </a:p>
      </xdr:txBody>
    </xdr:sp>
    <xdr:clientData/>
  </xdr:twoCellAnchor>
  <xdr:twoCellAnchor editAs="absolute">
    <xdr:from>
      <xdr:col>8</xdr:col>
      <xdr:colOff>0</xdr:colOff>
      <xdr:row>23</xdr:row>
      <xdr:rowOff>0</xdr:rowOff>
    </xdr:from>
    <xdr:to>
      <xdr:col>9</xdr:col>
      <xdr:colOff>2084990</xdr:colOff>
      <xdr:row>35</xdr:row>
      <xdr:rowOff>66127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C2EF1ED4-B44B-984D-88CB-8EB6017EC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82299" y="5021609"/>
          <a:ext cx="3924300" cy="27813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4</xdr:row>
      <xdr:rowOff>142183</xdr:rowOff>
    </xdr:from>
    <xdr:to>
      <xdr:col>8</xdr:col>
      <xdr:colOff>1440000</xdr:colOff>
      <xdr:row>6</xdr:row>
      <xdr:rowOff>205915</xdr:rowOff>
    </xdr:to>
    <xdr:sp macro="[0]!Feuil4.masqueCol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D096D5D-8F33-A54E-A88E-F667584E3A43}"/>
            </a:ext>
          </a:extLst>
        </xdr:cNvPr>
        <xdr:cNvSpPr/>
      </xdr:nvSpPr>
      <xdr:spPr>
        <a:xfrm>
          <a:off x="15155333" y="1310583"/>
          <a:ext cx="1440000" cy="503999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Simplifiée</a:t>
          </a:r>
        </a:p>
      </xdr:txBody>
    </xdr:sp>
    <xdr:clientData/>
  </xdr:twoCellAnchor>
  <xdr:twoCellAnchor>
    <xdr:from>
      <xdr:col>8</xdr:col>
      <xdr:colOff>1908784</xdr:colOff>
      <xdr:row>4</xdr:row>
      <xdr:rowOff>142183</xdr:rowOff>
    </xdr:from>
    <xdr:to>
      <xdr:col>9</xdr:col>
      <xdr:colOff>1140501</xdr:colOff>
      <xdr:row>6</xdr:row>
      <xdr:rowOff>205915</xdr:rowOff>
    </xdr:to>
    <xdr:sp macro="[0]!Feuil4.afficheCol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F1289B1-217A-9549-A012-0BC755A21639}"/>
            </a:ext>
          </a:extLst>
        </xdr:cNvPr>
        <xdr:cNvSpPr/>
      </xdr:nvSpPr>
      <xdr:spPr>
        <a:xfrm>
          <a:off x="17054008" y="1288974"/>
          <a:ext cx="1440000" cy="499702"/>
        </a:xfrm>
        <a:prstGeom prst="roundRect">
          <a:avLst/>
        </a:prstGeom>
        <a:solidFill>
          <a:schemeClr val="accent6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Utilisateur</a:t>
          </a:r>
        </a:p>
      </xdr:txBody>
    </xdr:sp>
    <xdr:clientData/>
  </xdr:twoCellAnchor>
  <xdr:twoCellAnchor>
    <xdr:from>
      <xdr:col>8</xdr:col>
      <xdr:colOff>0</xdr:colOff>
      <xdr:row>8</xdr:row>
      <xdr:rowOff>172740</xdr:rowOff>
    </xdr:from>
    <xdr:to>
      <xdr:col>8</xdr:col>
      <xdr:colOff>1440000</xdr:colOff>
      <xdr:row>11</xdr:row>
      <xdr:rowOff>16339</xdr:rowOff>
    </xdr:to>
    <xdr:sp macro="[0]!Feuil4.couleur_Lives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D38570F2-2701-8D48-96DE-6EFA07472D1D}"/>
            </a:ext>
          </a:extLst>
        </xdr:cNvPr>
        <xdr:cNvSpPr>
          <a:spLocks/>
        </xdr:cNvSpPr>
      </xdr:nvSpPr>
      <xdr:spPr>
        <a:xfrm>
          <a:off x="15155333" y="2221673"/>
          <a:ext cx="1440000" cy="503999"/>
        </a:xfrm>
        <a:prstGeom prst="roundRect">
          <a:avLst/>
        </a:prstGeom>
        <a:solidFill>
          <a:srgbClr val="C00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LIVE SPECIAL</a:t>
          </a:r>
        </a:p>
      </xdr:txBody>
    </xdr:sp>
    <xdr:clientData/>
  </xdr:twoCellAnchor>
  <xdr:twoCellAnchor>
    <xdr:from>
      <xdr:col>8</xdr:col>
      <xdr:colOff>1908794</xdr:colOff>
      <xdr:row>8</xdr:row>
      <xdr:rowOff>165685</xdr:rowOff>
    </xdr:from>
    <xdr:to>
      <xdr:col>9</xdr:col>
      <xdr:colOff>1140511</xdr:colOff>
      <xdr:row>11</xdr:row>
      <xdr:rowOff>9284</xdr:rowOff>
    </xdr:to>
    <xdr:sp macro="[0]!Feuil4.couleur_EmissionsSpeciales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D0D343B-BEEF-F347-97CB-148B27A8D755}"/>
            </a:ext>
          </a:extLst>
        </xdr:cNvPr>
        <xdr:cNvSpPr>
          <a:spLocks/>
        </xdr:cNvSpPr>
      </xdr:nvSpPr>
      <xdr:spPr>
        <a:xfrm>
          <a:off x="17054018" y="2184416"/>
          <a:ext cx="1440000" cy="497555"/>
        </a:xfrm>
        <a:prstGeom prst="roundRect">
          <a:avLst/>
        </a:prstGeom>
        <a:solidFill>
          <a:srgbClr val="FFC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tx1"/>
              </a:solidFill>
            </a:rPr>
            <a:t>EMISSION</a:t>
          </a:r>
          <a:r>
            <a:rPr lang="fr-FR" sz="1100" baseline="0">
              <a:solidFill>
                <a:schemeClr val="tx1"/>
              </a:solidFill>
            </a:rPr>
            <a:t> SPECIALE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25400</xdr:colOff>
      <xdr:row>12</xdr:row>
      <xdr:rowOff>195473</xdr:rowOff>
    </xdr:from>
    <xdr:to>
      <xdr:col>8</xdr:col>
      <xdr:colOff>1465400</xdr:colOff>
      <xdr:row>15</xdr:row>
      <xdr:rowOff>39072</xdr:rowOff>
    </xdr:to>
    <xdr:sp macro="[0]!Feuil2.SansPub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92054FF6-50B7-8D4D-BE34-1B89761FE53E}"/>
            </a:ext>
          </a:extLst>
        </xdr:cNvPr>
        <xdr:cNvSpPr>
          <a:spLocks/>
        </xdr:cNvSpPr>
      </xdr:nvSpPr>
      <xdr:spPr>
        <a:xfrm>
          <a:off x="15180733" y="3124940"/>
          <a:ext cx="1440000" cy="503999"/>
        </a:xfrm>
        <a:prstGeom prst="roundRect">
          <a:avLst/>
        </a:prstGeom>
        <a:solidFill>
          <a:srgbClr val="AE70AD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Masquer PUB</a:t>
          </a:r>
        </a:p>
      </xdr:txBody>
    </xdr:sp>
    <xdr:clientData/>
  </xdr:twoCellAnchor>
  <xdr:twoCellAnchor>
    <xdr:from>
      <xdr:col>8</xdr:col>
      <xdr:colOff>1908630</xdr:colOff>
      <xdr:row>12</xdr:row>
      <xdr:rowOff>191084</xdr:rowOff>
    </xdr:from>
    <xdr:to>
      <xdr:col>9</xdr:col>
      <xdr:colOff>1140347</xdr:colOff>
      <xdr:row>15</xdr:row>
      <xdr:rowOff>34683</xdr:rowOff>
    </xdr:to>
    <xdr:sp macro="[0]!Feuil2.AfficheToutesLignes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B60B304-536D-B245-A135-75438EE5E6CF}"/>
            </a:ext>
          </a:extLst>
        </xdr:cNvPr>
        <xdr:cNvSpPr>
          <a:spLocks/>
        </xdr:cNvSpPr>
      </xdr:nvSpPr>
      <xdr:spPr>
        <a:xfrm>
          <a:off x="17053854" y="3081756"/>
          <a:ext cx="1440000" cy="497554"/>
        </a:xfrm>
        <a:prstGeom prst="roundRect">
          <a:avLst/>
        </a:prstGeom>
        <a:solidFill>
          <a:srgbClr val="E676E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Afficher PUB</a:t>
          </a:r>
        </a:p>
      </xdr:txBody>
    </xdr:sp>
    <xdr:clientData/>
  </xdr:twoCellAnchor>
  <xdr:twoCellAnchor editAs="absolute">
    <xdr:from>
      <xdr:col>8</xdr:col>
      <xdr:colOff>263436</xdr:colOff>
      <xdr:row>0</xdr:row>
      <xdr:rowOff>435072</xdr:rowOff>
    </xdr:from>
    <xdr:to>
      <xdr:col>9</xdr:col>
      <xdr:colOff>925169</xdr:colOff>
      <xdr:row>3</xdr:row>
      <xdr:rowOff>26805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id="{6D82CB69-A09E-884B-B85C-4D5EA685EC9E}"/>
            </a:ext>
          </a:extLst>
        </xdr:cNvPr>
        <xdr:cNvSpPr/>
      </xdr:nvSpPr>
      <xdr:spPr>
        <a:xfrm>
          <a:off x="15408660" y="435072"/>
          <a:ext cx="2870016" cy="520539"/>
        </a:xfrm>
        <a:prstGeom prst="roundRect">
          <a:avLst/>
        </a:prstGeom>
        <a:effectLst>
          <a:outerShdw blurRad="63500" dist="76200" dir="5880000" algn="ctr" rotWithShape="0">
            <a:srgbClr val="000000">
              <a:alpha val="43137"/>
            </a:srgbClr>
          </a:outerShdw>
          <a:reflection stA="76000" endPos="50000" dist="762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OUTILS</a:t>
          </a:r>
        </a:p>
      </xdr:txBody>
    </xdr:sp>
    <xdr:clientData/>
  </xdr:twoCellAnchor>
  <xdr:twoCellAnchor editAs="absolute">
    <xdr:from>
      <xdr:col>8</xdr:col>
      <xdr:colOff>0</xdr:colOff>
      <xdr:row>24</xdr:row>
      <xdr:rowOff>0</xdr:rowOff>
    </xdr:from>
    <xdr:to>
      <xdr:col>9</xdr:col>
      <xdr:colOff>1714500</xdr:colOff>
      <xdr:row>35</xdr:row>
      <xdr:rowOff>12700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FA7B25EF-9975-4D46-8742-22B7C95FCB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189200" y="5740400"/>
          <a:ext cx="3924300" cy="27813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423332</xdr:colOff>
      <xdr:row>5</xdr:row>
      <xdr:rowOff>154445</xdr:rowOff>
    </xdr:from>
    <xdr:to>
      <xdr:col>7</xdr:col>
      <xdr:colOff>1863332</xdr:colOff>
      <xdr:row>8</xdr:row>
      <xdr:rowOff>84845</xdr:rowOff>
    </xdr:to>
    <xdr:sp macro="[0]!Feuil5.masqueCo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5E72BB0D-FDE0-4C47-A993-85CE0EC0B0B5}"/>
            </a:ext>
          </a:extLst>
        </xdr:cNvPr>
        <xdr:cNvSpPr/>
      </xdr:nvSpPr>
      <xdr:spPr>
        <a:xfrm>
          <a:off x="14731999" y="1475245"/>
          <a:ext cx="1440000" cy="5400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Simplifiée</a:t>
          </a:r>
        </a:p>
      </xdr:txBody>
    </xdr:sp>
    <xdr:clientData/>
  </xdr:twoCellAnchor>
  <xdr:twoCellAnchor editAs="absolute">
    <xdr:from>
      <xdr:col>8</xdr:col>
      <xdr:colOff>162250</xdr:colOff>
      <xdr:row>5</xdr:row>
      <xdr:rowOff>154445</xdr:rowOff>
    </xdr:from>
    <xdr:to>
      <xdr:col>9</xdr:col>
      <xdr:colOff>247583</xdr:colOff>
      <xdr:row>8</xdr:row>
      <xdr:rowOff>84845</xdr:rowOff>
    </xdr:to>
    <xdr:sp macro="[0]!Feuil5.afficheCo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6544398E-C1EB-3C46-9DBE-2E8FE899359E}"/>
            </a:ext>
          </a:extLst>
        </xdr:cNvPr>
        <xdr:cNvSpPr/>
      </xdr:nvSpPr>
      <xdr:spPr>
        <a:xfrm>
          <a:off x="16435183" y="1475245"/>
          <a:ext cx="1440000" cy="540000"/>
        </a:xfrm>
        <a:prstGeom prst="roundRect">
          <a:avLst/>
        </a:prstGeom>
        <a:solidFill>
          <a:schemeClr val="accent6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Utilisateur</a:t>
          </a:r>
        </a:p>
      </xdr:txBody>
    </xdr:sp>
    <xdr:clientData/>
  </xdr:twoCellAnchor>
  <xdr:twoCellAnchor editAs="absolute">
    <xdr:from>
      <xdr:col>7</xdr:col>
      <xdr:colOff>440265</xdr:colOff>
      <xdr:row>10</xdr:row>
      <xdr:rowOff>170258</xdr:rowOff>
    </xdr:from>
    <xdr:to>
      <xdr:col>7</xdr:col>
      <xdr:colOff>1880265</xdr:colOff>
      <xdr:row>13</xdr:row>
      <xdr:rowOff>100658</xdr:rowOff>
    </xdr:to>
    <xdr:sp macro="[0]!Feuil5.couleur_Liv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7E5C5673-8200-6049-9AFF-EBE0787791B8}"/>
            </a:ext>
          </a:extLst>
        </xdr:cNvPr>
        <xdr:cNvSpPr>
          <a:spLocks/>
        </xdr:cNvSpPr>
      </xdr:nvSpPr>
      <xdr:spPr>
        <a:xfrm>
          <a:off x="14748932" y="2507058"/>
          <a:ext cx="1440000" cy="540000"/>
        </a:xfrm>
        <a:prstGeom prst="roundRect">
          <a:avLst/>
        </a:prstGeom>
        <a:solidFill>
          <a:srgbClr val="C00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LIVE SPECIAL</a:t>
          </a:r>
        </a:p>
      </xdr:txBody>
    </xdr:sp>
    <xdr:clientData/>
  </xdr:twoCellAnchor>
  <xdr:twoCellAnchor editAs="absolute">
    <xdr:from>
      <xdr:col>8</xdr:col>
      <xdr:colOff>179193</xdr:colOff>
      <xdr:row>10</xdr:row>
      <xdr:rowOff>163203</xdr:rowOff>
    </xdr:from>
    <xdr:to>
      <xdr:col>9</xdr:col>
      <xdr:colOff>264526</xdr:colOff>
      <xdr:row>13</xdr:row>
      <xdr:rowOff>93603</xdr:rowOff>
    </xdr:to>
    <xdr:sp macro="[0]!Feuil5.couleur_EmissionsSpecial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FAE098D-E193-544A-930D-C2CEA8283E7D}"/>
            </a:ext>
          </a:extLst>
        </xdr:cNvPr>
        <xdr:cNvSpPr>
          <a:spLocks/>
        </xdr:cNvSpPr>
      </xdr:nvSpPr>
      <xdr:spPr>
        <a:xfrm>
          <a:off x="16452126" y="2500003"/>
          <a:ext cx="1440000" cy="540000"/>
        </a:xfrm>
        <a:prstGeom prst="roundRect">
          <a:avLst/>
        </a:prstGeom>
        <a:solidFill>
          <a:srgbClr val="FFC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tx1"/>
              </a:solidFill>
            </a:rPr>
            <a:t>EMISSION</a:t>
          </a:r>
          <a:r>
            <a:rPr lang="fr-FR" sz="1100" baseline="0">
              <a:solidFill>
                <a:schemeClr val="tx1"/>
              </a:solidFill>
            </a:rPr>
            <a:t> SPECIALE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465665</xdr:colOff>
      <xdr:row>16</xdr:row>
      <xdr:rowOff>1617</xdr:rowOff>
    </xdr:from>
    <xdr:to>
      <xdr:col>7</xdr:col>
      <xdr:colOff>1905665</xdr:colOff>
      <xdr:row>18</xdr:row>
      <xdr:rowOff>135217</xdr:rowOff>
    </xdr:to>
    <xdr:sp macro="[0]!Feuil2.SansPub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879E45D0-43AD-3445-A48E-F3F15DF1B0AE}"/>
            </a:ext>
          </a:extLst>
        </xdr:cNvPr>
        <xdr:cNvSpPr>
          <a:spLocks/>
        </xdr:cNvSpPr>
      </xdr:nvSpPr>
      <xdr:spPr>
        <a:xfrm>
          <a:off x="14774332" y="3557617"/>
          <a:ext cx="1440000" cy="540000"/>
        </a:xfrm>
        <a:prstGeom prst="roundRect">
          <a:avLst/>
        </a:prstGeom>
        <a:solidFill>
          <a:srgbClr val="AE70AD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Masquer PUB</a:t>
          </a:r>
        </a:p>
      </xdr:txBody>
    </xdr:sp>
    <xdr:clientData/>
  </xdr:twoCellAnchor>
  <xdr:twoCellAnchor editAs="absolute">
    <xdr:from>
      <xdr:col>8</xdr:col>
      <xdr:colOff>179029</xdr:colOff>
      <xdr:row>15</xdr:row>
      <xdr:rowOff>200428</xdr:rowOff>
    </xdr:from>
    <xdr:to>
      <xdr:col>9</xdr:col>
      <xdr:colOff>264362</xdr:colOff>
      <xdr:row>18</xdr:row>
      <xdr:rowOff>130828</xdr:rowOff>
    </xdr:to>
    <xdr:sp macro="[0]!Feuil2.AfficheToutesLign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A25188E2-FC74-8249-BEA6-F5053F2B2820}"/>
            </a:ext>
          </a:extLst>
        </xdr:cNvPr>
        <xdr:cNvSpPr>
          <a:spLocks/>
        </xdr:cNvSpPr>
      </xdr:nvSpPr>
      <xdr:spPr>
        <a:xfrm>
          <a:off x="16451962" y="3553228"/>
          <a:ext cx="1440000" cy="540000"/>
        </a:xfrm>
        <a:prstGeom prst="roundRect">
          <a:avLst/>
        </a:prstGeom>
        <a:solidFill>
          <a:srgbClr val="E676E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Afficher PUB</a:t>
          </a:r>
        </a:p>
      </xdr:txBody>
    </xdr:sp>
    <xdr:clientData/>
  </xdr:twoCellAnchor>
  <xdr:twoCellAnchor editAs="absolute">
    <xdr:from>
      <xdr:col>7</xdr:col>
      <xdr:colOff>562626</xdr:colOff>
      <xdr:row>0</xdr:row>
      <xdr:rowOff>474133</xdr:rowOff>
    </xdr:from>
    <xdr:to>
      <xdr:col>9</xdr:col>
      <xdr:colOff>123693</xdr:colOff>
      <xdr:row>3</xdr:row>
      <xdr:rowOff>99733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5EF370C5-B4A1-4344-BA4A-1B1C11952404}"/>
            </a:ext>
          </a:extLst>
        </xdr:cNvPr>
        <xdr:cNvSpPr/>
      </xdr:nvSpPr>
      <xdr:spPr>
        <a:xfrm>
          <a:off x="14871293" y="474133"/>
          <a:ext cx="2880000" cy="540000"/>
        </a:xfrm>
        <a:prstGeom prst="roundRect">
          <a:avLst/>
        </a:prstGeom>
        <a:effectLst>
          <a:outerShdw blurRad="63500" dist="76200" dir="5880000" algn="ctr" rotWithShape="0">
            <a:srgbClr val="000000">
              <a:alpha val="43137"/>
            </a:srgbClr>
          </a:outerShdw>
          <a:reflection stA="76000" endPos="50000" dist="762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OUTILS</a:t>
          </a:r>
        </a:p>
      </xdr:txBody>
    </xdr:sp>
    <xdr:clientData/>
  </xdr:twoCellAnchor>
  <xdr:twoCellAnchor editAs="absolute">
    <xdr:from>
      <xdr:col>7</xdr:col>
      <xdr:colOff>169334</xdr:colOff>
      <xdr:row>24</xdr:row>
      <xdr:rowOff>101600</xdr:rowOff>
    </xdr:from>
    <xdr:to>
      <xdr:col>9</xdr:col>
      <xdr:colOff>774701</xdr:colOff>
      <xdr:row>36</xdr:row>
      <xdr:rowOff>173567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CCE2D15-4EB6-E74D-9A90-0A033F777E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78001" y="5283200"/>
          <a:ext cx="3924300" cy="27813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474279</xdr:colOff>
      <xdr:row>6</xdr:row>
      <xdr:rowOff>44514</xdr:rowOff>
    </xdr:from>
    <xdr:to>
      <xdr:col>7</xdr:col>
      <xdr:colOff>1915755</xdr:colOff>
      <xdr:row>8</xdr:row>
      <xdr:rowOff>128036</xdr:rowOff>
    </xdr:to>
    <xdr:sp macro="[0]!Feuil6.masqueCo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91FB179A-A791-5641-9B22-63B103EB651E}"/>
            </a:ext>
          </a:extLst>
        </xdr:cNvPr>
        <xdr:cNvSpPr>
          <a:spLocks noChangeAspect="1"/>
        </xdr:cNvSpPr>
      </xdr:nvSpPr>
      <xdr:spPr>
        <a:xfrm>
          <a:off x="15539107" y="1577273"/>
          <a:ext cx="1441476" cy="492257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SIMPLIFIEE</a:t>
          </a:r>
        </a:p>
      </xdr:txBody>
    </xdr:sp>
    <xdr:clientData/>
  </xdr:twoCellAnchor>
  <xdr:twoCellAnchor editAs="absolute">
    <xdr:from>
      <xdr:col>8</xdr:col>
      <xdr:colOff>145949</xdr:colOff>
      <xdr:row>6</xdr:row>
      <xdr:rowOff>44514</xdr:rowOff>
    </xdr:from>
    <xdr:to>
      <xdr:col>9</xdr:col>
      <xdr:colOff>233153</xdr:colOff>
      <xdr:row>8</xdr:row>
      <xdr:rowOff>128036</xdr:rowOff>
    </xdr:to>
    <xdr:sp macro="[0]!Feuil6.afficheCo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705F6290-53F4-1947-AA49-F9F87D1CA44E}"/>
            </a:ext>
          </a:extLst>
        </xdr:cNvPr>
        <xdr:cNvSpPr>
          <a:spLocks noChangeAspect="1"/>
        </xdr:cNvSpPr>
      </xdr:nvSpPr>
      <xdr:spPr>
        <a:xfrm>
          <a:off x="17181466" y="1577273"/>
          <a:ext cx="1430193" cy="492257"/>
        </a:xfrm>
        <a:prstGeom prst="roundRect">
          <a:avLst/>
        </a:prstGeom>
        <a:solidFill>
          <a:schemeClr val="accent6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UTILISATEUR</a:t>
          </a:r>
        </a:p>
      </xdr:txBody>
    </xdr:sp>
    <xdr:clientData/>
  </xdr:twoCellAnchor>
  <xdr:twoCellAnchor editAs="absolute">
    <xdr:from>
      <xdr:col>7</xdr:col>
      <xdr:colOff>461579</xdr:colOff>
      <xdr:row>10</xdr:row>
      <xdr:rowOff>151824</xdr:rowOff>
    </xdr:from>
    <xdr:to>
      <xdr:col>7</xdr:col>
      <xdr:colOff>1903055</xdr:colOff>
      <xdr:row>13</xdr:row>
      <xdr:rowOff>18756</xdr:rowOff>
    </xdr:to>
    <xdr:sp macro="[0]!Feuil6.couleur_Liv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1B380DD-9AD3-4E40-B299-93CAA8C5E0A8}"/>
            </a:ext>
          </a:extLst>
        </xdr:cNvPr>
        <xdr:cNvSpPr>
          <a:spLocks noChangeAspect="1"/>
        </xdr:cNvSpPr>
      </xdr:nvSpPr>
      <xdr:spPr>
        <a:xfrm>
          <a:off x="15526407" y="2502054"/>
          <a:ext cx="1441476" cy="480035"/>
        </a:xfrm>
        <a:prstGeom prst="roundRect">
          <a:avLst/>
        </a:prstGeom>
        <a:solidFill>
          <a:srgbClr val="C00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LIVE SPECIAL</a:t>
          </a:r>
        </a:p>
      </xdr:txBody>
    </xdr:sp>
    <xdr:clientData/>
  </xdr:twoCellAnchor>
  <xdr:twoCellAnchor editAs="absolute">
    <xdr:from>
      <xdr:col>8</xdr:col>
      <xdr:colOff>141321</xdr:colOff>
      <xdr:row>10</xdr:row>
      <xdr:rowOff>144769</xdr:rowOff>
    </xdr:from>
    <xdr:to>
      <xdr:col>9</xdr:col>
      <xdr:colOff>228919</xdr:colOff>
      <xdr:row>13</xdr:row>
      <xdr:rowOff>11701</xdr:rowOff>
    </xdr:to>
    <xdr:sp macro="[0]!Feuil6.couleur_EmissionsSpecial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DCF403DA-CF3C-3A44-9397-2B1366153797}"/>
            </a:ext>
          </a:extLst>
        </xdr:cNvPr>
        <xdr:cNvSpPr>
          <a:spLocks/>
        </xdr:cNvSpPr>
      </xdr:nvSpPr>
      <xdr:spPr>
        <a:xfrm>
          <a:off x="17176838" y="2494999"/>
          <a:ext cx="1430587" cy="480035"/>
        </a:xfrm>
        <a:prstGeom prst="roundRect">
          <a:avLst/>
        </a:prstGeom>
        <a:solidFill>
          <a:srgbClr val="FFC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tx1"/>
              </a:solidFill>
            </a:rPr>
            <a:t>EMISSION</a:t>
          </a:r>
          <a:r>
            <a:rPr lang="fr-FR" sz="1100" baseline="0">
              <a:solidFill>
                <a:schemeClr val="tx1"/>
              </a:solidFill>
            </a:rPr>
            <a:t> SPECIALE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489644</xdr:colOff>
      <xdr:row>15</xdr:row>
      <xdr:rowOff>77666</xdr:rowOff>
    </xdr:from>
    <xdr:to>
      <xdr:col>7</xdr:col>
      <xdr:colOff>1931120</xdr:colOff>
      <xdr:row>17</xdr:row>
      <xdr:rowOff>140082</xdr:rowOff>
    </xdr:to>
    <xdr:sp macro="[0]!Feuil2.SansPub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DAB7B2D5-714B-EF45-8D4D-417B0DEF8586}"/>
            </a:ext>
          </a:extLst>
        </xdr:cNvPr>
        <xdr:cNvSpPr>
          <a:spLocks noChangeAspect="1"/>
        </xdr:cNvSpPr>
      </xdr:nvSpPr>
      <xdr:spPr>
        <a:xfrm>
          <a:off x="15554472" y="3449735"/>
          <a:ext cx="1441476" cy="471152"/>
        </a:xfrm>
        <a:prstGeom prst="roundRect">
          <a:avLst/>
        </a:prstGeom>
        <a:solidFill>
          <a:srgbClr val="9A7097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rgbClr val="FFFFFF"/>
              </a:solidFill>
            </a:rPr>
            <a:t>Masquer PUB</a:t>
          </a:r>
        </a:p>
      </xdr:txBody>
    </xdr:sp>
    <xdr:clientData/>
  </xdr:twoCellAnchor>
  <xdr:twoCellAnchor editAs="absolute">
    <xdr:from>
      <xdr:col>8</xdr:col>
      <xdr:colOff>158180</xdr:colOff>
      <xdr:row>15</xdr:row>
      <xdr:rowOff>79926</xdr:rowOff>
    </xdr:from>
    <xdr:to>
      <xdr:col>9</xdr:col>
      <xdr:colOff>260747</xdr:colOff>
      <xdr:row>17</xdr:row>
      <xdr:rowOff>128937</xdr:rowOff>
    </xdr:to>
    <xdr:sp macro="[0]!Feuil2.AfficheToutesLign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8FAC0267-92CF-C847-BD86-1EF5382E42B0}"/>
            </a:ext>
          </a:extLst>
        </xdr:cNvPr>
        <xdr:cNvSpPr>
          <a:spLocks noChangeAspect="1"/>
        </xdr:cNvSpPr>
      </xdr:nvSpPr>
      <xdr:spPr>
        <a:xfrm>
          <a:off x="17193697" y="3451995"/>
          <a:ext cx="1445556" cy="457747"/>
        </a:xfrm>
        <a:prstGeom prst="roundRect">
          <a:avLst/>
        </a:prstGeom>
        <a:solidFill>
          <a:srgbClr val="E676E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rgbClr val="FFFFFF"/>
              </a:solidFill>
            </a:rPr>
            <a:t>Afficher PUB</a:t>
          </a:r>
        </a:p>
      </xdr:txBody>
    </xdr:sp>
    <xdr:clientData/>
  </xdr:twoCellAnchor>
  <xdr:twoCellAnchor editAs="absolute">
    <xdr:from>
      <xdr:col>7</xdr:col>
      <xdr:colOff>576876</xdr:colOff>
      <xdr:row>1</xdr:row>
      <xdr:rowOff>205098</xdr:rowOff>
    </xdr:from>
    <xdr:to>
      <xdr:col>9</xdr:col>
      <xdr:colOff>140252</xdr:colOff>
      <xdr:row>4</xdr:row>
      <xdr:rowOff>106821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B0B8DE3E-81E6-E240-ACC1-003974C5832F}"/>
            </a:ext>
          </a:extLst>
        </xdr:cNvPr>
        <xdr:cNvSpPr/>
      </xdr:nvSpPr>
      <xdr:spPr>
        <a:xfrm>
          <a:off x="15641704" y="686822"/>
          <a:ext cx="2877054" cy="544022"/>
        </a:xfrm>
        <a:prstGeom prst="roundRect">
          <a:avLst/>
        </a:prstGeom>
        <a:effectLst>
          <a:outerShdw blurRad="63500" dist="76200" dir="5880000" algn="ctr" rotWithShape="0">
            <a:srgbClr val="000000">
              <a:alpha val="43137"/>
            </a:srgbClr>
          </a:outerShdw>
          <a:reflection stA="76000" endPos="50000" dist="762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OUTILS</a:t>
          </a:r>
        </a:p>
      </xdr:txBody>
    </xdr:sp>
    <xdr:clientData/>
  </xdr:twoCellAnchor>
  <xdr:twoCellAnchor editAs="absolute">
    <xdr:from>
      <xdr:col>7</xdr:col>
      <xdr:colOff>102184</xdr:colOff>
      <xdr:row>24</xdr:row>
      <xdr:rowOff>102184</xdr:rowOff>
    </xdr:from>
    <xdr:to>
      <xdr:col>9</xdr:col>
      <xdr:colOff>712806</xdr:colOff>
      <xdr:row>36</xdr:row>
      <xdr:rowOff>168311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AD8A27FA-F6A5-124C-9E48-B667252135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167012" y="5313563"/>
          <a:ext cx="3924300" cy="27813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377643</xdr:colOff>
      <xdr:row>11</xdr:row>
      <xdr:rowOff>160565</xdr:rowOff>
    </xdr:from>
    <xdr:to>
      <xdr:col>7</xdr:col>
      <xdr:colOff>1819119</xdr:colOff>
      <xdr:row>14</xdr:row>
      <xdr:rowOff>39719</xdr:rowOff>
    </xdr:to>
    <xdr:sp macro="[0]!Feuil7.masqueCo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F9A43943-3B4E-AE48-9369-2FF65201400B}"/>
            </a:ext>
          </a:extLst>
        </xdr:cNvPr>
        <xdr:cNvSpPr>
          <a:spLocks noChangeAspect="1"/>
        </xdr:cNvSpPr>
      </xdr:nvSpPr>
      <xdr:spPr>
        <a:xfrm>
          <a:off x="14946149" y="2715163"/>
          <a:ext cx="1441476" cy="492257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SIMPLIFIEE</a:t>
          </a:r>
        </a:p>
      </xdr:txBody>
    </xdr:sp>
    <xdr:clientData/>
  </xdr:twoCellAnchor>
  <xdr:twoCellAnchor editAs="absolute">
    <xdr:from>
      <xdr:col>8</xdr:col>
      <xdr:colOff>49313</xdr:colOff>
      <xdr:row>11</xdr:row>
      <xdr:rowOff>160565</xdr:rowOff>
    </xdr:from>
    <xdr:to>
      <xdr:col>9</xdr:col>
      <xdr:colOff>136517</xdr:colOff>
      <xdr:row>14</xdr:row>
      <xdr:rowOff>39719</xdr:rowOff>
    </xdr:to>
    <xdr:sp macro="[0]!Feuil7.afficheCo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65A404C0-2E3C-F34F-8850-F1D6DC038F39}"/>
            </a:ext>
          </a:extLst>
        </xdr:cNvPr>
        <xdr:cNvSpPr>
          <a:spLocks noChangeAspect="1"/>
        </xdr:cNvSpPr>
      </xdr:nvSpPr>
      <xdr:spPr>
        <a:xfrm>
          <a:off x="16588508" y="2715163"/>
          <a:ext cx="1430193" cy="492257"/>
        </a:xfrm>
        <a:prstGeom prst="roundRect">
          <a:avLst/>
        </a:prstGeom>
        <a:solidFill>
          <a:schemeClr val="accent6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UTILISATEUR</a:t>
          </a:r>
        </a:p>
      </xdr:txBody>
    </xdr:sp>
    <xdr:clientData/>
  </xdr:twoCellAnchor>
  <xdr:twoCellAnchor editAs="absolute">
    <xdr:from>
      <xdr:col>7</xdr:col>
      <xdr:colOff>364943</xdr:colOff>
      <xdr:row>16</xdr:row>
      <xdr:rowOff>63507</xdr:rowOff>
    </xdr:from>
    <xdr:to>
      <xdr:col>7</xdr:col>
      <xdr:colOff>1806419</xdr:colOff>
      <xdr:row>18</xdr:row>
      <xdr:rowOff>134807</xdr:rowOff>
    </xdr:to>
    <xdr:sp macro="[0]!Feuil7.couleur_Liv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5FA230DD-07D2-5F49-A9FA-B788D6FC843E}"/>
            </a:ext>
          </a:extLst>
        </xdr:cNvPr>
        <xdr:cNvSpPr>
          <a:spLocks noChangeAspect="1"/>
        </xdr:cNvSpPr>
      </xdr:nvSpPr>
      <xdr:spPr>
        <a:xfrm>
          <a:off x="14933449" y="3639944"/>
          <a:ext cx="1441476" cy="480035"/>
        </a:xfrm>
        <a:prstGeom prst="roundRect">
          <a:avLst/>
        </a:prstGeom>
        <a:solidFill>
          <a:srgbClr val="C00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LIVE SPECIAL</a:t>
          </a:r>
        </a:p>
      </xdr:txBody>
    </xdr:sp>
    <xdr:clientData/>
  </xdr:twoCellAnchor>
  <xdr:twoCellAnchor editAs="absolute">
    <xdr:from>
      <xdr:col>8</xdr:col>
      <xdr:colOff>44685</xdr:colOff>
      <xdr:row>16</xdr:row>
      <xdr:rowOff>56452</xdr:rowOff>
    </xdr:from>
    <xdr:to>
      <xdr:col>9</xdr:col>
      <xdr:colOff>132283</xdr:colOff>
      <xdr:row>18</xdr:row>
      <xdr:rowOff>127752</xdr:rowOff>
    </xdr:to>
    <xdr:sp macro="[0]!Feuil7.couleur_EmissionsSpecial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FDF99E47-A01A-1E4E-B623-C4B37695F594}"/>
            </a:ext>
          </a:extLst>
        </xdr:cNvPr>
        <xdr:cNvSpPr>
          <a:spLocks/>
        </xdr:cNvSpPr>
      </xdr:nvSpPr>
      <xdr:spPr>
        <a:xfrm>
          <a:off x="16583880" y="3632889"/>
          <a:ext cx="1430587" cy="480035"/>
        </a:xfrm>
        <a:prstGeom prst="roundRect">
          <a:avLst/>
        </a:prstGeom>
        <a:solidFill>
          <a:srgbClr val="FFC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tx1"/>
              </a:solidFill>
            </a:rPr>
            <a:t>EMISSION</a:t>
          </a:r>
          <a:r>
            <a:rPr lang="fr-FR" sz="1100" baseline="0">
              <a:solidFill>
                <a:schemeClr val="tx1"/>
              </a:solidFill>
            </a:rPr>
            <a:t> SPECIALE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393008</xdr:colOff>
      <xdr:row>20</xdr:row>
      <xdr:rowOff>193717</xdr:rowOff>
    </xdr:from>
    <xdr:to>
      <xdr:col>7</xdr:col>
      <xdr:colOff>1834484</xdr:colOff>
      <xdr:row>23</xdr:row>
      <xdr:rowOff>51766</xdr:rowOff>
    </xdr:to>
    <xdr:sp macro="[0]!Feuil2.SansPub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EFB34035-3E0E-8F42-B960-B252E5C09835}"/>
            </a:ext>
          </a:extLst>
        </xdr:cNvPr>
        <xdr:cNvSpPr>
          <a:spLocks noChangeAspect="1"/>
        </xdr:cNvSpPr>
      </xdr:nvSpPr>
      <xdr:spPr>
        <a:xfrm>
          <a:off x="14961514" y="4587625"/>
          <a:ext cx="1441476" cy="471152"/>
        </a:xfrm>
        <a:prstGeom prst="roundRect">
          <a:avLst/>
        </a:prstGeom>
        <a:solidFill>
          <a:srgbClr val="9A7097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rgbClr val="FFFFFF"/>
              </a:solidFill>
            </a:rPr>
            <a:t>Masquer PUB</a:t>
          </a:r>
        </a:p>
      </xdr:txBody>
    </xdr:sp>
    <xdr:clientData/>
  </xdr:twoCellAnchor>
  <xdr:twoCellAnchor editAs="absolute">
    <xdr:from>
      <xdr:col>8</xdr:col>
      <xdr:colOff>61544</xdr:colOff>
      <xdr:row>20</xdr:row>
      <xdr:rowOff>195977</xdr:rowOff>
    </xdr:from>
    <xdr:to>
      <xdr:col>9</xdr:col>
      <xdr:colOff>164111</xdr:colOff>
      <xdr:row>23</xdr:row>
      <xdr:rowOff>40621</xdr:rowOff>
    </xdr:to>
    <xdr:sp macro="[0]!Feuil2.AfficheToutesLign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14FEDAF9-9314-BC42-92F1-6B2A768CF4A3}"/>
            </a:ext>
          </a:extLst>
        </xdr:cNvPr>
        <xdr:cNvSpPr>
          <a:spLocks noChangeAspect="1"/>
        </xdr:cNvSpPr>
      </xdr:nvSpPr>
      <xdr:spPr>
        <a:xfrm>
          <a:off x="16600739" y="4589885"/>
          <a:ext cx="1445556" cy="457747"/>
        </a:xfrm>
        <a:prstGeom prst="roundRect">
          <a:avLst/>
        </a:prstGeom>
        <a:solidFill>
          <a:srgbClr val="E676E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rgbClr val="FFFFFF"/>
              </a:solidFill>
            </a:rPr>
            <a:t>Afficher PUB</a:t>
          </a:r>
        </a:p>
      </xdr:txBody>
    </xdr:sp>
    <xdr:clientData/>
  </xdr:twoCellAnchor>
  <xdr:twoCellAnchor editAs="absolute">
    <xdr:from>
      <xdr:col>7</xdr:col>
      <xdr:colOff>480240</xdr:colOff>
      <xdr:row>7</xdr:row>
      <xdr:rowOff>87586</xdr:rowOff>
    </xdr:from>
    <xdr:to>
      <xdr:col>9</xdr:col>
      <xdr:colOff>43616</xdr:colOff>
      <xdr:row>10</xdr:row>
      <xdr:rowOff>18504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869546BA-D8F1-5944-AAA1-C59537080AB6}"/>
            </a:ext>
          </a:extLst>
        </xdr:cNvPr>
        <xdr:cNvSpPr/>
      </xdr:nvSpPr>
      <xdr:spPr>
        <a:xfrm>
          <a:off x="15048746" y="1824712"/>
          <a:ext cx="2877054" cy="544022"/>
        </a:xfrm>
        <a:prstGeom prst="roundRect">
          <a:avLst/>
        </a:prstGeom>
        <a:effectLst>
          <a:outerShdw blurRad="63500" dist="76200" dir="5880000" algn="ctr" rotWithShape="0">
            <a:srgbClr val="000000">
              <a:alpha val="43137"/>
            </a:srgbClr>
          </a:outerShdw>
          <a:reflection stA="76000" endPos="50000" dist="762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OUTILS</a:t>
          </a:r>
        </a:p>
      </xdr:txBody>
    </xdr:sp>
    <xdr:clientData/>
  </xdr:twoCellAnchor>
  <xdr:twoCellAnchor editAs="absolute">
    <xdr:from>
      <xdr:col>7</xdr:col>
      <xdr:colOff>160575</xdr:colOff>
      <xdr:row>28</xdr:row>
      <xdr:rowOff>14597</xdr:rowOff>
    </xdr:from>
    <xdr:to>
      <xdr:col>9</xdr:col>
      <xdr:colOff>771197</xdr:colOff>
      <xdr:row>41</xdr:row>
      <xdr:rowOff>139116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59162F94-F5B4-0345-9B35-6DB9A83EED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29081" y="6043448"/>
          <a:ext cx="3924300" cy="27813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844769</xdr:colOff>
      <xdr:row>6</xdr:row>
      <xdr:rowOff>72979</xdr:rowOff>
    </xdr:from>
    <xdr:to>
      <xdr:col>8</xdr:col>
      <xdr:colOff>315555</xdr:colOff>
      <xdr:row>8</xdr:row>
      <xdr:rowOff>156501</xdr:rowOff>
    </xdr:to>
    <xdr:sp macro="[0]!Feuil8.masqueCo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BFCDB26-A715-B84D-933D-6503FA326F41}"/>
            </a:ext>
          </a:extLst>
        </xdr:cNvPr>
        <xdr:cNvSpPr>
          <a:spLocks noChangeAspect="1"/>
        </xdr:cNvSpPr>
      </xdr:nvSpPr>
      <xdr:spPr>
        <a:xfrm>
          <a:off x="15792815" y="1605738"/>
          <a:ext cx="1441476" cy="492257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SIMPLIFIEE</a:t>
          </a:r>
        </a:p>
      </xdr:txBody>
    </xdr:sp>
    <xdr:clientData/>
  </xdr:twoCellAnchor>
  <xdr:twoCellAnchor editAs="absolute">
    <xdr:from>
      <xdr:col>8</xdr:col>
      <xdr:colOff>516438</xdr:colOff>
      <xdr:row>6</xdr:row>
      <xdr:rowOff>72979</xdr:rowOff>
    </xdr:from>
    <xdr:to>
      <xdr:col>9</xdr:col>
      <xdr:colOff>603643</xdr:colOff>
      <xdr:row>8</xdr:row>
      <xdr:rowOff>156501</xdr:rowOff>
    </xdr:to>
    <xdr:sp macro="[0]!Feuil8.afficheCo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4884DBA1-6ED6-AB46-82D9-66778C36828D}"/>
            </a:ext>
          </a:extLst>
        </xdr:cNvPr>
        <xdr:cNvSpPr>
          <a:spLocks noChangeAspect="1"/>
        </xdr:cNvSpPr>
      </xdr:nvSpPr>
      <xdr:spPr>
        <a:xfrm>
          <a:off x="17435174" y="1605738"/>
          <a:ext cx="1430193" cy="492257"/>
        </a:xfrm>
        <a:prstGeom prst="roundRect">
          <a:avLst/>
        </a:prstGeom>
        <a:solidFill>
          <a:schemeClr val="accent6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VUE UTILISATEUR</a:t>
          </a:r>
        </a:p>
      </xdr:txBody>
    </xdr:sp>
    <xdr:clientData/>
  </xdr:twoCellAnchor>
  <xdr:twoCellAnchor editAs="absolute">
    <xdr:from>
      <xdr:col>7</xdr:col>
      <xdr:colOff>832069</xdr:colOff>
      <xdr:row>10</xdr:row>
      <xdr:rowOff>180289</xdr:rowOff>
    </xdr:from>
    <xdr:to>
      <xdr:col>8</xdr:col>
      <xdr:colOff>302855</xdr:colOff>
      <xdr:row>13</xdr:row>
      <xdr:rowOff>47221</xdr:rowOff>
    </xdr:to>
    <xdr:sp macro="[0]!Feuil8.couleur_Liv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7363B741-D90B-0440-9E5B-613C563156A4}"/>
            </a:ext>
          </a:extLst>
        </xdr:cNvPr>
        <xdr:cNvSpPr>
          <a:spLocks noChangeAspect="1"/>
        </xdr:cNvSpPr>
      </xdr:nvSpPr>
      <xdr:spPr>
        <a:xfrm>
          <a:off x="15780115" y="2530519"/>
          <a:ext cx="1441476" cy="480035"/>
        </a:xfrm>
        <a:prstGeom prst="roundRect">
          <a:avLst/>
        </a:prstGeom>
        <a:solidFill>
          <a:srgbClr val="C00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lt1"/>
              </a:solidFill>
            </a:rPr>
            <a:t>LIVE SPECIAL</a:t>
          </a:r>
        </a:p>
      </xdr:txBody>
    </xdr:sp>
    <xdr:clientData/>
  </xdr:twoCellAnchor>
  <xdr:twoCellAnchor editAs="absolute">
    <xdr:from>
      <xdr:col>8</xdr:col>
      <xdr:colOff>511810</xdr:colOff>
      <xdr:row>10</xdr:row>
      <xdr:rowOff>173234</xdr:rowOff>
    </xdr:from>
    <xdr:to>
      <xdr:col>9</xdr:col>
      <xdr:colOff>599409</xdr:colOff>
      <xdr:row>13</xdr:row>
      <xdr:rowOff>40166</xdr:rowOff>
    </xdr:to>
    <xdr:sp macro="[0]!Feuil8.couleur_EmissionsSpecial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C29FF5E1-6480-304A-9D70-869944972429}"/>
            </a:ext>
          </a:extLst>
        </xdr:cNvPr>
        <xdr:cNvSpPr>
          <a:spLocks/>
        </xdr:cNvSpPr>
      </xdr:nvSpPr>
      <xdr:spPr>
        <a:xfrm>
          <a:off x="17430546" y="2523464"/>
          <a:ext cx="1430587" cy="480035"/>
        </a:xfrm>
        <a:prstGeom prst="roundRect">
          <a:avLst/>
        </a:prstGeom>
        <a:solidFill>
          <a:srgbClr val="FFC00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chemeClr val="tx1"/>
              </a:solidFill>
            </a:rPr>
            <a:t>EMISSION</a:t>
          </a:r>
          <a:r>
            <a:rPr lang="fr-FR" sz="1100" baseline="0">
              <a:solidFill>
                <a:schemeClr val="tx1"/>
              </a:solidFill>
            </a:rPr>
            <a:t> SPECIALE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7</xdr:col>
      <xdr:colOff>860134</xdr:colOff>
      <xdr:row>15</xdr:row>
      <xdr:rowOff>106131</xdr:rowOff>
    </xdr:from>
    <xdr:to>
      <xdr:col>8</xdr:col>
      <xdr:colOff>330920</xdr:colOff>
      <xdr:row>17</xdr:row>
      <xdr:rowOff>168547</xdr:rowOff>
    </xdr:to>
    <xdr:sp macro="[0]!Feuil2.SansPub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B06BA808-5833-314C-8903-4B66B204523A}"/>
            </a:ext>
          </a:extLst>
        </xdr:cNvPr>
        <xdr:cNvSpPr>
          <a:spLocks noChangeAspect="1"/>
        </xdr:cNvSpPr>
      </xdr:nvSpPr>
      <xdr:spPr>
        <a:xfrm>
          <a:off x="15808180" y="3478200"/>
          <a:ext cx="1441476" cy="471152"/>
        </a:xfrm>
        <a:prstGeom prst="roundRect">
          <a:avLst/>
        </a:prstGeom>
        <a:solidFill>
          <a:srgbClr val="9A7097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rgbClr val="FFFFFF"/>
              </a:solidFill>
            </a:rPr>
            <a:t>Masquer PUB</a:t>
          </a:r>
        </a:p>
      </xdr:txBody>
    </xdr:sp>
    <xdr:clientData/>
  </xdr:twoCellAnchor>
  <xdr:twoCellAnchor editAs="absolute">
    <xdr:from>
      <xdr:col>8</xdr:col>
      <xdr:colOff>528669</xdr:colOff>
      <xdr:row>15</xdr:row>
      <xdr:rowOff>108391</xdr:rowOff>
    </xdr:from>
    <xdr:to>
      <xdr:col>9</xdr:col>
      <xdr:colOff>631237</xdr:colOff>
      <xdr:row>17</xdr:row>
      <xdr:rowOff>157402</xdr:rowOff>
    </xdr:to>
    <xdr:sp macro="[0]!Feuil2.AfficheToutesLign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3407052B-30CB-994D-8193-FA29F72D455C}"/>
            </a:ext>
          </a:extLst>
        </xdr:cNvPr>
        <xdr:cNvSpPr>
          <a:spLocks noChangeAspect="1"/>
        </xdr:cNvSpPr>
      </xdr:nvSpPr>
      <xdr:spPr>
        <a:xfrm>
          <a:off x="17447405" y="3480460"/>
          <a:ext cx="1445556" cy="457747"/>
        </a:xfrm>
        <a:prstGeom prst="roundRect">
          <a:avLst/>
        </a:prstGeom>
        <a:solidFill>
          <a:srgbClr val="E676E0"/>
        </a:solidFill>
        <a:effectLst>
          <a:glow>
            <a:schemeClr val="accent1"/>
          </a:glow>
          <a:outerShdw blurRad="50800" dist="50800" dir="5400000" algn="ctr" rotWithShape="0">
            <a:srgbClr val="000000">
              <a:alpha val="56000"/>
            </a:srgbClr>
          </a:outerShdw>
          <a:reflection stA="30000" endPos="65000" dist="50800" dir="5400000" sy="-100000" algn="bl" rotWithShape="0"/>
          <a:softEdge rad="12700"/>
        </a:effectLst>
        <a:scene3d>
          <a:camera prst="orthographicFront"/>
          <a:lightRig rig="threePt" dir="t"/>
        </a:scene3d>
        <a:sp3d prstMaterial="matte">
          <a:bevelT w="101600" h="635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100">
              <a:solidFill>
                <a:srgbClr val="FFFFFF"/>
              </a:solidFill>
            </a:rPr>
            <a:t>Afficher PUB</a:t>
          </a:r>
        </a:p>
      </xdr:txBody>
    </xdr:sp>
    <xdr:clientData/>
  </xdr:twoCellAnchor>
  <xdr:twoCellAnchor editAs="absolute">
    <xdr:from>
      <xdr:col>7</xdr:col>
      <xdr:colOff>947366</xdr:colOff>
      <xdr:row>2</xdr:row>
      <xdr:rowOff>0</xdr:rowOff>
    </xdr:from>
    <xdr:to>
      <xdr:col>9</xdr:col>
      <xdr:colOff>510742</xdr:colOff>
      <xdr:row>4</xdr:row>
      <xdr:rowOff>135286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C0658FAB-98E7-5A4F-8E08-13EEBC2948DB}"/>
            </a:ext>
          </a:extLst>
        </xdr:cNvPr>
        <xdr:cNvSpPr/>
      </xdr:nvSpPr>
      <xdr:spPr>
        <a:xfrm>
          <a:off x="15895412" y="715287"/>
          <a:ext cx="2877054" cy="544022"/>
        </a:xfrm>
        <a:prstGeom prst="roundRect">
          <a:avLst/>
        </a:prstGeom>
        <a:effectLst>
          <a:outerShdw blurRad="63500" dist="76200" dir="5880000" algn="ctr" rotWithShape="0">
            <a:srgbClr val="000000">
              <a:alpha val="43137"/>
            </a:srgbClr>
          </a:outerShdw>
          <a:reflection stA="76000" endPos="50000" dist="762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OUTILS</a:t>
          </a:r>
        </a:p>
      </xdr:txBody>
    </xdr:sp>
    <xdr:clientData/>
  </xdr:twoCellAnchor>
  <xdr:twoCellAnchor editAs="absolute">
    <xdr:from>
      <xdr:col>7</xdr:col>
      <xdr:colOff>364942</xdr:colOff>
      <xdr:row>22</xdr:row>
      <xdr:rowOff>14597</xdr:rowOff>
    </xdr:from>
    <xdr:to>
      <xdr:col>10</xdr:col>
      <xdr:colOff>143495</xdr:colOff>
      <xdr:row>33</xdr:row>
      <xdr:rowOff>139116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F5746E0-DF79-394C-8CCC-DAE5B77047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312988" y="4817241"/>
          <a:ext cx="3924300" cy="27813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3046FC77-C2AA-504B-8942-FDCF1FC47A4F}" name="Tableau219" displayName="Tableau219" ref="A2:G46" totalsRowShown="0" headerRowDxfId="244" tableBorderDxfId="243">
  <autoFilter ref="A2:G46" xr:uid="{FDDA35FA-0025-D84A-B162-F5B35D805617}"/>
  <tableColumns count="7">
    <tableColumn id="1" xr3:uid="{6408FE1B-B701-114A-8674-DFE4900C775B}" name="Heure " dataDxfId="242"/>
    <tableColumn id="2" xr3:uid="{D77646C0-4363-6A4D-BC4A-1E97CB4EA983}" name="Emission" dataDxfId="241" dataCellStyle="Note"/>
    <tableColumn id="3" xr3:uid="{6584B7EF-7BD7-3848-8644-F7728C192A96}" name="Heure de fin" dataDxfId="240">
      <calculatedColumnFormula>MOD(Tableau219[[#This Row],[Heure ]]+Tableau219[[#This Row],[Durée]],1)</calculatedColumnFormula>
    </tableColumn>
    <tableColumn id="4" xr3:uid="{94D1ACF3-5E2D-1A45-9BD8-6BBD1F139F8D}" name="Durée" dataDxfId="239" dataCellStyle="Note"/>
    <tableColumn id="7" xr3:uid="{B8D7C337-512E-DA49-BD73-F0D4C6E7FA6D}" name="Type de Diffusion" dataDxfId="238" dataCellStyle="Note"/>
    <tableColumn id="5" xr3:uid="{98C773F0-B617-B14F-B208-588AD7A1D179}" name="Description" dataDxfId="237">
      <calculatedColumnFormula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calculatedColumnFormula>
    </tableColumn>
    <tableColumn id="6" xr3:uid="{81C43CDC-1001-0F4A-8836-9FBFA6FD7935}" name="ID WEB" dataDxfId="236" dataCellStyle="Avertisseme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0D1E250-7B06-154D-92AB-098B36F28CE9}" name="Tableau120" displayName="Tableau120" ref="A2:G49" totalsRowShown="0" headerRowDxfId="201" tableBorderDxfId="200">
  <autoFilter ref="A2:G49" xr:uid="{EFBE12D6-2538-5446-BD3C-F6972BC9DBE7}"/>
  <tableColumns count="7">
    <tableColumn id="1" xr3:uid="{9AA49515-7B59-3F4E-BBDF-1E45E89B07B5}" name="Heure " dataDxfId="199"/>
    <tableColumn id="2" xr3:uid="{09BF8672-58B2-0C49-87F3-98F35B6ACC03}" name="Emission" dataDxfId="198" dataCellStyle="Note"/>
    <tableColumn id="3" xr3:uid="{D001BE4E-B090-7E4F-88CE-54C84F27FA3B}" name="Heure de fin" dataDxfId="197">
      <calculatedColumnFormula>MOD(Tableau120[[#This Row],[Heure ]]+Tableau120[[#This Row],[Durée]],1)</calculatedColumnFormula>
    </tableColumn>
    <tableColumn id="4" xr3:uid="{AE81230F-2BE1-C54F-9E4D-86134E3B198F}" name="Durée" dataDxfId="196" dataCellStyle="Avertissement">
      <calculatedColumnFormula>MOD(C3-A3,1)</calculatedColumnFormula>
    </tableColumn>
    <tableColumn id="7" xr3:uid="{45C9BC44-D783-BC4E-A6C3-CCCB25F63901}" name="Type de Diffusion" dataDxfId="195" dataCellStyle="Note"/>
    <tableColumn id="5" xr3:uid="{CF978DC1-E955-5647-894C-A0DBA25B77B6}" name="Description" dataDxfId="194">
      <calculatedColumnFormula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calculatedColumnFormula>
    </tableColumn>
    <tableColumn id="6" xr3:uid="{41AC8393-66B3-4B40-BC2E-6FC5DCCD741E}" name="ID WEB" dataDxfId="193" dataCellStyle="No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51AD1A42-C3E1-5D4B-97BF-F143D9F5FE77}" name="Mercredi21" displayName="Mercredi21" ref="A2:G49" totalsRowShown="0" headerRowDxfId="158" tableBorderDxfId="157">
  <autoFilter ref="A2:G49" xr:uid="{6C635705-4CCE-0344-A3E9-3619B5CD7A3F}"/>
  <tableColumns count="7">
    <tableColumn id="1" xr3:uid="{B47DC357-A8F5-2545-9E69-5CA08A8D044B}" name="Heure " dataDxfId="156"/>
    <tableColumn id="2" xr3:uid="{99F72AAC-EE5D-F644-A963-BC2DAE142942}" name="Emission" dataDxfId="155" dataCellStyle="Note"/>
    <tableColumn id="3" xr3:uid="{75890C31-4E86-AF4E-9DEA-50262A33136E}" name="Heure de fin" dataDxfId="154">
      <calculatedColumnFormula>MOD(Mercredi21[[#This Row],[Heure ]]+Mercredi21[[#This Row],[Durée]],1)</calculatedColumnFormula>
    </tableColumn>
    <tableColumn id="4" xr3:uid="{F20A7964-6D85-C747-846E-9AD66AFF4957}" name="Durée" dataDxfId="153" dataCellStyle="Note">
      <calculatedColumnFormula>MOD(C3-A3,1)</calculatedColumnFormula>
    </tableColumn>
    <tableColumn id="7" xr3:uid="{A55D6943-75A0-9842-94C6-3F5194B5B73E}" name="Type de Diffusion" dataDxfId="152" dataCellStyle="Note"/>
    <tableColumn id="5" xr3:uid="{C11EA191-A7D6-F94F-8CA7-CED9A8EE7B17}" name="Description" dataDxfId="151">
      <calculatedColumnFormula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calculatedColumnFormula>
    </tableColumn>
    <tableColumn id="6" xr3:uid="{113D4919-B3CC-5A48-B6BB-E1B093DF761D}" name="ID" dataDxfId="150" dataCellStyle="Avertissemen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CA29600-E839-BA47-A732-C83C3964A619}" name="Tableau11" displayName="Tableau11" ref="A2:G48" totalsRowShown="0" headerRowDxfId="115" dataDxfId="114">
  <autoFilter ref="A2:G48" xr:uid="{D1D94BC1-3EE4-0144-A34A-86FBEE66E15F}"/>
  <tableColumns count="7">
    <tableColumn id="1" xr3:uid="{36678260-4128-164F-8BCD-4DF688ADC499}" name="Heure " dataDxfId="113"/>
    <tableColumn id="2" xr3:uid="{964D0471-9C39-444A-A8D2-9FFCE8C08176}" name="Emission" dataDxfId="112"/>
    <tableColumn id="3" xr3:uid="{8071CEFE-430A-674A-B180-2B33E7823744}" name="Heure de fin" dataDxfId="111">
      <calculatedColumnFormula>MOD(#REF!+#REF!,1)</calculatedColumnFormula>
    </tableColumn>
    <tableColumn id="4" xr3:uid="{C635C0F3-36A3-AE4F-BF15-7DE2707BAD66}" name="Durée" dataDxfId="110"/>
    <tableColumn id="8" xr3:uid="{2E907C33-07E6-AF4F-9239-43FF77BF1706}" name="Type de Diffusion" dataDxfId="109" dataCellStyle="Note"/>
    <tableColumn id="5" xr3:uid="{4DD5554E-0AC5-C446-9E5E-12D4A70959FC}" name="Description" dataDxfId="108">
      <calculatedColumnFormula>IF(#REF!="CA BOUGE A LA MAISON ","Cours de gym pour seniors",IF(#REF!="LE JOURNAL ","Le rendez-vous quotidien d'information proposé par la rédaction",IF(#REF!="CITE SENIOR ","Conférences, ateliers, divertissement, activités physiques, une sélection d'activités destinées aux seniors",IF(#REF!="SPORT PASSION ","Les bénévoles et les associations sportives à l’honneur",IF(#REF!="IMMERSION ","Plongée dans les métiers d’urgence avec Denis Palma",IF(#REF!="OBJECTIF TERRE ","Le magazine du terroir genevois présenté par Valentin Emery",IF(#REF!="METEO ","Les nouvelles du ciel présentées par Ellen Batelaan",IF(#REF!="LES YEUX DANS LES YEUX ","Un entretien serré d’actualité mené par Pascal Décaillet",IF(#REF!="GENEVE A CHAUD ","Le débat politique et citoyen présenté par Pascal Décaillet",IF(#REF!="GRAND GENEVE A CHAUD DIRECT ","Le débat politique et citoyen présenté par Pascal Décaillet",IF(#REF!="ESPRIT SOLIDAIR ","Une fois par mois, découvrez le projet de coopération d’une ONG genevoise",IF(#REF!="LE GENIE DES METIERS ","Au coeur de la formation et de l'apprentissage",IF(#REF!="ESPRIT SOLIDAIRE","Une fois par mois, découvrez le projet de coopération d’une ONG genevoise",IF(#REF!="LE MONDE DE DEMAIN ","Une émission sur l’industrie et l’innovation genevoise",IF(#REF!="GO SOLUTIONS DURABLES ","magazine de la durabilité présenté par Philippe Verdier",IF(#REF!="GENEVE GRANDEUR NATURE ","Le magazine sur la nature proposé par Coline Utz",IF(#REF!="ENSEMBLE ","L’émission transfrontalière présentée par Céline Argento",IF(#REF!="COULEUR GRENAT ","Le rendez-vous sportif des clubs du Servette (football, hockey, rugby)",IF(#REF!="CULT ","La culture à Genève c’est Cult.",IF(#REF!="MEGAPHONE ","Le porte-voix de la musique actuelle",IF(#REF!="GENEVA SHOW ","Une personnalité marquante de la Suisse sous le feu des questions de Valentin Emery et Jérémy Seydoux",IF(#REF!="AGENDA D'ELLEN","L’agenda du week-end proposé par Ellen Batelaan",IF(#REF!="SINGULARITE ","Magazine réalisé par des personnes en situation de handicap de la Fondation Clair Bois",IF(#REF!="TOUDOU ","Le magazine des animaux de compagnie présenté par Lolita Morena",IF(#REF!="LES SPORTS ","Toute l’actualité sportive de Genève et sa région",IF(#REF!="LES SPORTS DIRECT ","Toute l’actualité sportive de Genève et sa région",IF(#REF!="LE POING part 1","Le Talk politique et société présenté par Laetitia Guinand",IF(#REF!="LE POING part 2","Le Talk politique et société présenté par Laetitia Guinand",""))))))))))))))))))))))))))))</calculatedColumnFormula>
    </tableColumn>
    <tableColumn id="6" xr3:uid="{900BAFC2-75BA-B34A-8CD9-311834190358}" name="ID WEB" dataDxfId="107" dataCellStyle="Avertisseme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4D8A0AD6-A229-044D-94E1-179398CB12D4}" name="Tableau522" displayName="Tableau522" ref="A2:G45" totalsRowShown="0" headerRowDxfId="80" tableBorderDxfId="79">
  <autoFilter ref="A2:G45" xr:uid="{16AD67E5-35D9-9D42-ADD3-60DFB5ECFEEC}"/>
  <tableColumns count="7">
    <tableColumn id="1" xr3:uid="{C1274E5F-16CA-C248-8CAD-5A1155886DEE}" name="Heure " dataDxfId="78"/>
    <tableColumn id="2" xr3:uid="{FF8F4B14-0151-4D4A-939A-3CCFDBF6BBBA}" name="Emission" dataCellStyle="Note"/>
    <tableColumn id="3" xr3:uid="{6E36D096-A599-EA4F-B889-6F8C36AD3E30}" name="Heure de fin" dataDxfId="77">
      <calculatedColumnFormula>MOD(Tableau522[[#This Row],[Heure ]]+Tableau522[[#This Row],[Durée]],1)</calculatedColumnFormula>
    </tableColumn>
    <tableColumn id="4" xr3:uid="{CF95CB73-4167-2149-9726-6866F98545D0}" name="Durée" dataDxfId="76" dataCellStyle="Note">
      <calculatedColumnFormula>MOD(C3-A3,1)</calculatedColumnFormula>
    </tableColumn>
    <tableColumn id="7" xr3:uid="{4AF5DCAD-1E93-6148-9356-D6021A7D1267}" name="Type de Diffusion" dataDxfId="75" dataCellStyle="Note"/>
    <tableColumn id="5" xr3:uid="{D3F97663-DB96-C74A-9925-55510083F78D}" name="Description" dataDxfId="74">
      <calculatedColumnFormula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calculatedColumnFormula>
    </tableColumn>
    <tableColumn id="6" xr3:uid="{82127374-9A1F-5646-AF10-1679DEDCBAFC}" name="ID WEB" dataDxfId="73" dataCellStyle="No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9FD62B58-8DB7-BF44-A9A8-E6BA72610B5A}" name="SAMEDI23" displayName="SAMEDI23" ref="A2:G84" totalsRowShown="0" headerRowDxfId="38" tableBorderDxfId="37">
  <autoFilter ref="A2:G84" xr:uid="{9C6E8C85-415B-FE48-8840-EE6D85926A79}"/>
  <tableColumns count="7">
    <tableColumn id="1" xr3:uid="{4A10C610-1F59-ED4E-ABD8-6B89D897135C}" name="Heure " dataDxfId="36"/>
    <tableColumn id="2" xr3:uid="{2E188ED1-73F4-2741-BD68-9C7D16890615}" name="Emission" dataCellStyle="Note"/>
    <tableColumn id="3" xr3:uid="{847719C0-D8BF-AD41-8845-057665855630}" name="Heure de fin" dataDxfId="35">
      <calculatedColumnFormula>MOD(SAMEDI23[[#This Row],[Heure ]]+SAMEDI23[[#This Row],[Durée]],1)</calculatedColumnFormula>
    </tableColumn>
    <tableColumn id="4" xr3:uid="{798A6719-1D04-774F-89F5-72424A09D414}" name="Durée" dataDxfId="34" dataCellStyle="Note">
      <calculatedColumnFormula>MOD(C3-A3,1)</calculatedColumnFormula>
    </tableColumn>
    <tableColumn id="7" xr3:uid="{97753126-AD3A-6D49-84A8-2CBEE7CB203C}" name="Type de Diffusion" dataDxfId="33" dataCellStyle="Note"/>
    <tableColumn id="5" xr3:uid="{12077F93-4431-984F-BDA9-BB05536AF129}" name="Description" dataDxfId="32">
      <calculatedColumnFormula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calculatedColumnFormula>
    </tableColumn>
    <tableColumn id="6" xr3:uid="{3AE9B8FE-D995-4C43-BA65-6CC8E85E254F}" name="ID WEB" dataDxfId="31" dataCellStyle="Not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7F56C446-E08D-1D4E-807C-6C2966CB2F69}" name="DIMANCHE24" displayName="DIMANCHE24" ref="A2:G105" totalsRowShown="0" headerRowDxfId="7" tableBorderDxfId="6">
  <autoFilter ref="A2:G105" xr:uid="{75FEC3ED-AB23-FB4C-BAE9-536637AD0838}"/>
  <tableColumns count="7">
    <tableColumn id="1" xr3:uid="{14E027FE-A04E-1245-99F2-F896BB342815}" name="Heure " dataDxfId="5"/>
    <tableColumn id="2" xr3:uid="{F132C35D-9CA5-A442-B0FC-4989C7539D91}" name="Emission" dataCellStyle="Note"/>
    <tableColumn id="3" xr3:uid="{5507A2B8-2C78-D24C-8E8C-E4BD7A7EEF79}" name="Heure de fin" dataDxfId="4">
      <calculatedColumnFormula>MOD(DIMANCHE24[[#This Row],[Heure ]]+DIMANCHE24[[#This Row],[Durée]],1)</calculatedColumnFormula>
    </tableColumn>
    <tableColumn id="4" xr3:uid="{B191E7FB-1CB6-AF45-9FC2-F94698BF1F65}" name="Durée" dataDxfId="3" dataCellStyle="Note">
      <calculatedColumnFormula>MOD(C3-A3,1)</calculatedColumnFormula>
    </tableColumn>
    <tableColumn id="7" xr3:uid="{25D8F41F-5253-B043-BA5B-0EF1F11A8265}" name="Type de Diffusion" dataDxfId="2" dataCellStyle="Note"/>
    <tableColumn id="5" xr3:uid="{8FACF3D1-4BD6-BB4C-B9A5-BA77DAD8DC62}" name="Description" dataDxfId="1">
      <calculatedColumnFormula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calculatedColumnFormula>
    </tableColumn>
    <tableColumn id="6" xr3:uid="{50591D0E-112E-4F46-B7C5-9191F64829BA}" name="ID" dataDxfId="0" dataCellStyle="No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V105"/>
  <sheetViews>
    <sheetView showGridLines="0" zoomScaleNormal="87" zoomScaleSheetLayoutView="100" workbookViewId="0">
      <selection activeCell="E53" sqref="E53"/>
    </sheetView>
  </sheetViews>
  <sheetFormatPr baseColWidth="10" defaultColWidth="9.1640625" defaultRowHeight="16"/>
  <cols>
    <col min="1" max="1" width="18.6640625" style="5" customWidth="1"/>
    <col min="2" max="2" width="40.6640625" style="2" customWidth="1"/>
    <col min="3" max="3" width="17.6640625" style="2" customWidth="1"/>
    <col min="4" max="4" width="15.6640625" style="20" customWidth="1"/>
    <col min="5" max="5" width="61" style="2" customWidth="1"/>
    <col min="6" max="6" width="16.83203125" style="2" customWidth="1"/>
    <col min="7" max="7" width="18.6640625" style="5" customWidth="1"/>
    <col min="8" max="8" width="18.6640625" style="2" customWidth="1"/>
    <col min="9" max="9" width="40.6640625" style="2" customWidth="1"/>
    <col min="10" max="10" width="17.6640625" style="2" customWidth="1"/>
    <col min="11" max="11" width="15.6640625" style="2" customWidth="1"/>
    <col min="12" max="12" width="60.83203125" style="2" customWidth="1"/>
    <col min="13" max="13" width="15.83203125" style="5" customWidth="1"/>
    <col min="14" max="14" width="16" style="2" customWidth="1"/>
    <col min="15" max="15" width="18.6640625" style="2" customWidth="1"/>
    <col min="16" max="16" width="40.6640625" style="2" customWidth="1"/>
    <col min="17" max="17" width="17.6640625" style="2" customWidth="1"/>
    <col min="18" max="18" width="15.6640625" style="2" customWidth="1"/>
    <col min="19" max="19" width="60.83203125" style="5" customWidth="1"/>
    <col min="20" max="20" width="10.83203125" style="2" customWidth="1"/>
    <col min="21" max="21" width="17.6640625" style="2" customWidth="1"/>
    <col min="22" max="22" width="18.6640625" style="2" customWidth="1"/>
    <col min="23" max="23" width="40.6640625" style="2" customWidth="1"/>
    <col min="24" max="24" width="17.6640625" style="2" customWidth="1"/>
    <col min="25" max="25" width="15.6640625" style="2" customWidth="1"/>
    <col min="26" max="26" width="60.83203125" style="2" customWidth="1"/>
    <col min="27" max="27" width="12.1640625" style="2" customWidth="1"/>
    <col min="28" max="28" width="15.83203125" style="2" customWidth="1"/>
    <col min="29" max="29" width="18.6640625" style="2" customWidth="1"/>
    <col min="30" max="30" width="40.6640625" style="2" customWidth="1"/>
    <col min="31" max="31" width="17.6640625" style="2" customWidth="1"/>
    <col min="32" max="32" width="15.6640625" style="5" customWidth="1"/>
    <col min="33" max="33" width="61" style="2" customWidth="1"/>
    <col min="34" max="34" width="10.83203125" style="2" customWidth="1"/>
    <col min="35" max="35" width="15.83203125" style="2" customWidth="1"/>
    <col min="36" max="36" width="18.6640625" style="2" customWidth="1"/>
    <col min="37" max="37" width="40.6640625" style="2" customWidth="1"/>
    <col min="38" max="38" width="17.6640625" style="5" customWidth="1"/>
    <col min="39" max="39" width="15.6640625" style="2" customWidth="1"/>
    <col min="40" max="40" width="60.83203125" style="2" customWidth="1"/>
    <col min="41" max="41" width="15.83203125" style="2" customWidth="1"/>
    <col min="42" max="42" width="15.6640625" style="2" customWidth="1"/>
    <col min="43" max="43" width="18.6640625" style="3" customWidth="1"/>
    <col min="44" max="44" width="40.6640625" style="3" customWidth="1"/>
    <col min="45" max="45" width="17.6640625" style="3" customWidth="1"/>
    <col min="46" max="46" width="15.6640625" style="3" customWidth="1"/>
    <col min="47" max="47" width="60.83203125" style="3" customWidth="1"/>
    <col min="48" max="48" width="20.83203125" style="3" customWidth="1"/>
    <col min="49" max="16384" width="9.1640625" style="3"/>
  </cols>
  <sheetData>
    <row r="1" spans="1:48" ht="26">
      <c r="A1" s="160" t="str">
        <f>Lundi!A1</f>
        <v>LUNDI</v>
      </c>
      <c r="B1" s="160"/>
      <c r="C1" s="160"/>
      <c r="D1" s="160"/>
      <c r="E1" s="160"/>
      <c r="F1" s="160"/>
      <c r="G1" s="116"/>
      <c r="H1" s="160" t="s">
        <v>88</v>
      </c>
      <c r="I1" s="160"/>
      <c r="J1" s="160"/>
      <c r="K1" s="160"/>
      <c r="L1" s="160"/>
      <c r="M1" s="160"/>
      <c r="N1" s="122"/>
      <c r="O1" s="160" t="s">
        <v>2</v>
      </c>
      <c r="P1" s="160"/>
      <c r="Q1" s="160"/>
      <c r="R1" s="160"/>
      <c r="S1" s="160"/>
      <c r="T1" s="160"/>
      <c r="U1" s="116"/>
      <c r="V1" s="160" t="s">
        <v>3</v>
      </c>
      <c r="W1" s="160"/>
      <c r="X1" s="160"/>
      <c r="Y1" s="160"/>
      <c r="Z1" s="160"/>
      <c r="AA1" s="160"/>
      <c r="AB1" s="116"/>
      <c r="AC1" s="160" t="s">
        <v>4</v>
      </c>
      <c r="AD1" s="160"/>
      <c r="AE1" s="160"/>
      <c r="AF1" s="160"/>
      <c r="AG1" s="160"/>
      <c r="AH1" s="160"/>
      <c r="AI1" s="126"/>
      <c r="AJ1" s="160" t="s">
        <v>5</v>
      </c>
      <c r="AK1" s="160"/>
      <c r="AL1" s="160"/>
      <c r="AM1" s="160"/>
      <c r="AN1" s="160"/>
      <c r="AO1" s="160"/>
      <c r="AP1" s="126"/>
      <c r="AQ1" s="160" t="s">
        <v>6</v>
      </c>
      <c r="AR1" s="160"/>
      <c r="AS1" s="160"/>
      <c r="AT1" s="160"/>
      <c r="AU1" s="160"/>
      <c r="AV1" s="160"/>
    </row>
    <row r="2" spans="1:48" s="4" customFormat="1" ht="18" thickBot="1">
      <c r="A2" s="70" t="str">
        <f>Lundi!A2</f>
        <v xml:space="preserve">Heure </v>
      </c>
      <c r="B2" s="51" t="str">
        <f>Lundi!B2</f>
        <v>Emission</v>
      </c>
      <c r="C2" s="55" t="str">
        <f>Lundi!C2</f>
        <v>Heure de fin</v>
      </c>
      <c r="D2" s="51" t="str">
        <f>Lundi!D2</f>
        <v>Durée</v>
      </c>
      <c r="E2" s="50" t="str">
        <f>Lundi!F2</f>
        <v>Description</v>
      </c>
      <c r="F2" s="117" t="str">
        <f>Lundi!G2</f>
        <v>ID WEB</v>
      </c>
      <c r="G2" s="97"/>
      <c r="H2" s="15" t="str">
        <f>Mardi!A2</f>
        <v xml:space="preserve">Heure </v>
      </c>
      <c r="I2" s="21" t="str">
        <f>Mardi!B2</f>
        <v>Emission</v>
      </c>
      <c r="J2" s="8" t="str">
        <f>Mardi!C2</f>
        <v>Heure de fin</v>
      </c>
      <c r="K2" s="25" t="str">
        <f>Mardi!D2</f>
        <v>Durée</v>
      </c>
      <c r="L2" s="11" t="str">
        <f>Mardi!F2</f>
        <v>Description</v>
      </c>
      <c r="M2" s="21" t="str">
        <f>Mardi!G2</f>
        <v>ID WEB</v>
      </c>
      <c r="N2" s="98"/>
      <c r="O2" s="70" t="str">
        <f>Mercredi!A2</f>
        <v xml:space="preserve">Heure </v>
      </c>
      <c r="P2" s="51" t="str">
        <f>Mercredi!B2</f>
        <v>Emission</v>
      </c>
      <c r="Q2" s="70" t="str">
        <f>Mercredi!C2</f>
        <v>Heure de fin</v>
      </c>
      <c r="R2" s="51" t="str">
        <f>Mercredi!D2</f>
        <v>Durée</v>
      </c>
      <c r="S2" s="70" t="str">
        <f>Mercredi!F2</f>
        <v>Description</v>
      </c>
      <c r="T2" s="123" t="str">
        <f>Mercredi!G2</f>
        <v>ID</v>
      </c>
      <c r="U2" s="99"/>
      <c r="V2" s="70" t="str">
        <f>Jeudi!A2</f>
        <v xml:space="preserve">Heure </v>
      </c>
      <c r="W2" s="51" t="str">
        <f>Jeudi!B2</f>
        <v>Emission</v>
      </c>
      <c r="X2" s="70" t="str">
        <f>Jeudi!C2</f>
        <v>Heure de fin</v>
      </c>
      <c r="Y2" s="51" t="str">
        <f>Jeudi!D2</f>
        <v>Durée</v>
      </c>
      <c r="Z2" s="70" t="str">
        <f>Jeudi!F2</f>
        <v>Description</v>
      </c>
      <c r="AA2" s="49" t="str">
        <f>Jeudi!G2</f>
        <v>ID WEB</v>
      </c>
      <c r="AB2" s="98"/>
      <c r="AC2" s="15" t="str">
        <f>Vendredi!A2</f>
        <v xml:space="preserve">Heure </v>
      </c>
      <c r="AD2" s="21" t="str">
        <f>Vendredi!B2</f>
        <v>Emission</v>
      </c>
      <c r="AE2" s="15" t="str">
        <f>Vendredi!C2</f>
        <v>Heure de fin</v>
      </c>
      <c r="AF2" s="21" t="str">
        <f>Vendredi!D2</f>
        <v>Durée</v>
      </c>
      <c r="AG2" s="15" t="str">
        <f>Vendredi!F2</f>
        <v>Description</v>
      </c>
      <c r="AH2" s="21" t="str">
        <f>Vendredi!G2</f>
        <v>ID WEB</v>
      </c>
      <c r="AI2" s="99"/>
      <c r="AJ2" s="7" t="str">
        <f>Samedi!A2</f>
        <v xml:space="preserve">Heure </v>
      </c>
      <c r="AK2" s="21" t="str">
        <f>Samedi!B2</f>
        <v>Emission</v>
      </c>
      <c r="AL2" s="15" t="str">
        <f>Samedi!C2</f>
        <v>Heure de fin</v>
      </c>
      <c r="AM2" s="21" t="str">
        <f>Samedi!D2</f>
        <v>Durée</v>
      </c>
      <c r="AN2" s="15" t="str">
        <f>Samedi!F2</f>
        <v>Description</v>
      </c>
      <c r="AO2" s="21" t="str">
        <f>Samedi!G2</f>
        <v>ID WEB</v>
      </c>
      <c r="AP2" s="98"/>
      <c r="AQ2" s="7" t="str">
        <f>Dimanche!A2</f>
        <v xml:space="preserve">Heure </v>
      </c>
      <c r="AR2" s="21" t="str">
        <f>Dimanche!B2</f>
        <v>Emission</v>
      </c>
      <c r="AS2" s="15" t="str">
        <f>Dimanche!C2</f>
        <v>Heure de fin</v>
      </c>
      <c r="AT2" s="39" t="str">
        <f>Dimanche!D2</f>
        <v>Durée</v>
      </c>
      <c r="AU2" s="15" t="str">
        <f>Dimanche!F2</f>
        <v>Description</v>
      </c>
      <c r="AV2" s="21" t="str">
        <f>Dimanche!G2</f>
        <v>ID</v>
      </c>
    </row>
    <row r="3" spans="1:48" ht="17" thickBot="1">
      <c r="A3" s="67">
        <f>Lundi!A3</f>
        <v>0</v>
      </c>
      <c r="B3" s="56" t="str">
        <f>Lundi!B3</f>
        <v>REPLAY DIMANCHE 21h00- 00h00 LE POING </v>
      </c>
      <c r="C3" s="53">
        <f>Lundi!C3</f>
        <v>0.125</v>
      </c>
      <c r="D3" s="57">
        <f>Lundi!D3</f>
        <v>0.125</v>
      </c>
      <c r="E3" s="58" t="str">
        <f>Lundi!F3</f>
        <v>Rediffusion des émissions du dimanche de 21h à minuit</v>
      </c>
      <c r="F3" s="124">
        <f>Lundi!G3</f>
        <v>0</v>
      </c>
      <c r="G3" s="100"/>
      <c r="H3" s="66">
        <f>Mardi!A3</f>
        <v>2.0833333333333332E-2</v>
      </c>
      <c r="I3" s="22" t="str">
        <f>Mardi!B3</f>
        <v>REPLAY ACTU </v>
      </c>
      <c r="J3" s="32">
        <f>Mardi!C3</f>
        <v>6.25E-2</v>
      </c>
      <c r="K3" s="95">
        <f>Mardi!D3</f>
        <v>4.1666666666666664E-2</v>
      </c>
      <c r="L3" s="9" t="str">
        <f>Mardi!F3</f>
        <v>Rediffusion du Journal du soir</v>
      </c>
      <c r="M3" s="130">
        <f>Mardi!G3</f>
        <v>0</v>
      </c>
      <c r="N3" s="101"/>
      <c r="O3" s="52">
        <f>Mercredi!A3</f>
        <v>2.0833333333333332E-2</v>
      </c>
      <c r="P3" s="56" t="str">
        <f>Mercredi!B3</f>
        <v>REPLAY ACTU </v>
      </c>
      <c r="Q3" s="71">
        <f>Mercredi!C3</f>
        <v>6.25E-2</v>
      </c>
      <c r="R3" s="57">
        <f>Mercredi!D3</f>
        <v>4.1666666666666664E-2</v>
      </c>
      <c r="S3" s="73" t="str">
        <f>Mercredi!F3</f>
        <v>Rediffusion du Journal du soir</v>
      </c>
      <c r="T3" s="132">
        <f>Mercredi!G3</f>
        <v>0</v>
      </c>
      <c r="U3" s="111"/>
      <c r="V3" s="52">
        <f>Jeudi!A3</f>
        <v>2.0833333333333332E-2</v>
      </c>
      <c r="W3" s="79" t="str">
        <f>Jeudi!B3</f>
        <v>REPLAY ACTU </v>
      </c>
      <c r="X3" s="71">
        <f>Jeudi!C3</f>
        <v>6.25E-2</v>
      </c>
      <c r="Y3" s="57">
        <f>Jeudi!D3</f>
        <v>4.1666666666666664E-2</v>
      </c>
      <c r="Z3" s="81" t="str">
        <f>Jeudi!F3</f>
        <v>Rediffusion du Journal du soir</v>
      </c>
      <c r="AA3" s="129">
        <f>Jeudi!G3</f>
        <v>0</v>
      </c>
      <c r="AB3" s="103"/>
      <c r="AC3" s="27">
        <f>Vendredi!A3</f>
        <v>2.0833333333333332E-2</v>
      </c>
      <c r="AD3" s="79" t="str">
        <f>Vendredi!B3</f>
        <v>REPLAY ACTU </v>
      </c>
      <c r="AE3" s="34">
        <f>Vendredi!C3</f>
        <v>6.25E-2</v>
      </c>
      <c r="AF3" s="46">
        <f>Vendredi!D3</f>
        <v>4.1666666666666664E-2</v>
      </c>
      <c r="AG3" s="16" t="str">
        <f>Vendredi!F3</f>
        <v>Rediffusion du Journal du soir</v>
      </c>
      <c r="AH3" s="130">
        <f>Vendredi!G3</f>
        <v>0</v>
      </c>
      <c r="AI3" s="102"/>
      <c r="AJ3" s="27">
        <f>Samedi!A3</f>
        <v>2.0833333333333332E-2</v>
      </c>
      <c r="AK3" s="79" t="str">
        <f>Samedi!B3</f>
        <v>REPLAY ACTU </v>
      </c>
      <c r="AL3" s="34">
        <f>Samedi!C3</f>
        <v>6.25E-2</v>
      </c>
      <c r="AM3" s="46">
        <f>Samedi!D3</f>
        <v>4.1666666666666664E-2</v>
      </c>
      <c r="AN3" s="16" t="str">
        <f>Samedi!F3</f>
        <v/>
      </c>
      <c r="AO3" s="131">
        <f>Samedi!G3</f>
        <v>0</v>
      </c>
      <c r="AP3" s="98"/>
      <c r="AQ3" s="88">
        <f>Dimanche!A3</f>
        <v>0</v>
      </c>
      <c r="AR3" s="56" t="str">
        <f>Dimanche!B3</f>
        <v>MAG 12’’REDIFF / MAG SPECIAL </v>
      </c>
      <c r="AS3" s="34">
        <f>Dimanche!C3</f>
        <v>8.3333333333333332E-3</v>
      </c>
      <c r="AT3" s="46">
        <f>Dimanche!D3</f>
        <v>8.3333333333333332E-3</v>
      </c>
      <c r="AU3" s="16" t="str">
        <f>Dimanche!F3</f>
        <v/>
      </c>
      <c r="AV3" s="130">
        <f>Dimanche!G3</f>
        <v>0</v>
      </c>
    </row>
    <row r="4" spans="1:48" ht="17" thickBot="1">
      <c r="A4" s="94">
        <f>Lundi!A4</f>
        <v>0.125</v>
      </c>
      <c r="B4" s="56" t="str">
        <f>Lundi!B4</f>
        <v>REPLAY DIMANCHE 21h00- 00h00 LE POING </v>
      </c>
      <c r="C4" s="54">
        <f>Lundi!C4</f>
        <v>0.25</v>
      </c>
      <c r="D4" s="59">
        <f>Lundi!D4</f>
        <v>0.125</v>
      </c>
      <c r="E4" s="60" t="str">
        <f>Lundi!F4</f>
        <v>Rediffusion des émissions du dimanche de 21h à minuit</v>
      </c>
      <c r="F4" s="139">
        <f>Lundi!G4</f>
        <v>0</v>
      </c>
      <c r="G4" s="104"/>
      <c r="H4" s="33">
        <f>Mardi!A4</f>
        <v>6.25E-2</v>
      </c>
      <c r="I4" s="22" t="str">
        <f>Mardi!B4</f>
        <v>REPLAY MAG </v>
      </c>
      <c r="J4" s="33">
        <f>Mardi!C4</f>
        <v>0.10416666666666666</v>
      </c>
      <c r="K4" s="95">
        <f>Mardi!D4</f>
        <v>4.1666666666666664E-2</v>
      </c>
      <c r="L4" s="10" t="str">
        <f>Mardi!F4</f>
        <v>Rediffusion Magazine</v>
      </c>
      <c r="M4" s="130">
        <f>Mardi!G4</f>
        <v>0</v>
      </c>
      <c r="N4" s="101"/>
      <c r="O4" s="72">
        <f>Mercredi!A4</f>
        <v>6.25E-2</v>
      </c>
      <c r="P4" s="56" t="str">
        <f>Mercredi!B4</f>
        <v>REPLAY MAG </v>
      </c>
      <c r="Q4" s="72">
        <f>Mercredi!C4</f>
        <v>0.10416666666666666</v>
      </c>
      <c r="R4" s="57">
        <f>Mercredi!D4</f>
        <v>4.1666666666666664E-2</v>
      </c>
      <c r="S4" s="74" t="str">
        <f>Mercredi!F4</f>
        <v>Rediffusion Magazine</v>
      </c>
      <c r="T4" s="132">
        <f>Mercredi!G4</f>
        <v>0</v>
      </c>
      <c r="U4" s="111"/>
      <c r="V4" s="72">
        <f>Jeudi!A4</f>
        <v>6.25E-2</v>
      </c>
      <c r="W4" s="79" t="str">
        <f>Jeudi!B4</f>
        <v>REPLAY MAG </v>
      </c>
      <c r="X4" s="71">
        <f>Jeudi!C4</f>
        <v>0.10416666666666666</v>
      </c>
      <c r="Y4" s="57">
        <f>Jeudi!D4</f>
        <v>4.1666666666666664E-2</v>
      </c>
      <c r="Z4" s="80" t="str">
        <f>Jeudi!F4</f>
        <v>Rediffusion Magazine</v>
      </c>
      <c r="AA4" s="129">
        <f>Jeudi!G4</f>
        <v>0</v>
      </c>
      <c r="AB4" s="103"/>
      <c r="AC4" s="35">
        <f>Vendredi!A4</f>
        <v>6.25E-2</v>
      </c>
      <c r="AD4" s="79" t="str">
        <f>Vendredi!B4</f>
        <v>REPLAY MAG </v>
      </c>
      <c r="AE4" s="35">
        <f>Vendredi!C4</f>
        <v>0.10416666666666666</v>
      </c>
      <c r="AF4" s="46">
        <f>Vendredi!D4</f>
        <v>4.1666666666666664E-2</v>
      </c>
      <c r="AG4" s="17" t="str">
        <f>Vendredi!F4</f>
        <v>Rediffusion Magazine</v>
      </c>
      <c r="AH4" s="121">
        <f>Vendredi!G4</f>
        <v>0</v>
      </c>
      <c r="AI4" s="102"/>
      <c r="AJ4" s="35">
        <f>Samedi!A4</f>
        <v>6.25E-2</v>
      </c>
      <c r="AK4" s="79" t="str">
        <f>Samedi!B4</f>
        <v>REPLAY ACTU </v>
      </c>
      <c r="AL4" s="35">
        <f>Samedi!C4</f>
        <v>0.10416666666666666</v>
      </c>
      <c r="AM4" s="46">
        <f>Samedi!D4</f>
        <v>4.1666666666666664E-2</v>
      </c>
      <c r="AN4" s="17" t="str">
        <f>Samedi!F4</f>
        <v/>
      </c>
      <c r="AO4" s="127">
        <f>Samedi!G4</f>
        <v>0</v>
      </c>
      <c r="AP4" s="108"/>
      <c r="AQ4" s="35">
        <f>Dimanche!A4</f>
        <v>8.3333333333333332E-3</v>
      </c>
      <c r="AR4" s="56" t="str">
        <f>Dimanche!B4</f>
        <v xml:space="preserve">GENEVE GRANDEUR NATURE </v>
      </c>
      <c r="AS4" s="35">
        <f>Dimanche!C4</f>
        <v>1.6666666666666666E-2</v>
      </c>
      <c r="AT4" s="46">
        <f>Dimanche!D4</f>
        <v>8.3333333333333332E-3</v>
      </c>
      <c r="AU4" s="17" t="str">
        <f>Dimanche!F4</f>
        <v>Le magazine sur la nature proposé par Coline Utz</v>
      </c>
      <c r="AV4" s="121">
        <f>Dimanche!G4</f>
        <v>0</v>
      </c>
    </row>
    <row r="5" spans="1:48" ht="17" thickBot="1">
      <c r="A5" s="87">
        <f>Lundi!A5</f>
        <v>0.25</v>
      </c>
      <c r="B5" s="56" t="str">
        <f>Lundi!B5</f>
        <v>REPLAY DIMANCHE 21h00- 00h00 LE POING </v>
      </c>
      <c r="C5" s="53">
        <f>Lundi!C5</f>
        <v>0.375</v>
      </c>
      <c r="D5" s="57">
        <f>Lundi!D5</f>
        <v>0.125</v>
      </c>
      <c r="E5" s="58" t="str">
        <f>Lundi!F5</f>
        <v>Rediffusion des émissions du dimanche de 21h à minuit</v>
      </c>
      <c r="F5" s="125">
        <f>Lundi!G5</f>
        <v>0</v>
      </c>
      <c r="G5" s="104"/>
      <c r="H5" s="32">
        <f>Mardi!A5</f>
        <v>0.10416666666666666</v>
      </c>
      <c r="I5" s="22" t="str">
        <f>Mardi!B5</f>
        <v>REPLAY ACTU </v>
      </c>
      <c r="J5" s="32">
        <f>Mardi!C5</f>
        <v>0.14583333333333331</v>
      </c>
      <c r="K5" s="95">
        <f>Mardi!D5</f>
        <v>4.1666666666666664E-2</v>
      </c>
      <c r="L5" s="9" t="str">
        <f>Mardi!F5</f>
        <v>Rediffusion du Journal du soir</v>
      </c>
      <c r="M5" s="130">
        <f>Mardi!G5</f>
        <v>0</v>
      </c>
      <c r="N5" s="101"/>
      <c r="O5" s="71">
        <f>Mercredi!A5</f>
        <v>0.10416666666666666</v>
      </c>
      <c r="P5" s="56" t="str">
        <f>Mercredi!B5</f>
        <v>REPLAY ACTU </v>
      </c>
      <c r="Q5" s="71">
        <f>Mercredi!C5</f>
        <v>0.14583333333333331</v>
      </c>
      <c r="R5" s="57">
        <f>Mercredi!D5</f>
        <v>4.1666666666666664E-2</v>
      </c>
      <c r="S5" s="73" t="str">
        <f>Mercredi!F5</f>
        <v>Rediffusion du Journal du soir</v>
      </c>
      <c r="T5" s="132">
        <f>Mercredi!G5</f>
        <v>0</v>
      </c>
      <c r="U5" s="111"/>
      <c r="V5" s="71">
        <f>Jeudi!A5</f>
        <v>0.10416666666666666</v>
      </c>
      <c r="W5" s="79" t="str">
        <f>Jeudi!B5</f>
        <v>REPLAY ACTU </v>
      </c>
      <c r="X5" s="71">
        <f>Jeudi!C5</f>
        <v>0.14583333333333331</v>
      </c>
      <c r="Y5" s="57">
        <f>Jeudi!D5</f>
        <v>4.1666666666666664E-2</v>
      </c>
      <c r="Z5" s="81" t="str">
        <f>Jeudi!F5</f>
        <v>Rediffusion du Journal du soir</v>
      </c>
      <c r="AA5" s="129">
        <f>Jeudi!G5</f>
        <v>0</v>
      </c>
      <c r="AB5" s="103"/>
      <c r="AC5" s="36">
        <f>Vendredi!A5</f>
        <v>0.10416666666666666</v>
      </c>
      <c r="AD5" s="79" t="str">
        <f>Vendredi!B5</f>
        <v>REPLAY ACTU </v>
      </c>
      <c r="AE5" s="36">
        <f>Vendredi!C5</f>
        <v>0.14583333333333331</v>
      </c>
      <c r="AF5" s="46">
        <f>Vendredi!D5</f>
        <v>4.1666666666666664E-2</v>
      </c>
      <c r="AG5" s="18" t="str">
        <f>Vendredi!F5</f>
        <v>Rediffusion du Journal du soir</v>
      </c>
      <c r="AH5" s="121">
        <f>Vendredi!G5</f>
        <v>0</v>
      </c>
      <c r="AI5" s="102"/>
      <c r="AJ5" s="36">
        <f>Samedi!A5</f>
        <v>0.10416666666666666</v>
      </c>
      <c r="AK5" s="79" t="str">
        <f>Samedi!B5</f>
        <v>REPLAY ACTU </v>
      </c>
      <c r="AL5" s="36">
        <f>Samedi!C5</f>
        <v>0.14583333333333331</v>
      </c>
      <c r="AM5" s="46">
        <f>Samedi!D5</f>
        <v>4.1666666666666664E-2</v>
      </c>
      <c r="AN5" s="18" t="str">
        <f>Samedi!F5</f>
        <v/>
      </c>
      <c r="AO5" s="127">
        <f>Samedi!G5</f>
        <v>0</v>
      </c>
      <c r="AP5" s="108"/>
      <c r="AQ5" s="36">
        <f>Dimanche!A5</f>
        <v>1.6666666666666666E-2</v>
      </c>
      <c r="AR5" s="56" t="str">
        <f>Dimanche!B5</f>
        <v>ENTREPRISE/ CSPAG / PUBLI / COMBLAGE</v>
      </c>
      <c r="AS5" s="36">
        <f>Dimanche!C5</f>
        <v>1.8055555555555554E-2</v>
      </c>
      <c r="AT5" s="46">
        <f>Dimanche!D5</f>
        <v>1.3888888888888889E-3</v>
      </c>
      <c r="AU5" s="18" t="str">
        <f>Dimanche!F5</f>
        <v/>
      </c>
      <c r="AV5" s="121">
        <f>Dimanche!G5</f>
        <v>0</v>
      </c>
    </row>
    <row r="6" spans="1:48" ht="17" thickBot="1">
      <c r="A6" s="94">
        <f>Lundi!A6</f>
        <v>0.375</v>
      </c>
      <c r="B6" s="56" t="str">
        <f>Lundi!B6</f>
        <v>LES SPORTS </v>
      </c>
      <c r="C6" s="54">
        <f>Lundi!C6</f>
        <v>0.39305555555555555</v>
      </c>
      <c r="D6" s="57">
        <f>Lundi!D6</f>
        <v>1.8055555555555557E-2</v>
      </c>
      <c r="E6" s="60" t="str">
        <f>Lundi!F6</f>
        <v>Les Sports : Toute l’actualité sportive de Genève et sa région</v>
      </c>
      <c r="F6" s="125">
        <f>Lundi!G6</f>
        <v>0</v>
      </c>
      <c r="G6" s="104"/>
      <c r="H6" s="33">
        <f>Mardi!A6</f>
        <v>0.14583333333333331</v>
      </c>
      <c r="I6" s="22" t="str">
        <f>Mardi!B6</f>
        <v>REPLAY MAG </v>
      </c>
      <c r="J6" s="33">
        <f>Mardi!C6</f>
        <v>0.18749999999999997</v>
      </c>
      <c r="K6" s="95">
        <f>Mardi!D6</f>
        <v>4.1666666666666664E-2</v>
      </c>
      <c r="L6" s="10" t="str">
        <f>Mardi!F6</f>
        <v>Rediffusion Magazine</v>
      </c>
      <c r="M6" s="130">
        <f>Mardi!G6</f>
        <v>0</v>
      </c>
      <c r="N6" s="101"/>
      <c r="O6" s="72">
        <f>Mercredi!A6</f>
        <v>0.14583333333333331</v>
      </c>
      <c r="P6" s="56" t="str">
        <f>Mercredi!B6</f>
        <v>REPLAY MAG </v>
      </c>
      <c r="Q6" s="72">
        <f>Mercredi!C6</f>
        <v>0.18749999999999997</v>
      </c>
      <c r="R6" s="57">
        <f>Mercredi!D6</f>
        <v>4.1666666666666664E-2</v>
      </c>
      <c r="S6" s="74" t="str">
        <f>Mercredi!F6</f>
        <v>Rediffusion Magazine</v>
      </c>
      <c r="T6" s="132">
        <f>Mercredi!G6</f>
        <v>0</v>
      </c>
      <c r="U6" s="111"/>
      <c r="V6" s="72">
        <f>Jeudi!A6</f>
        <v>0.14583333333333331</v>
      </c>
      <c r="W6" s="79" t="str">
        <f>Jeudi!B6</f>
        <v>REPLAY MAG </v>
      </c>
      <c r="X6" s="71">
        <f>Jeudi!C6</f>
        <v>0.18749999999999997</v>
      </c>
      <c r="Y6" s="57">
        <f>Jeudi!D6</f>
        <v>4.1666666666666664E-2</v>
      </c>
      <c r="Z6" s="80" t="str">
        <f>Jeudi!F6</f>
        <v>Rediffusion Magazine</v>
      </c>
      <c r="AA6" s="129">
        <f>Jeudi!G6</f>
        <v>0</v>
      </c>
      <c r="AB6" s="103"/>
      <c r="AC6" s="35">
        <f>Vendredi!A6</f>
        <v>0.14583333333333331</v>
      </c>
      <c r="AD6" s="79" t="str">
        <f>Vendredi!B6</f>
        <v>REPLAY MAG </v>
      </c>
      <c r="AE6" s="35">
        <f>Vendredi!C6</f>
        <v>0.18749999999999997</v>
      </c>
      <c r="AF6" s="46">
        <f>Vendredi!D6</f>
        <v>4.1666666666666664E-2</v>
      </c>
      <c r="AG6" s="17" t="str">
        <f>Vendredi!F6</f>
        <v>Rediffusion Magazine</v>
      </c>
      <c r="AH6" s="121">
        <f>Vendredi!G6</f>
        <v>0</v>
      </c>
      <c r="AI6" s="102"/>
      <c r="AJ6" s="35">
        <f>Samedi!A6</f>
        <v>0.14583333333333331</v>
      </c>
      <c r="AK6" s="79" t="str">
        <f>Samedi!B6</f>
        <v>REPLAY ACTU </v>
      </c>
      <c r="AL6" s="35">
        <f>Samedi!C6</f>
        <v>0.18749999999999997</v>
      </c>
      <c r="AM6" s="46">
        <f>Samedi!D6</f>
        <v>4.1666666666666664E-2</v>
      </c>
      <c r="AN6" s="17" t="str">
        <f>Samedi!F6</f>
        <v/>
      </c>
      <c r="AO6" s="127">
        <f>Samedi!G6</f>
        <v>0</v>
      </c>
      <c r="AP6" s="108"/>
      <c r="AQ6" s="35">
        <f>Dimanche!A6</f>
        <v>1.8055555555555554E-2</v>
      </c>
      <c r="AR6" s="56" t="str">
        <f>Dimanche!B6</f>
        <v>PUB</v>
      </c>
      <c r="AS6" s="35">
        <f>Dimanche!C6</f>
        <v>2.0833333333333332E-2</v>
      </c>
      <c r="AT6" s="46">
        <f>Dimanche!D6</f>
        <v>2.7777777777777779E-3</v>
      </c>
      <c r="AU6" s="17" t="str">
        <f>Dimanche!F6</f>
        <v/>
      </c>
      <c r="AV6" s="121">
        <f>Dimanche!G6</f>
        <v>0</v>
      </c>
    </row>
    <row r="7" spans="1:48" ht="17" thickBot="1">
      <c r="A7" s="87">
        <f>Lundi!A7</f>
        <v>0.39305555555555555</v>
      </c>
      <c r="B7" s="56" t="str">
        <f>Lundi!B7</f>
        <v>PUB</v>
      </c>
      <c r="C7" s="53">
        <f>Lundi!C7</f>
        <v>0.39583333333333331</v>
      </c>
      <c r="D7" s="57">
        <f>Lundi!D7</f>
        <v>2.7777777777777779E-3</v>
      </c>
      <c r="E7" s="58" t="str">
        <f>Lundi!F7</f>
        <v/>
      </c>
      <c r="F7" s="125">
        <f>Lundi!G7</f>
        <v>0</v>
      </c>
      <c r="G7" s="104"/>
      <c r="H7" s="32">
        <f>Mardi!A7</f>
        <v>0.18749999999999997</v>
      </c>
      <c r="I7" s="22" t="str">
        <f>Mardi!B7</f>
        <v>REPLAY ACTU </v>
      </c>
      <c r="J7" s="32">
        <f>Mardi!C7</f>
        <v>0.22916666666666663</v>
      </c>
      <c r="K7" s="95">
        <f>Mardi!D7</f>
        <v>4.1666666666666664E-2</v>
      </c>
      <c r="L7" s="9" t="str">
        <f>Mardi!F7</f>
        <v>Rediffusion du Journal du soir</v>
      </c>
      <c r="M7" s="130">
        <f>Mardi!G7</f>
        <v>0</v>
      </c>
      <c r="N7" s="101"/>
      <c r="O7" s="71">
        <f>Mercredi!A7</f>
        <v>0.18749999999999997</v>
      </c>
      <c r="P7" s="56" t="str">
        <f>Mercredi!B7</f>
        <v>REPLAY ACTU </v>
      </c>
      <c r="Q7" s="71">
        <f>Mercredi!C7</f>
        <v>0.22916666666666663</v>
      </c>
      <c r="R7" s="57">
        <f>Mercredi!D7</f>
        <v>4.1666666666666664E-2</v>
      </c>
      <c r="S7" s="73" t="str">
        <f>Mercredi!F7</f>
        <v>Rediffusion du Journal du soir</v>
      </c>
      <c r="T7" s="132">
        <f>Mercredi!G7</f>
        <v>0</v>
      </c>
      <c r="U7" s="111"/>
      <c r="V7" s="71">
        <f>Jeudi!A7</f>
        <v>0.18749999999999997</v>
      </c>
      <c r="W7" s="79" t="str">
        <f>Jeudi!B7</f>
        <v>REPLAY ACTU </v>
      </c>
      <c r="X7" s="71">
        <f>Jeudi!C7</f>
        <v>0.22916666666666663</v>
      </c>
      <c r="Y7" s="57">
        <f>Jeudi!D7</f>
        <v>4.1666666666666664E-2</v>
      </c>
      <c r="Z7" s="81" t="str">
        <f>Jeudi!F7</f>
        <v>Rediffusion du Journal du soir</v>
      </c>
      <c r="AA7" s="129">
        <f>Jeudi!G7</f>
        <v>0</v>
      </c>
      <c r="AB7" s="103"/>
      <c r="AC7" s="36">
        <f>Vendredi!A7</f>
        <v>0.18749999999999997</v>
      </c>
      <c r="AD7" s="79" t="str">
        <f>Vendredi!B7</f>
        <v>REPLAY ACTU </v>
      </c>
      <c r="AE7" s="36">
        <f>Vendredi!C7</f>
        <v>0.22916666666666663</v>
      </c>
      <c r="AF7" s="46">
        <f>Vendredi!D7</f>
        <v>4.1666666666666664E-2</v>
      </c>
      <c r="AG7" s="18" t="str">
        <f>Vendredi!F7</f>
        <v>Rediffusion du Journal du soir</v>
      </c>
      <c r="AH7" s="121">
        <f>Vendredi!G7</f>
        <v>0</v>
      </c>
      <c r="AI7" s="102"/>
      <c r="AJ7" s="36">
        <f>Samedi!A7</f>
        <v>0.18749999999999997</v>
      </c>
      <c r="AK7" s="79" t="str">
        <f>Samedi!B7</f>
        <v>REPLAY ACTU </v>
      </c>
      <c r="AL7" s="36">
        <f>Samedi!C7</f>
        <v>0.22916666666666663</v>
      </c>
      <c r="AM7" s="46">
        <f>Samedi!D7</f>
        <v>4.1666666666666664E-2</v>
      </c>
      <c r="AN7" s="18" t="str">
        <f>Samedi!F7</f>
        <v/>
      </c>
      <c r="AO7" s="127">
        <f>Samedi!G7</f>
        <v>0</v>
      </c>
      <c r="AP7" s="108"/>
      <c r="AQ7" s="36">
        <f>Dimanche!A7</f>
        <v>2.0833333333333332E-2</v>
      </c>
      <c r="AR7" s="56" t="str">
        <f>Dimanche!B7</f>
        <v>LE MONDE DE DEMAIN </v>
      </c>
      <c r="AS7" s="36">
        <f>Dimanche!C7</f>
        <v>2.9166666666666667E-2</v>
      </c>
      <c r="AT7" s="46">
        <f>Dimanche!D7</f>
        <v>8.3333333333333332E-3</v>
      </c>
      <c r="AU7" s="18" t="str">
        <f>Dimanche!F7</f>
        <v>Une émission sur l’industrie et l’innovation genevoise</v>
      </c>
      <c r="AV7" s="121">
        <f>Dimanche!G7</f>
        <v>0</v>
      </c>
    </row>
    <row r="8" spans="1:48" ht="17" thickBot="1">
      <c r="A8" s="94">
        <f>Lundi!A8</f>
        <v>0.39583333333333331</v>
      </c>
      <c r="B8" s="56" t="str">
        <f>Lundi!B8</f>
        <v>SPORT PASSION </v>
      </c>
      <c r="C8" s="54">
        <f>Lundi!C8</f>
        <v>0.40416666666666667</v>
      </c>
      <c r="D8" s="57">
        <f>Lundi!D8</f>
        <v>8.3333333333333332E-3</v>
      </c>
      <c r="E8" s="60" t="str">
        <f>Lundi!F8</f>
        <v>Sport Passion : Les bénévoles et les associations sportives à l’honneur</v>
      </c>
      <c r="F8" s="125">
        <f>Lundi!G8</f>
        <v>0</v>
      </c>
      <c r="G8" s="104"/>
      <c r="H8" s="33">
        <f>Mardi!A8</f>
        <v>0.22916666666666663</v>
      </c>
      <c r="I8" s="22" t="str">
        <f>Mardi!B8</f>
        <v>REPLAY MAG </v>
      </c>
      <c r="J8" s="33">
        <f>Mardi!C8</f>
        <v>0.27083333333333331</v>
      </c>
      <c r="K8" s="95">
        <f>Mardi!D8</f>
        <v>4.1666666666666664E-2</v>
      </c>
      <c r="L8" s="10" t="str">
        <f>Mardi!F8</f>
        <v>Rediffusion Magazine</v>
      </c>
      <c r="M8" s="130">
        <f>Mardi!G8</f>
        <v>0</v>
      </c>
      <c r="N8" s="101"/>
      <c r="O8" s="72">
        <f>Mercredi!A8</f>
        <v>0.22916666666666663</v>
      </c>
      <c r="P8" s="56" t="str">
        <f>Mercredi!B8</f>
        <v>REPLAY MAG </v>
      </c>
      <c r="Q8" s="72">
        <f>Mercredi!C8</f>
        <v>0.27083333333333331</v>
      </c>
      <c r="R8" s="57">
        <f>Mercredi!D8</f>
        <v>4.1666666666666664E-2</v>
      </c>
      <c r="S8" s="74" t="str">
        <f>Mercredi!F8</f>
        <v>Rediffusion Magazine</v>
      </c>
      <c r="T8" s="132">
        <f>Mercredi!G8</f>
        <v>0</v>
      </c>
      <c r="U8" s="111"/>
      <c r="V8" s="72">
        <f>Jeudi!A8</f>
        <v>0.22916666666666663</v>
      </c>
      <c r="W8" s="79" t="str">
        <f>Jeudi!B8</f>
        <v>REPLAY MAG </v>
      </c>
      <c r="X8" s="71">
        <f>Jeudi!C8</f>
        <v>0.27083333333333331</v>
      </c>
      <c r="Y8" s="57">
        <f>Jeudi!D8</f>
        <v>4.1666666666666664E-2</v>
      </c>
      <c r="Z8" s="80" t="str">
        <f>Jeudi!F8</f>
        <v>Rediffusion Magazine</v>
      </c>
      <c r="AA8" s="129">
        <f>Jeudi!G8</f>
        <v>0</v>
      </c>
      <c r="AB8" s="103"/>
      <c r="AC8" s="35">
        <f>Vendredi!A8</f>
        <v>0.22916666666666663</v>
      </c>
      <c r="AD8" s="79" t="str">
        <f>Vendredi!B8</f>
        <v>REPLAY MAG </v>
      </c>
      <c r="AE8" s="35">
        <f>Vendredi!C8</f>
        <v>0.27083333333333331</v>
      </c>
      <c r="AF8" s="46">
        <f>Vendredi!D8</f>
        <v>4.1666666666666664E-2</v>
      </c>
      <c r="AG8" s="17" t="str">
        <f>Vendredi!F8</f>
        <v>Rediffusion Magazine</v>
      </c>
      <c r="AH8" s="121">
        <f>Vendredi!G8</f>
        <v>0</v>
      </c>
      <c r="AI8" s="102"/>
      <c r="AJ8" s="35">
        <f>Samedi!A8</f>
        <v>0.22916666666666663</v>
      </c>
      <c r="AK8" s="79" t="str">
        <f>Samedi!B8</f>
        <v>REPLAY ACTU </v>
      </c>
      <c r="AL8" s="35">
        <f>Samedi!C8</f>
        <v>0.27083333333333331</v>
      </c>
      <c r="AM8" s="46">
        <f>Samedi!D8</f>
        <v>4.1666666666666664E-2</v>
      </c>
      <c r="AN8" s="17" t="str">
        <f>Samedi!F8</f>
        <v/>
      </c>
      <c r="AO8" s="127">
        <f>Samedi!G8</f>
        <v>0</v>
      </c>
      <c r="AP8" s="108"/>
      <c r="AQ8" s="35">
        <f>Dimanche!A8</f>
        <v>2.9166666666666667E-2</v>
      </c>
      <c r="AR8" s="56" t="str">
        <f>Dimanche!B8</f>
        <v xml:space="preserve">LE GENIE DES METIERS </v>
      </c>
      <c r="AS8" s="35">
        <f>Dimanche!C8</f>
        <v>3.3333333333333333E-2</v>
      </c>
      <c r="AT8" s="46">
        <f>Dimanche!D8</f>
        <v>4.1666666666666666E-3</v>
      </c>
      <c r="AU8" s="17" t="str">
        <f>Dimanche!F8</f>
        <v>Au coeur de la formation et de l'apprentissage</v>
      </c>
      <c r="AV8" s="121">
        <f>Dimanche!G8</f>
        <v>0</v>
      </c>
    </row>
    <row r="9" spans="1:48" ht="17" thickBot="1">
      <c r="A9" s="118">
        <f>Lundi!A9</f>
        <v>0.40416666666666667</v>
      </c>
      <c r="B9" s="65" t="str">
        <f>Lundi!B9</f>
        <v xml:space="preserve">CULT </v>
      </c>
      <c r="C9" s="53">
        <f>Lundi!C9</f>
        <v>0.40833333333333333</v>
      </c>
      <c r="D9" s="57">
        <f>Lundi!D9</f>
        <v>4.1666666666666666E-3</v>
      </c>
      <c r="E9" s="58" t="str">
        <f>Lundi!F9</f>
        <v>Cult. : La culture à Genève c’est Cult.</v>
      </c>
      <c r="F9" s="140">
        <f>Lundi!G9</f>
        <v>0</v>
      </c>
      <c r="G9" s="104"/>
      <c r="H9" s="32">
        <f>Mardi!A9</f>
        <v>0.27083333333333331</v>
      </c>
      <c r="I9" s="22" t="str">
        <f>Mardi!B9</f>
        <v>REPLAY ACTU </v>
      </c>
      <c r="J9" s="32">
        <f>Mardi!C9</f>
        <v>0.3125</v>
      </c>
      <c r="K9" s="95">
        <f>Mardi!D9</f>
        <v>4.1666666666666664E-2</v>
      </c>
      <c r="L9" s="9" t="str">
        <f>Mardi!F9</f>
        <v>Rediffusion du Journal du soir</v>
      </c>
      <c r="M9" s="130">
        <f>Mardi!G9</f>
        <v>0</v>
      </c>
      <c r="N9" s="101"/>
      <c r="O9" s="71">
        <f>Mercredi!A9</f>
        <v>0.27083333333333331</v>
      </c>
      <c r="P9" s="56" t="str">
        <f>Mercredi!B9</f>
        <v>REPLAY ACTU </v>
      </c>
      <c r="Q9" s="71">
        <f>Mercredi!C9</f>
        <v>0.3125</v>
      </c>
      <c r="R9" s="57">
        <f>Mercredi!D9</f>
        <v>4.1666666666666664E-2</v>
      </c>
      <c r="S9" s="73" t="str">
        <f>Mercredi!F9</f>
        <v>Rediffusion du Journal du soir</v>
      </c>
      <c r="T9" s="132">
        <f>Mercredi!G9</f>
        <v>0</v>
      </c>
      <c r="U9" s="111"/>
      <c r="V9" s="71">
        <f>Jeudi!A9</f>
        <v>0.27083333333333331</v>
      </c>
      <c r="W9" s="79" t="str">
        <f>Jeudi!B9</f>
        <v>REPLAY ACTU </v>
      </c>
      <c r="X9" s="71">
        <f>Jeudi!C9</f>
        <v>0.3125</v>
      </c>
      <c r="Y9" s="57">
        <f>Jeudi!D9</f>
        <v>4.1666666666666664E-2</v>
      </c>
      <c r="Z9" s="81" t="str">
        <f>Jeudi!F9</f>
        <v>Rediffusion du Journal du soir</v>
      </c>
      <c r="AA9" s="129">
        <f>Jeudi!G9</f>
        <v>0</v>
      </c>
      <c r="AB9" s="103"/>
      <c r="AC9" s="36">
        <f>Vendredi!A9</f>
        <v>0.27083333333333331</v>
      </c>
      <c r="AD9" s="79" t="str">
        <f>Vendredi!B9</f>
        <v>REPLAY ACTU </v>
      </c>
      <c r="AE9" s="36">
        <f>Vendredi!C9</f>
        <v>0.3125</v>
      </c>
      <c r="AF9" s="46">
        <f>Vendredi!D9</f>
        <v>4.1666666666666664E-2</v>
      </c>
      <c r="AG9" s="18" t="str">
        <f>Vendredi!F9</f>
        <v>Rediffusion du Journal du soir</v>
      </c>
      <c r="AH9" s="121">
        <f>Vendredi!G9</f>
        <v>0</v>
      </c>
      <c r="AI9" s="102"/>
      <c r="AJ9" s="36">
        <f>Samedi!A9</f>
        <v>0.27083333333333331</v>
      </c>
      <c r="AK9" s="79" t="str">
        <f>Samedi!B9</f>
        <v>REPLAY ACTU </v>
      </c>
      <c r="AL9" s="36">
        <f>Samedi!C9</f>
        <v>0.3125</v>
      </c>
      <c r="AM9" s="46">
        <f>Samedi!D9</f>
        <v>4.1666666666666664E-2</v>
      </c>
      <c r="AN9" s="18" t="str">
        <f>Samedi!F9</f>
        <v/>
      </c>
      <c r="AO9" s="127">
        <f>Samedi!G9</f>
        <v>0</v>
      </c>
      <c r="AP9" s="108"/>
      <c r="AQ9" s="36">
        <f>Dimanche!A9</f>
        <v>3.3333333333333333E-2</v>
      </c>
      <c r="AR9" s="56" t="str">
        <f>Dimanche!B9</f>
        <v>COULEUR GRENAT </v>
      </c>
      <c r="AS9" s="36">
        <f>Dimanche!C9</f>
        <v>3.888888888888889E-2</v>
      </c>
      <c r="AT9" s="46">
        <f>Dimanche!D9</f>
        <v>5.5555555555555558E-3</v>
      </c>
      <c r="AU9" s="18" t="str">
        <f>Dimanche!F9</f>
        <v>Le rendez-vous sportif des clubs du Servette (football, hockey, rugby)</v>
      </c>
      <c r="AV9" s="121">
        <f>Dimanche!G9</f>
        <v>0</v>
      </c>
    </row>
    <row r="10" spans="1:48" ht="17" thickBot="1">
      <c r="A10" s="94">
        <f>Lundi!A10</f>
        <v>0.40833333333333333</v>
      </c>
      <c r="B10" s="56" t="str">
        <f>Lundi!B10</f>
        <v>OBJECTIF TERRE </v>
      </c>
      <c r="C10" s="54">
        <f>Lundi!C10</f>
        <v>0.41388888888888886</v>
      </c>
      <c r="D10" s="57">
        <f>Lundi!D10</f>
        <v>5.5555555555555558E-3</v>
      </c>
      <c r="E10" s="60" t="str">
        <f>Lundi!F10</f>
        <v>Objectif Terre : Le magazine du terroir genevois présenté par Valentin Emery</v>
      </c>
      <c r="F10" s="125">
        <f>Lundi!G10</f>
        <v>0</v>
      </c>
      <c r="G10" s="104"/>
      <c r="H10" s="33">
        <f>Mardi!A10</f>
        <v>0.3125</v>
      </c>
      <c r="I10" s="22" t="str">
        <f>Mardi!B10</f>
        <v>REPLAY MAG </v>
      </c>
      <c r="J10" s="33">
        <f>Mardi!C10</f>
        <v>0.35416666666666669</v>
      </c>
      <c r="K10" s="95">
        <f>Mardi!D10</f>
        <v>4.1666666666666664E-2</v>
      </c>
      <c r="L10" s="10" t="str">
        <f>Mardi!F10</f>
        <v>Rediffusion Magazine</v>
      </c>
      <c r="M10" s="130">
        <f>Mardi!G10</f>
        <v>0</v>
      </c>
      <c r="N10" s="101"/>
      <c r="O10" s="72">
        <f>Mercredi!A10</f>
        <v>0.3125</v>
      </c>
      <c r="P10" s="56" t="str">
        <f>Mercredi!B10</f>
        <v>REPLAY MAG </v>
      </c>
      <c r="Q10" s="72">
        <f>Mercredi!C10</f>
        <v>0.35416666666666669</v>
      </c>
      <c r="R10" s="57">
        <f>Mercredi!D10</f>
        <v>4.1666666666666664E-2</v>
      </c>
      <c r="S10" s="74" t="str">
        <f>Mercredi!F10</f>
        <v>Rediffusion Magazine</v>
      </c>
      <c r="T10" s="132">
        <f>Mercredi!G10</f>
        <v>0</v>
      </c>
      <c r="U10" s="111"/>
      <c r="V10" s="72">
        <f>Jeudi!A10</f>
        <v>0.3125</v>
      </c>
      <c r="W10" s="79" t="str">
        <f>Jeudi!B10</f>
        <v>REPLAY MAG </v>
      </c>
      <c r="X10" s="71">
        <f>Jeudi!C10</f>
        <v>0.35416666666666669</v>
      </c>
      <c r="Y10" s="57">
        <f>Jeudi!D10</f>
        <v>4.1666666666666664E-2</v>
      </c>
      <c r="Z10" s="80" t="str">
        <f>Jeudi!F10</f>
        <v>Rediffusion Magazine</v>
      </c>
      <c r="AA10" s="129">
        <f>Jeudi!G10</f>
        <v>0</v>
      </c>
      <c r="AB10" s="103"/>
      <c r="AC10" s="35">
        <f>Vendredi!A10</f>
        <v>0.3125</v>
      </c>
      <c r="AD10" s="79" t="str">
        <f>Vendredi!B10</f>
        <v>REPLAY MAG </v>
      </c>
      <c r="AE10" s="35">
        <f>Vendredi!C10</f>
        <v>0.35416666666666669</v>
      </c>
      <c r="AF10" s="46">
        <f>Vendredi!D10</f>
        <v>4.1666666666666664E-2</v>
      </c>
      <c r="AG10" s="17" t="str">
        <f>Vendredi!F10</f>
        <v>Rediffusion Magazine</v>
      </c>
      <c r="AH10" s="121">
        <f>Vendredi!G10</f>
        <v>0</v>
      </c>
      <c r="AI10" s="102"/>
      <c r="AJ10" s="35">
        <f>Samedi!A10</f>
        <v>0.3125</v>
      </c>
      <c r="AK10" s="79" t="str">
        <f>Samedi!B10</f>
        <v>REPLAY ACTU </v>
      </c>
      <c r="AL10" s="35">
        <f>Samedi!C10</f>
        <v>0.35416666666666669</v>
      </c>
      <c r="AM10" s="46">
        <f>Samedi!D10</f>
        <v>4.1666666666666664E-2</v>
      </c>
      <c r="AN10" s="17" t="str">
        <f>Samedi!F10</f>
        <v/>
      </c>
      <c r="AO10" s="127">
        <f>Samedi!G10</f>
        <v>0</v>
      </c>
      <c r="AP10" s="108"/>
      <c r="AQ10" s="35">
        <f>Dimanche!A10</f>
        <v>3.888888888888889E-2</v>
      </c>
      <c r="AR10" s="56" t="str">
        <f>Dimanche!B10</f>
        <v>PUB</v>
      </c>
      <c r="AS10" s="35">
        <f>Dimanche!C10</f>
        <v>4.1666666666666664E-2</v>
      </c>
      <c r="AT10" s="46">
        <f>Dimanche!D10</f>
        <v>2.7777777777777779E-3</v>
      </c>
      <c r="AU10" s="17" t="str">
        <f>Dimanche!F10</f>
        <v/>
      </c>
      <c r="AV10" s="121">
        <f>Dimanche!G10</f>
        <v>0</v>
      </c>
    </row>
    <row r="11" spans="1:48" ht="17" thickBot="1">
      <c r="A11" s="87">
        <f>Lundi!A11</f>
        <v>0.41388888888888886</v>
      </c>
      <c r="B11" s="56" t="str">
        <f>Lundi!B11</f>
        <v>PUB</v>
      </c>
      <c r="C11" s="53">
        <f>Lundi!C11</f>
        <v>0.41666666666666663</v>
      </c>
      <c r="D11" s="57">
        <f>Lundi!D11</f>
        <v>2.7777777777777779E-3</v>
      </c>
      <c r="E11" s="58" t="str">
        <f>Lundi!F11</f>
        <v/>
      </c>
      <c r="F11" s="125">
        <f>Lundi!G11</f>
        <v>0</v>
      </c>
      <c r="G11" s="104"/>
      <c r="H11" s="32">
        <f>Mardi!A11</f>
        <v>0.35416666666666669</v>
      </c>
      <c r="I11" s="22" t="str">
        <f>Mardi!B11</f>
        <v>REPLAY ACTU </v>
      </c>
      <c r="J11" s="32">
        <f>Mardi!C11</f>
        <v>0.39583333333333337</v>
      </c>
      <c r="K11" s="95">
        <f>Mardi!D11</f>
        <v>4.1666666666666664E-2</v>
      </c>
      <c r="L11" s="9" t="str">
        <f>Mardi!F11</f>
        <v>Rediffusion du Journal du soir</v>
      </c>
      <c r="M11" s="130">
        <f>Mardi!G11</f>
        <v>0</v>
      </c>
      <c r="N11" s="101"/>
      <c r="O11" s="71">
        <f>Mercredi!A11</f>
        <v>0.35416666666666669</v>
      </c>
      <c r="P11" s="56" t="str">
        <f>Mercredi!B11</f>
        <v>REPLAY ACTU </v>
      </c>
      <c r="Q11" s="71">
        <f>Mercredi!C11</f>
        <v>0.39583333333333337</v>
      </c>
      <c r="R11" s="57">
        <f>Mercredi!D11</f>
        <v>4.1666666666666664E-2</v>
      </c>
      <c r="S11" s="73" t="str">
        <f>Mercredi!F11</f>
        <v>Rediffusion du Journal du soir</v>
      </c>
      <c r="T11" s="132">
        <f>Mercredi!G11</f>
        <v>0</v>
      </c>
      <c r="U11" s="111"/>
      <c r="V11" s="71">
        <f>Jeudi!A11</f>
        <v>0.35416666666666669</v>
      </c>
      <c r="W11" s="79" t="str">
        <f>Jeudi!B11</f>
        <v>REPLAY ACTU </v>
      </c>
      <c r="X11" s="71">
        <f>Jeudi!C11</f>
        <v>0.39583333333333337</v>
      </c>
      <c r="Y11" s="57">
        <f>Jeudi!D11</f>
        <v>4.1666666666666664E-2</v>
      </c>
      <c r="Z11" s="81" t="str">
        <f>Jeudi!F11</f>
        <v>Rediffusion du Journal du soir</v>
      </c>
      <c r="AA11" s="129">
        <f>Jeudi!G11</f>
        <v>0</v>
      </c>
      <c r="AB11" s="103"/>
      <c r="AC11" s="36">
        <f>Vendredi!A11</f>
        <v>0.35416666666666669</v>
      </c>
      <c r="AD11" s="79" t="str">
        <f>Vendredi!B11</f>
        <v>REPLAY ACTU </v>
      </c>
      <c r="AE11" s="36">
        <f>Vendredi!C11</f>
        <v>0.39583333333333337</v>
      </c>
      <c r="AF11" s="46">
        <f>Vendredi!D11</f>
        <v>4.1666666666666664E-2</v>
      </c>
      <c r="AG11" s="18" t="str">
        <f>Vendredi!F11</f>
        <v>Rediffusion du Journal du soir</v>
      </c>
      <c r="AH11" s="121">
        <f>Vendredi!G11</f>
        <v>0</v>
      </c>
      <c r="AI11" s="102"/>
      <c r="AJ11" s="36">
        <f>Samedi!A11</f>
        <v>0.35416666666666669</v>
      </c>
      <c r="AK11" s="79" t="str">
        <f>Samedi!B11</f>
        <v>REPLAY ACTU </v>
      </c>
      <c r="AL11" s="36">
        <f>Samedi!C11</f>
        <v>0.39583333333333337</v>
      </c>
      <c r="AM11" s="46">
        <f>Samedi!D11</f>
        <v>4.1666666666666664E-2</v>
      </c>
      <c r="AN11" s="18" t="str">
        <f>Samedi!F11</f>
        <v/>
      </c>
      <c r="AO11" s="127">
        <f>Samedi!G11</f>
        <v>0</v>
      </c>
      <c r="AP11" s="108"/>
      <c r="AQ11" s="36">
        <f>Dimanche!A11</f>
        <v>4.1666666666666664E-2</v>
      </c>
      <c r="AR11" s="56" t="str">
        <f>Dimanche!B11</f>
        <v xml:space="preserve">CULT </v>
      </c>
      <c r="AS11" s="36">
        <f>Dimanche!C11</f>
        <v>4.583333333333333E-2</v>
      </c>
      <c r="AT11" s="46">
        <f>Dimanche!D11</f>
        <v>4.1666666666666666E-3</v>
      </c>
      <c r="AU11" s="18" t="str">
        <f>Dimanche!F11</f>
        <v>La culture à Genève c’est Cult.</v>
      </c>
      <c r="AV11" s="121">
        <f>Dimanche!G11</f>
        <v>0</v>
      </c>
    </row>
    <row r="12" spans="1:48" ht="17" thickBot="1">
      <c r="A12" s="94">
        <f>Lundi!A12</f>
        <v>0.41666666666666663</v>
      </c>
      <c r="B12" s="56" t="str">
        <f>Lundi!B12</f>
        <v xml:space="preserve">GRAND GENEVE A CHAUD DIRECT </v>
      </c>
      <c r="C12" s="54">
        <f>Lundi!C12</f>
        <v>0.43472222222222218</v>
      </c>
      <c r="D12" s="57">
        <f>Lundi!D12</f>
        <v>1.8055555555555557E-2</v>
      </c>
      <c r="E12" s="60" t="str">
        <f>Lundi!F12</f>
        <v>Le débat politique et citoyen présenté par Pascal Décaillet</v>
      </c>
      <c r="F12" s="125">
        <f>Lundi!G12</f>
        <v>0</v>
      </c>
      <c r="G12" s="104"/>
      <c r="H12" s="33">
        <f>Mardi!A12</f>
        <v>0.39583333333333337</v>
      </c>
      <c r="I12" s="22" t="str">
        <f>Mardi!B12</f>
        <v>REPLAY MAG </v>
      </c>
      <c r="J12" s="33">
        <f>Mardi!C12</f>
        <v>0.43750000000000006</v>
      </c>
      <c r="K12" s="95">
        <f>Mardi!D12</f>
        <v>4.1666666666666664E-2</v>
      </c>
      <c r="L12" s="10" t="str">
        <f>Mardi!F12</f>
        <v>Rediffusion Magazine</v>
      </c>
      <c r="M12" s="130">
        <f>Mardi!G12</f>
        <v>0</v>
      </c>
      <c r="N12" s="101"/>
      <c r="O12" s="72">
        <f>Mercredi!A12</f>
        <v>0.39583333333333337</v>
      </c>
      <c r="P12" s="56" t="str">
        <f>Mercredi!B12</f>
        <v>REPLAY MAG </v>
      </c>
      <c r="Q12" s="72">
        <f>Mercredi!C12</f>
        <v>0.43750000000000006</v>
      </c>
      <c r="R12" s="57">
        <f>Mercredi!D12</f>
        <v>4.1666666666666664E-2</v>
      </c>
      <c r="S12" s="74" t="str">
        <f>Mercredi!F12</f>
        <v>Rediffusion Magazine</v>
      </c>
      <c r="T12" s="132">
        <f>Mercredi!G12</f>
        <v>0</v>
      </c>
      <c r="U12" s="111"/>
      <c r="V12" s="72">
        <f>Jeudi!A12</f>
        <v>0.39583333333333337</v>
      </c>
      <c r="W12" s="79" t="str">
        <f>Jeudi!B12</f>
        <v>REPLAY MAG </v>
      </c>
      <c r="X12" s="71">
        <f>Jeudi!C12</f>
        <v>0.43750000000000006</v>
      </c>
      <c r="Y12" s="57">
        <f>Jeudi!D12</f>
        <v>4.1666666666666664E-2</v>
      </c>
      <c r="Z12" s="80" t="str">
        <f>Jeudi!F12</f>
        <v>Rediffusion Magazine</v>
      </c>
      <c r="AA12" s="129">
        <f>Jeudi!G12</f>
        <v>0</v>
      </c>
      <c r="AB12" s="103"/>
      <c r="AC12" s="35">
        <f>Vendredi!A12</f>
        <v>0.39583333333333337</v>
      </c>
      <c r="AD12" s="79" t="str">
        <f>Vendredi!B12</f>
        <v>REPLAY MAG </v>
      </c>
      <c r="AE12" s="35">
        <f>Vendredi!C12</f>
        <v>0.43750000000000006</v>
      </c>
      <c r="AF12" s="46">
        <f>Vendredi!D12</f>
        <v>4.1666666666666664E-2</v>
      </c>
      <c r="AG12" s="17" t="str">
        <f>Vendredi!F12</f>
        <v>Rediffusion Magazine</v>
      </c>
      <c r="AH12" s="121">
        <f>Vendredi!G12</f>
        <v>0</v>
      </c>
      <c r="AI12" s="102"/>
      <c r="AJ12" s="35">
        <f>Samedi!A12</f>
        <v>0.39583333333333337</v>
      </c>
      <c r="AK12" s="79" t="str">
        <f>Samedi!B12</f>
        <v>REPLAY ACTU </v>
      </c>
      <c r="AL12" s="35">
        <f>Samedi!C12</f>
        <v>0.43750000000000006</v>
      </c>
      <c r="AM12" s="46">
        <f>Samedi!D12</f>
        <v>4.1666666666666664E-2</v>
      </c>
      <c r="AN12" s="17" t="str">
        <f>Samedi!F12</f>
        <v/>
      </c>
      <c r="AO12" s="127">
        <f>Samedi!G12</f>
        <v>0</v>
      </c>
      <c r="AP12" s="108"/>
      <c r="AQ12" s="35">
        <f>Dimanche!A12</f>
        <v>4.583333333333333E-2</v>
      </c>
      <c r="AR12" s="56" t="str">
        <f>Dimanche!B12</f>
        <v>MEGAPHONE </v>
      </c>
      <c r="AS12" s="35">
        <f>Dimanche!C12</f>
        <v>4.9999999999999996E-2</v>
      </c>
      <c r="AT12" s="46">
        <f>Dimanche!D12</f>
        <v>4.1666666666666666E-3</v>
      </c>
      <c r="AU12" s="17" t="str">
        <f>Dimanche!F12</f>
        <v>Le porte-voix de la musique actuelle</v>
      </c>
      <c r="AV12" s="121">
        <f>Dimanche!G12</f>
        <v>0</v>
      </c>
    </row>
    <row r="13" spans="1:48" ht="17" thickBot="1">
      <c r="A13" s="87">
        <f>Lundi!A13</f>
        <v>0.43472222222222218</v>
      </c>
      <c r="B13" s="56" t="str">
        <f>Lundi!B13</f>
        <v>ENTREPRISE/ CSPAG / PUBLI / COMBLAGE</v>
      </c>
      <c r="C13" s="53">
        <f>Lundi!C13</f>
        <v>0.43749999999999994</v>
      </c>
      <c r="D13" s="57">
        <f>Lundi!D13</f>
        <v>2.7777777777777779E-3</v>
      </c>
      <c r="E13" s="58" t="str">
        <f>Lundi!F13</f>
        <v/>
      </c>
      <c r="F13" s="125">
        <f>Lundi!G13</f>
        <v>0</v>
      </c>
      <c r="G13" s="104"/>
      <c r="H13" s="32">
        <f>Mardi!A13</f>
        <v>0.43750000000000006</v>
      </c>
      <c r="I13" s="22" t="str">
        <f>Mardi!B13</f>
        <v>REPLAY MAG </v>
      </c>
      <c r="J13" s="32">
        <f>Mardi!C13</f>
        <v>0.47916666666666674</v>
      </c>
      <c r="K13" s="95">
        <f>Mardi!D13</f>
        <v>4.1666666666666664E-2</v>
      </c>
      <c r="L13" s="9" t="str">
        <f>Mardi!F13</f>
        <v>Rediffusion Magazine</v>
      </c>
      <c r="M13" s="130">
        <f>Mardi!G13</f>
        <v>0</v>
      </c>
      <c r="N13" s="101"/>
      <c r="O13" s="71">
        <f>Mercredi!A13</f>
        <v>0.43750000000000006</v>
      </c>
      <c r="P13" s="56" t="str">
        <f>Mercredi!B13</f>
        <v>REPLAY MAG </v>
      </c>
      <c r="Q13" s="71">
        <f>Mercredi!C13</f>
        <v>0.47916666666666674</v>
      </c>
      <c r="R13" s="57">
        <f>Mercredi!D13</f>
        <v>4.1666666666666664E-2</v>
      </c>
      <c r="S13" s="73" t="str">
        <f>Mercredi!F13</f>
        <v>Rediffusion Magazine</v>
      </c>
      <c r="T13" s="132">
        <f>Mercredi!G13</f>
        <v>0</v>
      </c>
      <c r="U13" s="111"/>
      <c r="V13" s="71">
        <f>Jeudi!A13</f>
        <v>0.43750000000000006</v>
      </c>
      <c r="W13" s="79" t="str">
        <f>Jeudi!B13</f>
        <v>REPLAY MAG </v>
      </c>
      <c r="X13" s="71">
        <f>Jeudi!C13</f>
        <v>0.47916666666666674</v>
      </c>
      <c r="Y13" s="57">
        <f>Jeudi!D13</f>
        <v>4.1666666666666664E-2</v>
      </c>
      <c r="Z13" s="81" t="str">
        <f>Jeudi!F13</f>
        <v>Rediffusion Magazine</v>
      </c>
      <c r="AA13" s="129">
        <f>Jeudi!G13</f>
        <v>0</v>
      </c>
      <c r="AB13" s="103"/>
      <c r="AC13" s="36">
        <f>Vendredi!A13</f>
        <v>0.43750000000000006</v>
      </c>
      <c r="AD13" s="79" t="str">
        <f>Vendredi!B13</f>
        <v>REPLAY ACTU </v>
      </c>
      <c r="AE13" s="36">
        <f>Vendredi!C13</f>
        <v>0.47916666666666674</v>
      </c>
      <c r="AF13" s="46">
        <f>Vendredi!D13</f>
        <v>4.1666666666666664E-2</v>
      </c>
      <c r="AG13" s="18" t="str">
        <f>Vendredi!F13</f>
        <v>Rediffusion du Journal du soir</v>
      </c>
      <c r="AH13" s="121">
        <f>Vendredi!G13</f>
        <v>0</v>
      </c>
      <c r="AI13" s="102"/>
      <c r="AJ13" s="36">
        <f>Samedi!A13</f>
        <v>0.43750000000000006</v>
      </c>
      <c r="AK13" s="79" t="str">
        <f>Samedi!B13</f>
        <v>REPLAY ACTU </v>
      </c>
      <c r="AL13" s="36">
        <f>Samedi!C13</f>
        <v>0.47916666666666674</v>
      </c>
      <c r="AM13" s="46">
        <f>Samedi!D13</f>
        <v>4.1666666666666664E-2</v>
      </c>
      <c r="AN13" s="18" t="str">
        <f>Samedi!F13</f>
        <v/>
      </c>
      <c r="AO13" s="127">
        <f>Samedi!G13</f>
        <v>0</v>
      </c>
      <c r="AP13" s="108"/>
      <c r="AQ13" s="36">
        <f>Dimanche!A13</f>
        <v>4.9999999999999996E-2</v>
      </c>
      <c r="AR13" s="56" t="str">
        <f>Dimanche!B13</f>
        <v>ENTREPRISE/ CSPAG / PUBLI / COMBLAGE</v>
      </c>
      <c r="AS13" s="36">
        <f>Dimanche!C13</f>
        <v>5.347222222222222E-2</v>
      </c>
      <c r="AT13" s="46">
        <f>Dimanche!D13</f>
        <v>3.472222222222222E-3</v>
      </c>
      <c r="AU13" s="18" t="str">
        <f>Dimanche!F13</f>
        <v/>
      </c>
      <c r="AV13" s="121">
        <f>Dimanche!G13</f>
        <v>0</v>
      </c>
    </row>
    <row r="14" spans="1:48" ht="33" thickBot="1">
      <c r="A14" s="94">
        <f>Lundi!A14</f>
        <v>0.43749999999999994</v>
      </c>
      <c r="B14" s="56" t="str">
        <f>Lundi!B14</f>
        <v xml:space="preserve">CITE SENIOR </v>
      </c>
      <c r="C14" s="54">
        <f>Lundi!C14</f>
        <v>0.45555555555555549</v>
      </c>
      <c r="D14" s="57">
        <f>Lundi!D14</f>
        <v>1.8055555555555557E-2</v>
      </c>
      <c r="E14" s="60" t="str">
        <f>Lundi!F14</f>
        <v>Cité Senior : Conférences, ateliers, divertissement, activités physiques, une sélection d'activités destinées aux seniors</v>
      </c>
      <c r="F14" s="127">
        <f>Lundi!G14</f>
        <v>0</v>
      </c>
      <c r="G14" s="104"/>
      <c r="H14" s="33">
        <f>Mardi!A14</f>
        <v>0.47916666666666674</v>
      </c>
      <c r="I14" s="22" t="str">
        <f>Mardi!B14</f>
        <v>REPLAY MAG </v>
      </c>
      <c r="J14" s="33">
        <f>Mardi!C14</f>
        <v>0.52083333333333337</v>
      </c>
      <c r="K14" s="95">
        <f>Mardi!D14</f>
        <v>4.1666666666666664E-2</v>
      </c>
      <c r="L14" s="10" t="str">
        <f>Mardi!F14</f>
        <v>Rediffusion Magazine</v>
      </c>
      <c r="M14" s="130">
        <f>Mardi!G14</f>
        <v>0</v>
      </c>
      <c r="N14" s="101"/>
      <c r="O14" s="72">
        <f>Mercredi!A14</f>
        <v>0.47916666666666674</v>
      </c>
      <c r="P14" s="56" t="str">
        <f>Mercredi!B14</f>
        <v>REPLAY MAG </v>
      </c>
      <c r="Q14" s="72">
        <f>Mercredi!C14</f>
        <v>0.52083333333333337</v>
      </c>
      <c r="R14" s="57">
        <f>Mercredi!D14</f>
        <v>4.1666666666666664E-2</v>
      </c>
      <c r="S14" s="74" t="str">
        <f>Mercredi!F14</f>
        <v>Rediffusion Magazine</v>
      </c>
      <c r="T14" s="132">
        <f>Mercredi!G14</f>
        <v>0</v>
      </c>
      <c r="U14" s="111"/>
      <c r="V14" s="72">
        <f>Jeudi!A14</f>
        <v>0.47916666666666674</v>
      </c>
      <c r="W14" s="79" t="str">
        <f>Jeudi!B14</f>
        <v>REPLAY MAG </v>
      </c>
      <c r="X14" s="71">
        <f>Jeudi!C14</f>
        <v>0.52083333333333337</v>
      </c>
      <c r="Y14" s="57">
        <f>Jeudi!D14</f>
        <v>4.1666666666666664E-2</v>
      </c>
      <c r="Z14" s="80" t="str">
        <f>Jeudi!F14</f>
        <v>Rediffusion Magazine</v>
      </c>
      <c r="AA14" s="129">
        <f>Jeudi!G14</f>
        <v>0</v>
      </c>
      <c r="AB14" s="103"/>
      <c r="AC14" s="35">
        <f>Vendredi!A14</f>
        <v>0.47916666666666674</v>
      </c>
      <c r="AD14" s="79" t="str">
        <f>Vendredi!B14</f>
        <v>REPLAY MAG </v>
      </c>
      <c r="AE14" s="83">
        <f>Vendredi!C14</f>
        <v>0.52083333333333337</v>
      </c>
      <c r="AF14" s="46">
        <f>Vendredi!D14</f>
        <v>4.1666666666666664E-2</v>
      </c>
      <c r="AG14" s="84" t="str">
        <f>Vendredi!F14</f>
        <v>Rediffusion Magazine</v>
      </c>
      <c r="AH14" s="128">
        <f>Vendredi!G14</f>
        <v>0</v>
      </c>
      <c r="AI14" s="102"/>
      <c r="AJ14" s="35">
        <f>Samedi!A14</f>
        <v>0.47916666666666674</v>
      </c>
      <c r="AK14" s="79" t="str">
        <f>Samedi!B14</f>
        <v>REPLAY ACTU </v>
      </c>
      <c r="AL14" s="35">
        <f>Samedi!C14</f>
        <v>0.52083333333333337</v>
      </c>
      <c r="AM14" s="46">
        <f>Samedi!D14</f>
        <v>4.1666666666666664E-2</v>
      </c>
      <c r="AN14" s="17" t="str">
        <f>Samedi!F14</f>
        <v/>
      </c>
      <c r="AO14" s="127">
        <f>Samedi!G14</f>
        <v>0</v>
      </c>
      <c r="AP14" s="108"/>
      <c r="AQ14" s="35">
        <f>Dimanche!A14</f>
        <v>5.347222222222222E-2</v>
      </c>
      <c r="AR14" s="56" t="str">
        <f>Dimanche!B14</f>
        <v>ESPRIT SOLIDAIRE</v>
      </c>
      <c r="AS14" s="35">
        <f>Dimanche!C14</f>
        <v>5.9027777777777776E-2</v>
      </c>
      <c r="AT14" s="46">
        <f>Dimanche!D14</f>
        <v>5.5555555555555558E-3</v>
      </c>
      <c r="AU14" s="17" t="str">
        <f>Dimanche!F14</f>
        <v>Une fois par mois, découvrez le projet de coopération d’une ONG genevoise</v>
      </c>
      <c r="AV14" s="121">
        <f>Dimanche!G14</f>
        <v>0</v>
      </c>
    </row>
    <row r="15" spans="1:48" ht="17" thickBot="1">
      <c r="A15" s="87">
        <f>Lundi!A15</f>
        <v>0.45555555555555549</v>
      </c>
      <c r="B15" s="56" t="str">
        <f>Lundi!B15</f>
        <v>PUB</v>
      </c>
      <c r="C15" s="53">
        <f>Lundi!C15</f>
        <v>0.45833333333333326</v>
      </c>
      <c r="D15" s="57">
        <f>Lundi!D15</f>
        <v>2.7777777777777779E-3</v>
      </c>
      <c r="E15" s="58" t="str">
        <f>Lundi!F15</f>
        <v/>
      </c>
      <c r="F15" s="125">
        <f>Lundi!G15</f>
        <v>0</v>
      </c>
      <c r="G15" s="104"/>
      <c r="H15" s="32">
        <f>Mardi!A15</f>
        <v>0.52083333333333337</v>
      </c>
      <c r="I15" s="22" t="str">
        <f>Mardi!B15</f>
        <v>REPLAY MAG </v>
      </c>
      <c r="J15" s="32">
        <f>Mardi!C15</f>
        <v>0.5625</v>
      </c>
      <c r="K15" s="95">
        <f>Mardi!D15</f>
        <v>4.1666666666666664E-2</v>
      </c>
      <c r="L15" s="9" t="str">
        <f>Mardi!F15</f>
        <v>Rediffusion Magazine</v>
      </c>
      <c r="M15" s="130">
        <f>Mardi!G15</f>
        <v>0</v>
      </c>
      <c r="N15" s="101"/>
      <c r="O15" s="71">
        <f>Mercredi!A15</f>
        <v>0.52083333333333337</v>
      </c>
      <c r="P15" s="56" t="str">
        <f>Mercredi!B15</f>
        <v>REPLAY MAG </v>
      </c>
      <c r="Q15" s="71">
        <f>Mercredi!C15</f>
        <v>0.5625</v>
      </c>
      <c r="R15" s="57">
        <f>Mercredi!D15</f>
        <v>4.1666666666666664E-2</v>
      </c>
      <c r="S15" s="73" t="str">
        <f>Mercredi!F15</f>
        <v>Rediffusion Magazine</v>
      </c>
      <c r="T15" s="132">
        <f>Mercredi!G15</f>
        <v>0</v>
      </c>
      <c r="U15" s="111"/>
      <c r="V15" s="71">
        <f>Jeudi!A15</f>
        <v>0.52083333333333337</v>
      </c>
      <c r="W15" s="79" t="str">
        <f>Jeudi!B15</f>
        <v>REPLAY MAG </v>
      </c>
      <c r="X15" s="71">
        <f>Jeudi!C15</f>
        <v>0.5625</v>
      </c>
      <c r="Y15" s="57">
        <f>Jeudi!D15</f>
        <v>4.1666666666666664E-2</v>
      </c>
      <c r="Z15" s="81" t="str">
        <f>Jeudi!F15</f>
        <v>Rediffusion Magazine</v>
      </c>
      <c r="AA15" s="129">
        <f>Jeudi!G15</f>
        <v>0</v>
      </c>
      <c r="AB15" s="103"/>
      <c r="AC15" s="36">
        <f>Vendredi!A15</f>
        <v>0.52083333333333337</v>
      </c>
      <c r="AD15" s="79" t="str">
        <f>Vendredi!B15</f>
        <v>REPLAY MAG </v>
      </c>
      <c r="AE15" s="36">
        <f>Vendredi!C15</f>
        <v>0.5625</v>
      </c>
      <c r="AF15" s="46">
        <f>Vendredi!D15</f>
        <v>4.1666666666666664E-2</v>
      </c>
      <c r="AG15" s="18" t="str">
        <f>Vendredi!F15</f>
        <v>Rediffusion Magazine</v>
      </c>
      <c r="AH15" s="121">
        <f>Vendredi!G15</f>
        <v>0</v>
      </c>
      <c r="AI15" s="102"/>
      <c r="AJ15" s="36">
        <f>Samedi!A15</f>
        <v>0.52083333333333337</v>
      </c>
      <c r="AK15" s="79" t="str">
        <f>Samedi!B15</f>
        <v>LE MONDE DE DEMAIN </v>
      </c>
      <c r="AL15" s="36">
        <f>Samedi!C15</f>
        <v>0.52916666666666667</v>
      </c>
      <c r="AM15" s="46">
        <f>Samedi!D15</f>
        <v>8.3333333333333332E-3</v>
      </c>
      <c r="AN15" s="18" t="str">
        <f>Samedi!F15</f>
        <v>Une émission sur l’industrie et l’innovation genevoise</v>
      </c>
      <c r="AO15" s="127">
        <f>Samedi!G15</f>
        <v>0</v>
      </c>
      <c r="AP15" s="108"/>
      <c r="AQ15" s="36">
        <f>Dimanche!A15</f>
        <v>5.9027777777777776E-2</v>
      </c>
      <c r="AR15" s="56" t="str">
        <f>Dimanche!B15</f>
        <v>OBJECTIF TERRE </v>
      </c>
      <c r="AS15" s="36">
        <f>Dimanche!C15</f>
        <v>7.6388888888888895E-2</v>
      </c>
      <c r="AT15" s="46">
        <f>Dimanche!D15</f>
        <v>1.7361111111111112E-2</v>
      </c>
      <c r="AU15" s="18" t="str">
        <f>Dimanche!F15</f>
        <v>Le magazine du terroir genevois présenté par Valentin Emery</v>
      </c>
      <c r="AV15" s="121">
        <f>Dimanche!G15</f>
        <v>0</v>
      </c>
    </row>
    <row r="16" spans="1:48" ht="17" thickBot="1">
      <c r="A16" s="94">
        <f>Lundi!A16</f>
        <v>0.45833333333333326</v>
      </c>
      <c r="B16" s="56" t="str">
        <f>Lundi!B16</f>
        <v>REPLAY DIMANCHE 21h00- 00h00 LE POING </v>
      </c>
      <c r="C16" s="54">
        <f>Lundi!C16</f>
        <v>0.58333333333333326</v>
      </c>
      <c r="D16" s="57">
        <f>Lundi!D16</f>
        <v>0.125</v>
      </c>
      <c r="E16" s="60" t="str">
        <f>Lundi!F16</f>
        <v>Rediffusion des émissions du dimanche de 21h à minuit</v>
      </c>
      <c r="F16" s="125">
        <f>Lundi!G16</f>
        <v>0</v>
      </c>
      <c r="G16" s="104"/>
      <c r="H16" s="33">
        <f>Mardi!A16</f>
        <v>0.5625</v>
      </c>
      <c r="I16" s="22" t="str">
        <f>Mardi!B16</f>
        <v>REPLAY MAG </v>
      </c>
      <c r="J16" s="33">
        <f>Mardi!C16</f>
        <v>0.60416666666666663</v>
      </c>
      <c r="K16" s="95">
        <f>Mardi!D16</f>
        <v>4.1666666666666664E-2</v>
      </c>
      <c r="L16" s="10" t="str">
        <f>Mardi!F16</f>
        <v>Rediffusion Magazine</v>
      </c>
      <c r="M16" s="130">
        <f>Mardi!G16</f>
        <v>0</v>
      </c>
      <c r="N16" s="101"/>
      <c r="O16" s="72">
        <f>Mercredi!A16</f>
        <v>0.5625</v>
      </c>
      <c r="P16" s="56" t="str">
        <f>Mercredi!B16</f>
        <v>REPLAY MAG </v>
      </c>
      <c r="Q16" s="72">
        <f>Mercredi!C16</f>
        <v>0.60416666666666663</v>
      </c>
      <c r="R16" s="57">
        <f>Mercredi!D16</f>
        <v>4.1666666666666664E-2</v>
      </c>
      <c r="S16" s="74" t="str">
        <f>Mercredi!F16</f>
        <v>Rediffusion Magazine</v>
      </c>
      <c r="T16" s="132">
        <f>Mercredi!G16</f>
        <v>0</v>
      </c>
      <c r="U16" s="111"/>
      <c r="V16" s="72">
        <f>Jeudi!A16</f>
        <v>0.5625</v>
      </c>
      <c r="W16" s="79" t="str">
        <f>Jeudi!B16</f>
        <v>REPLAY MAG </v>
      </c>
      <c r="X16" s="71">
        <f>Jeudi!C16</f>
        <v>0.60416666666666663</v>
      </c>
      <c r="Y16" s="57">
        <f>Jeudi!D16</f>
        <v>4.1666666666666664E-2</v>
      </c>
      <c r="Z16" s="80" t="str">
        <f>Jeudi!F16</f>
        <v>Rediffusion Magazine</v>
      </c>
      <c r="AA16" s="129">
        <f>Jeudi!G16</f>
        <v>0</v>
      </c>
      <c r="AB16" s="103"/>
      <c r="AC16" s="35">
        <f>Vendredi!A16</f>
        <v>0.5625</v>
      </c>
      <c r="AD16" s="79" t="str">
        <f>Vendredi!B16</f>
        <v>REPLAY MAG </v>
      </c>
      <c r="AE16" s="35">
        <f>Vendredi!C16</f>
        <v>0.60416666666666663</v>
      </c>
      <c r="AF16" s="46">
        <f>Vendredi!D16</f>
        <v>4.1666666666666664E-2</v>
      </c>
      <c r="AG16" s="17" t="str">
        <f>Vendredi!F16</f>
        <v>Rediffusion Magazine</v>
      </c>
      <c r="AH16" s="121">
        <f>Vendredi!G16</f>
        <v>0</v>
      </c>
      <c r="AI16" s="102"/>
      <c r="AJ16" s="35">
        <f>Samedi!A16</f>
        <v>0.52916666666666667</v>
      </c>
      <c r="AK16" s="79" t="str">
        <f>Samedi!B16</f>
        <v>LE GENIE DES METIERS</v>
      </c>
      <c r="AL16" s="35">
        <f>Samedi!C16</f>
        <v>0.53333333333333333</v>
      </c>
      <c r="AM16" s="46">
        <f>Samedi!D16</f>
        <v>4.1666666666666666E-3</v>
      </c>
      <c r="AN16" s="17" t="str">
        <f>Samedi!F16</f>
        <v/>
      </c>
      <c r="AO16" s="127">
        <f>Samedi!G16</f>
        <v>0</v>
      </c>
      <c r="AP16" s="108"/>
      <c r="AQ16" s="35">
        <f>Dimanche!A16</f>
        <v>7.6388888888888895E-2</v>
      </c>
      <c r="AR16" s="56" t="str">
        <f>Dimanche!B16</f>
        <v xml:space="preserve">LE GENIE DES METIERS </v>
      </c>
      <c r="AS16" s="35">
        <f>Dimanche!C16</f>
        <v>8.0555555555555561E-2</v>
      </c>
      <c r="AT16" s="46">
        <f>Dimanche!D16</f>
        <v>4.1666666666666666E-3</v>
      </c>
      <c r="AU16" s="17" t="str">
        <f>Dimanche!F16</f>
        <v>Au coeur de la formation et de l'apprentissage</v>
      </c>
      <c r="AV16" s="121">
        <f>Dimanche!G16</f>
        <v>0</v>
      </c>
    </row>
    <row r="17" spans="1:48" ht="17" thickBot="1">
      <c r="A17" s="87">
        <f>Lundi!A17</f>
        <v>0.58333333333333326</v>
      </c>
      <c r="B17" s="56" t="str">
        <f>Lundi!B17</f>
        <v xml:space="preserve">LES SPORTS </v>
      </c>
      <c r="C17" s="53">
        <f>Lundi!C17</f>
        <v>0.60138888888888886</v>
      </c>
      <c r="D17" s="57">
        <f>Lundi!D17</f>
        <v>1.8055555555555557E-2</v>
      </c>
      <c r="E17" s="58" t="str">
        <f>Lundi!F17</f>
        <v>Les Sports : Toute l’actualité sportive de Genève et sa région</v>
      </c>
      <c r="F17" s="125">
        <f>Lundi!G17</f>
        <v>0</v>
      </c>
      <c r="G17" s="104"/>
      <c r="H17" s="32">
        <f>Mardi!A17</f>
        <v>0.60416666666666663</v>
      </c>
      <c r="I17" s="22" t="str">
        <f>Mardi!B17</f>
        <v>CA BOUGE A LA MAISON </v>
      </c>
      <c r="J17" s="32">
        <f>Mardi!C17</f>
        <v>0.63194444444444442</v>
      </c>
      <c r="K17" s="95">
        <f>Mardi!D17</f>
        <v>2.7777777777777776E-2</v>
      </c>
      <c r="L17" s="9" t="str">
        <f>Mardi!F17</f>
        <v>Ca Bouge à la maison : Cours de gym pour seniors</v>
      </c>
      <c r="M17" s="130">
        <f>Mardi!G17</f>
        <v>0</v>
      </c>
      <c r="N17" s="101"/>
      <c r="O17" s="71">
        <f>Mercredi!A17</f>
        <v>0.60416666666666663</v>
      </c>
      <c r="P17" s="56" t="str">
        <f>Mercredi!B17</f>
        <v>CA BOUGE A LA MAISON </v>
      </c>
      <c r="Q17" s="71">
        <f>Mercredi!C17</f>
        <v>0.63194444444444442</v>
      </c>
      <c r="R17" s="57">
        <f>Mercredi!D17</f>
        <v>2.7777777777777776E-2</v>
      </c>
      <c r="S17" s="73" t="str">
        <f>Mercredi!F17</f>
        <v>Ca Bouge à la maison : Cours de gym pour seniors</v>
      </c>
      <c r="T17" s="132">
        <f>Mercredi!G17</f>
        <v>0</v>
      </c>
      <c r="U17" s="111"/>
      <c r="V17" s="71">
        <f>Jeudi!A17</f>
        <v>0.60416666666666663</v>
      </c>
      <c r="W17" s="79" t="str">
        <f>Jeudi!B17</f>
        <v>CA BOUGE A LA MAISON </v>
      </c>
      <c r="X17" s="71">
        <f>Jeudi!C17</f>
        <v>0.63194444444444442</v>
      </c>
      <c r="Y17" s="57">
        <f>Jeudi!D17</f>
        <v>2.7777777777777776E-2</v>
      </c>
      <c r="Z17" s="81" t="str">
        <f>Jeudi!F17</f>
        <v>Ca Bouge à la maison : Cours de gym pour seniors</v>
      </c>
      <c r="AA17" s="129">
        <f>Jeudi!G17</f>
        <v>0</v>
      </c>
      <c r="AB17" s="103"/>
      <c r="AC17" s="36">
        <f>Vendredi!A17</f>
        <v>0.60416666666666663</v>
      </c>
      <c r="AD17" s="79" t="str">
        <f>Vendredi!B17</f>
        <v>CA BOUGE A LA MAISON </v>
      </c>
      <c r="AE17" s="36">
        <f>Vendredi!C17</f>
        <v>0.63194444444444442</v>
      </c>
      <c r="AF17" s="46">
        <f>Vendredi!D17</f>
        <v>2.7777777777777776E-2</v>
      </c>
      <c r="AG17" s="18" t="str">
        <f>Vendredi!F17</f>
        <v>Ca Bouge à la maison : Cours de gym pour seniors</v>
      </c>
      <c r="AH17" s="121">
        <f>Vendredi!G17</f>
        <v>0</v>
      </c>
      <c r="AI17" s="102"/>
      <c r="AJ17" s="36">
        <f>Samedi!A17</f>
        <v>0.53333333333333333</v>
      </c>
      <c r="AK17" s="79" t="str">
        <f>Samedi!B17</f>
        <v>COULEUR GRENAT </v>
      </c>
      <c r="AL17" s="36">
        <f>Samedi!C17</f>
        <v>0.53888888888888886</v>
      </c>
      <c r="AM17" s="46">
        <f>Samedi!D17</f>
        <v>5.5555555555555558E-3</v>
      </c>
      <c r="AN17" s="18" t="str">
        <f>Samedi!F17</f>
        <v>Le rendez-vous sportif des clubs du Servette (football, hockey, rugby)</v>
      </c>
      <c r="AO17" s="127">
        <f>Samedi!G17</f>
        <v>0</v>
      </c>
      <c r="AP17" s="108"/>
      <c r="AQ17" s="36">
        <f>Dimanche!A17</f>
        <v>8.0555555555555561E-2</v>
      </c>
      <c r="AR17" s="56" t="str">
        <f>Dimanche!B17</f>
        <v>PUB</v>
      </c>
      <c r="AS17" s="36">
        <f>Dimanche!C17</f>
        <v>8.3333333333333343E-2</v>
      </c>
      <c r="AT17" s="46">
        <f>Dimanche!D17</f>
        <v>2.7777777777777779E-3</v>
      </c>
      <c r="AU17" s="18" t="str">
        <f>Dimanche!F17</f>
        <v/>
      </c>
      <c r="AV17" s="121">
        <f>Dimanche!G17</f>
        <v>0</v>
      </c>
    </row>
    <row r="18" spans="1:48" ht="17" thickBot="1">
      <c r="A18" s="94">
        <f>Lundi!A18</f>
        <v>0.60138888888888886</v>
      </c>
      <c r="B18" s="56" t="str">
        <f>Lundi!B18</f>
        <v>ENTREPRISE/ CSPAG / PUBLI / COMBLAGE</v>
      </c>
      <c r="C18" s="54">
        <f>Lundi!C18</f>
        <v>0.60416666666666663</v>
      </c>
      <c r="D18" s="57">
        <f>Lundi!D18</f>
        <v>2.7777777777777779E-3</v>
      </c>
      <c r="E18" s="60" t="str">
        <f>Lundi!F18</f>
        <v/>
      </c>
      <c r="F18" s="125">
        <f>Lundi!G18</f>
        <v>0</v>
      </c>
      <c r="G18" s="104"/>
      <c r="H18" s="33">
        <f>Mardi!A18</f>
        <v>0.63194444444444442</v>
      </c>
      <c r="I18" s="22" t="str">
        <f>Mardi!B18</f>
        <v>PUB </v>
      </c>
      <c r="J18" s="33">
        <f>Mardi!C18</f>
        <v>0.63472222222222219</v>
      </c>
      <c r="K18" s="95">
        <f>Mardi!D18</f>
        <v>2.7777777777777779E-3</v>
      </c>
      <c r="L18" s="10" t="str">
        <f>Mardi!F18</f>
        <v/>
      </c>
      <c r="M18" s="130">
        <f>Mardi!G18</f>
        <v>0</v>
      </c>
      <c r="N18" s="101"/>
      <c r="O18" s="72">
        <f>Mercredi!A18</f>
        <v>0.63194444444444442</v>
      </c>
      <c r="P18" s="56" t="str">
        <f>Mercredi!B18</f>
        <v>PUB </v>
      </c>
      <c r="Q18" s="72">
        <f>Mercredi!C18</f>
        <v>0.63472222222222219</v>
      </c>
      <c r="R18" s="57">
        <f>Mercredi!D18</f>
        <v>2.7777777777777779E-3</v>
      </c>
      <c r="S18" s="74" t="str">
        <f>Mercredi!F18</f>
        <v/>
      </c>
      <c r="T18" s="132">
        <f>Mercredi!G18</f>
        <v>0</v>
      </c>
      <c r="U18" s="111"/>
      <c r="V18" s="72">
        <f>Jeudi!A18</f>
        <v>0.63194444444444442</v>
      </c>
      <c r="W18" s="79" t="str">
        <f>Jeudi!B18</f>
        <v>PUB </v>
      </c>
      <c r="X18" s="71">
        <f>Jeudi!C18</f>
        <v>0.63472222222222219</v>
      </c>
      <c r="Y18" s="57">
        <f>Jeudi!D18</f>
        <v>2.7777777777777779E-3</v>
      </c>
      <c r="Z18" s="80" t="str">
        <f>Jeudi!F18</f>
        <v/>
      </c>
      <c r="AA18" s="129">
        <f>Jeudi!G18</f>
        <v>0</v>
      </c>
      <c r="AB18" s="103"/>
      <c r="AC18" s="35">
        <f>Vendredi!A18</f>
        <v>0.63194444444444442</v>
      </c>
      <c r="AD18" s="79" t="str">
        <f>Vendredi!B18</f>
        <v>PUB </v>
      </c>
      <c r="AE18" s="35">
        <f>Vendredi!C18</f>
        <v>0.63472222222222219</v>
      </c>
      <c r="AF18" s="46">
        <f>Vendredi!D18</f>
        <v>2.7777777777777779E-3</v>
      </c>
      <c r="AG18" s="17" t="str">
        <f>Vendredi!F18</f>
        <v/>
      </c>
      <c r="AH18" s="121">
        <f>Vendredi!G18</f>
        <v>0</v>
      </c>
      <c r="AI18" s="102"/>
      <c r="AJ18" s="35">
        <f>Samedi!A18</f>
        <v>0.53888888888888886</v>
      </c>
      <c r="AK18" s="79" t="str">
        <f>Samedi!B18</f>
        <v>PUB</v>
      </c>
      <c r="AL18" s="35">
        <f>Samedi!C18</f>
        <v>0.54166666666666663</v>
      </c>
      <c r="AM18" s="46">
        <f>Samedi!D18</f>
        <v>2.7777777777777779E-3</v>
      </c>
      <c r="AN18" s="17" t="str">
        <f>Samedi!F18</f>
        <v/>
      </c>
      <c r="AO18" s="127">
        <f>Samedi!G18</f>
        <v>0</v>
      </c>
      <c r="AP18" s="108"/>
      <c r="AQ18" s="35">
        <f>Dimanche!A18</f>
        <v>8.3333333333333343E-2</v>
      </c>
      <c r="AR18" s="56" t="str">
        <f>Dimanche!B18</f>
        <v>MAG 12’’REDIFF / MAG SPECIAL </v>
      </c>
      <c r="AS18" s="35">
        <f>Dimanche!C18</f>
        <v>9.1666666666666674E-2</v>
      </c>
      <c r="AT18" s="46">
        <f>Dimanche!D18</f>
        <v>8.3333333333333332E-3</v>
      </c>
      <c r="AU18" s="17" t="str">
        <f>Dimanche!F18</f>
        <v/>
      </c>
      <c r="AV18" s="121">
        <f>Dimanche!G18</f>
        <v>0</v>
      </c>
    </row>
    <row r="19" spans="1:48" ht="17" thickBot="1">
      <c r="A19" s="87">
        <f>Lundi!A19</f>
        <v>0.60416666666666663</v>
      </c>
      <c r="B19" s="56" t="str">
        <f>Lundi!B19</f>
        <v xml:space="preserve">CA BOUGE A LA MAISON </v>
      </c>
      <c r="C19" s="53">
        <f>Lundi!C19</f>
        <v>0.63194444444444442</v>
      </c>
      <c r="D19" s="57">
        <f>Lundi!D19</f>
        <v>2.7777777777777776E-2</v>
      </c>
      <c r="E19" s="58" t="str">
        <f>Lundi!F19</f>
        <v>Ca Bouge à la maison : Cours de gym pour seniors</v>
      </c>
      <c r="F19" s="125">
        <f>Lundi!G19</f>
        <v>0</v>
      </c>
      <c r="G19" s="104"/>
      <c r="H19" s="32">
        <f>Mardi!A19</f>
        <v>0.63472222222222219</v>
      </c>
      <c r="I19" s="22" t="str">
        <f>Mardi!B19</f>
        <v>MAG 12’’REDIFF / MAG SPECIAL </v>
      </c>
      <c r="J19" s="32">
        <f>Mardi!C19</f>
        <v>0.64305555555555549</v>
      </c>
      <c r="K19" s="95">
        <f>Mardi!D19</f>
        <v>8.3333333333333332E-3</v>
      </c>
      <c r="L19" s="9" t="str">
        <f>Mardi!F19</f>
        <v/>
      </c>
      <c r="M19" s="130">
        <f>Mardi!G19</f>
        <v>0</v>
      </c>
      <c r="N19" s="101"/>
      <c r="O19" s="71">
        <f>Mercredi!A19</f>
        <v>0.63472222222222219</v>
      </c>
      <c r="P19" s="56" t="str">
        <f>Mercredi!B19</f>
        <v>LE MONDE DE DEMAIN </v>
      </c>
      <c r="Q19" s="71">
        <f>Mercredi!C19</f>
        <v>0.64305555555555549</v>
      </c>
      <c r="R19" s="57">
        <f>Mercredi!D19</f>
        <v>8.3333333333333332E-3</v>
      </c>
      <c r="S19" s="73" t="str">
        <f>Mercredi!F19</f>
        <v>Le Monde De Demain : Une émission sur l’industrie et l’innovation genevoise</v>
      </c>
      <c r="T19" s="132">
        <f>Mercredi!G19</f>
        <v>0</v>
      </c>
      <c r="U19" s="111"/>
      <c r="V19" s="71">
        <f>Jeudi!A19</f>
        <v>0.63472222222222219</v>
      </c>
      <c r="W19" s="79" t="str">
        <f>Jeudi!B19</f>
        <v>GENEVE GRANDEUR NATURE </v>
      </c>
      <c r="X19" s="71">
        <f>Jeudi!C19</f>
        <v>0.64305555555555549</v>
      </c>
      <c r="Y19" s="57">
        <f>Jeudi!D19</f>
        <v>8.3333333333333332E-3</v>
      </c>
      <c r="Z19" s="81" t="str">
        <f>Jeudi!F19</f>
        <v>Genève Grandeur Nature : Le magazine sur la nature proposé par Coline Utz</v>
      </c>
      <c r="AA19" s="129">
        <f>Jeudi!G19</f>
        <v>0</v>
      </c>
      <c r="AB19" s="103"/>
      <c r="AC19" s="36">
        <f>Vendredi!A19</f>
        <v>0.63472222222222219</v>
      </c>
      <c r="AD19" s="79" t="str">
        <f>Vendredi!B19</f>
        <v>CULT. </v>
      </c>
      <c r="AE19" s="36">
        <f>Vendredi!C19</f>
        <v>0.63888888888888884</v>
      </c>
      <c r="AF19" s="46">
        <f>Vendredi!D19</f>
        <v>4.1666666666666666E-3</v>
      </c>
      <c r="AG19" s="18" t="str">
        <f>Vendredi!F19</f>
        <v/>
      </c>
      <c r="AH19" s="121">
        <f>Vendredi!G19</f>
        <v>0</v>
      </c>
      <c r="AI19" s="102"/>
      <c r="AJ19" s="36">
        <f>Samedi!A19</f>
        <v>0.54166666666666663</v>
      </c>
      <c r="AK19" s="79" t="str">
        <f>Samedi!B19</f>
        <v>CULT.</v>
      </c>
      <c r="AL19" s="36">
        <f>Samedi!C19</f>
        <v>0.54583333333333328</v>
      </c>
      <c r="AM19" s="46">
        <f>Samedi!D19</f>
        <v>4.1666666666666666E-3</v>
      </c>
      <c r="AN19" s="18" t="str">
        <f>Samedi!F19</f>
        <v/>
      </c>
      <c r="AO19" s="127">
        <f>Samedi!G19</f>
        <v>0</v>
      </c>
      <c r="AP19" s="108"/>
      <c r="AQ19" s="36">
        <f>Dimanche!A19</f>
        <v>9.1666666666666674E-2</v>
      </c>
      <c r="AR19" s="56" t="str">
        <f>Dimanche!B19</f>
        <v xml:space="preserve">GENEVE GRANDEUR NATURE </v>
      </c>
      <c r="AS19" s="36">
        <f>Dimanche!C19</f>
        <v>0.1</v>
      </c>
      <c r="AT19" s="46">
        <f>Dimanche!D19</f>
        <v>8.3333333333333332E-3</v>
      </c>
      <c r="AU19" s="18" t="str">
        <f>Dimanche!F19</f>
        <v>Le magazine sur la nature proposé par Coline Utz</v>
      </c>
      <c r="AV19" s="121">
        <f>Dimanche!G19</f>
        <v>0</v>
      </c>
    </row>
    <row r="20" spans="1:48" ht="17" thickBot="1">
      <c r="A20" s="94">
        <f>Lundi!A20</f>
        <v>0.63194444444444442</v>
      </c>
      <c r="B20" s="56" t="str">
        <f>Lundi!B20</f>
        <v>PUB</v>
      </c>
      <c r="C20" s="54">
        <f>Lundi!C20</f>
        <v>0.63472222222222219</v>
      </c>
      <c r="D20" s="57">
        <f>Lundi!D20</f>
        <v>2.7777777777777779E-3</v>
      </c>
      <c r="E20" s="60" t="str">
        <f>Lundi!F20</f>
        <v/>
      </c>
      <c r="F20" s="125">
        <f>Lundi!G20</f>
        <v>0</v>
      </c>
      <c r="G20" s="104"/>
      <c r="H20" s="33">
        <f>Mardi!A20</f>
        <v>0.64305555555555549</v>
      </c>
      <c r="I20" s="22" t="str">
        <f>Mardi!B20</f>
        <v>ENTREPRISE/ CSPAG / PUBLI / COMBLAGE</v>
      </c>
      <c r="J20" s="33">
        <f>Mardi!C20</f>
        <v>0.64583333333333326</v>
      </c>
      <c r="K20" s="95">
        <f>Mardi!D20</f>
        <v>2.7777777777777779E-3</v>
      </c>
      <c r="L20" s="10" t="str">
        <f>Mardi!F20</f>
        <v/>
      </c>
      <c r="M20" s="130">
        <f>Mardi!G20</f>
        <v>0</v>
      </c>
      <c r="N20" s="101"/>
      <c r="O20" s="72">
        <f>Mercredi!A20</f>
        <v>0.64305555555555549</v>
      </c>
      <c r="P20" s="56" t="str">
        <f>Mercredi!B20</f>
        <v>ENTREPRISE/ CSPAG / PUBLI / COMBLAGE</v>
      </c>
      <c r="Q20" s="72">
        <f>Mercredi!C20</f>
        <v>0.64583333333333326</v>
      </c>
      <c r="R20" s="57">
        <f>Mercredi!D20</f>
        <v>2.7777777777777779E-3</v>
      </c>
      <c r="S20" s="74" t="str">
        <f>Mercredi!F20</f>
        <v/>
      </c>
      <c r="T20" s="132">
        <f>Mercredi!G20</f>
        <v>0</v>
      </c>
      <c r="U20" s="111"/>
      <c r="V20" s="72">
        <f>Jeudi!A20</f>
        <v>0.64305555555555549</v>
      </c>
      <c r="W20" s="79" t="str">
        <f>Jeudi!B20</f>
        <v>ENTREPRISE/ CSPAG / PUBLI / COMBLAGE</v>
      </c>
      <c r="X20" s="71">
        <f>Jeudi!C20</f>
        <v>0.64583333333333326</v>
      </c>
      <c r="Y20" s="57">
        <f>Jeudi!D20</f>
        <v>2.7777777777777779E-3</v>
      </c>
      <c r="Z20" s="80" t="str">
        <f>Jeudi!F20</f>
        <v/>
      </c>
      <c r="AA20" s="129">
        <f>Jeudi!G20</f>
        <v>0</v>
      </c>
      <c r="AB20" s="103"/>
      <c r="AC20" s="35">
        <f>Vendredi!A20</f>
        <v>0.63888888888888884</v>
      </c>
      <c r="AD20" s="79" t="str">
        <f>Vendredi!B20</f>
        <v xml:space="preserve">MEGAPHONE </v>
      </c>
      <c r="AE20" s="35">
        <f>Vendredi!C20</f>
        <v>0.64305555555555549</v>
      </c>
      <c r="AF20" s="46">
        <f>Vendredi!D20</f>
        <v>4.1666666666666666E-3</v>
      </c>
      <c r="AG20" s="17" t="str">
        <f>Vendredi!F20</f>
        <v>Mégaphone : Le porte-voix de la musique actuelle</v>
      </c>
      <c r="AH20" s="121">
        <f>Vendredi!G20</f>
        <v>0</v>
      </c>
      <c r="AI20" s="102"/>
      <c r="AJ20" s="35">
        <f>Samedi!A20</f>
        <v>0.54583333333333328</v>
      </c>
      <c r="AK20" s="79" t="str">
        <f>Samedi!B20</f>
        <v>MEGAPHONE </v>
      </c>
      <c r="AL20" s="35">
        <f>Samedi!C20</f>
        <v>0.54999999999999993</v>
      </c>
      <c r="AM20" s="46">
        <f>Samedi!D20</f>
        <v>4.1666666666666666E-3</v>
      </c>
      <c r="AN20" s="17" t="str">
        <f>Samedi!F20</f>
        <v>Le porte-voix de la musique actuelle</v>
      </c>
      <c r="AO20" s="127">
        <f>Samedi!G20</f>
        <v>0</v>
      </c>
      <c r="AP20" s="108"/>
      <c r="AQ20" s="35">
        <f>Dimanche!A20</f>
        <v>0.1</v>
      </c>
      <c r="AR20" s="56" t="str">
        <f>Dimanche!B20</f>
        <v>IMMERSION </v>
      </c>
      <c r="AS20" s="35">
        <f>Dimanche!C20</f>
        <v>0.11805555555555557</v>
      </c>
      <c r="AT20" s="46">
        <f>Dimanche!D20</f>
        <v>1.8055555555555557E-2</v>
      </c>
      <c r="AU20" s="17" t="str">
        <f>Dimanche!F20</f>
        <v>Plongée dans les métiers d’urgence avec Denis Palma</v>
      </c>
      <c r="AV20" s="121">
        <f>Dimanche!G20</f>
        <v>0</v>
      </c>
    </row>
    <row r="21" spans="1:48" ht="17" thickBot="1">
      <c r="A21" s="87">
        <f>Lundi!A21</f>
        <v>0.63472222222222219</v>
      </c>
      <c r="B21" s="56" t="str">
        <f>Lundi!B21</f>
        <v>SPORT PASSION </v>
      </c>
      <c r="C21" s="53">
        <f>Lundi!C21</f>
        <v>0.64305555555555549</v>
      </c>
      <c r="D21" s="57">
        <f>Lundi!D21</f>
        <v>8.3333333333333332E-3</v>
      </c>
      <c r="E21" s="58" t="str">
        <f>Lundi!F21</f>
        <v>Sport Passion : Les bénévoles et les associations sportives à l’honneur</v>
      </c>
      <c r="F21" s="125">
        <f>Lundi!G21</f>
        <v>0</v>
      </c>
      <c r="G21" s="104"/>
      <c r="H21" s="32">
        <f>Mardi!A21</f>
        <v>0.64583333333333326</v>
      </c>
      <c r="I21" s="22" t="str">
        <f>Mardi!B21</f>
        <v>REPLAY MAG </v>
      </c>
      <c r="J21" s="32">
        <f>Mardi!C21</f>
        <v>0.68749999999999989</v>
      </c>
      <c r="K21" s="95">
        <f>Mardi!D21</f>
        <v>4.1666666666666664E-2</v>
      </c>
      <c r="L21" s="9" t="str">
        <f>Mardi!F21</f>
        <v>Rediffusion Magazine</v>
      </c>
      <c r="M21" s="130">
        <f>Mardi!G21</f>
        <v>0</v>
      </c>
      <c r="N21" s="101"/>
      <c r="O21" s="71">
        <f>Mercredi!A21</f>
        <v>0.64583333333333326</v>
      </c>
      <c r="P21" s="56" t="str">
        <f>Mercredi!B21</f>
        <v>REPLAY MAG </v>
      </c>
      <c r="Q21" s="71">
        <f>Mercredi!C21</f>
        <v>0.68749999999999989</v>
      </c>
      <c r="R21" s="57">
        <f>Mercredi!D21</f>
        <v>4.1666666666666664E-2</v>
      </c>
      <c r="S21" s="73" t="str">
        <f>Mercredi!F21</f>
        <v>Rediffusion Magazine</v>
      </c>
      <c r="T21" s="132">
        <f>Mercredi!G21</f>
        <v>0</v>
      </c>
      <c r="U21" s="111"/>
      <c r="V21" s="71">
        <f>Jeudi!A21</f>
        <v>0.64583333333333326</v>
      </c>
      <c r="W21" s="79" t="str">
        <f>Jeudi!B21</f>
        <v>REPLAY MAG </v>
      </c>
      <c r="X21" s="71">
        <f>Jeudi!C21</f>
        <v>0.68749999999999989</v>
      </c>
      <c r="Y21" s="57">
        <f>Jeudi!D21</f>
        <v>4.1666666666666664E-2</v>
      </c>
      <c r="Z21" s="81" t="str">
        <f>Jeudi!F21</f>
        <v>Rediffusion Magazine</v>
      </c>
      <c r="AA21" s="129">
        <f>Jeudi!G21</f>
        <v>0</v>
      </c>
      <c r="AB21" s="103"/>
      <c r="AC21" s="36">
        <f>Vendredi!A21</f>
        <v>0.64305555555555549</v>
      </c>
      <c r="AD21" s="79" t="str">
        <f>Vendredi!B21</f>
        <v>ENTREPRISE/ CSPAG / PUBLI / COMBLAGE</v>
      </c>
      <c r="AE21" s="36">
        <f>Vendredi!C21</f>
        <v>0.64583333333333326</v>
      </c>
      <c r="AF21" s="46">
        <f>Vendredi!D21</f>
        <v>2.7777777777777779E-3</v>
      </c>
      <c r="AG21" s="18" t="str">
        <f>Vendredi!F21</f>
        <v/>
      </c>
      <c r="AH21" s="121">
        <f>Vendredi!G21</f>
        <v>0</v>
      </c>
      <c r="AI21" s="102"/>
      <c r="AJ21" s="36">
        <f>Samedi!A21</f>
        <v>0.54999999999999993</v>
      </c>
      <c r="AK21" s="79" t="str">
        <f>Samedi!B21</f>
        <v>AGENDA D’ELLEN </v>
      </c>
      <c r="AL21" s="36">
        <f>Samedi!C21</f>
        <v>0.55138888888888882</v>
      </c>
      <c r="AM21" s="46">
        <f>Samedi!D21</f>
        <v>1.3888888888888889E-3</v>
      </c>
      <c r="AN21" s="18" t="str">
        <f>Samedi!F21</f>
        <v/>
      </c>
      <c r="AO21" s="127">
        <f>Samedi!G21</f>
        <v>0</v>
      </c>
      <c r="AP21" s="108"/>
      <c r="AQ21" s="36">
        <f>Dimanche!A21</f>
        <v>0.11805555555555557</v>
      </c>
      <c r="AR21" s="56" t="str">
        <f>Dimanche!B21</f>
        <v xml:space="preserve">CULT </v>
      </c>
      <c r="AS21" s="36">
        <f>Dimanche!C21</f>
        <v>0.12222222222222223</v>
      </c>
      <c r="AT21" s="46">
        <f>Dimanche!D21</f>
        <v>4.1666666666666666E-3</v>
      </c>
      <c r="AU21" s="18" t="str">
        <f>Dimanche!F21</f>
        <v>La culture à Genève c’est Cult.</v>
      </c>
      <c r="AV21" s="121">
        <f>Dimanche!G21</f>
        <v>0</v>
      </c>
    </row>
    <row r="22" spans="1:48" ht="17" thickBot="1">
      <c r="A22" s="94">
        <f>Lundi!A22</f>
        <v>0.64305555555555549</v>
      </c>
      <c r="B22" s="56" t="str">
        <f>Lundi!B22</f>
        <v>REPLAY DIMANCHE 21h00- 00h00 LE POING </v>
      </c>
      <c r="C22" s="54">
        <f>Lundi!C22</f>
        <v>0.76805555555555549</v>
      </c>
      <c r="D22" s="57">
        <f>Lundi!D22</f>
        <v>0.125</v>
      </c>
      <c r="E22" s="60" t="str">
        <f>Lundi!F22</f>
        <v>Rediffusion des émissions du dimanche de 21h à minuit</v>
      </c>
      <c r="F22" s="125">
        <f>Lundi!G22</f>
        <v>0</v>
      </c>
      <c r="G22" s="104"/>
      <c r="H22" s="33">
        <f>Mardi!A22</f>
        <v>0.68749999999999989</v>
      </c>
      <c r="I22" s="22" t="str">
        <f>Mardi!B22</f>
        <v>REPLAY MAG </v>
      </c>
      <c r="J22" s="33">
        <f>Mardi!C22</f>
        <v>0.72916666666666652</v>
      </c>
      <c r="K22" s="95">
        <f>Mardi!D22</f>
        <v>4.1666666666666664E-2</v>
      </c>
      <c r="L22" s="10" t="str">
        <f>Mardi!F22</f>
        <v>Rediffusion Magazine</v>
      </c>
      <c r="M22" s="130">
        <f>Mardi!G22</f>
        <v>0</v>
      </c>
      <c r="N22" s="101"/>
      <c r="O22" s="72">
        <f>Mercredi!A22</f>
        <v>0.68749999999999989</v>
      </c>
      <c r="P22" s="56" t="str">
        <f>Mercredi!B22</f>
        <v>REPLAY MAG </v>
      </c>
      <c r="Q22" s="72">
        <f>Mercredi!C22</f>
        <v>0.72916666666666652</v>
      </c>
      <c r="R22" s="57">
        <f>Mercredi!D22</f>
        <v>4.1666666666666664E-2</v>
      </c>
      <c r="S22" s="74" t="str">
        <f>Mercredi!F22</f>
        <v>Rediffusion Magazine</v>
      </c>
      <c r="T22" s="132">
        <f>Mercredi!G22</f>
        <v>0</v>
      </c>
      <c r="U22" s="111"/>
      <c r="V22" s="72">
        <f>Jeudi!A22</f>
        <v>0.68749999999999989</v>
      </c>
      <c r="W22" s="79" t="str">
        <f>Jeudi!B22</f>
        <v>REPLAY MAG </v>
      </c>
      <c r="X22" s="71">
        <f>Jeudi!C22</f>
        <v>0.72916666666666652</v>
      </c>
      <c r="Y22" s="57">
        <f>Jeudi!D22</f>
        <v>4.1666666666666664E-2</v>
      </c>
      <c r="Z22" s="80" t="str">
        <f>Jeudi!F22</f>
        <v>Rediffusion Magazine</v>
      </c>
      <c r="AA22" s="129">
        <f>Jeudi!G22</f>
        <v>0</v>
      </c>
      <c r="AB22" s="103"/>
      <c r="AC22" s="35">
        <f>Vendredi!A22</f>
        <v>0.64583333333333326</v>
      </c>
      <c r="AD22" s="79" t="str">
        <f>Vendredi!B22</f>
        <v>REPLAY MAG </v>
      </c>
      <c r="AE22" s="35">
        <f>Vendredi!C22</f>
        <v>0.68749999999999989</v>
      </c>
      <c r="AF22" s="46">
        <f>Vendredi!D22</f>
        <v>4.1666666666666664E-2</v>
      </c>
      <c r="AG22" s="17" t="str">
        <f>Vendredi!F22</f>
        <v>Rediffusion Magazine</v>
      </c>
      <c r="AH22" s="121">
        <f>Vendredi!G22</f>
        <v>0</v>
      </c>
      <c r="AI22" s="102"/>
      <c r="AJ22" s="35">
        <f>Samedi!A22</f>
        <v>0.55138888888888882</v>
      </c>
      <c r="AK22" s="79" t="str">
        <f>Samedi!B22</f>
        <v>ENTREPRISE/ CSPAG / PUBLI / COMBLAGE</v>
      </c>
      <c r="AL22" s="35">
        <f>Samedi!C22</f>
        <v>0.55347222222222214</v>
      </c>
      <c r="AM22" s="46">
        <f>Samedi!D22</f>
        <v>2.0833333333333333E-3</v>
      </c>
      <c r="AN22" s="17" t="str">
        <f>Samedi!F22</f>
        <v/>
      </c>
      <c r="AO22" s="127">
        <f>Samedi!G22</f>
        <v>0</v>
      </c>
      <c r="AP22" s="108"/>
      <c r="AQ22" s="35">
        <f>Dimanche!A22</f>
        <v>0.12222222222222223</v>
      </c>
      <c r="AR22" s="56" t="str">
        <f>Dimanche!B22</f>
        <v>PUB</v>
      </c>
      <c r="AS22" s="35">
        <f>Dimanche!C22</f>
        <v>0.125</v>
      </c>
      <c r="AT22" s="46">
        <f>Dimanche!D22</f>
        <v>2.7777777777777779E-3</v>
      </c>
      <c r="AU22" s="17" t="str">
        <f>Dimanche!F22</f>
        <v/>
      </c>
      <c r="AV22" s="121">
        <f>Dimanche!G22</f>
        <v>0</v>
      </c>
    </row>
    <row r="23" spans="1:48" ht="17" thickBot="1">
      <c r="A23" s="87">
        <f>Lundi!A23</f>
        <v>0.76805555555555549</v>
      </c>
      <c r="B23" s="56" t="str">
        <f>Lundi!B23</f>
        <v>Coming next TJ </v>
      </c>
      <c r="C23" s="53">
        <f>Lundi!C23</f>
        <v>0.76805555555555549</v>
      </c>
      <c r="D23" s="57">
        <f>Lundi!D23</f>
        <v>0</v>
      </c>
      <c r="E23" s="58" t="str">
        <f>Lundi!F23</f>
        <v>Programme à venir</v>
      </c>
      <c r="F23" s="125">
        <f>Lundi!G23</f>
        <v>0</v>
      </c>
      <c r="G23" s="104"/>
      <c r="H23" s="32">
        <f>Mardi!A23</f>
        <v>0.72916666666666652</v>
      </c>
      <c r="I23" s="22" t="str">
        <f>Mardi!B23</f>
        <v>REPLAY MAG </v>
      </c>
      <c r="J23" s="32">
        <f>Mardi!C23</f>
        <v>0.76805555555555538</v>
      </c>
      <c r="K23" s="95">
        <f>Mardi!D23</f>
        <v>3.888888888888889E-2</v>
      </c>
      <c r="L23" s="9" t="str">
        <f>Mardi!F23</f>
        <v>Rediffusion Magazine</v>
      </c>
      <c r="M23" s="130">
        <f>Mardi!G23</f>
        <v>0</v>
      </c>
      <c r="N23" s="101"/>
      <c r="O23" s="71">
        <f>Mercredi!A23</f>
        <v>0.72916666666666652</v>
      </c>
      <c r="P23" s="56" t="str">
        <f>Mercredi!B23</f>
        <v>REPLAY MAG </v>
      </c>
      <c r="Q23" s="71">
        <f>Mercredi!C23</f>
        <v>0.76805555555555538</v>
      </c>
      <c r="R23" s="57">
        <f>Mercredi!D23</f>
        <v>3.888888888888889E-2</v>
      </c>
      <c r="S23" s="73" t="str">
        <f>Mercredi!F23</f>
        <v>Rediffusion Magazine</v>
      </c>
      <c r="T23" s="132">
        <f>Mercredi!G23</f>
        <v>0</v>
      </c>
      <c r="U23" s="111"/>
      <c r="V23" s="71">
        <f>Jeudi!A23</f>
        <v>0.72916666666666652</v>
      </c>
      <c r="W23" s="79" t="str">
        <f>Jeudi!B23</f>
        <v>REPLAY MAG </v>
      </c>
      <c r="X23" s="71">
        <f>Jeudi!C23</f>
        <v>0.76805555555555538</v>
      </c>
      <c r="Y23" s="57">
        <f>Jeudi!D23</f>
        <v>3.888888888888889E-2</v>
      </c>
      <c r="Z23" s="81" t="str">
        <f>Jeudi!F23</f>
        <v>Rediffusion Magazine</v>
      </c>
      <c r="AA23" s="129">
        <f>Jeudi!G23</f>
        <v>0</v>
      </c>
      <c r="AB23" s="103"/>
      <c r="AC23" s="36">
        <f>Vendredi!A23</f>
        <v>0.68749999999999989</v>
      </c>
      <c r="AD23" s="79" t="str">
        <f>Vendredi!B23</f>
        <v>REPLAY MAG </v>
      </c>
      <c r="AE23" s="36">
        <f>Vendredi!C23</f>
        <v>0.72916666666666652</v>
      </c>
      <c r="AF23" s="46">
        <f>Vendredi!D23</f>
        <v>4.1666666666666664E-2</v>
      </c>
      <c r="AG23" s="18" t="str">
        <f>Vendredi!F23</f>
        <v>Rediffusion Magazine</v>
      </c>
      <c r="AH23" s="121">
        <f>Vendredi!G23</f>
        <v>0</v>
      </c>
      <c r="AI23" s="102"/>
      <c r="AJ23" s="36">
        <f>Samedi!A23</f>
        <v>0.55347222222222214</v>
      </c>
      <c r="AK23" s="79" t="str">
        <f>Samedi!B23</f>
        <v>ESPRIT SOLIDAIRE</v>
      </c>
      <c r="AL23" s="36">
        <f>Samedi!C23</f>
        <v>0.55902777777777768</v>
      </c>
      <c r="AM23" s="46">
        <f>Samedi!D23</f>
        <v>5.5555555555555558E-3</v>
      </c>
      <c r="AN23" s="18" t="str">
        <f>Samedi!F23</f>
        <v>Une fois par mois, découvrez le projet de coopération d’une ONG genevoise</v>
      </c>
      <c r="AO23" s="127">
        <f>Samedi!G23</f>
        <v>0</v>
      </c>
      <c r="AP23" s="108"/>
      <c r="AQ23" s="36">
        <f>Dimanche!A23</f>
        <v>0.125</v>
      </c>
      <c r="AR23" s="56" t="str">
        <f>Dimanche!B23</f>
        <v xml:space="preserve">ENSEMBLE </v>
      </c>
      <c r="AS23" s="36">
        <f>Dimanche!C23</f>
        <v>0.14305555555555555</v>
      </c>
      <c r="AT23" s="46">
        <f>Dimanche!D23</f>
        <v>1.8055555555555557E-2</v>
      </c>
      <c r="AU23" s="18" t="str">
        <f>Dimanche!F23</f>
        <v>L’émission transfrontalière présentée par Céline Argento</v>
      </c>
      <c r="AV23" s="121">
        <f>Dimanche!G23</f>
        <v>0</v>
      </c>
    </row>
    <row r="24" spans="1:48" ht="17" thickBot="1">
      <c r="A24" s="94">
        <f>Lundi!A24</f>
        <v>0.76805555555555549</v>
      </c>
      <c r="B24" s="56" t="str">
        <f>Lundi!B24</f>
        <v>BA </v>
      </c>
      <c r="C24" s="54">
        <f>Lundi!C24</f>
        <v>0.76805555555555549</v>
      </c>
      <c r="D24" s="57">
        <f>Lundi!D24</f>
        <v>0</v>
      </c>
      <c r="E24" s="60" t="str">
        <f>Lundi!F24</f>
        <v>Les Bandes Annonces</v>
      </c>
      <c r="F24" s="125">
        <f>Lundi!G24</f>
        <v>0</v>
      </c>
      <c r="G24" s="104"/>
      <c r="H24" s="33">
        <f>Mardi!A24</f>
        <v>0.76805555555555538</v>
      </c>
      <c r="I24" s="22" t="str">
        <f>Mardi!B24</f>
        <v>Coming next TJ </v>
      </c>
      <c r="J24" s="33">
        <f>Mardi!C24</f>
        <v>0.76805555555555538</v>
      </c>
      <c r="K24" s="96">
        <f>Mardi!D24</f>
        <v>0</v>
      </c>
      <c r="L24" s="10" t="str">
        <f>Mardi!F24</f>
        <v>Programme à venir</v>
      </c>
      <c r="M24" s="130">
        <f>Mardi!G24</f>
        <v>0</v>
      </c>
      <c r="N24" s="101"/>
      <c r="O24" s="72">
        <f>Mercredi!A24</f>
        <v>0.76805555555555538</v>
      </c>
      <c r="P24" s="56" t="str">
        <f>Mercredi!B24</f>
        <v>Coming next TJ </v>
      </c>
      <c r="Q24" s="72">
        <f>Mercredi!C24</f>
        <v>0.76805555555555538</v>
      </c>
      <c r="R24" s="57">
        <f>Mercredi!D24</f>
        <v>0</v>
      </c>
      <c r="S24" s="74" t="str">
        <f>Mercredi!F24</f>
        <v>Programme à venir</v>
      </c>
      <c r="T24" s="132">
        <f>Mercredi!G24</f>
        <v>0</v>
      </c>
      <c r="U24" s="111"/>
      <c r="V24" s="72">
        <f>Jeudi!A24</f>
        <v>0.76805555555555538</v>
      </c>
      <c r="W24" s="79" t="str">
        <f>Jeudi!B24</f>
        <v>Coming next TJ </v>
      </c>
      <c r="X24" s="71">
        <f>Jeudi!C24</f>
        <v>0.76805555555555538</v>
      </c>
      <c r="Y24" s="57">
        <f>Jeudi!D24</f>
        <v>0</v>
      </c>
      <c r="Z24" s="80" t="str">
        <f>Jeudi!F24</f>
        <v>Programme à venir</v>
      </c>
      <c r="AA24" s="129">
        <f>Jeudi!G24</f>
        <v>0</v>
      </c>
      <c r="AB24" s="103"/>
      <c r="AC24" s="35">
        <f>Vendredi!A24</f>
        <v>0.72916666666666652</v>
      </c>
      <c r="AD24" s="79" t="str">
        <f>Vendredi!B24</f>
        <v>REPLAY MAG </v>
      </c>
      <c r="AE24" s="35">
        <f>Vendredi!C24</f>
        <v>0.76805555555555538</v>
      </c>
      <c r="AF24" s="46">
        <f>Vendredi!D24</f>
        <v>3.888888888888889E-2</v>
      </c>
      <c r="AG24" s="17" t="str">
        <f>Vendredi!F24</f>
        <v>Rediffusion Magazine</v>
      </c>
      <c r="AH24" s="121">
        <f>Vendredi!G24</f>
        <v>0</v>
      </c>
      <c r="AI24" s="102"/>
      <c r="AJ24" s="35">
        <f>Samedi!A24</f>
        <v>0.55902777777777768</v>
      </c>
      <c r="AK24" s="79" t="str">
        <f>Samedi!B24</f>
        <v>OBJECTIF TERRE  X3</v>
      </c>
      <c r="AL24" s="35">
        <f>Samedi!C24</f>
        <v>0.57638888888888884</v>
      </c>
      <c r="AM24" s="46">
        <f>Samedi!D24</f>
        <v>1.7361111111111112E-2</v>
      </c>
      <c r="AN24" s="17" t="str">
        <f>Samedi!F24</f>
        <v/>
      </c>
      <c r="AO24" s="127">
        <f>Samedi!G24</f>
        <v>0</v>
      </c>
      <c r="AP24" s="108"/>
      <c r="AQ24" s="35">
        <f>Dimanche!A24</f>
        <v>0.14305555555555555</v>
      </c>
      <c r="AR24" s="56" t="str">
        <f>Dimanche!B24</f>
        <v>ENTREPRISE/ CSPAG / PUBLI / COMBLAGE</v>
      </c>
      <c r="AS24" s="35">
        <f>Dimanche!C24</f>
        <v>0.14583333333333331</v>
      </c>
      <c r="AT24" s="46">
        <f>Dimanche!D24</f>
        <v>2.7777777777777779E-3</v>
      </c>
      <c r="AU24" s="17" t="str">
        <f>Dimanche!F24</f>
        <v/>
      </c>
      <c r="AV24" s="121">
        <f>Dimanche!G24</f>
        <v>0</v>
      </c>
    </row>
    <row r="25" spans="1:48" ht="17" thickBot="1">
      <c r="A25" s="87">
        <f>Lundi!A25</f>
        <v>0.76805555555555549</v>
      </c>
      <c r="B25" s="56" t="str">
        <f>Lundi!B25</f>
        <v>PUB </v>
      </c>
      <c r="C25" s="53">
        <f>Lundi!C25</f>
        <v>0.77083333333333326</v>
      </c>
      <c r="D25" s="57">
        <f>Lundi!D25</f>
        <v>2.7777777777777779E-3</v>
      </c>
      <c r="E25" s="58" t="str">
        <f>Lundi!F25</f>
        <v/>
      </c>
      <c r="F25" s="125">
        <f>Lundi!G25</f>
        <v>0</v>
      </c>
      <c r="G25" s="104"/>
      <c r="H25" s="32">
        <f>Mardi!A25</f>
        <v>0.76805555555555538</v>
      </c>
      <c r="I25" s="22" t="str">
        <f>Mardi!B25</f>
        <v>BA </v>
      </c>
      <c r="J25" s="32">
        <f>Mardi!C25</f>
        <v>0.76805555555555538</v>
      </c>
      <c r="K25" s="95">
        <f>Mardi!D25</f>
        <v>0</v>
      </c>
      <c r="L25" s="9" t="str">
        <f>Mardi!F25</f>
        <v>Les Bandes Annonces</v>
      </c>
      <c r="M25" s="130">
        <f>Mardi!G25</f>
        <v>0</v>
      </c>
      <c r="N25" s="101"/>
      <c r="O25" s="71">
        <f>Mercredi!A25</f>
        <v>0.76805555555555538</v>
      </c>
      <c r="P25" s="56" t="str">
        <f>Mercredi!B25</f>
        <v>BA </v>
      </c>
      <c r="Q25" s="71">
        <f>Mercredi!C25</f>
        <v>0.76805555555555538</v>
      </c>
      <c r="R25" s="57">
        <f>Mercredi!D25</f>
        <v>0</v>
      </c>
      <c r="S25" s="73" t="str">
        <f>Mercredi!F25</f>
        <v>Les Bandes Annonces</v>
      </c>
      <c r="T25" s="132">
        <f>Mercredi!G25</f>
        <v>0</v>
      </c>
      <c r="U25" s="111"/>
      <c r="V25" s="71">
        <f>Jeudi!A25</f>
        <v>0.76805555555555538</v>
      </c>
      <c r="W25" s="79" t="str">
        <f>Jeudi!B25</f>
        <v>BA </v>
      </c>
      <c r="X25" s="71">
        <f>Jeudi!C25</f>
        <v>0.76805555555555538</v>
      </c>
      <c r="Y25" s="57">
        <f>Jeudi!D25</f>
        <v>0</v>
      </c>
      <c r="Z25" s="81" t="str">
        <f>Jeudi!F25</f>
        <v>Les Bandes Annonces</v>
      </c>
      <c r="AA25" s="129">
        <f>Jeudi!G25</f>
        <v>0</v>
      </c>
      <c r="AB25" s="103"/>
      <c r="AC25" s="36">
        <f>Vendredi!A25</f>
        <v>0.76805555555555538</v>
      </c>
      <c r="AD25" s="79" t="str">
        <f>Vendredi!B25</f>
        <v>Coming next TJ </v>
      </c>
      <c r="AE25" s="36">
        <f>Vendredi!C25</f>
        <v>0.76805555555555538</v>
      </c>
      <c r="AF25" s="46">
        <f>Vendredi!D25</f>
        <v>0</v>
      </c>
      <c r="AG25" s="18" t="str">
        <f>Vendredi!F25</f>
        <v>Programme à venir</v>
      </c>
      <c r="AH25" s="121">
        <f>Vendredi!G25</f>
        <v>0</v>
      </c>
      <c r="AI25" s="102"/>
      <c r="AJ25" s="36">
        <f>Samedi!A25</f>
        <v>0.57638888888888884</v>
      </c>
      <c r="AK25" s="79" t="str">
        <f>Samedi!B25</f>
        <v>LE GENIE DES METIERS</v>
      </c>
      <c r="AL25" s="36">
        <f>Samedi!C25</f>
        <v>0.58055555555555549</v>
      </c>
      <c r="AM25" s="46">
        <f>Samedi!D25</f>
        <v>4.1666666666666666E-3</v>
      </c>
      <c r="AN25" s="18" t="str">
        <f>Samedi!F25</f>
        <v/>
      </c>
      <c r="AO25" s="127">
        <f>Samedi!G25</f>
        <v>0</v>
      </c>
      <c r="AP25" s="108"/>
      <c r="AQ25" s="36">
        <f>Dimanche!A25</f>
        <v>0.14583333333333331</v>
      </c>
      <c r="AR25" s="56" t="str">
        <f>Dimanche!B25</f>
        <v xml:space="preserve">GO SOLUTIONS DURABLES </v>
      </c>
      <c r="AS25" s="36">
        <f>Dimanche!C25</f>
        <v>0.16388888888888886</v>
      </c>
      <c r="AT25" s="46">
        <f>Dimanche!D25</f>
        <v>1.8055555555555557E-2</v>
      </c>
      <c r="AU25" s="18" t="str">
        <f>Dimanche!F25</f>
        <v>magazine de la durabilité présenté par Philippe Verdier</v>
      </c>
      <c r="AV25" s="121">
        <f>Dimanche!G25</f>
        <v>0</v>
      </c>
    </row>
    <row r="26" spans="1:48" ht="17" thickBot="1">
      <c r="A26" s="94">
        <f>Lundi!A26</f>
        <v>0.77083333333333326</v>
      </c>
      <c r="B26" s="56" t="str">
        <f>Lundi!B26</f>
        <v>PGM MAG </v>
      </c>
      <c r="C26" s="54">
        <f>Lundi!C26</f>
        <v>0.77083333333333326</v>
      </c>
      <c r="D26" s="57">
        <f>Lundi!D26</f>
        <v>0</v>
      </c>
      <c r="E26" s="60" t="str">
        <f>Lundi!F26</f>
        <v>Programme des magazins à venir</v>
      </c>
      <c r="F26" s="125">
        <f>Lundi!G26</f>
        <v>0</v>
      </c>
      <c r="G26" s="104"/>
      <c r="H26" s="33">
        <f>Mardi!A26</f>
        <v>0.76805555555555538</v>
      </c>
      <c r="I26" s="22" t="str">
        <f>Mardi!B26</f>
        <v>PUB </v>
      </c>
      <c r="J26" s="33">
        <f>Mardi!C26</f>
        <v>0.77083333333333315</v>
      </c>
      <c r="K26" s="95">
        <f>Mardi!D26</f>
        <v>2.7777777777777779E-3</v>
      </c>
      <c r="L26" s="10" t="str">
        <f>Mardi!F26</f>
        <v/>
      </c>
      <c r="M26" s="130">
        <f>Mardi!G26</f>
        <v>0</v>
      </c>
      <c r="N26" s="101"/>
      <c r="O26" s="72">
        <f>Mercredi!A26</f>
        <v>0.76805555555555538</v>
      </c>
      <c r="P26" s="56" t="str">
        <f>Mercredi!B26</f>
        <v>PUB </v>
      </c>
      <c r="Q26" s="72">
        <f>Mercredi!C26</f>
        <v>0.77083333333333315</v>
      </c>
      <c r="R26" s="57">
        <f>Mercredi!D26</f>
        <v>2.7777777777777779E-3</v>
      </c>
      <c r="S26" s="74" t="str">
        <f>Mercredi!F26</f>
        <v/>
      </c>
      <c r="T26" s="132">
        <f>Mercredi!G26</f>
        <v>0</v>
      </c>
      <c r="U26" s="111"/>
      <c r="V26" s="72">
        <f>Jeudi!A26</f>
        <v>0.76805555555555538</v>
      </c>
      <c r="W26" s="79" t="str">
        <f>Jeudi!B26</f>
        <v>PUB </v>
      </c>
      <c r="X26" s="71">
        <f>Jeudi!C26</f>
        <v>0.77083333333333315</v>
      </c>
      <c r="Y26" s="57">
        <f>Jeudi!D26</f>
        <v>2.7777777777777779E-3</v>
      </c>
      <c r="Z26" s="80" t="str">
        <f>Jeudi!F26</f>
        <v/>
      </c>
      <c r="AA26" s="129">
        <f>Jeudi!G26</f>
        <v>0</v>
      </c>
      <c r="AB26" s="103"/>
      <c r="AC26" s="35">
        <f>Vendredi!A26</f>
        <v>0.76805555555555538</v>
      </c>
      <c r="AD26" s="79" t="str">
        <f>Vendredi!B26</f>
        <v>BA </v>
      </c>
      <c r="AE26" s="35">
        <f>Vendredi!C26</f>
        <v>0.76805555555555538</v>
      </c>
      <c r="AF26" s="46">
        <f>Vendredi!D26</f>
        <v>0</v>
      </c>
      <c r="AG26" s="17" t="str">
        <f>Vendredi!F26</f>
        <v>Les Bandes Annonces</v>
      </c>
      <c r="AH26" s="121">
        <f>Vendredi!G26</f>
        <v>0</v>
      </c>
      <c r="AI26" s="102"/>
      <c r="AJ26" s="35">
        <f>Samedi!A26</f>
        <v>0.58055555555555549</v>
      </c>
      <c r="AK26" s="79" t="str">
        <f>Samedi!B26</f>
        <v>PUB</v>
      </c>
      <c r="AL26" s="35">
        <f>Samedi!C26</f>
        <v>0.58333333333333326</v>
      </c>
      <c r="AM26" s="46">
        <f>Samedi!D26</f>
        <v>2.7777777777777779E-3</v>
      </c>
      <c r="AN26" s="17" t="str">
        <f>Samedi!F26</f>
        <v/>
      </c>
      <c r="AO26" s="127">
        <f>Samedi!G26</f>
        <v>0</v>
      </c>
      <c r="AP26" s="108"/>
      <c r="AQ26" s="35">
        <f>Dimanche!A26</f>
        <v>0.16388888888888886</v>
      </c>
      <c r="AR26" s="56" t="str">
        <f>Dimanche!B26</f>
        <v>PUB</v>
      </c>
      <c r="AS26" s="35">
        <f>Dimanche!C26</f>
        <v>0.16666666666666663</v>
      </c>
      <c r="AT26" s="46">
        <f>Dimanche!D26</f>
        <v>2.7777777777777779E-3</v>
      </c>
      <c r="AU26" s="17" t="str">
        <f>Dimanche!F26</f>
        <v/>
      </c>
      <c r="AV26" s="121">
        <f>Dimanche!G26</f>
        <v>0</v>
      </c>
    </row>
    <row r="27" spans="1:48" ht="33" thickBot="1">
      <c r="A27" s="87">
        <f>Lundi!A27</f>
        <v>0.77083333333333326</v>
      </c>
      <c r="B27" s="56" t="str">
        <f>Lundi!B27</f>
        <v>Horloge TAMPON ( MAX 30’’ ) </v>
      </c>
      <c r="C27" s="53">
        <f>Lundi!C27</f>
        <v>0.77083333333333326</v>
      </c>
      <c r="D27" s="57">
        <f>Lundi!D27</f>
        <v>0</v>
      </c>
      <c r="E27" s="58" t="str">
        <f>Lundi!F27</f>
        <v/>
      </c>
      <c r="F27" s="125">
        <f>Lundi!G27</f>
        <v>0</v>
      </c>
      <c r="G27" s="104"/>
      <c r="H27" s="32">
        <f>Mardi!A27</f>
        <v>0.77083333333333315</v>
      </c>
      <c r="I27" s="22" t="str">
        <f>Mardi!B27</f>
        <v>PGM MAG </v>
      </c>
      <c r="J27" s="32">
        <f>Mardi!C27</f>
        <v>0.77083333333333315</v>
      </c>
      <c r="K27" s="95">
        <f>Mardi!D27</f>
        <v>0</v>
      </c>
      <c r="L27" s="9" t="str">
        <f>Mardi!F27</f>
        <v>Programme des magazins à venir</v>
      </c>
      <c r="M27" s="130">
        <f>Mardi!G27</f>
        <v>0</v>
      </c>
      <c r="N27" s="101"/>
      <c r="O27" s="71">
        <f>Mercredi!A27</f>
        <v>0.77083333333333315</v>
      </c>
      <c r="P27" s="56" t="str">
        <f>Mercredi!B27</f>
        <v>PGM MAG </v>
      </c>
      <c r="Q27" s="71">
        <f>Mercredi!C27</f>
        <v>0.77083333333333315</v>
      </c>
      <c r="R27" s="57">
        <f>Mercredi!D27</f>
        <v>0</v>
      </c>
      <c r="S27" s="73" t="str">
        <f>Mercredi!F27</f>
        <v>Programme des magazins à venir</v>
      </c>
      <c r="T27" s="132">
        <f>Mercredi!G27</f>
        <v>0</v>
      </c>
      <c r="U27" s="111"/>
      <c r="V27" s="71">
        <f>Jeudi!A27</f>
        <v>0.77083333333333315</v>
      </c>
      <c r="W27" s="79" t="str">
        <f>Jeudi!B27</f>
        <v>PGM MAG </v>
      </c>
      <c r="X27" s="71">
        <f>Jeudi!C27</f>
        <v>0.77083333333333315</v>
      </c>
      <c r="Y27" s="57">
        <f>Jeudi!D27</f>
        <v>0</v>
      </c>
      <c r="Z27" s="81" t="str">
        <f>Jeudi!F27</f>
        <v>Programme des magazins à venir</v>
      </c>
      <c r="AA27" s="129">
        <f>Jeudi!G27</f>
        <v>0</v>
      </c>
      <c r="AB27" s="103"/>
      <c r="AC27" s="36">
        <f>Vendredi!A27</f>
        <v>0.76805555555555538</v>
      </c>
      <c r="AD27" s="79" t="str">
        <f>Vendredi!B27</f>
        <v>PUB </v>
      </c>
      <c r="AE27" s="36">
        <f>Vendredi!C27</f>
        <v>0.77083333333333315</v>
      </c>
      <c r="AF27" s="46">
        <f>Vendredi!D27</f>
        <v>2.7777777777777779E-3</v>
      </c>
      <c r="AG27" s="18" t="str">
        <f>Vendredi!F27</f>
        <v/>
      </c>
      <c r="AH27" s="121">
        <f>Vendredi!G27</f>
        <v>0</v>
      </c>
      <c r="AI27" s="102"/>
      <c r="AJ27" s="36">
        <f>Samedi!A27</f>
        <v>0.58333333333333326</v>
      </c>
      <c r="AK27" s="79" t="str">
        <f>Samedi!B27</f>
        <v>MAG 12’’REDIFF / MAG SPECIAL </v>
      </c>
      <c r="AL27" s="36">
        <f>Samedi!C27</f>
        <v>0.59166666666666656</v>
      </c>
      <c r="AM27" s="46">
        <f>Samedi!D27</f>
        <v>8.3333333333333332E-3</v>
      </c>
      <c r="AN27" s="18" t="str">
        <f>Samedi!F27</f>
        <v/>
      </c>
      <c r="AO27" s="127">
        <f>Samedi!G27</f>
        <v>0</v>
      </c>
      <c r="AP27" s="108"/>
      <c r="AQ27" s="36">
        <f>Dimanche!A27</f>
        <v>0.16666666666666663</v>
      </c>
      <c r="AR27" s="56" t="str">
        <f>Dimanche!B27</f>
        <v xml:space="preserve">GENEVA SHOW </v>
      </c>
      <c r="AS27" s="36">
        <f>Dimanche!C27</f>
        <v>0.18472222222222218</v>
      </c>
      <c r="AT27" s="46">
        <f>Dimanche!D27</f>
        <v>1.8055555555555557E-2</v>
      </c>
      <c r="AU27" s="18" t="str">
        <f>Dimanche!F27</f>
        <v>Une personnalité marquante de la Suisse sous le feu des questions de Valentin Emery et Jérémy Seydoux</v>
      </c>
      <c r="AV27" s="121">
        <f>Dimanche!G27</f>
        <v>0</v>
      </c>
    </row>
    <row r="28" spans="1:48" ht="17" thickBot="1">
      <c r="A28" s="94">
        <f>Lundi!A28</f>
        <v>0.77083333333333326</v>
      </c>
      <c r="B28" s="56" t="str">
        <f>Lundi!B28</f>
        <v>LE JOURNAL </v>
      </c>
      <c r="C28" s="54">
        <f>Lundi!C28</f>
        <v>0.78819444444444442</v>
      </c>
      <c r="D28" s="57">
        <f>Lundi!D28</f>
        <v>1.7361111111111112E-2</v>
      </c>
      <c r="E28" s="60" t="str">
        <f>Lundi!F28</f>
        <v>Le Journal : Le rendez-vous quotidien d'information proposé par la rédaction</v>
      </c>
      <c r="F28" s="125">
        <f>Lundi!G28</f>
        <v>0</v>
      </c>
      <c r="G28" s="104"/>
      <c r="H28" s="33">
        <f>Mardi!A28</f>
        <v>0.77083333333333315</v>
      </c>
      <c r="I28" s="22" t="str">
        <f>Mardi!B28</f>
        <v>Horloge TAMPON ( MAX 30’’ ) </v>
      </c>
      <c r="J28" s="33">
        <f>Mardi!C28</f>
        <v>0.77083333333333315</v>
      </c>
      <c r="K28" s="95">
        <f>Mardi!D28</f>
        <v>0</v>
      </c>
      <c r="L28" s="10" t="str">
        <f>Mardi!F28</f>
        <v/>
      </c>
      <c r="M28" s="130">
        <f>Mardi!G28</f>
        <v>0</v>
      </c>
      <c r="N28" s="101"/>
      <c r="O28" s="72">
        <f>Mercredi!A28</f>
        <v>0.77083333333333315</v>
      </c>
      <c r="P28" s="56" t="str">
        <f>Mercredi!B28</f>
        <v>Horloge TAMPON ( MAX 30’’ ) </v>
      </c>
      <c r="Q28" s="72">
        <f>Mercredi!C28</f>
        <v>0.77083333333333315</v>
      </c>
      <c r="R28" s="57">
        <f>Mercredi!D28</f>
        <v>0</v>
      </c>
      <c r="S28" s="74" t="str">
        <f>Mercredi!F28</f>
        <v/>
      </c>
      <c r="T28" s="132">
        <f>Mercredi!G28</f>
        <v>0</v>
      </c>
      <c r="U28" s="111"/>
      <c r="V28" s="72">
        <f>Jeudi!A28</f>
        <v>0.77083333333333315</v>
      </c>
      <c r="W28" s="79" t="str">
        <f>Jeudi!B28</f>
        <v>Horloge TAMPON ( MAX 30’’ ) </v>
      </c>
      <c r="X28" s="71">
        <f>Jeudi!C28</f>
        <v>0.77083333333333315</v>
      </c>
      <c r="Y28" s="57">
        <f>Jeudi!D28</f>
        <v>0</v>
      </c>
      <c r="Z28" s="80" t="str">
        <f>Jeudi!F28</f>
        <v/>
      </c>
      <c r="AA28" s="129">
        <f>Jeudi!G28</f>
        <v>0</v>
      </c>
      <c r="AB28" s="103"/>
      <c r="AC28" s="35">
        <f>Vendredi!A28</f>
        <v>0.77083333333333315</v>
      </c>
      <c r="AD28" s="79" t="str">
        <f>Vendredi!B28</f>
        <v>PGM MAG </v>
      </c>
      <c r="AE28" s="35">
        <f>Vendredi!C28</f>
        <v>0.77083333333333315</v>
      </c>
      <c r="AF28" s="46">
        <f>Vendredi!D28</f>
        <v>0</v>
      </c>
      <c r="AG28" s="17" t="str">
        <f>Vendredi!F28</f>
        <v>Programme des magazins à venir</v>
      </c>
      <c r="AH28" s="121">
        <f>Vendredi!G28</f>
        <v>0</v>
      </c>
      <c r="AI28" s="102"/>
      <c r="AJ28" s="35">
        <f>Samedi!A28</f>
        <v>0.59166666666666656</v>
      </c>
      <c r="AK28" s="79" t="str">
        <f>Samedi!B28</f>
        <v>GENEVE GRANDEUR NATURE</v>
      </c>
      <c r="AL28" s="35">
        <f>Samedi!C28</f>
        <v>0.59999999999999987</v>
      </c>
      <c r="AM28" s="46">
        <f>Samedi!D28</f>
        <v>8.3333333333333332E-3</v>
      </c>
      <c r="AN28" s="17" t="str">
        <f>Samedi!F28</f>
        <v/>
      </c>
      <c r="AO28" s="127">
        <f>Samedi!G28</f>
        <v>0</v>
      </c>
      <c r="AP28" s="108"/>
      <c r="AQ28" s="35">
        <f>Dimanche!A28</f>
        <v>0.18472222222222218</v>
      </c>
      <c r="AR28" s="56" t="str">
        <f>Dimanche!B28</f>
        <v>MAG 12’’REDIFF / MAG SPECIAL </v>
      </c>
      <c r="AS28" s="35">
        <f>Dimanche!C28</f>
        <v>0.19305555555555551</v>
      </c>
      <c r="AT28" s="46">
        <f>Dimanche!D28</f>
        <v>8.3333333333333332E-3</v>
      </c>
      <c r="AU28" s="17" t="str">
        <f>Dimanche!F28</f>
        <v/>
      </c>
      <c r="AV28" s="121">
        <f>Dimanche!G28</f>
        <v>0</v>
      </c>
    </row>
    <row r="29" spans="1:48" ht="17" thickBot="1">
      <c r="A29" s="87">
        <f>Lundi!A29</f>
        <v>0.78819444444444442</v>
      </c>
      <c r="B29" s="56" t="str">
        <f>Lundi!B29</f>
        <v>METEO </v>
      </c>
      <c r="C29" s="53">
        <f>Lundi!C29</f>
        <v>0.7895833333333333</v>
      </c>
      <c r="D29" s="57">
        <f>Lundi!D29</f>
        <v>1.3888888888888889E-3</v>
      </c>
      <c r="E29" s="58" t="str">
        <f>Lundi!F29</f>
        <v>Météo : Les nouvelles du ciel présentées par Ellen Batelaan</v>
      </c>
      <c r="F29" s="125">
        <f>Lundi!G29</f>
        <v>0</v>
      </c>
      <c r="G29" s="104"/>
      <c r="H29" s="32">
        <f>Mardi!A29</f>
        <v>0.77083333333333315</v>
      </c>
      <c r="I29" s="22" t="str">
        <f>Mardi!B29</f>
        <v>LE JOURNAL</v>
      </c>
      <c r="J29" s="32">
        <f>Mardi!C29</f>
        <v>0.78819444444444431</v>
      </c>
      <c r="K29" s="95">
        <f>Mardi!D29</f>
        <v>1.7361111111111112E-2</v>
      </c>
      <c r="L29" s="9" t="str">
        <f>Mardi!F29</f>
        <v/>
      </c>
      <c r="M29" s="130">
        <f>Mardi!G29</f>
        <v>0</v>
      </c>
      <c r="N29" s="101"/>
      <c r="O29" s="71">
        <f>Mercredi!A29</f>
        <v>0.77083333333333315</v>
      </c>
      <c r="P29" s="56" t="str">
        <f>Mercredi!B29</f>
        <v>LE JOURNAL </v>
      </c>
      <c r="Q29" s="71">
        <f>Mercredi!C29</f>
        <v>0.78819444444444431</v>
      </c>
      <c r="R29" s="57">
        <f>Mercredi!D29</f>
        <v>1.7361111111111112E-2</v>
      </c>
      <c r="S29" s="73" t="str">
        <f>Mercredi!F29</f>
        <v>Le Journal : Le rendez-vous quotidien d'information proposé par la rédaction</v>
      </c>
      <c r="T29" s="132">
        <f>Mercredi!G29</f>
        <v>0</v>
      </c>
      <c r="U29" s="111"/>
      <c r="V29" s="71">
        <f>Jeudi!A29</f>
        <v>0.77083333333333315</v>
      </c>
      <c r="W29" s="79" t="str">
        <f>Jeudi!B29</f>
        <v>LE JOURNAL </v>
      </c>
      <c r="X29" s="71">
        <f>Jeudi!C29</f>
        <v>0.78819444444444431</v>
      </c>
      <c r="Y29" s="57">
        <f>Jeudi!D29</f>
        <v>1.7361111111111112E-2</v>
      </c>
      <c r="Z29" s="81" t="str">
        <f>Jeudi!F29</f>
        <v>Le Journal : Le rendez-vous quotidien d'information proposé par la rédaction</v>
      </c>
      <c r="AA29" s="129">
        <f>Jeudi!G29</f>
        <v>0</v>
      </c>
      <c r="AB29" s="103"/>
      <c r="AC29" s="36">
        <f>Vendredi!A29</f>
        <v>0.77083333333333315</v>
      </c>
      <c r="AD29" s="79" t="str">
        <f>Vendredi!B29</f>
        <v>Horloge TAMPON ( MAX 30’’ ) </v>
      </c>
      <c r="AE29" s="36">
        <f>Vendredi!C29</f>
        <v>0.77083333333333315</v>
      </c>
      <c r="AF29" s="46">
        <f>Vendredi!D29</f>
        <v>0</v>
      </c>
      <c r="AG29" s="18" t="str">
        <f>Vendredi!F29</f>
        <v/>
      </c>
      <c r="AH29" s="121">
        <f>Vendredi!G29</f>
        <v>0</v>
      </c>
      <c r="AI29" s="102"/>
      <c r="AJ29" s="36">
        <f>Samedi!A29</f>
        <v>0.59999999999999987</v>
      </c>
      <c r="AK29" s="79" t="str">
        <f>Samedi!B29</f>
        <v>LE GENIE DES METIERS</v>
      </c>
      <c r="AL29" s="36">
        <f>Samedi!C29</f>
        <v>0.60416666666666652</v>
      </c>
      <c r="AM29" s="46">
        <f>Samedi!D29</f>
        <v>4.1666666666666666E-3</v>
      </c>
      <c r="AN29" s="18" t="str">
        <f>Samedi!F29</f>
        <v/>
      </c>
      <c r="AO29" s="127">
        <f>Samedi!G29</f>
        <v>0</v>
      </c>
      <c r="AP29" s="108"/>
      <c r="AQ29" s="36">
        <f>Dimanche!A29</f>
        <v>0.19305555555555551</v>
      </c>
      <c r="AR29" s="56" t="str">
        <f>Dimanche!B29</f>
        <v xml:space="preserve">GENEVE GRANDEUR NATURE </v>
      </c>
      <c r="AS29" s="36">
        <f>Dimanche!C29</f>
        <v>0.20138888888888884</v>
      </c>
      <c r="AT29" s="46">
        <f>Dimanche!D29</f>
        <v>8.3333333333333332E-3</v>
      </c>
      <c r="AU29" s="18" t="str">
        <f>Dimanche!F29</f>
        <v>Le magazine sur la nature proposé par Coline Utz</v>
      </c>
      <c r="AV29" s="121">
        <f>Dimanche!G29</f>
        <v>0</v>
      </c>
    </row>
    <row r="30" spans="1:48" ht="17" thickBot="1">
      <c r="A30" s="94">
        <f>Lundi!A30</f>
        <v>0.7895833333333333</v>
      </c>
      <c r="B30" s="56" t="str">
        <f>Lundi!B30</f>
        <v>PUB </v>
      </c>
      <c r="C30" s="54">
        <f>Lundi!C30</f>
        <v>0.79236111111111107</v>
      </c>
      <c r="D30" s="57">
        <f>Lundi!D30</f>
        <v>2.7777777777777779E-3</v>
      </c>
      <c r="E30" s="60" t="str">
        <f>Lundi!F30</f>
        <v/>
      </c>
      <c r="F30" s="125">
        <f>Lundi!G30</f>
        <v>0</v>
      </c>
      <c r="G30" s="104"/>
      <c r="H30" s="33">
        <f>Mardi!A30</f>
        <v>0.78819444444444431</v>
      </c>
      <c r="I30" s="22" t="str">
        <f>Mardi!B30</f>
        <v>METEO </v>
      </c>
      <c r="J30" s="33">
        <f>Mardi!C30</f>
        <v>0.78958333333333319</v>
      </c>
      <c r="K30" s="95">
        <f>Mardi!D30</f>
        <v>1.3888888888888889E-3</v>
      </c>
      <c r="L30" s="10" t="str">
        <f>Mardi!F30</f>
        <v>Météo : Les nouvelles du ciel présentées par Ellen Batelaan</v>
      </c>
      <c r="M30" s="130">
        <f>Mardi!G30</f>
        <v>0</v>
      </c>
      <c r="N30" s="101"/>
      <c r="O30" s="72">
        <f>Mercredi!A30</f>
        <v>0.78819444444444431</v>
      </c>
      <c r="P30" s="56" t="str">
        <f>Mercredi!B30</f>
        <v>METEO </v>
      </c>
      <c r="Q30" s="72">
        <f>Mercredi!C30</f>
        <v>0.78958333333333319</v>
      </c>
      <c r="R30" s="57">
        <f>Mercredi!D30</f>
        <v>1.3888888888888889E-3</v>
      </c>
      <c r="S30" s="74" t="str">
        <f>Mercredi!F30</f>
        <v>Météo : Les nouvelles du ciel présentées par Ellen Batelaan</v>
      </c>
      <c r="T30" s="132">
        <f>Mercredi!G30</f>
        <v>0</v>
      </c>
      <c r="U30" s="111"/>
      <c r="V30" s="72">
        <f>Jeudi!A30</f>
        <v>0.78819444444444431</v>
      </c>
      <c r="W30" s="79" t="str">
        <f>Jeudi!B30</f>
        <v>METEO </v>
      </c>
      <c r="X30" s="71">
        <f>Jeudi!C30</f>
        <v>0.78958333333333319</v>
      </c>
      <c r="Y30" s="57">
        <f>Jeudi!D30</f>
        <v>1.3888888888888889E-3</v>
      </c>
      <c r="Z30" s="80" t="str">
        <f>Jeudi!F30</f>
        <v>Météo : Les nouvelles du ciel présentées par Ellen Batelaan</v>
      </c>
      <c r="AA30" s="129">
        <f>Jeudi!G30</f>
        <v>0</v>
      </c>
      <c r="AB30" s="103"/>
      <c r="AC30" s="35">
        <f>Vendredi!A30</f>
        <v>0.77083333333333315</v>
      </c>
      <c r="AD30" s="79" t="str">
        <f>Vendredi!B30</f>
        <v>LE JOURNAL </v>
      </c>
      <c r="AE30" s="35">
        <f>Vendredi!C30</f>
        <v>0.78819444444444431</v>
      </c>
      <c r="AF30" s="46">
        <f>Vendredi!D30</f>
        <v>1.7361111111111112E-2</v>
      </c>
      <c r="AG30" s="17" t="str">
        <f>Vendredi!F30</f>
        <v>Le Journal : Le rendez-vous quotidien d'information proposé par la rédaction</v>
      </c>
      <c r="AH30" s="121">
        <f>Vendredi!G30</f>
        <v>0</v>
      </c>
      <c r="AI30" s="102"/>
      <c r="AJ30" s="35">
        <f>Samedi!A30</f>
        <v>0.60416666666666652</v>
      </c>
      <c r="AK30" s="79" t="str">
        <f>Samedi!B30</f>
        <v>CA BOUGE A LA MAISON </v>
      </c>
      <c r="AL30" s="35">
        <f>Samedi!C30</f>
        <v>0.63194444444444431</v>
      </c>
      <c r="AM30" s="46">
        <f>Samedi!D30</f>
        <v>2.7777777777777776E-2</v>
      </c>
      <c r="AN30" s="17" t="str">
        <f>Samedi!F30</f>
        <v>Cours de gym pour seniors</v>
      </c>
      <c r="AO30" s="127">
        <f>Samedi!G30</f>
        <v>0</v>
      </c>
      <c r="AP30" s="108"/>
      <c r="AQ30" s="35">
        <f>Dimanche!A30</f>
        <v>0.20138888888888884</v>
      </c>
      <c r="AR30" s="56" t="str">
        <f>Dimanche!B30</f>
        <v>COULEUR GRENAT </v>
      </c>
      <c r="AS30" s="35">
        <f>Dimanche!C30</f>
        <v>0.2069444444444444</v>
      </c>
      <c r="AT30" s="46">
        <f>Dimanche!D30</f>
        <v>5.5555555555555558E-3</v>
      </c>
      <c r="AU30" s="17" t="str">
        <f>Dimanche!F30</f>
        <v>Le rendez-vous sportif des clubs du Servette (football, hockey, rugby)</v>
      </c>
      <c r="AV30" s="121">
        <f>Dimanche!G30</f>
        <v>0</v>
      </c>
    </row>
    <row r="31" spans="1:48" ht="33" thickBot="1">
      <c r="A31" s="87">
        <f>Lundi!A31</f>
        <v>0.79236111111111107</v>
      </c>
      <c r="B31" s="56" t="str">
        <f>Lundi!B31</f>
        <v>LES YEUX DANS LES YEUX </v>
      </c>
      <c r="C31" s="53">
        <f>Lundi!C31</f>
        <v>0.79583333333333328</v>
      </c>
      <c r="D31" s="57">
        <f>Lundi!D31</f>
        <v>3.472222222222222E-3</v>
      </c>
      <c r="E31" s="58" t="str">
        <f>Lundi!F31</f>
        <v>Les Yeux Dans Les Yeux : Un entretien serré d’actualité mené par Pascal Décaillet</v>
      </c>
      <c r="F31" s="125">
        <f>Lundi!G31</f>
        <v>0</v>
      </c>
      <c r="G31" s="104"/>
      <c r="H31" s="32">
        <f>Mardi!A31</f>
        <v>0.78958333333333319</v>
      </c>
      <c r="I31" s="22" t="str">
        <f>Mardi!B31</f>
        <v>PUB </v>
      </c>
      <c r="J31" s="32">
        <f>Mardi!C31</f>
        <v>0.79166666666666652</v>
      </c>
      <c r="K31" s="95">
        <f>Mardi!D31</f>
        <v>2.0833333333333333E-3</v>
      </c>
      <c r="L31" s="9" t="str">
        <f>Mardi!F31</f>
        <v/>
      </c>
      <c r="M31" s="130">
        <f>Mardi!G31</f>
        <v>0</v>
      </c>
      <c r="N31" s="101"/>
      <c r="O31" s="71">
        <f>Mercredi!A31</f>
        <v>0.78958333333333319</v>
      </c>
      <c r="P31" s="56" t="str">
        <f>Mercredi!B31</f>
        <v>PUB </v>
      </c>
      <c r="Q31" s="71">
        <f>Mercredi!C31</f>
        <v>0.79166666666666652</v>
      </c>
      <c r="R31" s="57">
        <f>Mercredi!D31</f>
        <v>2.0833333333333333E-3</v>
      </c>
      <c r="S31" s="73" t="str">
        <f>Mercredi!F31</f>
        <v/>
      </c>
      <c r="T31" s="132">
        <f>Mercredi!G31</f>
        <v>0</v>
      </c>
      <c r="U31" s="111"/>
      <c r="V31" s="71">
        <f>Jeudi!A31</f>
        <v>0.78958333333333319</v>
      </c>
      <c r="W31" s="79" t="str">
        <f>Jeudi!B31</f>
        <v>PUB </v>
      </c>
      <c r="X31" s="71">
        <f>Jeudi!C31</f>
        <v>0.79166666666666652</v>
      </c>
      <c r="Y31" s="57">
        <f>Jeudi!D31</f>
        <v>2.0833333333333333E-3</v>
      </c>
      <c r="Z31" s="81" t="str">
        <f>Jeudi!F31</f>
        <v/>
      </c>
      <c r="AA31" s="129">
        <f>Jeudi!G31</f>
        <v>0</v>
      </c>
      <c r="AB31" s="103"/>
      <c r="AC31" s="36">
        <f>Vendredi!A31</f>
        <v>0.78819444444444431</v>
      </c>
      <c r="AD31" s="79" t="str">
        <f>Vendredi!B31</f>
        <v>METEO </v>
      </c>
      <c r="AE31" s="36">
        <f>Vendredi!C31</f>
        <v>0.78958333333333319</v>
      </c>
      <c r="AF31" s="46">
        <f>Vendredi!D31</f>
        <v>1.3888888888888889E-3</v>
      </c>
      <c r="AG31" s="18" t="str">
        <f>Vendredi!F31</f>
        <v>Météo : Les nouvelles du ciel présentées par Ellen Batelaan</v>
      </c>
      <c r="AH31" s="121">
        <f>Vendredi!G31</f>
        <v>0</v>
      </c>
      <c r="AI31" s="102"/>
      <c r="AJ31" s="36">
        <f>Samedi!A31</f>
        <v>0.63194444444444431</v>
      </c>
      <c r="AK31" s="79" t="str">
        <f>Samedi!B31</f>
        <v>PUB</v>
      </c>
      <c r="AL31" s="36">
        <f>Samedi!C31</f>
        <v>0.63472222222222208</v>
      </c>
      <c r="AM31" s="46">
        <f>Samedi!D31</f>
        <v>2.7777777777777779E-3</v>
      </c>
      <c r="AN31" s="18" t="str">
        <f>Samedi!F31</f>
        <v/>
      </c>
      <c r="AO31" s="127">
        <f>Samedi!G31</f>
        <v>0</v>
      </c>
      <c r="AP31" s="108"/>
      <c r="AQ31" s="36">
        <f>Dimanche!A31</f>
        <v>0.2069444444444444</v>
      </c>
      <c r="AR31" s="56" t="str">
        <f>Dimanche!B31</f>
        <v>PUB</v>
      </c>
      <c r="AS31" s="36">
        <f>Dimanche!C31</f>
        <v>0.20833333333333329</v>
      </c>
      <c r="AT31" s="46">
        <f>Dimanche!D31</f>
        <v>1.3888888888888889E-3</v>
      </c>
      <c r="AU31" s="18" t="str">
        <f>Dimanche!F31</f>
        <v/>
      </c>
      <c r="AV31" s="121">
        <f>Dimanche!G31</f>
        <v>0</v>
      </c>
    </row>
    <row r="32" spans="1:48" ht="33" thickBot="1">
      <c r="A32" s="119">
        <f>Lundi!A32</f>
        <v>0.79583333333333328</v>
      </c>
      <c r="B32" s="65" t="str">
        <f>Lundi!B32</f>
        <v>PGM MAG </v>
      </c>
      <c r="C32" s="54">
        <f>Lundi!C32</f>
        <v>0.79583333333333328</v>
      </c>
      <c r="D32" s="57">
        <f>Lundi!D32</f>
        <v>0</v>
      </c>
      <c r="E32" s="60" t="str">
        <f>Lundi!F32</f>
        <v>Programme des magazins à venir</v>
      </c>
      <c r="F32" s="141">
        <f>Lundi!G32</f>
        <v>0</v>
      </c>
      <c r="G32" s="104"/>
      <c r="H32" s="33">
        <f>Mardi!A32</f>
        <v>0.79166666666666652</v>
      </c>
      <c r="I32" s="22" t="str">
        <f>Mardi!B32</f>
        <v>LES YEUX DANS LES YEUX </v>
      </c>
      <c r="J32" s="33">
        <f>Mardi!C32</f>
        <v>0.79513888888888873</v>
      </c>
      <c r="K32" s="95">
        <f>Mardi!D32</f>
        <v>3.472222222222222E-3</v>
      </c>
      <c r="L32" s="10" t="str">
        <f>Mardi!F32</f>
        <v>Les Yeux Dans Les Yeux : Un entretien serré d’actualité mené par Pascal Décaillet</v>
      </c>
      <c r="M32" s="130">
        <f>Mardi!G32</f>
        <v>0</v>
      </c>
      <c r="N32" s="101"/>
      <c r="O32" s="72">
        <f>Mercredi!A32</f>
        <v>0.79166666666666652</v>
      </c>
      <c r="P32" s="56" t="str">
        <f>Mercredi!B32</f>
        <v>LES YEUX DANS LES YEUX </v>
      </c>
      <c r="Q32" s="72">
        <f>Mercredi!C32</f>
        <v>0.79513888888888873</v>
      </c>
      <c r="R32" s="57">
        <f>Mercredi!D32</f>
        <v>3.472222222222222E-3</v>
      </c>
      <c r="S32" s="74" t="str">
        <f>Mercredi!F32</f>
        <v>Les Yeux Dans Les Yeux : Un entretien serré d’actualité mené par Pascal Décaillet</v>
      </c>
      <c r="T32" s="132">
        <f>Mercredi!G32</f>
        <v>0</v>
      </c>
      <c r="U32" s="111"/>
      <c r="V32" s="72">
        <f>Jeudi!A32</f>
        <v>0.79166666666666652</v>
      </c>
      <c r="W32" s="79" t="str">
        <f>Jeudi!B32</f>
        <v>LES YEUX DANS LES YEUX </v>
      </c>
      <c r="X32" s="71">
        <f>Jeudi!C32</f>
        <v>0.79513888888888873</v>
      </c>
      <c r="Y32" s="57">
        <f>Jeudi!D32</f>
        <v>3.472222222222222E-3</v>
      </c>
      <c r="Z32" s="80" t="str">
        <f>Jeudi!F32</f>
        <v>Les Yeux Dans Les Yeux : Un entretien serré d’actualité mené par Pascal Décaillet</v>
      </c>
      <c r="AA32" s="129">
        <f>Jeudi!G32</f>
        <v>0</v>
      </c>
      <c r="AB32" s="103"/>
      <c r="AC32" s="35">
        <f>Vendredi!A32</f>
        <v>0.78958333333333319</v>
      </c>
      <c r="AD32" s="79" t="str">
        <f>Vendredi!B32</f>
        <v>PUB </v>
      </c>
      <c r="AE32" s="35">
        <f>Vendredi!C32</f>
        <v>0.79166666666666652</v>
      </c>
      <c r="AF32" s="46">
        <f>Vendredi!D32</f>
        <v>2.0833333333333333E-3</v>
      </c>
      <c r="AG32" s="17" t="str">
        <f>Vendredi!F32</f>
        <v/>
      </c>
      <c r="AH32" s="121">
        <f>Vendredi!G32</f>
        <v>0</v>
      </c>
      <c r="AI32" s="102"/>
      <c r="AJ32" s="35">
        <f>Samedi!A32</f>
        <v>0.63472222222222208</v>
      </c>
      <c r="AK32" s="79" t="str">
        <f>Samedi!B32</f>
        <v>SPORT PASSION</v>
      </c>
      <c r="AL32" s="35">
        <f>Samedi!C32</f>
        <v>0.64305555555555538</v>
      </c>
      <c r="AM32" s="46">
        <f>Samedi!D32</f>
        <v>8.3333333333333332E-3</v>
      </c>
      <c r="AN32" s="17" t="str">
        <f>Samedi!F32</f>
        <v/>
      </c>
      <c r="AO32" s="127">
        <f>Samedi!G32</f>
        <v>0</v>
      </c>
      <c r="AP32" s="108"/>
      <c r="AQ32" s="35">
        <f>Dimanche!A32</f>
        <v>0.20833333333333329</v>
      </c>
      <c r="AR32" s="56" t="str">
        <f>Dimanche!B32</f>
        <v xml:space="preserve">SINGULARITE </v>
      </c>
      <c r="AS32" s="35">
        <f>Dimanche!C32</f>
        <v>0.22638888888888883</v>
      </c>
      <c r="AT32" s="46">
        <f>Dimanche!D32</f>
        <v>1.8055555555555557E-2</v>
      </c>
      <c r="AU32" s="17" t="str">
        <f>Dimanche!F32</f>
        <v>Magazine réalisé par des personnes en situation de handicap de la Fondation Clair Bois</v>
      </c>
      <c r="AV32" s="121">
        <f>Dimanche!G32</f>
        <v>0</v>
      </c>
    </row>
    <row r="33" spans="1:48" ht="33" thickBot="1">
      <c r="A33" s="87">
        <f>Lundi!A33</f>
        <v>0.79583333333333328</v>
      </c>
      <c r="B33" s="56" t="str">
        <f>Lundi!B33</f>
        <v>BA </v>
      </c>
      <c r="C33" s="53">
        <f>Lundi!C33</f>
        <v>0.79583333333333328</v>
      </c>
      <c r="D33" s="57">
        <f>Lundi!D33</f>
        <v>0</v>
      </c>
      <c r="E33" s="58" t="str">
        <f>Lundi!F33</f>
        <v>Les Bandes Annonces</v>
      </c>
      <c r="F33" s="125">
        <f>Lundi!G33</f>
        <v>0</v>
      </c>
      <c r="G33" s="104"/>
      <c r="H33" s="32">
        <f>Mardi!A33</f>
        <v>0.79513888888888873</v>
      </c>
      <c r="I33" s="22" t="str">
        <f>Mardi!B33</f>
        <v>PGM MAG </v>
      </c>
      <c r="J33" s="32">
        <f>Mardi!C33</f>
        <v>0.79548611111111101</v>
      </c>
      <c r="K33" s="95">
        <f>Mardi!D33</f>
        <v>3.4722222222222224E-4</v>
      </c>
      <c r="L33" s="9" t="str">
        <f>Mardi!F33</f>
        <v>Programme des magazins à venir</v>
      </c>
      <c r="M33" s="130">
        <f>Mardi!G33</f>
        <v>0</v>
      </c>
      <c r="N33" s="101"/>
      <c r="O33" s="71">
        <f>Mercredi!A33</f>
        <v>0.79513888888888873</v>
      </c>
      <c r="P33" s="56" t="str">
        <f>Mercredi!B33</f>
        <v>PGM MAG </v>
      </c>
      <c r="Q33" s="71">
        <f>Mercredi!C33</f>
        <v>0.79548611111111101</v>
      </c>
      <c r="R33" s="57">
        <f>Mercredi!D33</f>
        <v>3.4722222222222224E-4</v>
      </c>
      <c r="S33" s="73" t="str">
        <f>Mercredi!F33</f>
        <v>Programme des magazins à venir</v>
      </c>
      <c r="T33" s="132">
        <f>Mercredi!G33</f>
        <v>0</v>
      </c>
      <c r="U33" s="111"/>
      <c r="V33" s="71">
        <f>Jeudi!A33</f>
        <v>0.79513888888888873</v>
      </c>
      <c r="W33" s="79" t="str">
        <f>Jeudi!B33</f>
        <v>PGM MAG </v>
      </c>
      <c r="X33" s="71">
        <f>Jeudi!C33</f>
        <v>0.79548611111111101</v>
      </c>
      <c r="Y33" s="57">
        <f>Jeudi!D33</f>
        <v>3.4722222222222224E-4</v>
      </c>
      <c r="Z33" s="81" t="str">
        <f>Jeudi!F33</f>
        <v>Programme des magazins à venir</v>
      </c>
      <c r="AA33" s="129">
        <f>Jeudi!G33</f>
        <v>0</v>
      </c>
      <c r="AB33" s="103"/>
      <c r="AC33" s="36">
        <f>Vendredi!A33</f>
        <v>0.79166666666666652</v>
      </c>
      <c r="AD33" s="79" t="str">
        <f>Vendredi!B33</f>
        <v xml:space="preserve">GENEVA SHOW </v>
      </c>
      <c r="AE33" s="36">
        <f>Vendredi!C33</f>
        <v>0.80972222222222212</v>
      </c>
      <c r="AF33" s="46">
        <f>Vendredi!D33</f>
        <v>1.8055555555555557E-2</v>
      </c>
      <c r="AG33" s="18" t="str">
        <f>Vendredi!F33</f>
        <v>Geneva Show : Une personnalité marquante de la Suisse sous le feu des questions de Valentin Emery et Jérémy Seydoux</v>
      </c>
      <c r="AH33" s="121">
        <f>Vendredi!G33</f>
        <v>0</v>
      </c>
      <c r="AI33" s="102"/>
      <c r="AJ33" s="36">
        <f>Samedi!A33</f>
        <v>0.64305555555555538</v>
      </c>
      <c r="AK33" s="79" t="str">
        <f>Samedi!B33</f>
        <v>ENTREPRISE/ CSPAG / PUBLI / COMBLAGE</v>
      </c>
      <c r="AL33" s="36">
        <f>Samedi!C33</f>
        <v>0.64583333333333315</v>
      </c>
      <c r="AM33" s="46">
        <f>Samedi!D33</f>
        <v>2.7777777777777779E-3</v>
      </c>
      <c r="AN33" s="18" t="str">
        <f>Samedi!F33</f>
        <v/>
      </c>
      <c r="AO33" s="127">
        <f>Samedi!G33</f>
        <v>0</v>
      </c>
      <c r="AP33" s="108"/>
      <c r="AQ33" s="36">
        <f>Dimanche!A33</f>
        <v>0.22638888888888883</v>
      </c>
      <c r="AR33" s="56" t="str">
        <f>Dimanche!B33</f>
        <v>LE MONDE DE DEMAIN </v>
      </c>
      <c r="AS33" s="36">
        <f>Dimanche!C33</f>
        <v>0.23472222222222217</v>
      </c>
      <c r="AT33" s="46">
        <f>Dimanche!D33</f>
        <v>8.3333333333333332E-3</v>
      </c>
      <c r="AU33" s="18" t="str">
        <f>Dimanche!F33</f>
        <v>Une émission sur l’industrie et l’innovation genevoise</v>
      </c>
      <c r="AV33" s="121">
        <f>Dimanche!G33</f>
        <v>0</v>
      </c>
    </row>
    <row r="34" spans="1:48" ht="17" thickBot="1">
      <c r="A34" s="94">
        <f>Lundi!A34</f>
        <v>0.79583333333333328</v>
      </c>
      <c r="B34" s="56" t="str">
        <f>Lundi!B34</f>
        <v>GENEVE A CHAUD </v>
      </c>
      <c r="C34" s="54">
        <f>Lundi!C34</f>
        <v>0.80972222222222212</v>
      </c>
      <c r="D34" s="57">
        <f>Lundi!D34</f>
        <v>1.3888888888888888E-2</v>
      </c>
      <c r="E34" s="60" t="str">
        <f>Lundi!F34</f>
        <v>Genève à Chaud : Le débat politique et citoyen présenté par Pascal Décaillet</v>
      </c>
      <c r="F34" s="125">
        <f>Lundi!G34</f>
        <v>0</v>
      </c>
      <c r="G34" s="104"/>
      <c r="H34" s="33">
        <f>Mardi!A34</f>
        <v>0.79548611111111101</v>
      </c>
      <c r="I34" s="22" t="str">
        <f>Mardi!B34</f>
        <v>BA </v>
      </c>
      <c r="J34" s="33">
        <f>Mardi!C34</f>
        <v>0.79583333333333328</v>
      </c>
      <c r="K34" s="95">
        <f>Mardi!D34</f>
        <v>3.4722222222222224E-4</v>
      </c>
      <c r="L34" s="10" t="str">
        <f>Mardi!F34</f>
        <v>Les Bandes Annonces</v>
      </c>
      <c r="M34" s="130">
        <f>Mardi!G34</f>
        <v>0</v>
      </c>
      <c r="N34" s="101"/>
      <c r="O34" s="72">
        <f>Mercredi!A34</f>
        <v>0.79548611111111101</v>
      </c>
      <c r="P34" s="56" t="str">
        <f>Mercredi!B34</f>
        <v>BA </v>
      </c>
      <c r="Q34" s="72">
        <f>Mercredi!C34</f>
        <v>0.79583333333333328</v>
      </c>
      <c r="R34" s="57">
        <f>Mercredi!D34</f>
        <v>3.4722222222222224E-4</v>
      </c>
      <c r="S34" s="74" t="str">
        <f>Mercredi!F34</f>
        <v>Les Bandes Annonces</v>
      </c>
      <c r="T34" s="132">
        <f>Mercredi!G34</f>
        <v>0</v>
      </c>
      <c r="U34" s="111"/>
      <c r="V34" s="72">
        <f>Jeudi!A34</f>
        <v>0.79548611111111101</v>
      </c>
      <c r="W34" s="79" t="str">
        <f>Jeudi!B34</f>
        <v>BA </v>
      </c>
      <c r="X34" s="71">
        <f>Jeudi!C34</f>
        <v>0.79583333333333328</v>
      </c>
      <c r="Y34" s="57">
        <f>Jeudi!D34</f>
        <v>3.4722222222222224E-4</v>
      </c>
      <c r="Z34" s="80" t="str">
        <f>Jeudi!F34</f>
        <v>Les Bandes Annonces</v>
      </c>
      <c r="AA34" s="129">
        <f>Jeudi!G34</f>
        <v>0</v>
      </c>
      <c r="AB34" s="103"/>
      <c r="AC34" s="35">
        <f>Vendredi!A34</f>
        <v>0.80972222222222212</v>
      </c>
      <c r="AD34" s="79" t="str">
        <f>Vendredi!B34</f>
        <v>PUB </v>
      </c>
      <c r="AE34" s="35">
        <f>Vendredi!C34</f>
        <v>0.81249999999999989</v>
      </c>
      <c r="AF34" s="46">
        <f>Vendredi!D34</f>
        <v>2.7777777777777779E-3</v>
      </c>
      <c r="AG34" s="17" t="str">
        <f>Vendredi!F34</f>
        <v/>
      </c>
      <c r="AH34" s="121">
        <f>Vendredi!G34</f>
        <v>0</v>
      </c>
      <c r="AI34" s="102"/>
      <c r="AJ34" s="35">
        <f>Samedi!A34</f>
        <v>0.64583333333333315</v>
      </c>
      <c r="AK34" s="79" t="str">
        <f>Samedi!B34</f>
        <v>GO DEVELOPMENT DURABLE </v>
      </c>
      <c r="AL34" s="35">
        <f>Samedi!C34</f>
        <v>0.66388888888888875</v>
      </c>
      <c r="AM34" s="46">
        <f>Samedi!D34</f>
        <v>1.8055555555555557E-2</v>
      </c>
      <c r="AN34" s="17" t="str">
        <f>Samedi!F34</f>
        <v/>
      </c>
      <c r="AO34" s="127">
        <f>Samedi!G34</f>
        <v>0</v>
      </c>
      <c r="AP34" s="108"/>
      <c r="AQ34" s="35">
        <f>Dimanche!A34</f>
        <v>0.23472222222222217</v>
      </c>
      <c r="AR34" s="56" t="str">
        <f>Dimanche!B34</f>
        <v xml:space="preserve">LE GENIE DES METIERS </v>
      </c>
      <c r="AS34" s="35">
        <f>Dimanche!C34</f>
        <v>0.23888888888888885</v>
      </c>
      <c r="AT34" s="46">
        <f>Dimanche!D34</f>
        <v>4.1666666666666666E-3</v>
      </c>
      <c r="AU34" s="17" t="str">
        <f>Dimanche!F34</f>
        <v>Au coeur de la formation et de l'apprentissage</v>
      </c>
      <c r="AV34" s="121">
        <f>Dimanche!G34</f>
        <v>0</v>
      </c>
    </row>
    <row r="35" spans="1:48" ht="17" thickBot="1">
      <c r="A35" s="87">
        <f>Lundi!A35</f>
        <v>0.80972222222222212</v>
      </c>
      <c r="B35" s="56" t="str">
        <f>Lundi!B35</f>
        <v>PUB </v>
      </c>
      <c r="C35" s="53">
        <f>Lundi!C35</f>
        <v>0.81249999999999989</v>
      </c>
      <c r="D35" s="57">
        <f>Lundi!D35</f>
        <v>2.7777777777777779E-3</v>
      </c>
      <c r="E35" s="58" t="str">
        <f>Lundi!F35</f>
        <v/>
      </c>
      <c r="F35" s="125">
        <f>Lundi!G35</f>
        <v>0</v>
      </c>
      <c r="G35" s="104"/>
      <c r="H35" s="32">
        <f>Mardi!A35</f>
        <v>0.79583333333333328</v>
      </c>
      <c r="I35" s="22" t="str">
        <f>Mardi!B35</f>
        <v>GENEVE A CHAUD </v>
      </c>
      <c r="J35" s="32">
        <f>Mardi!C35</f>
        <v>0.80972222222222212</v>
      </c>
      <c r="K35" s="95">
        <f>Mardi!D35</f>
        <v>1.3888888888888888E-2</v>
      </c>
      <c r="L35" s="9" t="str">
        <f>Mardi!F35</f>
        <v>Genève à Chaud : Le débat politique et citoyen présenté par Pascal Décaillet</v>
      </c>
      <c r="M35" s="130">
        <f>Mardi!G35</f>
        <v>0</v>
      </c>
      <c r="N35" s="101"/>
      <c r="O35" s="71">
        <f>Mercredi!A35</f>
        <v>0.79583333333333328</v>
      </c>
      <c r="P35" s="56" t="str">
        <f>Mercredi!B35</f>
        <v>GENEVE A CHAUD </v>
      </c>
      <c r="Q35" s="71">
        <f>Mercredi!C35</f>
        <v>0.80972222222222212</v>
      </c>
      <c r="R35" s="57">
        <f>Mercredi!D35</f>
        <v>1.3888888888888888E-2</v>
      </c>
      <c r="S35" s="73" t="str">
        <f>Mercredi!F35</f>
        <v>Genève à Chaud : Le débat politique et citoyen présenté par Pascal Décaillet</v>
      </c>
      <c r="T35" s="132">
        <f>Mercredi!G35</f>
        <v>0</v>
      </c>
      <c r="U35" s="111"/>
      <c r="V35" s="71">
        <f>Jeudi!A35</f>
        <v>0.79583333333333328</v>
      </c>
      <c r="W35" s="79" t="str">
        <f>Jeudi!B35</f>
        <v>GENEVE A CHAUD </v>
      </c>
      <c r="X35" s="71">
        <f>Jeudi!C35</f>
        <v>0.80972222222222212</v>
      </c>
      <c r="Y35" s="57">
        <f>Jeudi!D35</f>
        <v>1.3888888888888888E-2</v>
      </c>
      <c r="Z35" s="81" t="str">
        <f>Jeudi!F35</f>
        <v>Genève à Chaud : Le débat politique et citoyen présenté par Pascal Décaillet</v>
      </c>
      <c r="AA35" s="129">
        <f>Jeudi!G35</f>
        <v>0</v>
      </c>
      <c r="AB35" s="103"/>
      <c r="AC35" s="36">
        <f>Vendredi!A35</f>
        <v>0.81249999999999989</v>
      </c>
      <c r="AD35" s="79" t="str">
        <f>Vendredi!B35</f>
        <v>REPLAY ACTU </v>
      </c>
      <c r="AE35" s="36">
        <f>Vendredi!C35</f>
        <v>0.85416666666666652</v>
      </c>
      <c r="AF35" s="46">
        <f>Vendredi!D35</f>
        <v>4.1666666666666664E-2</v>
      </c>
      <c r="AG35" s="18" t="str">
        <f>Vendredi!F35</f>
        <v>Rediffusion du Journal du soir</v>
      </c>
      <c r="AH35" s="121">
        <f>Vendredi!G35</f>
        <v>0</v>
      </c>
      <c r="AI35" s="102"/>
      <c r="AJ35" s="36">
        <f>Samedi!A35</f>
        <v>0.66388888888888875</v>
      </c>
      <c r="AK35" s="79" t="str">
        <f>Samedi!B35</f>
        <v>PUB</v>
      </c>
      <c r="AL35" s="36">
        <f>Samedi!C35</f>
        <v>0.66666666666666652</v>
      </c>
      <c r="AM35" s="46">
        <f>Samedi!D35</f>
        <v>2.7777777777777779E-3</v>
      </c>
      <c r="AN35" s="18" t="str">
        <f>Samedi!F35</f>
        <v/>
      </c>
      <c r="AO35" s="127">
        <f>Samedi!G35</f>
        <v>0</v>
      </c>
      <c r="AP35" s="108"/>
      <c r="AQ35" s="36">
        <f>Dimanche!A35</f>
        <v>0.23888888888888885</v>
      </c>
      <c r="AR35" s="56" t="str">
        <f>Dimanche!B35</f>
        <v>ESPRIT SOLIDAIRE</v>
      </c>
      <c r="AS35" s="36">
        <f>Dimanche!C35</f>
        <v>0.24444444444444441</v>
      </c>
      <c r="AT35" s="46">
        <f>Dimanche!D35</f>
        <v>5.5555555555555558E-3</v>
      </c>
      <c r="AU35" s="18" t="str">
        <f>Dimanche!F35</f>
        <v>Une fois par mois, découvrez le projet de coopération d’une ONG genevoise</v>
      </c>
      <c r="AV35" s="121">
        <f>Dimanche!G35</f>
        <v>0</v>
      </c>
    </row>
    <row r="36" spans="1:48" ht="17" thickBot="1">
      <c r="A36" s="94">
        <f>Lundi!A36</f>
        <v>0.81249999999999989</v>
      </c>
      <c r="B36" s="56" t="str">
        <f>Lundi!B36</f>
        <v>IMMERSION </v>
      </c>
      <c r="C36" s="54">
        <f>Lundi!C36</f>
        <v>0.83055555555555549</v>
      </c>
      <c r="D36" s="57">
        <f>Lundi!D36</f>
        <v>1.8055555555555557E-2</v>
      </c>
      <c r="E36" s="60" t="str">
        <f>Lundi!F36</f>
        <v>Immersion : Plongée dans les métiers d’urgence avec Denis Palma</v>
      </c>
      <c r="F36" s="125">
        <f>Lundi!G36</f>
        <v>0</v>
      </c>
      <c r="G36" s="104"/>
      <c r="H36" s="33">
        <f>Mardi!A36</f>
        <v>0.80972222222222212</v>
      </c>
      <c r="I36" s="22" t="str">
        <f>Mardi!B36</f>
        <v>PUB </v>
      </c>
      <c r="J36" s="33">
        <f>Mardi!C36</f>
        <v>0.81249999999999989</v>
      </c>
      <c r="K36" s="95">
        <f>Mardi!D36</f>
        <v>2.7777777777777779E-3</v>
      </c>
      <c r="L36" s="10" t="str">
        <f>Mardi!F36</f>
        <v/>
      </c>
      <c r="M36" s="130">
        <f>Mardi!G36</f>
        <v>0</v>
      </c>
      <c r="N36" s="101"/>
      <c r="O36" s="72">
        <f>Mercredi!A36</f>
        <v>0.80972222222222212</v>
      </c>
      <c r="P36" s="56" t="str">
        <f>Mercredi!B36</f>
        <v>PUB </v>
      </c>
      <c r="Q36" s="72">
        <f>Mercredi!C36</f>
        <v>0.81249999999999989</v>
      </c>
      <c r="R36" s="57">
        <f>Mercredi!D36</f>
        <v>2.7777777777777779E-3</v>
      </c>
      <c r="S36" s="74" t="str">
        <f>Mercredi!F36</f>
        <v/>
      </c>
      <c r="T36" s="132">
        <f>Mercredi!G36</f>
        <v>0</v>
      </c>
      <c r="U36" s="111"/>
      <c r="V36" s="72">
        <f>Jeudi!A36</f>
        <v>0.80972222222222212</v>
      </c>
      <c r="W36" s="79" t="str">
        <f>Jeudi!B36</f>
        <v>PUB </v>
      </c>
      <c r="X36" s="71">
        <f>Jeudi!C36</f>
        <v>0.81249999999999989</v>
      </c>
      <c r="Y36" s="57">
        <f>Jeudi!D36</f>
        <v>2.7777777777777779E-3</v>
      </c>
      <c r="Z36" s="80" t="str">
        <f>Jeudi!F36</f>
        <v/>
      </c>
      <c r="AA36" s="129">
        <f>Jeudi!G36</f>
        <v>0</v>
      </c>
      <c r="AB36" s="103"/>
      <c r="AC36" s="35">
        <f>Vendredi!A36</f>
        <v>0.85416666666666652</v>
      </c>
      <c r="AD36" s="79" t="str">
        <f>Vendredi!B36</f>
        <v>REPLAY ACTU </v>
      </c>
      <c r="AE36" s="35">
        <f>Vendredi!C36</f>
        <v>0.89583333333333315</v>
      </c>
      <c r="AF36" s="46">
        <f>Vendredi!D36</f>
        <v>4.1666666666666664E-2</v>
      </c>
      <c r="AG36" s="17" t="str">
        <f>Vendredi!F36</f>
        <v>Rediffusion du Journal du soir</v>
      </c>
      <c r="AH36" s="121">
        <f>Vendredi!G36</f>
        <v>0</v>
      </c>
      <c r="AI36" s="102"/>
      <c r="AJ36" s="35">
        <f>Samedi!A36</f>
        <v>0.66666666666666652</v>
      </c>
      <c r="AK36" s="79" t="str">
        <f>Samedi!B36</f>
        <v>GENEVA SHOW 1 GRAND ENTRETIEN REDIFF</v>
      </c>
      <c r="AL36" s="35">
        <f>Samedi!C36</f>
        <v>0.68472222222222212</v>
      </c>
      <c r="AM36" s="46">
        <f>Samedi!D36</f>
        <v>1.8055555555555557E-2</v>
      </c>
      <c r="AN36" s="17" t="str">
        <f>Samedi!F36</f>
        <v/>
      </c>
      <c r="AO36" s="127">
        <f>Samedi!G36</f>
        <v>0</v>
      </c>
      <c r="AP36" s="108"/>
      <c r="AQ36" s="35">
        <f>Dimanche!A36</f>
        <v>0.24444444444444441</v>
      </c>
      <c r="AR36" s="56" t="str">
        <f>Dimanche!B36</f>
        <v>ENTREPRISE/ CSPAG / PUBLI / COMBLAGE</v>
      </c>
      <c r="AS36" s="35">
        <f>Dimanche!C36</f>
        <v>0.24722222222222218</v>
      </c>
      <c r="AT36" s="46">
        <f>Dimanche!D36</f>
        <v>2.7777777777777779E-3</v>
      </c>
      <c r="AU36" s="17" t="str">
        <f>Dimanche!F36</f>
        <v/>
      </c>
      <c r="AV36" s="121">
        <f>Dimanche!G36</f>
        <v>0</v>
      </c>
    </row>
    <row r="37" spans="1:48" ht="33" thickBot="1">
      <c r="A37" s="87">
        <f>Lundi!A37</f>
        <v>0.83055555555555549</v>
      </c>
      <c r="B37" s="56" t="str">
        <f>Lundi!B37</f>
        <v>PUB</v>
      </c>
      <c r="C37" s="53">
        <f>Lundi!C37</f>
        <v>0.83333333333333326</v>
      </c>
      <c r="D37" s="57">
        <f>Lundi!D37</f>
        <v>2.7777777777777779E-3</v>
      </c>
      <c r="E37" s="58" t="str">
        <f>Lundi!F37</f>
        <v/>
      </c>
      <c r="F37" s="125">
        <f>Lundi!G37</f>
        <v>0</v>
      </c>
      <c r="G37" s="104"/>
      <c r="H37" s="32">
        <f>Mardi!A37</f>
        <v>0.81249999999999989</v>
      </c>
      <c r="I37" s="22" t="str">
        <f>Mardi!B37</f>
        <v xml:space="preserve">GENEVA SHOW </v>
      </c>
      <c r="J37" s="32">
        <f>Mardi!C37</f>
        <v>0.83055555555555549</v>
      </c>
      <c r="K37" s="95">
        <f>Mardi!D37</f>
        <v>1.8055555555555557E-2</v>
      </c>
      <c r="L37" s="9" t="str">
        <f>Mardi!F37</f>
        <v>Geneva Show : Une personnalité marquante de la Suisse sous le feu des questions de Valentin Emery et Jérémy Seydoux</v>
      </c>
      <c r="M37" s="130">
        <f>Mardi!G37</f>
        <v>0</v>
      </c>
      <c r="N37" s="101"/>
      <c r="O37" s="71">
        <f>Mercredi!A37</f>
        <v>0.81249999999999989</v>
      </c>
      <c r="P37" s="56" t="str">
        <f>Mercredi!B37</f>
        <v xml:space="preserve">GO SOLUTIONS DURABLES </v>
      </c>
      <c r="Q37" s="71">
        <f>Mercredi!C37</f>
        <v>0.83055555555555549</v>
      </c>
      <c r="R37" s="57">
        <f>Mercredi!D37</f>
        <v>1.8055555555555557E-2</v>
      </c>
      <c r="S37" s="73" t="str">
        <f>Mercredi!F37</f>
        <v>Go Solutions Durables : magazine de la durabilité présenté par Philippe Verdier</v>
      </c>
      <c r="T37" s="132">
        <f>Mercredi!G37</f>
        <v>0</v>
      </c>
      <c r="U37" s="111"/>
      <c r="V37" s="71">
        <f>Jeudi!A37</f>
        <v>0.81249999999999989</v>
      </c>
      <c r="W37" s="79" t="str">
        <f>Jeudi!B37</f>
        <v>ENSEMBLE </v>
      </c>
      <c r="X37" s="71">
        <f>Jeudi!C37</f>
        <v>0.83055555555555549</v>
      </c>
      <c r="Y37" s="57">
        <f>Jeudi!D37</f>
        <v>1.8055555555555557E-2</v>
      </c>
      <c r="Z37" s="81" t="str">
        <f>Jeudi!F37</f>
        <v>Ensemble : L’émission transfrontalière présentée par Céline Argento</v>
      </c>
      <c r="AA37" s="129">
        <f>Jeudi!G37</f>
        <v>0</v>
      </c>
      <c r="AB37" s="103"/>
      <c r="AC37" s="36">
        <f>Vendredi!A37</f>
        <v>0.89583333333333315</v>
      </c>
      <c r="AD37" s="79" t="str">
        <f>Vendredi!B37</f>
        <v>REPLAY ACTU </v>
      </c>
      <c r="AE37" s="36">
        <f>Vendredi!C37</f>
        <v>0.93749999999999978</v>
      </c>
      <c r="AF37" s="46">
        <f>Vendredi!D37</f>
        <v>4.1666666666666664E-2</v>
      </c>
      <c r="AG37" s="18" t="str">
        <f>Vendredi!F37</f>
        <v>Rediffusion du Journal du soir</v>
      </c>
      <c r="AH37" s="121">
        <f>Vendredi!G37</f>
        <v>0</v>
      </c>
      <c r="AI37" s="102"/>
      <c r="AJ37" s="36">
        <f>Samedi!A37</f>
        <v>0.68472222222222212</v>
      </c>
      <c r="AK37" s="79" t="str">
        <f>Samedi!B37</f>
        <v>MAG 12’’REDIFF / MAG SPECIAL </v>
      </c>
      <c r="AL37" s="36">
        <f>Samedi!C37</f>
        <v>0.69305555555555542</v>
      </c>
      <c r="AM37" s="46">
        <f>Samedi!D37</f>
        <v>8.3333333333333332E-3</v>
      </c>
      <c r="AN37" s="18" t="str">
        <f>Samedi!F37</f>
        <v/>
      </c>
      <c r="AO37" s="127">
        <f>Samedi!G37</f>
        <v>0</v>
      </c>
      <c r="AP37" s="108"/>
      <c r="AQ37" s="36">
        <f>Dimanche!A37</f>
        <v>0.24722222222222218</v>
      </c>
      <c r="AR37" s="56" t="str">
        <f>Dimanche!B37</f>
        <v>PUB</v>
      </c>
      <c r="AS37" s="36">
        <f>Dimanche!C37</f>
        <v>0.24999999999999994</v>
      </c>
      <c r="AT37" s="46">
        <f>Dimanche!D37</f>
        <v>2.7777777777777779E-3</v>
      </c>
      <c r="AU37" s="18" t="str">
        <f>Dimanche!F37</f>
        <v/>
      </c>
      <c r="AV37" s="121">
        <f>Dimanche!G37</f>
        <v>0</v>
      </c>
    </row>
    <row r="38" spans="1:48" ht="17" thickBot="1">
      <c r="A38" s="94">
        <f>Lundi!A38</f>
        <v>0.83333333333333326</v>
      </c>
      <c r="B38" s="56" t="str">
        <f>Lundi!B38</f>
        <v>OBJECTIF TERRE </v>
      </c>
      <c r="C38" s="54">
        <f>Lundi!C38</f>
        <v>0.8388888888888888</v>
      </c>
      <c r="D38" s="57">
        <f>Lundi!D38</f>
        <v>5.5555555555555558E-3</v>
      </c>
      <c r="E38" s="60" t="str">
        <f>Lundi!F38</f>
        <v>Objectif Terre : Le magazine du terroir genevois présenté par Valentin Emery</v>
      </c>
      <c r="F38" s="125">
        <f>Lundi!G38</f>
        <v>0</v>
      </c>
      <c r="G38" s="104"/>
      <c r="H38" s="33">
        <f>Mardi!A38</f>
        <v>0.83055555555555549</v>
      </c>
      <c r="I38" s="22" t="str">
        <f>Mardi!B38</f>
        <v>PUB</v>
      </c>
      <c r="J38" s="33">
        <f>Mardi!C38</f>
        <v>0.83333333333333326</v>
      </c>
      <c r="K38" s="95">
        <f>Mardi!D38</f>
        <v>2.7777777777777779E-3</v>
      </c>
      <c r="L38" s="10" t="str">
        <f>Mardi!F38</f>
        <v/>
      </c>
      <c r="M38" s="130">
        <f>Mardi!G38</f>
        <v>0</v>
      </c>
      <c r="N38" s="101"/>
      <c r="O38" s="72">
        <f>Mercredi!A38</f>
        <v>0.83055555555555549</v>
      </c>
      <c r="P38" s="56" t="str">
        <f>Mercredi!B38</f>
        <v>PUB</v>
      </c>
      <c r="Q38" s="72">
        <f>Mercredi!C38</f>
        <v>0.83333333333333326</v>
      </c>
      <c r="R38" s="57">
        <f>Mercredi!D38</f>
        <v>2.7777777777777779E-3</v>
      </c>
      <c r="S38" s="74" t="str">
        <f>Mercredi!F38</f>
        <v/>
      </c>
      <c r="T38" s="132">
        <f>Mercredi!G38</f>
        <v>0</v>
      </c>
      <c r="U38" s="111"/>
      <c r="V38" s="72">
        <f>Jeudi!A38</f>
        <v>0.83055555555555549</v>
      </c>
      <c r="W38" s="79" t="str">
        <f>Jeudi!B38</f>
        <v>PUB</v>
      </c>
      <c r="X38" s="71">
        <f>Jeudi!C38</f>
        <v>0.83333333333333326</v>
      </c>
      <c r="Y38" s="57">
        <f>Jeudi!D38</f>
        <v>2.7777777777777779E-3</v>
      </c>
      <c r="Z38" s="80" t="str">
        <f>Jeudi!F38</f>
        <v/>
      </c>
      <c r="AA38" s="129">
        <f>Jeudi!G38</f>
        <v>0</v>
      </c>
      <c r="AB38" s="103"/>
      <c r="AC38" s="35">
        <f>Vendredi!A38</f>
        <v>0.93749999999999978</v>
      </c>
      <c r="AD38" s="79" t="str">
        <f>Vendredi!B38</f>
        <v>REPLAY ACTU </v>
      </c>
      <c r="AE38" s="35">
        <f>Vendredi!C38</f>
        <v>0.97916666666666641</v>
      </c>
      <c r="AF38" s="46">
        <f>Vendredi!D38</f>
        <v>4.1666666666666664E-2</v>
      </c>
      <c r="AG38" s="17" t="str">
        <f>Vendredi!F38</f>
        <v>Rediffusion du Journal du soir</v>
      </c>
      <c r="AH38" s="121">
        <f>Vendredi!G38</f>
        <v>0</v>
      </c>
      <c r="AI38" s="102"/>
      <c r="AJ38" s="35">
        <f>Samedi!A38</f>
        <v>0.69305555555555542</v>
      </c>
      <c r="AK38" s="79" t="str">
        <f>Samedi!B38</f>
        <v>GENEVE GRANDEUR NATURE</v>
      </c>
      <c r="AL38" s="35">
        <f>Samedi!C38</f>
        <v>0.70138888888888873</v>
      </c>
      <c r="AM38" s="46">
        <f>Samedi!D38</f>
        <v>8.3333333333333332E-3</v>
      </c>
      <c r="AN38" s="17" t="str">
        <f>Samedi!F38</f>
        <v/>
      </c>
      <c r="AO38" s="127">
        <f>Samedi!G38</f>
        <v>0</v>
      </c>
      <c r="AP38" s="108"/>
      <c r="AQ38" s="35">
        <f>Dimanche!A38</f>
        <v>0.24999999999999994</v>
      </c>
      <c r="AR38" s="56" t="str">
        <f>Dimanche!B38</f>
        <v xml:space="preserve">CULT </v>
      </c>
      <c r="AS38" s="35">
        <f>Dimanche!C38</f>
        <v>0.2541666666666666</v>
      </c>
      <c r="AT38" s="46">
        <f>Dimanche!D38</f>
        <v>4.1666666666666666E-3</v>
      </c>
      <c r="AU38" s="17" t="str">
        <f>Dimanche!F38</f>
        <v>La culture à Genève c’est Cult.</v>
      </c>
      <c r="AV38" s="121">
        <f>Dimanche!G38</f>
        <v>0</v>
      </c>
    </row>
    <row r="39" spans="1:48" ht="33" thickBot="1">
      <c r="A39" s="87">
        <f>Lundi!A39</f>
        <v>0.8388888888888888</v>
      </c>
      <c r="B39" s="56" t="str">
        <f>Lundi!B39</f>
        <v>MAG 12min REDIFF / MAG SPECIAL </v>
      </c>
      <c r="C39" s="53">
        <f>Lundi!C39</f>
        <v>0.8472222222222221</v>
      </c>
      <c r="D39" s="57">
        <f>Lundi!D39</f>
        <v>8.3333333333333332E-3</v>
      </c>
      <c r="E39" s="58" t="str">
        <f>Lundi!F39</f>
        <v>Rediffusion Magazine</v>
      </c>
      <c r="F39" s="125">
        <f>Lundi!G39</f>
        <v>0</v>
      </c>
      <c r="G39" s="104"/>
      <c r="H39" s="32">
        <f>Mardi!A39</f>
        <v>0.83333333333333326</v>
      </c>
      <c r="I39" s="22" t="str">
        <f>Mardi!B39</f>
        <v>ESPRIT SOLIDAIRE</v>
      </c>
      <c r="J39" s="32">
        <f>Mardi!C39</f>
        <v>0.8388888888888888</v>
      </c>
      <c r="K39" s="95">
        <f>Mardi!D39</f>
        <v>5.5555555555555558E-3</v>
      </c>
      <c r="L39" s="9" t="str">
        <f>Mardi!F39</f>
        <v>Esprit Solidaire : Une fois par mois, découvrez le projet de coopération d’une ONG genevoise</v>
      </c>
      <c r="M39" s="130">
        <f>Mardi!G39</f>
        <v>0</v>
      </c>
      <c r="N39" s="101"/>
      <c r="O39" s="71">
        <f>Mercredi!A39</f>
        <v>0.83333333333333326</v>
      </c>
      <c r="P39" s="56" t="str">
        <f>Mercredi!B39</f>
        <v>GENEVE GRANDEUR NATURE </v>
      </c>
      <c r="Q39" s="71">
        <f>Mercredi!C39</f>
        <v>0.84166666666666656</v>
      </c>
      <c r="R39" s="57">
        <f>Mercredi!D39</f>
        <v>8.3333333333333332E-3</v>
      </c>
      <c r="S39" s="73" t="str">
        <f>Mercredi!F39</f>
        <v>Genève Grandeur Nature : Le magazine sur la nature proposé par Coline Utz</v>
      </c>
      <c r="T39" s="132">
        <f>Mercredi!G39</f>
        <v>0</v>
      </c>
      <c r="U39" s="111"/>
      <c r="V39" s="71">
        <f>Jeudi!A39</f>
        <v>0.83333333333333326</v>
      </c>
      <c r="W39" s="79" t="str">
        <f>Jeudi!B39</f>
        <v>COULEUR GRENAT </v>
      </c>
      <c r="X39" s="71">
        <f>Jeudi!C39</f>
        <v>0.8388888888888888</v>
      </c>
      <c r="Y39" s="57">
        <f>Jeudi!D39</f>
        <v>5.5555555555555558E-3</v>
      </c>
      <c r="Z39" s="81" t="str">
        <f>Jeudi!F39</f>
        <v>Couleur Grenat : Le rendez-vous sportif des clubs du Servette (football, hockey, rugby)</v>
      </c>
      <c r="AA39" s="129">
        <f>Jeudi!G39</f>
        <v>0</v>
      </c>
      <c r="AB39" s="103"/>
      <c r="AC39" s="36">
        <f>Vendredi!A39</f>
        <v>0.97916666666666641</v>
      </c>
      <c r="AD39" s="79" t="str">
        <f>Vendredi!B39</f>
        <v>REPLAY ACTU </v>
      </c>
      <c r="AE39" s="36">
        <f>Vendredi!C39</f>
        <v>2.0833333333333037E-2</v>
      </c>
      <c r="AF39" s="46">
        <f>Vendredi!D39</f>
        <v>4.1666666666666664E-2</v>
      </c>
      <c r="AG39" s="18" t="str">
        <f>Vendredi!F39</f>
        <v>Rediffusion du Journal du soir</v>
      </c>
      <c r="AH39" s="121">
        <f>Vendredi!G39</f>
        <v>0</v>
      </c>
      <c r="AI39" s="102"/>
      <c r="AJ39" s="36">
        <f>Samedi!A39</f>
        <v>0.70138888888888873</v>
      </c>
      <c r="AK39" s="79" t="str">
        <f>Samedi!B39</f>
        <v>COULEUR GRENAT </v>
      </c>
      <c r="AL39" s="36">
        <f>Samedi!C39</f>
        <v>0.70694444444444426</v>
      </c>
      <c r="AM39" s="46">
        <f>Samedi!D39</f>
        <v>5.5555555555555558E-3</v>
      </c>
      <c r="AN39" s="18" t="str">
        <f>Samedi!F39</f>
        <v>Le rendez-vous sportif des clubs du Servette (football, hockey, rugby)</v>
      </c>
      <c r="AO39" s="127">
        <f>Samedi!G39</f>
        <v>0</v>
      </c>
      <c r="AP39" s="108"/>
      <c r="AQ39" s="36">
        <f>Dimanche!A39</f>
        <v>0.2541666666666666</v>
      </c>
      <c r="AR39" s="56" t="str">
        <f>Dimanche!B39</f>
        <v>MEGAPHONE </v>
      </c>
      <c r="AS39" s="36">
        <f>Dimanche!C39</f>
        <v>0.25833333333333325</v>
      </c>
      <c r="AT39" s="46">
        <f>Dimanche!D39</f>
        <v>4.1666666666666666E-3</v>
      </c>
      <c r="AU39" s="18" t="str">
        <f>Dimanche!F39</f>
        <v>Le porte-voix de la musique actuelle</v>
      </c>
      <c r="AV39" s="121">
        <f>Dimanche!G39</f>
        <v>0</v>
      </c>
    </row>
    <row r="40" spans="1:48" ht="17" thickBot="1">
      <c r="A40" s="94">
        <f>Lundi!A40</f>
        <v>0.8472222222222221</v>
      </c>
      <c r="B40" s="56" t="str">
        <f>Lundi!B40</f>
        <v>ENTREPRISE/ CSPAG / PUBLI / COMBLAGE</v>
      </c>
      <c r="C40" s="54">
        <f>Lundi!C40</f>
        <v>0.85138888888888875</v>
      </c>
      <c r="D40" s="57">
        <f>Lundi!D40</f>
        <v>4.1666666666666666E-3</v>
      </c>
      <c r="E40" s="60" t="str">
        <f>Lundi!F40</f>
        <v/>
      </c>
      <c r="F40" s="125">
        <f>Lundi!G40</f>
        <v>0</v>
      </c>
      <c r="G40" s="104"/>
      <c r="H40" s="33">
        <f>Mardi!A40</f>
        <v>0.8388888888888888</v>
      </c>
      <c r="I40" s="22" t="str">
        <f>Mardi!B40</f>
        <v>LE GENIE DES METIERS </v>
      </c>
      <c r="J40" s="33">
        <f>Mardi!C40</f>
        <v>0.84305555555555545</v>
      </c>
      <c r="K40" s="95">
        <f>Mardi!D40</f>
        <v>4.1666666666666666E-3</v>
      </c>
      <c r="L40" s="10" t="str">
        <f>Mardi!F40</f>
        <v>Le Génie Des Métiers : Au coeur de la formation et de l'apprentissage</v>
      </c>
      <c r="M40" s="130">
        <f>Mardi!G40</f>
        <v>0</v>
      </c>
      <c r="N40" s="101"/>
      <c r="O40" s="72">
        <f>Mercredi!A40</f>
        <v>0.84166666666666656</v>
      </c>
      <c r="P40" s="56" t="str">
        <f>Mercredi!B40</f>
        <v xml:space="preserve">SPORT PASSION </v>
      </c>
      <c r="Q40" s="72">
        <f>Mercredi!C40</f>
        <v>0.84999999999999987</v>
      </c>
      <c r="R40" s="57">
        <f>Mercredi!D40</f>
        <v>8.3333333333333332E-3</v>
      </c>
      <c r="S40" s="74" t="str">
        <f>Mercredi!F40</f>
        <v>Sport Passion : Les bénévoles et les associations sportives à l’honneur</v>
      </c>
      <c r="T40" s="132">
        <f>Mercredi!G40</f>
        <v>0</v>
      </c>
      <c r="U40" s="111"/>
      <c r="V40" s="72">
        <f>Jeudi!A40</f>
        <v>0.8388888888888888</v>
      </c>
      <c r="W40" s="79" t="str">
        <f>Jeudi!B40</f>
        <v xml:space="preserve">CULT </v>
      </c>
      <c r="X40" s="71">
        <f>Jeudi!C40</f>
        <v>0.84305555555555545</v>
      </c>
      <c r="Y40" s="57">
        <f>Jeudi!D40</f>
        <v>4.1666666666666666E-3</v>
      </c>
      <c r="Z40" s="80" t="str">
        <f>Jeudi!F40</f>
        <v>Cult. : La culture à Genève c’est Cult.</v>
      </c>
      <c r="AA40" s="129">
        <f>Jeudi!G40</f>
        <v>0</v>
      </c>
      <c r="AB40" s="103"/>
      <c r="AC40" s="35">
        <f>Vendredi!A40</f>
        <v>2.0833333333333037E-2</v>
      </c>
      <c r="AD40" s="79" t="str">
        <f>Vendredi!B40</f>
        <v>ENTREPRISE/ CSPAG / PUBLI / COMBLAGE</v>
      </c>
      <c r="AE40" s="35">
        <f>Vendredi!C40</f>
        <v>2.1527777777777483E-2</v>
      </c>
      <c r="AF40" s="46">
        <f>Vendredi!D40</f>
        <v>6.9444444444444447E-4</v>
      </c>
      <c r="AG40" s="17" t="str">
        <f>Vendredi!F40</f>
        <v/>
      </c>
      <c r="AH40" s="121">
        <f>Vendredi!G40</f>
        <v>0</v>
      </c>
      <c r="AI40" s="102"/>
      <c r="AJ40" s="35">
        <f>Samedi!A40</f>
        <v>0.70694444444444426</v>
      </c>
      <c r="AK40" s="79" t="str">
        <f>Samedi!B40</f>
        <v>PUB</v>
      </c>
      <c r="AL40" s="35">
        <f>Samedi!C40</f>
        <v>0.70833333333333315</v>
      </c>
      <c r="AM40" s="46">
        <f>Samedi!D40</f>
        <v>1.3888888888888889E-3</v>
      </c>
      <c r="AN40" s="17" t="str">
        <f>Samedi!F40</f>
        <v/>
      </c>
      <c r="AO40" s="127">
        <f>Samedi!G40</f>
        <v>0</v>
      </c>
      <c r="AP40" s="108"/>
      <c r="AQ40" s="35">
        <f>Dimanche!A40</f>
        <v>0.25833333333333325</v>
      </c>
      <c r="AR40" s="56" t="str">
        <f>Dimanche!B40</f>
        <v>COULEUR GRENAT </v>
      </c>
      <c r="AS40" s="35">
        <f>Dimanche!C40</f>
        <v>0.26388888888888878</v>
      </c>
      <c r="AT40" s="46">
        <f>Dimanche!D40</f>
        <v>5.5555555555555558E-3</v>
      </c>
      <c r="AU40" s="17" t="str">
        <f>Dimanche!F40</f>
        <v>Le rendez-vous sportif des clubs du Servette (football, hockey, rugby)</v>
      </c>
      <c r="AV40" s="121">
        <f>Dimanche!G40</f>
        <v>0</v>
      </c>
    </row>
    <row r="41" spans="1:48" ht="17" thickBot="1">
      <c r="A41" s="87">
        <f>Lundi!A41</f>
        <v>0.85138888888888875</v>
      </c>
      <c r="B41" s="56" t="str">
        <f>Lundi!B41</f>
        <v>PUB </v>
      </c>
      <c r="C41" s="53">
        <f>Lundi!C41</f>
        <v>0.85416666666666652</v>
      </c>
      <c r="D41" s="57">
        <f>Lundi!D41</f>
        <v>2.7777777777777779E-3</v>
      </c>
      <c r="E41" s="58" t="str">
        <f>Lundi!F41</f>
        <v/>
      </c>
      <c r="F41" s="125">
        <f>Lundi!G41</f>
        <v>0</v>
      </c>
      <c r="G41" s="104"/>
      <c r="H41" s="32">
        <f>Mardi!A41</f>
        <v>0.84305555555555545</v>
      </c>
      <c r="I41" s="22" t="str">
        <f>Mardi!B41</f>
        <v>LE MONDE DE DEMAIN </v>
      </c>
      <c r="J41" s="32">
        <f>Mardi!C41</f>
        <v>0.85138888888888875</v>
      </c>
      <c r="K41" s="95">
        <f>Mardi!D41</f>
        <v>8.3333333333333332E-3</v>
      </c>
      <c r="L41" s="9" t="str">
        <f>Mardi!F41</f>
        <v>Le Monde De Demain : Une émission sur l’industrie et l’innovation genevoise</v>
      </c>
      <c r="M41" s="130">
        <f>Mardi!G41</f>
        <v>0</v>
      </c>
      <c r="N41" s="101"/>
      <c r="O41" s="71">
        <f>Mercredi!A41</f>
        <v>0.84999999999999987</v>
      </c>
      <c r="P41" s="56" t="str">
        <f>Mercredi!B41</f>
        <v>ENTREPRISE/ CSPAG / PUBLI / COMBLAGE</v>
      </c>
      <c r="Q41" s="71">
        <f>Mercredi!C41</f>
        <v>0.85138888888888875</v>
      </c>
      <c r="R41" s="57">
        <f>Mercredi!D41</f>
        <v>1.3888888888888889E-3</v>
      </c>
      <c r="S41" s="73" t="str">
        <f>Mercredi!F41</f>
        <v/>
      </c>
      <c r="T41" s="132">
        <f>Mercredi!G41</f>
        <v>0</v>
      </c>
      <c r="U41" s="111"/>
      <c r="V41" s="71">
        <f>Jeudi!A41</f>
        <v>0.84305555555555545</v>
      </c>
      <c r="W41" s="79" t="str">
        <f>Jeudi!B41</f>
        <v>MEGAPHONE </v>
      </c>
      <c r="X41" s="71">
        <f>Jeudi!C41</f>
        <v>0.8472222222222221</v>
      </c>
      <c r="Y41" s="57">
        <f>Jeudi!D41</f>
        <v>4.1666666666666666E-3</v>
      </c>
      <c r="Z41" s="81" t="str">
        <f>Jeudi!F41</f>
        <v>Mégaphone : Le porte-voix de la musique actuelle</v>
      </c>
      <c r="AA41" s="129">
        <f>Jeudi!G41</f>
        <v>0</v>
      </c>
      <c r="AB41" s="103"/>
      <c r="AC41" s="36">
        <f>Vendredi!A41</f>
        <v>2.1527777777777483E-2</v>
      </c>
      <c r="AD41" s="79" t="str">
        <f>Vendredi!B41</f>
        <v>PUB </v>
      </c>
      <c r="AE41" s="36">
        <f>Vendredi!C41</f>
        <v>2.4305555555555261E-2</v>
      </c>
      <c r="AF41" s="46">
        <f>Vendredi!D41</f>
        <v>2.7777777777777779E-3</v>
      </c>
      <c r="AG41" s="18" t="str">
        <f>Vendredi!F41</f>
        <v/>
      </c>
      <c r="AH41" s="121">
        <f>Vendredi!G41</f>
        <v>0</v>
      </c>
      <c r="AI41" s="102"/>
      <c r="AJ41" s="36">
        <f>Samedi!A41</f>
        <v>0.70833333333333315</v>
      </c>
      <c r="AK41" s="79" t="str">
        <f>Samedi!B41</f>
        <v>SINGULARITE</v>
      </c>
      <c r="AL41" s="36">
        <f>Samedi!C41</f>
        <v>0.72638888888888875</v>
      </c>
      <c r="AM41" s="46">
        <f>Samedi!D41</f>
        <v>1.8055555555555557E-2</v>
      </c>
      <c r="AN41" s="18" t="str">
        <f>Samedi!F41</f>
        <v/>
      </c>
      <c r="AO41" s="127">
        <f>Samedi!G41</f>
        <v>0</v>
      </c>
      <c r="AP41" s="108"/>
      <c r="AQ41" s="36">
        <f>Dimanche!A41</f>
        <v>0.26388888888888878</v>
      </c>
      <c r="AR41" s="56" t="str">
        <f>Dimanche!B41</f>
        <v>ESPRIT SOLIDAIRE</v>
      </c>
      <c r="AS41" s="36">
        <f>Dimanche!C41</f>
        <v>0.26944444444444432</v>
      </c>
      <c r="AT41" s="46">
        <f>Dimanche!D41</f>
        <v>5.5555555555555558E-3</v>
      </c>
      <c r="AU41" s="18" t="str">
        <f>Dimanche!F41</f>
        <v>Une fois par mois, découvrez le projet de coopération d’une ONG genevoise</v>
      </c>
      <c r="AV41" s="121">
        <f>Dimanche!G41</f>
        <v>0</v>
      </c>
    </row>
    <row r="42" spans="1:48" ht="17" thickBot="1">
      <c r="A42" s="94">
        <f>Lundi!A42</f>
        <v>0.85416666666666652</v>
      </c>
      <c r="B42" s="56" t="str">
        <f>Lundi!B42</f>
        <v>REPLAY ACTU </v>
      </c>
      <c r="C42" s="54">
        <f>Lundi!C42</f>
        <v>0.89583333333333315</v>
      </c>
      <c r="D42" s="57">
        <f>Lundi!D42</f>
        <v>4.1666666666666664E-2</v>
      </c>
      <c r="E42" s="60" t="str">
        <f>Lundi!F42</f>
        <v>Rediffusion du Journal du soir</v>
      </c>
      <c r="F42" s="125">
        <f>Lundi!G42</f>
        <v>0</v>
      </c>
      <c r="G42" s="104"/>
      <c r="H42" s="33">
        <f>Mardi!A42</f>
        <v>0.85138888888888875</v>
      </c>
      <c r="I42" s="22" t="str">
        <f>Mardi!B42</f>
        <v>PUB</v>
      </c>
      <c r="J42" s="33">
        <f>Mardi!C42</f>
        <v>0.85416666666666652</v>
      </c>
      <c r="K42" s="95">
        <f>Mardi!D42</f>
        <v>2.7777777777777779E-3</v>
      </c>
      <c r="L42" s="10" t="str">
        <f>Mardi!F42</f>
        <v/>
      </c>
      <c r="M42" s="130">
        <f>Mardi!G42</f>
        <v>0</v>
      </c>
      <c r="N42" s="101"/>
      <c r="O42" s="72">
        <f>Mercredi!A42</f>
        <v>0.85138888888888875</v>
      </c>
      <c r="P42" s="56" t="str">
        <f>Mercredi!B42</f>
        <v>PUB </v>
      </c>
      <c r="Q42" s="72">
        <f>Mercredi!C42</f>
        <v>0.85416666666666652</v>
      </c>
      <c r="R42" s="57">
        <f>Mercredi!D42</f>
        <v>2.7777777777777779E-3</v>
      </c>
      <c r="S42" s="74" t="str">
        <f>Mercredi!F42</f>
        <v/>
      </c>
      <c r="T42" s="132">
        <f>Mercredi!G42</f>
        <v>0</v>
      </c>
      <c r="U42" s="111"/>
      <c r="V42" s="72">
        <f>Jeudi!A42</f>
        <v>0.8472222222222221</v>
      </c>
      <c r="W42" s="79" t="str">
        <f>Jeudi!B42</f>
        <v>UN JOUR UN DOMAINE </v>
      </c>
      <c r="X42" s="71">
        <f>Jeudi!C42</f>
        <v>0.84930555555555542</v>
      </c>
      <c r="Y42" s="57">
        <f>Jeudi!D42</f>
        <v>2.0833333333333333E-3</v>
      </c>
      <c r="Z42" s="80" t="str">
        <f>Jeudi!F42</f>
        <v/>
      </c>
      <c r="AA42" s="129">
        <f>Jeudi!G42</f>
        <v>0</v>
      </c>
      <c r="AB42" s="103"/>
      <c r="AC42" s="35">
        <f>Vendredi!A42</f>
        <v>2.4305555555555261E-2</v>
      </c>
      <c r="AD42" s="79" t="str">
        <f>Vendredi!B42</f>
        <v>REPLAY ACTU </v>
      </c>
      <c r="AE42" s="35">
        <f>Vendredi!C42</f>
        <v>6.5972222222221932E-2</v>
      </c>
      <c r="AF42" s="46">
        <f>Vendredi!D42</f>
        <v>4.1666666666666664E-2</v>
      </c>
      <c r="AG42" s="17" t="str">
        <f>Vendredi!F42</f>
        <v>Rediffusion du Journal du soir</v>
      </c>
      <c r="AH42" s="121">
        <f>Vendredi!G42</f>
        <v>0</v>
      </c>
      <c r="AI42" s="102"/>
      <c r="AJ42" s="35">
        <f>Samedi!A42</f>
        <v>0.72638888888888875</v>
      </c>
      <c r="AK42" s="79" t="str">
        <f>Samedi!B42</f>
        <v>LE MONDE DE DEMAIN </v>
      </c>
      <c r="AL42" s="35">
        <f>Samedi!C42</f>
        <v>0.73472222222222205</v>
      </c>
      <c r="AM42" s="46">
        <f>Samedi!D42</f>
        <v>8.3333333333333332E-3</v>
      </c>
      <c r="AN42" s="17" t="str">
        <f>Samedi!F42</f>
        <v>Une émission sur l’industrie et l’innovation genevoise</v>
      </c>
      <c r="AO42" s="127">
        <f>Samedi!G42</f>
        <v>0</v>
      </c>
      <c r="AP42" s="108"/>
      <c r="AQ42" s="35">
        <f>Dimanche!A42</f>
        <v>0.26944444444444432</v>
      </c>
      <c r="AR42" s="56" t="str">
        <f>Dimanche!B42</f>
        <v>ENTREPRISE/ CSPAG / PUBLI / COMBLAGE</v>
      </c>
      <c r="AS42" s="35">
        <f>Dimanche!C42</f>
        <v>0.2708333333333332</v>
      </c>
      <c r="AT42" s="46">
        <f>Dimanche!D42</f>
        <v>1.3888888888888889E-3</v>
      </c>
      <c r="AU42" s="17" t="str">
        <f>Dimanche!F42</f>
        <v/>
      </c>
      <c r="AV42" s="121">
        <f>Dimanche!G42</f>
        <v>0</v>
      </c>
    </row>
    <row r="43" spans="1:48" ht="17" thickBot="1">
      <c r="A43" s="87">
        <f>Lundi!A43</f>
        <v>0.89583333333333315</v>
      </c>
      <c r="B43" s="56" t="str">
        <f>Lundi!B43</f>
        <v>REPLAY MAG </v>
      </c>
      <c r="C43" s="53">
        <f>Lundi!C43</f>
        <v>0.93749999999999978</v>
      </c>
      <c r="D43" s="57">
        <f>Lundi!D43</f>
        <v>4.1666666666666664E-2</v>
      </c>
      <c r="E43" s="58" t="str">
        <f>Lundi!F43</f>
        <v>Rediffusion Magazine</v>
      </c>
      <c r="F43" s="125">
        <f>Lundi!G43</f>
        <v>0</v>
      </c>
      <c r="G43" s="104"/>
      <c r="H43" s="32">
        <f>Mardi!A43</f>
        <v>0.85416666666666652</v>
      </c>
      <c r="I43" s="22" t="str">
        <f>Mardi!B43</f>
        <v>REPLAY ACTU </v>
      </c>
      <c r="J43" s="32">
        <f>Mardi!C43</f>
        <v>0.89583333333333315</v>
      </c>
      <c r="K43" s="95">
        <f>Mardi!D43</f>
        <v>4.1666666666666664E-2</v>
      </c>
      <c r="L43" s="9" t="str">
        <f>Mardi!F43</f>
        <v>Rediffusion du Journal du soir</v>
      </c>
      <c r="M43" s="130">
        <f>Mardi!G43</f>
        <v>0</v>
      </c>
      <c r="N43" s="101"/>
      <c r="O43" s="71">
        <f>Mercredi!A43</f>
        <v>0.85416666666666652</v>
      </c>
      <c r="P43" s="56" t="str">
        <f>Mercredi!B43</f>
        <v>REPLAY ACTU </v>
      </c>
      <c r="Q43" s="71">
        <f>Mercredi!C43</f>
        <v>0.89583333333333315</v>
      </c>
      <c r="R43" s="57">
        <f>Mercredi!D43</f>
        <v>4.1666666666666664E-2</v>
      </c>
      <c r="S43" s="73" t="str">
        <f>Mercredi!F43</f>
        <v>Rediffusion du Journal du soir</v>
      </c>
      <c r="T43" s="132">
        <f>Mercredi!G43</f>
        <v>0</v>
      </c>
      <c r="U43" s="111"/>
      <c r="V43" s="71">
        <f>Jeudi!A43</f>
        <v>0.84930555555555542</v>
      </c>
      <c r="W43" s="79" t="str">
        <f>Jeudi!B43</f>
        <v xml:space="preserve">AGENDA D'ELLEN </v>
      </c>
      <c r="X43" s="71">
        <f>Jeudi!C43</f>
        <v>0.85069444444444431</v>
      </c>
      <c r="Y43" s="57">
        <f>Jeudi!D43</f>
        <v>1.3888888888888889E-3</v>
      </c>
      <c r="Z43" s="81" t="str">
        <f>Jeudi!F43</f>
        <v/>
      </c>
      <c r="AA43" s="129">
        <f>Jeudi!G43</f>
        <v>0</v>
      </c>
      <c r="AB43" s="103"/>
      <c r="AC43" s="36">
        <f>Vendredi!A43</f>
        <v>6.5972222222221932E-2</v>
      </c>
      <c r="AD43" s="79" t="str">
        <f>Vendredi!B43</f>
        <v>REPLAY MAG </v>
      </c>
      <c r="AE43" s="36">
        <f>Vendredi!C43</f>
        <v>0.10763888888888859</v>
      </c>
      <c r="AF43" s="46">
        <f>Vendredi!D43</f>
        <v>4.1666666666666664E-2</v>
      </c>
      <c r="AG43" s="18" t="str">
        <f>Vendredi!F43</f>
        <v>Rediffusion Magazine</v>
      </c>
      <c r="AH43" s="121">
        <f>Vendredi!G43</f>
        <v>0</v>
      </c>
      <c r="AI43" s="102"/>
      <c r="AJ43" s="36">
        <f>Samedi!A43</f>
        <v>0.73472222222222205</v>
      </c>
      <c r="AK43" s="79" t="str">
        <f>Samedi!B43</f>
        <v>LE GENIE DES METIERS</v>
      </c>
      <c r="AL43" s="36">
        <f>Samedi!C43</f>
        <v>0.73888888888888871</v>
      </c>
      <c r="AM43" s="46">
        <f>Samedi!D43</f>
        <v>4.1666666666666666E-3</v>
      </c>
      <c r="AN43" s="18" t="str">
        <f>Samedi!F43</f>
        <v/>
      </c>
      <c r="AO43" s="127">
        <f>Samedi!G43</f>
        <v>0</v>
      </c>
      <c r="AP43" s="108"/>
      <c r="AQ43" s="36">
        <f>Dimanche!A43</f>
        <v>0.2708333333333332</v>
      </c>
      <c r="AR43" s="56" t="str">
        <f>Dimanche!B43</f>
        <v>REPLAY BOUCLE 00H30-6H30</v>
      </c>
      <c r="AS43" s="36">
        <f>Dimanche!C43</f>
        <v>0.52083333333333326</v>
      </c>
      <c r="AT43" s="46">
        <f>Dimanche!D43</f>
        <v>0.25</v>
      </c>
      <c r="AU43" s="18" t="str">
        <f>Dimanche!F43</f>
        <v/>
      </c>
      <c r="AV43" s="121">
        <f>Dimanche!G43</f>
        <v>0</v>
      </c>
    </row>
    <row r="44" spans="1:48" ht="17" thickBot="1">
      <c r="A44" s="94">
        <f>Lundi!A44</f>
        <v>0.93749999999999978</v>
      </c>
      <c r="B44" s="56" t="str">
        <f>Lundi!B44</f>
        <v>REPLAY ACTU </v>
      </c>
      <c r="C44" s="54">
        <f>Lundi!C44</f>
        <v>0.97916666666666641</v>
      </c>
      <c r="D44" s="57">
        <f>Lundi!D44</f>
        <v>4.1666666666666664E-2</v>
      </c>
      <c r="E44" s="60" t="str">
        <f>Lundi!F44</f>
        <v>Rediffusion du Journal du soir</v>
      </c>
      <c r="F44" s="125">
        <f>Lundi!G44</f>
        <v>0</v>
      </c>
      <c r="G44" s="104"/>
      <c r="H44" s="33">
        <f>Mardi!A44</f>
        <v>0.89583333333333315</v>
      </c>
      <c r="I44" s="22" t="str">
        <f>Mardi!B44</f>
        <v>REPLAY MAG </v>
      </c>
      <c r="J44" s="33">
        <f>Mardi!C44</f>
        <v>0.93749999999999978</v>
      </c>
      <c r="K44" s="95">
        <f>Mardi!D44</f>
        <v>4.1666666666666664E-2</v>
      </c>
      <c r="L44" s="10" t="str">
        <f>Mardi!F44</f>
        <v>Rediffusion Magazine</v>
      </c>
      <c r="M44" s="130">
        <f>Mardi!G44</f>
        <v>0</v>
      </c>
      <c r="N44" s="101"/>
      <c r="O44" s="72">
        <f>Mercredi!A44</f>
        <v>0.89583333333333315</v>
      </c>
      <c r="P44" s="56" t="str">
        <f>Mercredi!B44</f>
        <v>REPLAY MAG </v>
      </c>
      <c r="Q44" s="72">
        <f>Mercredi!C44</f>
        <v>0.93749999999999978</v>
      </c>
      <c r="R44" s="57">
        <f>Mercredi!D44</f>
        <v>4.1666666666666664E-2</v>
      </c>
      <c r="S44" s="74" t="str">
        <f>Mercredi!F44</f>
        <v>Rediffusion Magazine</v>
      </c>
      <c r="T44" s="132">
        <f>Mercredi!G44</f>
        <v>0</v>
      </c>
      <c r="U44" s="111"/>
      <c r="V44" s="72">
        <f>Jeudi!A44</f>
        <v>0.85069444444444431</v>
      </c>
      <c r="W44" s="79" t="str">
        <f>Jeudi!B44</f>
        <v>ENTREPRISE/ CSPAG / PUBLI / COMBLAGE</v>
      </c>
      <c r="X44" s="71">
        <f>Jeudi!C44</f>
        <v>0.85138888888888875</v>
      </c>
      <c r="Y44" s="57">
        <f>Jeudi!D44</f>
        <v>6.9444444444444447E-4</v>
      </c>
      <c r="Z44" s="80" t="str">
        <f>Jeudi!F44</f>
        <v/>
      </c>
      <c r="AA44" s="129">
        <f>Jeudi!G44</f>
        <v>0</v>
      </c>
      <c r="AB44" s="103"/>
      <c r="AC44" s="35">
        <f>Vendredi!A44</f>
        <v>0.10763888888888859</v>
      </c>
      <c r="AD44" s="79" t="str">
        <f>Vendredi!B44</f>
        <v>REPLAY ACTU </v>
      </c>
      <c r="AE44" s="35">
        <f>Vendredi!C44</f>
        <v>0.14930555555555525</v>
      </c>
      <c r="AF44" s="46">
        <f>Vendredi!D44</f>
        <v>4.1666666666666664E-2</v>
      </c>
      <c r="AG44" s="17" t="str">
        <f>Vendredi!F44</f>
        <v>Rediffusion du Journal du soir</v>
      </c>
      <c r="AH44" s="121">
        <f>Vendredi!G44</f>
        <v>0</v>
      </c>
      <c r="AI44" s="102"/>
      <c r="AJ44" s="35">
        <f>Samedi!A44</f>
        <v>0.73888888888888871</v>
      </c>
      <c r="AK44" s="79" t="str">
        <f>Samedi!B44</f>
        <v>ESPRIT SOLIDAIRE</v>
      </c>
      <c r="AL44" s="35">
        <f>Samedi!C44</f>
        <v>0.74444444444444424</v>
      </c>
      <c r="AM44" s="46">
        <f>Samedi!D44</f>
        <v>5.5555555555555558E-3</v>
      </c>
      <c r="AN44" s="17" t="str">
        <f>Samedi!F44</f>
        <v>Une fois par mois, découvrez le projet de coopération d’une ONG genevoise</v>
      </c>
      <c r="AO44" s="127">
        <f>Samedi!G44</f>
        <v>0</v>
      </c>
      <c r="AP44" s="108"/>
      <c r="AQ44" s="35">
        <f>Dimanche!A44</f>
        <v>0.52083333333333326</v>
      </c>
      <c r="AR44" s="56" t="str">
        <f>Dimanche!B44</f>
        <v>LE MONDE DE DEMAIN </v>
      </c>
      <c r="AS44" s="35">
        <f>Dimanche!C44</f>
        <v>0.52916666666666656</v>
      </c>
      <c r="AT44" s="46">
        <f>Dimanche!D44</f>
        <v>8.3333333333333332E-3</v>
      </c>
      <c r="AU44" s="17" t="str">
        <f>Dimanche!F44</f>
        <v>Une émission sur l’industrie et l’innovation genevoise</v>
      </c>
      <c r="AV44" s="121">
        <f>Dimanche!G44</f>
        <v>0</v>
      </c>
    </row>
    <row r="45" spans="1:48" ht="17" thickBot="1">
      <c r="A45" s="87">
        <f>Lundi!A45</f>
        <v>0.97916666666666641</v>
      </c>
      <c r="B45" s="56" t="str">
        <f>Lundi!B45</f>
        <v>REPLAY MAG </v>
      </c>
      <c r="C45" s="53">
        <f>Lundi!C45</f>
        <v>2.0833333333333037E-2</v>
      </c>
      <c r="D45" s="57">
        <f>Lundi!D45</f>
        <v>4.1666666666666664E-2</v>
      </c>
      <c r="E45" s="58" t="str">
        <f>Lundi!F45</f>
        <v>Rediffusion Magazine</v>
      </c>
      <c r="F45" s="125">
        <f>Lundi!G45</f>
        <v>0</v>
      </c>
      <c r="G45" s="104"/>
      <c r="H45" s="32">
        <f>Mardi!A45</f>
        <v>0.93749999999999978</v>
      </c>
      <c r="I45" s="22" t="str">
        <f>Mardi!B45</f>
        <v>REPLAY ACTU </v>
      </c>
      <c r="J45" s="32">
        <f>Mardi!C45</f>
        <v>0.97916666666666641</v>
      </c>
      <c r="K45" s="95">
        <f>Mardi!D45</f>
        <v>4.1666666666666664E-2</v>
      </c>
      <c r="L45" s="9" t="str">
        <f>Mardi!F45</f>
        <v>Rediffusion du Journal du soir</v>
      </c>
      <c r="M45" s="130">
        <f>Mardi!G45</f>
        <v>0</v>
      </c>
      <c r="N45" s="101"/>
      <c r="O45" s="71">
        <f>Mercredi!A45</f>
        <v>0.93749999999999978</v>
      </c>
      <c r="P45" s="56" t="str">
        <f>Mercredi!B45</f>
        <v>REPLAY ACTU </v>
      </c>
      <c r="Q45" s="71">
        <f>Mercredi!C45</f>
        <v>0.97916666666666641</v>
      </c>
      <c r="R45" s="57">
        <f>Mercredi!D45</f>
        <v>4.1666666666666664E-2</v>
      </c>
      <c r="S45" s="73" t="str">
        <f>Mercredi!F45</f>
        <v>Rediffusion du Journal du soir</v>
      </c>
      <c r="T45" s="132">
        <f>Mercredi!G45</f>
        <v>0</v>
      </c>
      <c r="U45" s="111"/>
      <c r="V45" s="71">
        <f>Jeudi!A45</f>
        <v>0.85138888888888875</v>
      </c>
      <c r="W45" s="79" t="str">
        <f>Jeudi!B45</f>
        <v>PUB </v>
      </c>
      <c r="X45" s="71">
        <f>Jeudi!C45</f>
        <v>0.85416666666666652</v>
      </c>
      <c r="Y45" s="57">
        <f>Jeudi!D45</f>
        <v>2.7777777777777779E-3</v>
      </c>
      <c r="Z45" s="81" t="str">
        <f>Jeudi!F45</f>
        <v/>
      </c>
      <c r="AA45" s="129">
        <f>Jeudi!G45</f>
        <v>0</v>
      </c>
      <c r="AB45" s="103"/>
      <c r="AC45" s="36">
        <f>Vendredi!A45</f>
        <v>0.14930555555555525</v>
      </c>
      <c r="AD45" s="79" t="str">
        <f>Vendredi!B45</f>
        <v>REPLAY MAG </v>
      </c>
      <c r="AE45" s="36">
        <f>Vendredi!C45</f>
        <v>0.1909722222222219</v>
      </c>
      <c r="AF45" s="46">
        <f>Vendredi!D45</f>
        <v>4.1666666666666664E-2</v>
      </c>
      <c r="AG45" s="18" t="str">
        <f>Vendredi!F45</f>
        <v>Rediffusion Magazine</v>
      </c>
      <c r="AH45" s="121">
        <f>Vendredi!G45</f>
        <v>0</v>
      </c>
      <c r="AI45" s="102"/>
      <c r="AJ45" s="36">
        <f>Samedi!A45</f>
        <v>0.74444444444444424</v>
      </c>
      <c r="AK45" s="79" t="str">
        <f>Samedi!B45</f>
        <v>ENTREPRISE/ CSPAG / PUBLI / COMBLAGE</v>
      </c>
      <c r="AL45" s="36">
        <f>Samedi!C45</f>
        <v>0.74722222222222201</v>
      </c>
      <c r="AM45" s="46">
        <f>Samedi!D45</f>
        <v>2.7777777777777779E-3</v>
      </c>
      <c r="AN45" s="18" t="str">
        <f>Samedi!F45</f>
        <v/>
      </c>
      <c r="AO45" s="127">
        <f>Samedi!G45</f>
        <v>0</v>
      </c>
      <c r="AP45" s="108"/>
      <c r="AQ45" s="36">
        <f>Dimanche!A45</f>
        <v>0.52916666666666656</v>
      </c>
      <c r="AR45" s="56" t="str">
        <f>Dimanche!B45</f>
        <v>GENEVE GRANDEUR NATURE </v>
      </c>
      <c r="AS45" s="36">
        <f>Dimanche!C45</f>
        <v>0.53749999999999987</v>
      </c>
      <c r="AT45" s="46">
        <f>Dimanche!D45</f>
        <v>8.3333333333333332E-3</v>
      </c>
      <c r="AU45" s="18" t="str">
        <f>Dimanche!F45</f>
        <v>Le magazine sur la nature proposé par Coline Utz</v>
      </c>
      <c r="AV45" s="121">
        <f>Dimanche!G45</f>
        <v>0</v>
      </c>
    </row>
    <row r="46" spans="1:48" ht="17" thickBot="1">
      <c r="A46" s="94">
        <f>Lundi!A46</f>
        <v>2.0833333333333037E-2</v>
      </c>
      <c r="B46" s="61">
        <f>Lundi!B46</f>
        <v>0</v>
      </c>
      <c r="C46" s="54">
        <f>Lundi!C46</f>
        <v>2.0833333333333037E-2</v>
      </c>
      <c r="D46" s="57">
        <f>Lundi!D46</f>
        <v>0</v>
      </c>
      <c r="E46" s="60" t="str">
        <f>Lundi!F46</f>
        <v/>
      </c>
      <c r="F46" s="125">
        <f>Lundi!G46</f>
        <v>0</v>
      </c>
      <c r="G46" s="104"/>
      <c r="H46" s="33">
        <f>Mardi!A46</f>
        <v>0.97916666666666641</v>
      </c>
      <c r="I46" s="22" t="str">
        <f>Mardi!B46</f>
        <v>REPLAY MAG </v>
      </c>
      <c r="J46" s="33">
        <f>Mardi!C46</f>
        <v>2.0833333333333037E-2</v>
      </c>
      <c r="K46" s="95">
        <f>Mardi!D46</f>
        <v>4.1666666666666664E-2</v>
      </c>
      <c r="L46" s="10" t="str">
        <f>Mardi!F46</f>
        <v>Rediffusion Magazine</v>
      </c>
      <c r="M46" s="130">
        <f>Mardi!G46</f>
        <v>0</v>
      </c>
      <c r="N46" s="101"/>
      <c r="O46" s="72">
        <f>Mercredi!A46</f>
        <v>0.97916666666666641</v>
      </c>
      <c r="P46" s="56" t="str">
        <f>Mercredi!B46</f>
        <v>REPLAY MAG </v>
      </c>
      <c r="Q46" s="72">
        <f>Mercredi!C46</f>
        <v>2.0833333333333037E-2</v>
      </c>
      <c r="R46" s="57">
        <f>Mercredi!D46</f>
        <v>4.1666666666666664E-2</v>
      </c>
      <c r="S46" s="74" t="str">
        <f>Mercredi!F46</f>
        <v>Rediffusion Magazine</v>
      </c>
      <c r="T46" s="132">
        <f>Mercredi!G46</f>
        <v>0</v>
      </c>
      <c r="U46" s="111"/>
      <c r="V46" s="72">
        <f>Jeudi!A46</f>
        <v>0.85416666666666652</v>
      </c>
      <c r="W46" s="79" t="str">
        <f>Jeudi!B46</f>
        <v>REPLAY ACTU </v>
      </c>
      <c r="X46" s="71">
        <f>Jeudi!C46</f>
        <v>0.89583333333333315</v>
      </c>
      <c r="Y46" s="57">
        <f>Jeudi!D46</f>
        <v>4.1666666666666664E-2</v>
      </c>
      <c r="Z46" s="80" t="str">
        <f>Jeudi!F46</f>
        <v>Rediffusion du Journal du soir</v>
      </c>
      <c r="AA46" s="129">
        <f>Jeudi!G46</f>
        <v>0</v>
      </c>
      <c r="AB46" s="103"/>
      <c r="AC46" s="102"/>
      <c r="AD46" s="108"/>
      <c r="AF46" s="104"/>
      <c r="AG46" s="107"/>
      <c r="AH46" s="103"/>
      <c r="AI46" s="102"/>
      <c r="AJ46" s="35">
        <f>Samedi!A46</f>
        <v>0.74722222222222201</v>
      </c>
      <c r="AK46" s="79" t="str">
        <f>Samedi!B46</f>
        <v>PUB</v>
      </c>
      <c r="AL46" s="35">
        <f>Samedi!C46</f>
        <v>0.74999999999999978</v>
      </c>
      <c r="AM46" s="46">
        <f>Samedi!D46</f>
        <v>2.7777777777777779E-3</v>
      </c>
      <c r="AN46" s="17" t="str">
        <f>Samedi!F46</f>
        <v/>
      </c>
      <c r="AO46" s="127">
        <f>Samedi!G46</f>
        <v>0</v>
      </c>
      <c r="AP46" s="108"/>
      <c r="AQ46" s="35">
        <f>Dimanche!A46</f>
        <v>0.53749999999999987</v>
      </c>
      <c r="AR46" s="56" t="str">
        <f>Dimanche!B46</f>
        <v>ENTREPRISE/ CSPAG / PUBLI / COMBLAGE</v>
      </c>
      <c r="AS46" s="35">
        <f>Dimanche!C46</f>
        <v>0.53888888888888875</v>
      </c>
      <c r="AT46" s="46">
        <f>Dimanche!D46</f>
        <v>1.3888888888888889E-3</v>
      </c>
      <c r="AU46" s="17" t="str">
        <f>Dimanche!F46</f>
        <v/>
      </c>
      <c r="AV46" s="121">
        <f>Dimanche!G46</f>
        <v>0</v>
      </c>
    </row>
    <row r="47" spans="1:48" ht="17" thickBot="1">
      <c r="A47" s="104"/>
      <c r="B47" s="106"/>
      <c r="C47" s="102"/>
      <c r="D47" s="103"/>
      <c r="E47" s="105"/>
      <c r="G47" s="104"/>
      <c r="H47" s="32">
        <f>Mardi!A47</f>
        <v>2.0833333333333037E-2</v>
      </c>
      <c r="I47" s="23"/>
      <c r="J47" s="32">
        <f>Mardi!C47</f>
        <v>0</v>
      </c>
      <c r="K47" s="95">
        <f>Mardi!D47</f>
        <v>0</v>
      </c>
      <c r="L47" s="9" t="str">
        <f>Mardi!F47</f>
        <v/>
      </c>
      <c r="M47" s="130">
        <f>Mardi!G47</f>
        <v>0</v>
      </c>
      <c r="N47" s="106"/>
      <c r="O47" s="71">
        <f>Mercredi!A47</f>
        <v>2.0833333333333037E-2</v>
      </c>
      <c r="P47" s="61">
        <f>Mercredi!B47</f>
        <v>0</v>
      </c>
      <c r="Q47" s="71">
        <f>Mercredi!C47</f>
        <v>2.0833333333333037E-2</v>
      </c>
      <c r="R47" s="57">
        <f>Mercredi!D47</f>
        <v>0</v>
      </c>
      <c r="S47" s="73" t="str">
        <f>Mercredi!F47</f>
        <v/>
      </c>
      <c r="T47" s="132">
        <f>Mercredi!G47</f>
        <v>0</v>
      </c>
      <c r="U47" s="111"/>
      <c r="V47" s="71">
        <f>Jeudi!A47</f>
        <v>0.89583333333333315</v>
      </c>
      <c r="W47" s="79" t="str">
        <f>Jeudi!B47</f>
        <v>REPLAY MAG </v>
      </c>
      <c r="X47" s="71">
        <f>Jeudi!C47</f>
        <v>0.93749999999999978</v>
      </c>
      <c r="Y47" s="57">
        <f>Jeudi!D47</f>
        <v>4.1666666666666664E-2</v>
      </c>
      <c r="Z47" s="81" t="str">
        <f>Jeudi!F47</f>
        <v>Rediffusion Magazine</v>
      </c>
      <c r="AA47" s="129">
        <f>Jeudi!G47</f>
        <v>0</v>
      </c>
      <c r="AB47" s="103"/>
      <c r="AC47" s="102"/>
      <c r="AD47" s="108"/>
      <c r="AF47" s="104"/>
      <c r="AG47" s="107"/>
      <c r="AH47" s="103"/>
      <c r="AI47" s="102"/>
      <c r="AJ47" s="36">
        <f>Samedi!A47</f>
        <v>0.74999999999999978</v>
      </c>
      <c r="AK47" s="79" t="str">
        <f>Samedi!B47</f>
        <v>CULT.</v>
      </c>
      <c r="AL47" s="36">
        <f>Samedi!C47</f>
        <v>0.75416666666666643</v>
      </c>
      <c r="AM47" s="46">
        <f>Samedi!D47</f>
        <v>4.1666666666666666E-3</v>
      </c>
      <c r="AN47" s="18" t="str">
        <f>Samedi!F47</f>
        <v/>
      </c>
      <c r="AO47" s="127">
        <f>Samedi!G47</f>
        <v>0</v>
      </c>
      <c r="AP47" s="108"/>
      <c r="AQ47" s="36">
        <f>Dimanche!A47</f>
        <v>0.53888888888888875</v>
      </c>
      <c r="AR47" s="56" t="str">
        <f>Dimanche!B47</f>
        <v>PUB</v>
      </c>
      <c r="AS47" s="36">
        <f>Dimanche!C47</f>
        <v>0.54166666666666652</v>
      </c>
      <c r="AT47" s="46">
        <f>Dimanche!D47</f>
        <v>2.7777777777777779E-3</v>
      </c>
      <c r="AU47" s="18" t="str">
        <f>Dimanche!F47</f>
        <v/>
      </c>
      <c r="AV47" s="121">
        <f>Dimanche!G47</f>
        <v>0</v>
      </c>
    </row>
    <row r="48" spans="1:48" ht="17" thickBot="1">
      <c r="A48" s="104"/>
      <c r="B48" s="106"/>
      <c r="C48" s="102"/>
      <c r="D48" s="103"/>
      <c r="E48" s="105"/>
      <c r="G48" s="104"/>
      <c r="H48" s="33">
        <f>Mardi!A48</f>
        <v>0</v>
      </c>
      <c r="I48" s="23"/>
      <c r="J48" s="33">
        <f>Mardi!C48</f>
        <v>0</v>
      </c>
      <c r="K48" s="95">
        <f>Mardi!D48</f>
        <v>0</v>
      </c>
      <c r="L48" s="10" t="str">
        <f>Mardi!F48</f>
        <v/>
      </c>
      <c r="M48" s="130">
        <f>Mardi!G48</f>
        <v>0</v>
      </c>
      <c r="N48" s="106"/>
      <c r="O48" s="72">
        <f>Mercredi!A48</f>
        <v>0</v>
      </c>
      <c r="P48" s="61">
        <f>Mercredi!B48</f>
        <v>0</v>
      </c>
      <c r="Q48" s="72">
        <f>Mercredi!C48</f>
        <v>0</v>
      </c>
      <c r="R48" s="57">
        <f>Mercredi!D48</f>
        <v>0</v>
      </c>
      <c r="S48" s="74" t="str">
        <f>Mercredi!F48</f>
        <v/>
      </c>
      <c r="T48" s="132">
        <f>Mercredi!G48</f>
        <v>0</v>
      </c>
      <c r="U48" s="111"/>
      <c r="V48" s="72">
        <f>Jeudi!A48</f>
        <v>0.93749999999999978</v>
      </c>
      <c r="W48" s="79" t="str">
        <f>Jeudi!B48</f>
        <v>REPLAY ACTU </v>
      </c>
      <c r="X48" s="71">
        <f>Jeudi!C48</f>
        <v>0.97916666666666641</v>
      </c>
      <c r="Y48" s="57">
        <f>Jeudi!D48</f>
        <v>4.1666666666666664E-2</v>
      </c>
      <c r="Z48" s="80" t="str">
        <f>Jeudi!F48</f>
        <v>Rediffusion du Journal du soir</v>
      </c>
      <c r="AA48" s="129">
        <f>Jeudi!G48</f>
        <v>0</v>
      </c>
      <c r="AB48" s="103"/>
      <c r="AC48" s="102"/>
      <c r="AD48" s="108"/>
      <c r="AF48" s="104"/>
      <c r="AG48" s="107"/>
      <c r="AH48" s="103"/>
      <c r="AI48" s="102"/>
      <c r="AJ48" s="35">
        <f>Samedi!A48</f>
        <v>0.75416666666666643</v>
      </c>
      <c r="AK48" s="79" t="str">
        <f>Samedi!B48</f>
        <v>MEGAPHONE </v>
      </c>
      <c r="AL48" s="35">
        <f>Samedi!C48</f>
        <v>0.75833333333333308</v>
      </c>
      <c r="AM48" s="46">
        <f>Samedi!D48</f>
        <v>4.1666666666666666E-3</v>
      </c>
      <c r="AN48" s="17" t="str">
        <f>Samedi!F48</f>
        <v>Le porte-voix de la musique actuelle</v>
      </c>
      <c r="AO48" s="127">
        <f>Samedi!G48</f>
        <v>0</v>
      </c>
      <c r="AP48" s="108"/>
      <c r="AQ48" s="35">
        <f>Dimanche!A48</f>
        <v>0.54166666666666652</v>
      </c>
      <c r="AR48" s="56" t="str">
        <f>Dimanche!B48</f>
        <v>CULT.</v>
      </c>
      <c r="AS48" s="35">
        <f>Dimanche!C48</f>
        <v>0.54583333333333317</v>
      </c>
      <c r="AT48" s="46">
        <f>Dimanche!D48</f>
        <v>4.1666666666666666E-3</v>
      </c>
      <c r="AU48" s="17" t="str">
        <f>Dimanche!F48</f>
        <v/>
      </c>
      <c r="AV48" s="121">
        <f>Dimanche!G48</f>
        <v>0</v>
      </c>
    </row>
    <row r="49" spans="1:48">
      <c r="A49" s="104"/>
      <c r="B49" s="106"/>
      <c r="C49" s="102"/>
      <c r="D49" s="103"/>
      <c r="E49" s="105"/>
      <c r="G49" s="104"/>
      <c r="H49" s="32">
        <f>Mardi!A49</f>
        <v>0</v>
      </c>
      <c r="I49" s="23"/>
      <c r="J49" s="32">
        <f>Mardi!C49</f>
        <v>0</v>
      </c>
      <c r="K49" s="95">
        <f>Mardi!D49</f>
        <v>0</v>
      </c>
      <c r="L49" s="9" t="str">
        <f>Mardi!F49</f>
        <v/>
      </c>
      <c r="M49" s="130">
        <f>Mardi!G49</f>
        <v>0</v>
      </c>
      <c r="N49" s="106"/>
      <c r="O49" s="87">
        <f>Mercredi!A49</f>
        <v>0</v>
      </c>
      <c r="P49" s="61">
        <f>Mercredi!B49</f>
        <v>0</v>
      </c>
      <c r="Q49" s="71">
        <f>Mercredi!C49</f>
        <v>0</v>
      </c>
      <c r="R49" s="57">
        <f>Mercredi!D49</f>
        <v>0</v>
      </c>
      <c r="S49" s="73" t="str">
        <f>Mercredi!F49</f>
        <v/>
      </c>
      <c r="T49" s="132">
        <f>Mercredi!G49</f>
        <v>0</v>
      </c>
      <c r="U49" s="111"/>
      <c r="V49" s="113"/>
      <c r="W49" s="102"/>
      <c r="X49" s="114"/>
      <c r="Y49" s="110"/>
      <c r="Z49" s="112"/>
      <c r="AA49" s="107"/>
      <c r="AB49" s="103"/>
      <c r="AC49" s="102"/>
      <c r="AD49" s="108"/>
      <c r="AF49" s="104"/>
      <c r="AG49" s="107"/>
      <c r="AH49" s="103"/>
      <c r="AI49" s="102"/>
      <c r="AJ49" s="36">
        <f>Samedi!A49</f>
        <v>0.75833333333333308</v>
      </c>
      <c r="AK49" s="79" t="str">
        <f>Samedi!B49</f>
        <v>AGENDA D’ELLEN </v>
      </c>
      <c r="AL49" s="36">
        <f>Samedi!C49</f>
        <v>0.75972222222222197</v>
      </c>
      <c r="AM49" s="46">
        <f>Samedi!D49</f>
        <v>1.3888888888888889E-3</v>
      </c>
      <c r="AN49" s="18" t="str">
        <f>Samedi!F49</f>
        <v/>
      </c>
      <c r="AO49" s="127">
        <f>Samedi!G49</f>
        <v>0</v>
      </c>
      <c r="AP49" s="108"/>
      <c r="AQ49" s="36">
        <f>Dimanche!A49</f>
        <v>0.54583333333333317</v>
      </c>
      <c r="AR49" s="56" t="str">
        <f>Dimanche!B49</f>
        <v>MEGAPHONE </v>
      </c>
      <c r="AS49" s="36">
        <f>Dimanche!C49</f>
        <v>0.54999999999999982</v>
      </c>
      <c r="AT49" s="46">
        <f>Dimanche!D49</f>
        <v>4.1666666666666666E-3</v>
      </c>
      <c r="AU49" s="18" t="str">
        <f>Dimanche!F49</f>
        <v>Le porte-voix de la musique actuelle</v>
      </c>
      <c r="AV49" s="121">
        <f>Dimanche!G49</f>
        <v>0</v>
      </c>
    </row>
    <row r="50" spans="1:48">
      <c r="AF50" s="104"/>
      <c r="AG50" s="107"/>
      <c r="AH50" s="103"/>
      <c r="AI50" s="102"/>
      <c r="AJ50" s="35">
        <f>Samedi!A50</f>
        <v>0.75972222222222197</v>
      </c>
      <c r="AK50" s="79" t="str">
        <f>Samedi!B50</f>
        <v>ENTREPRISE/ CSPAG / PUBLI / COMBLAGE</v>
      </c>
      <c r="AL50" s="35">
        <f>Samedi!C50</f>
        <v>0.76249999999999973</v>
      </c>
      <c r="AM50" s="46">
        <f>Samedi!D50</f>
        <v>2.7777777777777779E-3</v>
      </c>
      <c r="AN50" s="17" t="str">
        <f>Samedi!F50</f>
        <v/>
      </c>
      <c r="AO50" s="127">
        <f>Samedi!G50</f>
        <v>0</v>
      </c>
      <c r="AP50" s="108"/>
      <c r="AQ50" s="35">
        <f>Dimanche!A50</f>
        <v>0.54999999999999982</v>
      </c>
      <c r="AR50" s="56" t="str">
        <f>Dimanche!B50</f>
        <v>ENTREPRISE/ CSPAG / PUBLI / COMBLAGE</v>
      </c>
      <c r="AS50" s="35">
        <f>Dimanche!C50</f>
        <v>0.55138888888888871</v>
      </c>
      <c r="AT50" s="46">
        <f>Dimanche!D50</f>
        <v>1.3888888888888889E-3</v>
      </c>
      <c r="AU50" s="17" t="str">
        <f>Dimanche!F50</f>
        <v/>
      </c>
      <c r="AV50" s="121">
        <f>Dimanche!G50</f>
        <v>0</v>
      </c>
    </row>
    <row r="51" spans="1:48">
      <c r="AF51" s="104"/>
      <c r="AG51" s="107"/>
      <c r="AH51" s="103"/>
      <c r="AI51" s="102"/>
      <c r="AJ51" s="36">
        <f>Samedi!A51</f>
        <v>0.76249999999999973</v>
      </c>
      <c r="AK51" s="79" t="str">
        <f>Samedi!B51</f>
        <v>ESPRIT SOLIDAIRE</v>
      </c>
      <c r="AL51" s="36">
        <f>Samedi!C51</f>
        <v>0.76805555555555527</v>
      </c>
      <c r="AM51" s="46">
        <f>Samedi!D51</f>
        <v>5.5555555555555558E-3</v>
      </c>
      <c r="AN51" s="18" t="str">
        <f>Samedi!F51</f>
        <v>Une fois par mois, découvrez le projet de coopération d’une ONG genevoise</v>
      </c>
      <c r="AO51" s="127">
        <f>Samedi!G51</f>
        <v>0</v>
      </c>
      <c r="AP51" s="108"/>
      <c r="AQ51" s="36">
        <f>Dimanche!A51</f>
        <v>0.55138888888888871</v>
      </c>
      <c r="AR51" s="56" t="str">
        <f>Dimanche!B51</f>
        <v>ESPRIT SOLIDAIRE</v>
      </c>
      <c r="AS51" s="36">
        <f>Dimanche!C51</f>
        <v>0.55694444444444424</v>
      </c>
      <c r="AT51" s="46">
        <f>Dimanche!D51</f>
        <v>5.5555555555555558E-3</v>
      </c>
      <c r="AU51" s="18" t="str">
        <f>Dimanche!F51</f>
        <v>Une fois par mois, découvrez le projet de coopération d’une ONG genevoise</v>
      </c>
      <c r="AV51" s="121">
        <f>Dimanche!G51</f>
        <v>0</v>
      </c>
    </row>
    <row r="52" spans="1:48">
      <c r="AF52" s="104"/>
      <c r="AG52" s="107"/>
      <c r="AH52" s="103"/>
      <c r="AI52" s="102"/>
      <c r="AJ52" s="35">
        <f>Samedi!A52</f>
        <v>0.76805555555555527</v>
      </c>
      <c r="AK52" s="79" t="str">
        <f>Samedi!B52</f>
        <v>PUB</v>
      </c>
      <c r="AL52" s="35">
        <f>Samedi!C52</f>
        <v>0.77083333333333304</v>
      </c>
      <c r="AM52" s="46">
        <f>Samedi!D52</f>
        <v>2.7777777777777779E-3</v>
      </c>
      <c r="AN52" s="17" t="str">
        <f>Samedi!F52</f>
        <v/>
      </c>
      <c r="AO52" s="127">
        <f>Samedi!G52</f>
        <v>0</v>
      </c>
      <c r="AP52" s="108"/>
      <c r="AQ52" s="35">
        <f>Dimanche!A52</f>
        <v>0.55694444444444424</v>
      </c>
      <c r="AR52" s="56" t="str">
        <f>Dimanche!B52</f>
        <v>OBJECTIF TERRE </v>
      </c>
      <c r="AS52" s="35">
        <f>Dimanche!C52</f>
        <v>0.56249999999999978</v>
      </c>
      <c r="AT52" s="46">
        <f>Dimanche!D52</f>
        <v>5.5555555555555558E-3</v>
      </c>
      <c r="AU52" s="17" t="str">
        <f>Dimanche!F52</f>
        <v>Le magazine du terroir genevois présenté par Valentin Emery</v>
      </c>
      <c r="AV52" s="121">
        <f>Dimanche!G52</f>
        <v>0</v>
      </c>
    </row>
    <row r="53" spans="1:48">
      <c r="AF53" s="104"/>
      <c r="AG53" s="107"/>
      <c r="AH53" s="103"/>
      <c r="AI53" s="102"/>
      <c r="AJ53" s="36">
        <f>Samedi!A53</f>
        <v>0.77083333333333304</v>
      </c>
      <c r="AK53" s="79" t="str">
        <f>Samedi!B53</f>
        <v>MAG 12’’REDIFF / MAG SPECIAL </v>
      </c>
      <c r="AL53" s="36">
        <f>Samedi!C53</f>
        <v>0.77916666666666634</v>
      </c>
      <c r="AM53" s="46">
        <f>Samedi!D53</f>
        <v>8.3333333333333332E-3</v>
      </c>
      <c r="AN53" s="18" t="str">
        <f>Samedi!F53</f>
        <v/>
      </c>
      <c r="AO53" s="127">
        <f>Samedi!G53</f>
        <v>0</v>
      </c>
      <c r="AP53" s="108"/>
      <c r="AQ53" s="36">
        <f>Dimanche!A53</f>
        <v>0.56249999999999978</v>
      </c>
      <c r="AR53" s="56" t="str">
        <f>Dimanche!B53</f>
        <v>GO DEVELOPMENT DURABLE </v>
      </c>
      <c r="AS53" s="36">
        <f>Dimanche!C53</f>
        <v>0.58055555555555538</v>
      </c>
      <c r="AT53" s="46">
        <f>Dimanche!D53</f>
        <v>1.8055555555555557E-2</v>
      </c>
      <c r="AU53" s="18" t="str">
        <f>Dimanche!F53</f>
        <v/>
      </c>
      <c r="AV53" s="121">
        <f>Dimanche!G53</f>
        <v>0</v>
      </c>
    </row>
    <row r="54" spans="1:48" ht="21">
      <c r="B54" s="6"/>
      <c r="C54" s="142"/>
      <c r="AF54" s="104"/>
      <c r="AG54" s="107"/>
      <c r="AH54" s="103"/>
      <c r="AI54" s="102"/>
      <c r="AJ54" s="35">
        <f>Samedi!A54</f>
        <v>0.77916666666666634</v>
      </c>
      <c r="AK54" s="79" t="str">
        <f>Samedi!B54</f>
        <v xml:space="preserve">GENEVE GRANDEUR NATURE </v>
      </c>
      <c r="AL54" s="35">
        <f>Samedi!C54</f>
        <v>0.78749999999999964</v>
      </c>
      <c r="AM54" s="46">
        <f>Samedi!D54</f>
        <v>8.3333333333333332E-3</v>
      </c>
      <c r="AN54" s="17" t="str">
        <f>Samedi!F54</f>
        <v>Le magazine sur la nature proposé par Coline Utz</v>
      </c>
      <c r="AO54" s="127">
        <f>Samedi!G54</f>
        <v>0</v>
      </c>
      <c r="AP54" s="108"/>
      <c r="AQ54" s="35">
        <f>Dimanche!A54</f>
        <v>0.58055555555555538</v>
      </c>
      <c r="AR54" s="56" t="str">
        <f>Dimanche!B54</f>
        <v>PUB</v>
      </c>
      <c r="AS54" s="35">
        <f>Dimanche!C54</f>
        <v>0.58333333333333315</v>
      </c>
      <c r="AT54" s="46">
        <f>Dimanche!D54</f>
        <v>2.7777777777777779E-3</v>
      </c>
      <c r="AU54" s="17" t="str">
        <f>Dimanche!F54</f>
        <v/>
      </c>
      <c r="AV54" s="121">
        <f>Dimanche!G54</f>
        <v>0</v>
      </c>
    </row>
    <row r="55" spans="1:48" ht="22" customHeight="1">
      <c r="C55" s="143"/>
      <c r="AF55" s="104"/>
      <c r="AG55" s="107"/>
      <c r="AH55" s="103"/>
      <c r="AI55" s="102"/>
      <c r="AJ55" s="36">
        <f>Samedi!A55</f>
        <v>0.78749999999999964</v>
      </c>
      <c r="AK55" s="79" t="str">
        <f>Samedi!B55</f>
        <v>ENTREPRISE/ CSPAG / PUBLI / COMBLAGE</v>
      </c>
      <c r="AL55" s="36">
        <f>Samedi!C55</f>
        <v>0.78888888888888853</v>
      </c>
      <c r="AM55" s="46">
        <f>Samedi!D55</f>
        <v>1.3888888888888889E-3</v>
      </c>
      <c r="AN55" s="18" t="str">
        <f>Samedi!F55</f>
        <v/>
      </c>
      <c r="AO55" s="127">
        <f>Samedi!G55</f>
        <v>0</v>
      </c>
      <c r="AP55" s="108"/>
      <c r="AQ55" s="36">
        <f>Dimanche!A55</f>
        <v>0.58333333333333315</v>
      </c>
      <c r="AR55" s="56" t="str">
        <f>Dimanche!B55</f>
        <v>ENSEMBLE</v>
      </c>
      <c r="AS55" s="36">
        <f>Dimanche!C55</f>
        <v>0.60138888888888875</v>
      </c>
      <c r="AT55" s="46">
        <f>Dimanche!D55</f>
        <v>1.8055555555555557E-2</v>
      </c>
      <c r="AU55" s="18" t="str">
        <f>Dimanche!F55</f>
        <v/>
      </c>
      <c r="AV55" s="121">
        <f>Dimanche!G55</f>
        <v>0</v>
      </c>
    </row>
    <row r="56" spans="1:48" ht="22" customHeight="1">
      <c r="C56" s="144"/>
      <c r="AF56" s="104"/>
      <c r="AG56" s="107"/>
      <c r="AH56" s="103"/>
      <c r="AI56" s="102"/>
      <c r="AJ56" s="35">
        <f>Samedi!A56</f>
        <v>0.78888888888888853</v>
      </c>
      <c r="AK56" s="79" t="str">
        <f>Samedi!B56</f>
        <v>PUB</v>
      </c>
      <c r="AL56" s="35">
        <f>Samedi!C56</f>
        <v>0.7916666666666663</v>
      </c>
      <c r="AM56" s="46">
        <f>Samedi!D56</f>
        <v>2.7777777777777779E-3</v>
      </c>
      <c r="AN56" s="17" t="str">
        <f>Samedi!F56</f>
        <v/>
      </c>
      <c r="AO56" s="127">
        <f>Samedi!G56</f>
        <v>0</v>
      </c>
      <c r="AP56" s="108"/>
      <c r="AQ56" s="35">
        <f>Dimanche!A56</f>
        <v>0.60138888888888875</v>
      </c>
      <c r="AR56" s="56" t="str">
        <f>Dimanche!B56</f>
        <v>MAG 12’’REDIFF / MAG SPECIAL </v>
      </c>
      <c r="AS56" s="35">
        <f>Dimanche!C56</f>
        <v>0.60972222222222205</v>
      </c>
      <c r="AT56" s="46">
        <f>Dimanche!D56</f>
        <v>8.3333333333333332E-3</v>
      </c>
      <c r="AU56" s="17" t="str">
        <f>Dimanche!F56</f>
        <v/>
      </c>
      <c r="AV56" s="121">
        <f>Dimanche!G56</f>
        <v>0</v>
      </c>
    </row>
    <row r="57" spans="1:48" ht="22" customHeight="1">
      <c r="C57" s="109"/>
      <c r="AF57" s="104"/>
      <c r="AG57" s="107"/>
      <c r="AH57" s="103"/>
      <c r="AI57" s="102"/>
      <c r="AJ57" s="36">
        <f>Samedi!A57</f>
        <v>0.7916666666666663</v>
      </c>
      <c r="AK57" s="79" t="str">
        <f>Samedi!B57</f>
        <v xml:space="preserve">ENSEMBLE </v>
      </c>
      <c r="AL57" s="36">
        <f>Samedi!C57</f>
        <v>0.8097222222222219</v>
      </c>
      <c r="AM57" s="46">
        <f>Samedi!D57</f>
        <v>1.8055555555555557E-2</v>
      </c>
      <c r="AN57" s="18" t="str">
        <f>Samedi!F57</f>
        <v>L’émission transfrontalière présentée par Céline Argento</v>
      </c>
      <c r="AO57" s="127">
        <f>Samedi!G57</f>
        <v>0</v>
      </c>
      <c r="AP57" s="108"/>
      <c r="AQ57" s="36">
        <f>Dimanche!A57</f>
        <v>0.60972222222222205</v>
      </c>
      <c r="AR57" s="56" t="str">
        <f>Dimanche!B57</f>
        <v>OBJECTIF TERRE X2</v>
      </c>
      <c r="AS57" s="36">
        <f>Dimanche!C57</f>
        <v>0.62083333333333313</v>
      </c>
      <c r="AT57" s="46">
        <f>Dimanche!D57</f>
        <v>1.1111111111111112E-2</v>
      </c>
      <c r="AU57" s="18" t="str">
        <f>Dimanche!F57</f>
        <v/>
      </c>
      <c r="AV57" s="121">
        <f>Dimanche!G57</f>
        <v>0</v>
      </c>
    </row>
    <row r="58" spans="1:48" ht="22" customHeight="1">
      <c r="C58" s="145"/>
      <c r="AF58" s="104"/>
      <c r="AG58" s="107"/>
      <c r="AH58" s="103"/>
      <c r="AI58" s="102"/>
      <c r="AJ58" s="35">
        <f>Samedi!A58</f>
        <v>0.8097222222222219</v>
      </c>
      <c r="AK58" s="79" t="str">
        <f>Samedi!B58</f>
        <v>PUB</v>
      </c>
      <c r="AL58" s="35">
        <f>Samedi!C58</f>
        <v>0.81249999999999967</v>
      </c>
      <c r="AM58" s="46">
        <f>Samedi!D58</f>
        <v>2.7777777777777779E-3</v>
      </c>
      <c r="AN58" s="17" t="str">
        <f>Samedi!F58</f>
        <v/>
      </c>
      <c r="AO58" s="127">
        <f>Samedi!G58</f>
        <v>0</v>
      </c>
      <c r="AP58" s="108"/>
      <c r="AQ58" s="35">
        <f>Dimanche!A58</f>
        <v>0.62083333333333313</v>
      </c>
      <c r="AR58" s="56" t="str">
        <f>Dimanche!B58</f>
        <v>ENTREPRISE/ CSPAG / PUBLI / COMBLAGE</v>
      </c>
      <c r="AS58" s="35">
        <f>Dimanche!C58</f>
        <v>0.62222222222222201</v>
      </c>
      <c r="AT58" s="46">
        <f>Dimanche!D58</f>
        <v>1.3888888888888889E-3</v>
      </c>
      <c r="AU58" s="17" t="str">
        <f>Dimanche!F58</f>
        <v/>
      </c>
      <c r="AV58" s="121">
        <f>Dimanche!G58</f>
        <v>0</v>
      </c>
    </row>
    <row r="59" spans="1:48" ht="22" customHeight="1">
      <c r="C59" s="146"/>
      <c r="AF59" s="104"/>
      <c r="AG59" s="107"/>
      <c r="AH59" s="103"/>
      <c r="AI59" s="102"/>
      <c r="AJ59" s="36">
        <f>Samedi!A59</f>
        <v>0.81249999999999967</v>
      </c>
      <c r="AK59" s="79" t="str">
        <f>Samedi!B59</f>
        <v xml:space="preserve">GO SOLUTIONS DURABLES </v>
      </c>
      <c r="AL59" s="36">
        <f>Samedi!C59</f>
        <v>0.83055555555555527</v>
      </c>
      <c r="AM59" s="46">
        <f>Samedi!D59</f>
        <v>1.8055555555555557E-2</v>
      </c>
      <c r="AN59" s="18" t="str">
        <f>Samedi!F59</f>
        <v>magazine de la durabilité présenté par Philippe Verdier</v>
      </c>
      <c r="AO59" s="127">
        <f>Samedi!G59</f>
        <v>0</v>
      </c>
      <c r="AP59" s="108"/>
      <c r="AQ59" s="36">
        <f>Dimanche!A59</f>
        <v>0.62222222222222201</v>
      </c>
      <c r="AR59" s="56" t="str">
        <f>Dimanche!B59</f>
        <v>PUB</v>
      </c>
      <c r="AS59" s="36">
        <f>Dimanche!C59</f>
        <v>0.62499999999999978</v>
      </c>
      <c r="AT59" s="46">
        <f>Dimanche!D59</f>
        <v>2.7777777777777779E-3</v>
      </c>
      <c r="AU59" s="18" t="str">
        <f>Dimanche!F59</f>
        <v/>
      </c>
      <c r="AV59" s="121">
        <f>Dimanche!G59</f>
        <v>0</v>
      </c>
    </row>
    <row r="60" spans="1:48" ht="22" customHeight="1">
      <c r="C60" s="147"/>
      <c r="AF60" s="104"/>
      <c r="AG60" s="107"/>
      <c r="AH60" s="103"/>
      <c r="AI60" s="102"/>
      <c r="AJ60" s="35">
        <f>Samedi!A60</f>
        <v>0.83055555555555527</v>
      </c>
      <c r="AK60" s="79" t="str">
        <f>Samedi!B60</f>
        <v>PUB</v>
      </c>
      <c r="AL60" s="35">
        <f>Samedi!C60</f>
        <v>0.83333333333333304</v>
      </c>
      <c r="AM60" s="46">
        <f>Samedi!D60</f>
        <v>2.7777777777777779E-3</v>
      </c>
      <c r="AN60" s="17" t="str">
        <f>Samedi!F60</f>
        <v/>
      </c>
      <c r="AO60" s="127">
        <f>Samedi!G60</f>
        <v>0</v>
      </c>
      <c r="AP60" s="108"/>
      <c r="AQ60" s="35">
        <f>Dimanche!A60</f>
        <v>0.62499999999999978</v>
      </c>
      <c r="AR60" s="56" t="str">
        <f>Dimanche!B60</f>
        <v>GENEVE GRANDEUR NATURE </v>
      </c>
      <c r="AS60" s="35">
        <f>Dimanche!C60</f>
        <v>0.63333333333333308</v>
      </c>
      <c r="AT60" s="46">
        <f>Dimanche!D60</f>
        <v>8.3333333333333332E-3</v>
      </c>
      <c r="AU60" s="17" t="str">
        <f>Dimanche!F60</f>
        <v>Le magazine sur la nature proposé par Coline Utz</v>
      </c>
      <c r="AV60" s="121">
        <f>Dimanche!G60</f>
        <v>0</v>
      </c>
    </row>
    <row r="61" spans="1:48" ht="22" customHeight="1">
      <c r="C61" s="148"/>
      <c r="AF61" s="104"/>
      <c r="AG61" s="107"/>
      <c r="AH61" s="103"/>
      <c r="AI61" s="102"/>
      <c r="AJ61" s="36">
        <f>Samedi!A61</f>
        <v>0.83333333333333304</v>
      </c>
      <c r="AK61" s="79" t="str">
        <f>Samedi!B61</f>
        <v>TOUDOU + OBJECTIF TERRE </v>
      </c>
      <c r="AL61" s="36">
        <f>Samedi!C61</f>
        <v>0.84999999999999976</v>
      </c>
      <c r="AM61" s="46">
        <f>Samedi!D61</f>
        <v>1.6666666666666666E-2</v>
      </c>
      <c r="AN61" s="18" t="str">
        <f>Samedi!F61</f>
        <v/>
      </c>
      <c r="AO61" s="127">
        <f>Samedi!G61</f>
        <v>0</v>
      </c>
      <c r="AP61" s="108"/>
      <c r="AQ61" s="36">
        <f>Dimanche!A61</f>
        <v>0.63333333333333308</v>
      </c>
      <c r="AR61" s="56" t="str">
        <f>Dimanche!B61</f>
        <v xml:space="preserve">TOUDOU </v>
      </c>
      <c r="AS61" s="36">
        <f>Dimanche!C61</f>
        <v>0.64166666666666639</v>
      </c>
      <c r="AT61" s="46">
        <f>Dimanche!D61</f>
        <v>8.3333333333333332E-3</v>
      </c>
      <c r="AU61" s="18" t="str">
        <f>Dimanche!F61</f>
        <v>Le magazine des animaux de compagnie présenté par Lolita Morena</v>
      </c>
      <c r="AV61" s="121">
        <f>Dimanche!G61</f>
        <v>0</v>
      </c>
    </row>
    <row r="62" spans="1:48">
      <c r="AF62" s="104"/>
      <c r="AG62" s="107"/>
      <c r="AH62" s="103"/>
      <c r="AI62" s="102"/>
      <c r="AJ62" s="35">
        <f>Samedi!A62</f>
        <v>0.84999999999999976</v>
      </c>
      <c r="AK62" s="79" t="str">
        <f>Samedi!B62</f>
        <v>AGENDA D'ELLEN</v>
      </c>
      <c r="AL62" s="35">
        <f>Samedi!C62</f>
        <v>0.85138888888888864</v>
      </c>
      <c r="AM62" s="46">
        <f>Samedi!D62</f>
        <v>1.3888888888888889E-3</v>
      </c>
      <c r="AN62" s="17" t="str">
        <f>Samedi!F62</f>
        <v>L’agenda du week-end proposé par Ellen Batelaan</v>
      </c>
      <c r="AO62" s="127">
        <f>Samedi!G62</f>
        <v>0</v>
      </c>
      <c r="AP62" s="108"/>
      <c r="AQ62" s="35">
        <f>Dimanche!A62</f>
        <v>0.64166666666666639</v>
      </c>
      <c r="AR62" s="56" t="str">
        <f>Dimanche!B62</f>
        <v>CULT.</v>
      </c>
      <c r="AS62" s="35">
        <f>Dimanche!C62</f>
        <v>0.64583333333333304</v>
      </c>
      <c r="AT62" s="46">
        <f>Dimanche!D62</f>
        <v>4.1666666666666666E-3</v>
      </c>
      <c r="AU62" s="17" t="str">
        <f>Dimanche!F62</f>
        <v/>
      </c>
      <c r="AV62" s="121">
        <f>Dimanche!G62</f>
        <v>0</v>
      </c>
    </row>
    <row r="63" spans="1:48">
      <c r="AF63" s="104"/>
      <c r="AG63" s="107"/>
      <c r="AH63" s="103"/>
      <c r="AI63" s="102"/>
      <c r="AJ63" s="36">
        <f>Samedi!A63</f>
        <v>0.85138888888888864</v>
      </c>
      <c r="AK63" s="79" t="str">
        <f>Samedi!B63</f>
        <v>PUB</v>
      </c>
      <c r="AL63" s="36">
        <f>Samedi!C63</f>
        <v>0.85416666666666641</v>
      </c>
      <c r="AM63" s="46">
        <f>Samedi!D63</f>
        <v>2.7777777777777779E-3</v>
      </c>
      <c r="AN63" s="18" t="str">
        <f>Samedi!F63</f>
        <v/>
      </c>
      <c r="AO63" s="127">
        <f>Samedi!G63</f>
        <v>0</v>
      </c>
      <c r="AP63" s="108"/>
      <c r="AQ63" s="36">
        <f>Dimanche!A63</f>
        <v>0.64583333333333304</v>
      </c>
      <c r="AR63" s="56" t="str">
        <f>Dimanche!B63</f>
        <v>MEGAPHONE </v>
      </c>
      <c r="AS63" s="36">
        <f>Dimanche!C63</f>
        <v>0.64999999999999969</v>
      </c>
      <c r="AT63" s="46">
        <f>Dimanche!D63</f>
        <v>4.1666666666666666E-3</v>
      </c>
      <c r="AU63" s="18" t="str">
        <f>Dimanche!F63</f>
        <v>Le porte-voix de la musique actuelle</v>
      </c>
      <c r="AV63" s="121">
        <f>Dimanche!G63</f>
        <v>0</v>
      </c>
    </row>
    <row r="64" spans="1:48">
      <c r="AF64" s="104"/>
      <c r="AG64" s="107"/>
      <c r="AH64" s="103"/>
      <c r="AI64" s="102"/>
      <c r="AJ64" s="35">
        <f>Samedi!A64</f>
        <v>0.85416666666666641</v>
      </c>
      <c r="AK64" s="79" t="str">
        <f>Samedi!B64</f>
        <v>CONCERT OCG/VILLE DIVERS part 1</v>
      </c>
      <c r="AL64" s="35">
        <f>Samedi!C64</f>
        <v>0.87222222222222201</v>
      </c>
      <c r="AM64" s="46">
        <f>Samedi!D64</f>
        <v>1.8055555555555557E-2</v>
      </c>
      <c r="AN64" s="17" t="str">
        <f>Samedi!F64</f>
        <v/>
      </c>
      <c r="AO64" s="127">
        <f>Samedi!G64</f>
        <v>0</v>
      </c>
      <c r="AP64" s="108"/>
      <c r="AQ64" s="35">
        <f>Dimanche!A64</f>
        <v>0.64999999999999969</v>
      </c>
      <c r="AR64" s="56" t="str">
        <f>Dimanche!B64</f>
        <v>MAG 12’’REDIFF / MAG SPECIAL </v>
      </c>
      <c r="AS64" s="35">
        <f>Dimanche!C64</f>
        <v>0.65833333333333299</v>
      </c>
      <c r="AT64" s="46">
        <f>Dimanche!D64</f>
        <v>8.3333333333333332E-3</v>
      </c>
      <c r="AU64" s="17" t="str">
        <f>Dimanche!F64</f>
        <v/>
      </c>
      <c r="AV64" s="121">
        <f>Dimanche!G64</f>
        <v>0</v>
      </c>
    </row>
    <row r="65" spans="32:48">
      <c r="AF65" s="104"/>
      <c r="AG65" s="107"/>
      <c r="AH65" s="103"/>
      <c r="AI65" s="102"/>
      <c r="AJ65" s="36">
        <f>Samedi!A65</f>
        <v>0.87222222222222201</v>
      </c>
      <c r="AK65" s="79" t="str">
        <f>Samedi!B65</f>
        <v>PUB</v>
      </c>
      <c r="AL65" s="36">
        <f>Samedi!C65</f>
        <v>0.87499999999999978</v>
      </c>
      <c r="AM65" s="46">
        <f>Samedi!D65</f>
        <v>2.7777777777777779E-3</v>
      </c>
      <c r="AN65" s="18" t="str">
        <f>Samedi!F65</f>
        <v/>
      </c>
      <c r="AO65" s="127">
        <f>Samedi!G65</f>
        <v>0</v>
      </c>
      <c r="AP65" s="108"/>
      <c r="AQ65" s="36">
        <f>Dimanche!A65</f>
        <v>0.65833333333333299</v>
      </c>
      <c r="AR65" s="56" t="str">
        <f>Dimanche!B65</f>
        <v>OBJECTIF TERRE </v>
      </c>
      <c r="AS65" s="36">
        <f>Dimanche!C65</f>
        <v>0.66388888888888853</v>
      </c>
      <c r="AT65" s="46">
        <f>Dimanche!D65</f>
        <v>5.5555555555555558E-3</v>
      </c>
      <c r="AU65" s="18" t="str">
        <f>Dimanche!F65</f>
        <v>Le magazine du terroir genevois présenté par Valentin Emery</v>
      </c>
      <c r="AV65" s="121">
        <f>Dimanche!G65</f>
        <v>0</v>
      </c>
    </row>
    <row r="66" spans="32:48">
      <c r="AF66" s="104"/>
      <c r="AG66" s="107"/>
      <c r="AH66" s="103"/>
      <c r="AI66" s="102"/>
      <c r="AJ66" s="35">
        <f>Samedi!A66</f>
        <v>0.87499999999999978</v>
      </c>
      <c r="AK66" s="79" t="str">
        <f>Samedi!B66</f>
        <v>CONCERT OCG/VILLE DIVERS part 2</v>
      </c>
      <c r="AL66" s="35">
        <f>Samedi!C66</f>
        <v>0.89305555555555538</v>
      </c>
      <c r="AM66" s="46">
        <f>Samedi!D66</f>
        <v>1.8055555555555557E-2</v>
      </c>
      <c r="AN66" s="17" t="str">
        <f>Samedi!F66</f>
        <v/>
      </c>
      <c r="AO66" s="127">
        <f>Samedi!G66</f>
        <v>0</v>
      </c>
      <c r="AP66" s="108"/>
      <c r="AQ66" s="35">
        <f>Dimanche!A66</f>
        <v>0.66388888888888853</v>
      </c>
      <c r="AR66" s="56" t="str">
        <f>Dimanche!B66</f>
        <v>PUB</v>
      </c>
      <c r="AS66" s="35">
        <f>Dimanche!C66</f>
        <v>0.6666666666666663</v>
      </c>
      <c r="AT66" s="46">
        <f>Dimanche!D66</f>
        <v>2.7777777777777779E-3</v>
      </c>
      <c r="AU66" s="17" t="str">
        <f>Dimanche!F66</f>
        <v/>
      </c>
      <c r="AV66" s="121">
        <f>Dimanche!G66</f>
        <v>0</v>
      </c>
    </row>
    <row r="67" spans="32:48" ht="32">
      <c r="AF67" s="104"/>
      <c r="AG67" s="107"/>
      <c r="AH67" s="103"/>
      <c r="AI67" s="102"/>
      <c r="AJ67" s="36">
        <f>Samedi!A67</f>
        <v>0.89305555555555538</v>
      </c>
      <c r="AK67" s="79" t="str">
        <f>Samedi!B67</f>
        <v>PUB</v>
      </c>
      <c r="AL67" s="36">
        <f>Samedi!C67</f>
        <v>0.89583333333333315</v>
      </c>
      <c r="AM67" s="46">
        <f>Samedi!D67</f>
        <v>2.7777777777777779E-3</v>
      </c>
      <c r="AN67" s="18" t="str">
        <f>Samedi!F67</f>
        <v/>
      </c>
      <c r="AO67" s="127">
        <f>Samedi!G67</f>
        <v>0</v>
      </c>
      <c r="AP67" s="108"/>
      <c r="AQ67" s="36">
        <f>Dimanche!A67</f>
        <v>0.6666666666666663</v>
      </c>
      <c r="AR67" s="56" t="str">
        <f>Dimanche!B67</f>
        <v xml:space="preserve">GENEVA SHOW </v>
      </c>
      <c r="AS67" s="36">
        <f>Dimanche!C67</f>
        <v>0.6847222222222219</v>
      </c>
      <c r="AT67" s="46">
        <f>Dimanche!D67</f>
        <v>1.8055555555555557E-2</v>
      </c>
      <c r="AU67" s="18" t="str">
        <f>Dimanche!F67</f>
        <v>Une personnalité marquante de la Suisse sous le feu des questions de Valentin Emery et Jérémy Seydoux</v>
      </c>
      <c r="AV67" s="121">
        <f>Dimanche!G67</f>
        <v>0</v>
      </c>
    </row>
    <row r="68" spans="32:48">
      <c r="AF68" s="104"/>
      <c r="AG68" s="107"/>
      <c r="AH68" s="103"/>
      <c r="AI68" s="102"/>
      <c r="AJ68" s="35">
        <f>Samedi!A68</f>
        <v>0.89583333333333315</v>
      </c>
      <c r="AK68" s="79" t="str">
        <f>Samedi!B68</f>
        <v>LE MONDE DE DEMAIN </v>
      </c>
      <c r="AL68" s="35">
        <f>Samedi!C68</f>
        <v>0.90416666666666645</v>
      </c>
      <c r="AM68" s="46">
        <f>Samedi!D68</f>
        <v>8.3333333333333332E-3</v>
      </c>
      <c r="AN68" s="17" t="str">
        <f>Samedi!F68</f>
        <v>Une émission sur l’industrie et l’innovation genevoise</v>
      </c>
      <c r="AO68" s="127">
        <f>Samedi!G68</f>
        <v>0</v>
      </c>
      <c r="AP68" s="108"/>
      <c r="AQ68" s="35">
        <f>Dimanche!A68</f>
        <v>0.6847222222222219</v>
      </c>
      <c r="AR68" s="56" t="str">
        <f>Dimanche!B68</f>
        <v>ENTREPRISE/ CSPAG / PUBLI / COMBLAGE</v>
      </c>
      <c r="AS68" s="35">
        <f>Dimanche!C68</f>
        <v>0.68749999999999967</v>
      </c>
      <c r="AT68" s="46">
        <f>Dimanche!D68</f>
        <v>2.7777777777777779E-3</v>
      </c>
      <c r="AU68" s="17" t="str">
        <f>Dimanche!F68</f>
        <v/>
      </c>
      <c r="AV68" s="121">
        <f>Dimanche!G68</f>
        <v>0</v>
      </c>
    </row>
    <row r="69" spans="32:48">
      <c r="AF69" s="104"/>
      <c r="AG69" s="107"/>
      <c r="AH69" s="103"/>
      <c r="AI69" s="102"/>
      <c r="AJ69" s="36">
        <f>Samedi!A69</f>
        <v>0.90416666666666645</v>
      </c>
      <c r="AK69" s="79" t="str">
        <f>Samedi!B69</f>
        <v>CULT.</v>
      </c>
      <c r="AL69" s="36">
        <f>Samedi!C69</f>
        <v>0.9083333333333331</v>
      </c>
      <c r="AM69" s="46">
        <f>Samedi!D69</f>
        <v>4.1666666666666666E-3</v>
      </c>
      <c r="AN69" s="18" t="str">
        <f>Samedi!F69</f>
        <v/>
      </c>
      <c r="AO69" s="127">
        <f>Samedi!G69</f>
        <v>0</v>
      </c>
      <c r="AP69" s="108"/>
      <c r="AQ69" s="36">
        <f>Dimanche!A69</f>
        <v>0.68749999999999967</v>
      </c>
      <c r="AR69" s="56" t="str">
        <f>Dimanche!B69</f>
        <v>CULT.</v>
      </c>
      <c r="AS69" s="36">
        <f>Dimanche!C69</f>
        <v>0.69166666666666632</v>
      </c>
      <c r="AT69" s="46">
        <f>Dimanche!D69</f>
        <v>4.1666666666666666E-3</v>
      </c>
      <c r="AU69" s="18" t="str">
        <f>Dimanche!F69</f>
        <v/>
      </c>
      <c r="AV69" s="121">
        <f>Dimanche!G69</f>
        <v>0</v>
      </c>
    </row>
    <row r="70" spans="32:48">
      <c r="AF70" s="104"/>
      <c r="AG70" s="107"/>
      <c r="AH70" s="103"/>
      <c r="AI70" s="102"/>
      <c r="AJ70" s="35">
        <f>Samedi!A70</f>
        <v>0.9083333333333331</v>
      </c>
      <c r="AK70" s="79" t="str">
        <f>Samedi!B70</f>
        <v>ESPRIT SOLIDAIRE</v>
      </c>
      <c r="AL70" s="35">
        <f>Samedi!C70</f>
        <v>0.91388888888888864</v>
      </c>
      <c r="AM70" s="46">
        <f>Samedi!D70</f>
        <v>5.5555555555555558E-3</v>
      </c>
      <c r="AN70" s="17" t="str">
        <f>Samedi!F70</f>
        <v>Une fois par mois, découvrez le projet de coopération d’une ONG genevoise</v>
      </c>
      <c r="AO70" s="127">
        <f>Samedi!G70</f>
        <v>0</v>
      </c>
      <c r="AP70" s="108"/>
      <c r="AQ70" s="35">
        <f>Dimanche!A70</f>
        <v>0.69166666666666632</v>
      </c>
      <c r="AR70" s="56" t="str">
        <f>Dimanche!B70</f>
        <v>LE MONDE DE DEMAIN </v>
      </c>
      <c r="AS70" s="35">
        <f>Dimanche!C70</f>
        <v>0.69999999999999962</v>
      </c>
      <c r="AT70" s="46">
        <f>Dimanche!D70</f>
        <v>8.3333333333333332E-3</v>
      </c>
      <c r="AU70" s="17" t="str">
        <f>Dimanche!F70</f>
        <v>Une émission sur l’industrie et l’innovation genevoise</v>
      </c>
      <c r="AV70" s="121">
        <f>Dimanche!G70</f>
        <v>0</v>
      </c>
    </row>
    <row r="71" spans="32:48">
      <c r="AF71" s="104"/>
      <c r="AG71" s="107"/>
      <c r="AH71" s="103"/>
      <c r="AI71" s="102"/>
      <c r="AJ71" s="36">
        <f>Samedi!A71</f>
        <v>0.91388888888888864</v>
      </c>
      <c r="AK71" s="79" t="str">
        <f>Samedi!B71</f>
        <v>PUB</v>
      </c>
      <c r="AL71" s="36">
        <f>Samedi!C71</f>
        <v>0.91666666666666641</v>
      </c>
      <c r="AM71" s="46">
        <f>Samedi!D71</f>
        <v>2.7777777777777779E-3</v>
      </c>
      <c r="AN71" s="18" t="str">
        <f>Samedi!F71</f>
        <v/>
      </c>
      <c r="AO71" s="127">
        <f>Samedi!G71</f>
        <v>0</v>
      </c>
      <c r="AP71" s="108"/>
      <c r="AQ71" s="36">
        <f>Dimanche!A71</f>
        <v>0.69999999999999962</v>
      </c>
      <c r="AR71" s="56" t="str">
        <f>Dimanche!B71</f>
        <v>ESPRIT SOLIDAIRE</v>
      </c>
      <c r="AS71" s="36">
        <f>Dimanche!C71</f>
        <v>0.70555555555555516</v>
      </c>
      <c r="AT71" s="46">
        <f>Dimanche!D71</f>
        <v>5.5555555555555558E-3</v>
      </c>
      <c r="AU71" s="18" t="str">
        <f>Dimanche!F71</f>
        <v>Une fois par mois, découvrez le projet de coopération d’une ONG genevoise</v>
      </c>
      <c r="AV71" s="121">
        <f>Dimanche!G71</f>
        <v>0</v>
      </c>
    </row>
    <row r="72" spans="32:48" ht="32">
      <c r="AF72" s="104"/>
      <c r="AG72" s="107"/>
      <c r="AH72" s="103"/>
      <c r="AI72" s="102"/>
      <c r="AJ72" s="35">
        <f>Samedi!A72</f>
        <v>0.91666666666666641</v>
      </c>
      <c r="AK72" s="79" t="str">
        <f>Samedi!B72</f>
        <v xml:space="preserve">SINGULARITE </v>
      </c>
      <c r="AL72" s="35">
        <f>Samedi!C72</f>
        <v>0.93472222222222201</v>
      </c>
      <c r="AM72" s="46">
        <f>Samedi!D72</f>
        <v>1.8055555555555557E-2</v>
      </c>
      <c r="AN72" s="17" t="str">
        <f>Samedi!F72</f>
        <v>Magazine réalisé par des personnes en situation de handicap de la Fondation Clair Bois</v>
      </c>
      <c r="AO72" s="127">
        <f>Samedi!G72</f>
        <v>0</v>
      </c>
      <c r="AP72" s="108"/>
      <c r="AQ72" s="35">
        <f>Dimanche!A72</f>
        <v>0.70555555555555516</v>
      </c>
      <c r="AR72" s="56" t="str">
        <f>Dimanche!B72</f>
        <v>PUB</v>
      </c>
      <c r="AS72" s="35">
        <f>Dimanche!C72</f>
        <v>0.70833333333333293</v>
      </c>
      <c r="AT72" s="46">
        <f>Dimanche!D72</f>
        <v>2.7777777777777779E-3</v>
      </c>
      <c r="AU72" s="17" t="str">
        <f>Dimanche!F72</f>
        <v/>
      </c>
      <c r="AV72" s="121">
        <f>Dimanche!G72</f>
        <v>0</v>
      </c>
    </row>
    <row r="73" spans="32:48">
      <c r="AF73" s="104"/>
      <c r="AG73" s="107"/>
      <c r="AH73" s="103"/>
      <c r="AI73" s="102"/>
      <c r="AJ73" s="36">
        <f>Samedi!A73</f>
        <v>0.93472222222222201</v>
      </c>
      <c r="AK73" s="79" t="str">
        <f>Samedi!B73</f>
        <v>PUB</v>
      </c>
      <c r="AL73" s="36">
        <f>Samedi!C73</f>
        <v>0.93749999999999978</v>
      </c>
      <c r="AM73" s="46">
        <f>Samedi!D73</f>
        <v>2.7777777777777779E-3</v>
      </c>
      <c r="AN73" s="18" t="str">
        <f>Samedi!F73</f>
        <v/>
      </c>
      <c r="AO73" s="127">
        <f>Samedi!G73</f>
        <v>0</v>
      </c>
      <c r="AP73" s="108"/>
      <c r="AQ73" s="36">
        <f>Dimanche!A73</f>
        <v>0.70833333333333293</v>
      </c>
      <c r="AR73" s="56" t="str">
        <f>Dimanche!B73</f>
        <v xml:space="preserve">IMMERSION </v>
      </c>
      <c r="AS73" s="36">
        <f>Dimanche!C73</f>
        <v>0.72638888888888853</v>
      </c>
      <c r="AT73" s="46">
        <f>Dimanche!D73</f>
        <v>1.8055555555555557E-2</v>
      </c>
      <c r="AU73" s="18" t="str">
        <f>Dimanche!F73</f>
        <v>Plongée dans les métiers d’urgence avec Denis Palma</v>
      </c>
      <c r="AV73" s="121">
        <f>Dimanche!G73</f>
        <v>0</v>
      </c>
    </row>
    <row r="74" spans="32:48">
      <c r="AF74" s="104"/>
      <c r="AG74" s="107"/>
      <c r="AH74" s="103"/>
      <c r="AI74" s="102"/>
      <c r="AJ74" s="35">
        <f>Samedi!A74</f>
        <v>0.93749999999999978</v>
      </c>
      <c r="AK74" s="79" t="str">
        <f>Samedi!B74</f>
        <v xml:space="preserve">CULT </v>
      </c>
      <c r="AL74" s="35">
        <f>Samedi!C74</f>
        <v>0.94166666666666643</v>
      </c>
      <c r="AM74" s="46">
        <f>Samedi!D74</f>
        <v>4.1666666666666666E-3</v>
      </c>
      <c r="AN74" s="17" t="str">
        <f>Samedi!F74</f>
        <v>La culture à Genève c’est Cult.</v>
      </c>
      <c r="AO74" s="127">
        <f>Samedi!G74</f>
        <v>0</v>
      </c>
      <c r="AP74" s="108"/>
      <c r="AQ74" s="35">
        <f>Dimanche!A74</f>
        <v>0.72638888888888853</v>
      </c>
      <c r="AR74" s="56" t="str">
        <f>Dimanche!B74</f>
        <v>ENTREPRISE/ CSPAG / PUBLI / COMBLAGE</v>
      </c>
      <c r="AS74" s="35">
        <f>Dimanche!C74</f>
        <v>0.7291666666666663</v>
      </c>
      <c r="AT74" s="46">
        <f>Dimanche!D74</f>
        <v>2.7777777777777779E-3</v>
      </c>
      <c r="AU74" s="17" t="str">
        <f>Dimanche!F74</f>
        <v/>
      </c>
      <c r="AV74" s="121">
        <f>Dimanche!G74</f>
        <v>0</v>
      </c>
    </row>
    <row r="75" spans="32:48" ht="32">
      <c r="AF75" s="104"/>
      <c r="AG75" s="107"/>
      <c r="AH75" s="103"/>
      <c r="AI75" s="102"/>
      <c r="AJ75" s="36">
        <f>Samedi!A75</f>
        <v>0.94166666666666643</v>
      </c>
      <c r="AK75" s="79" t="str">
        <f>Samedi!B75</f>
        <v>MEGAPHONE </v>
      </c>
      <c r="AL75" s="36">
        <f>Samedi!C75</f>
        <v>0.94583333333333308</v>
      </c>
      <c r="AM75" s="46">
        <f>Samedi!D75</f>
        <v>4.1666666666666666E-3</v>
      </c>
      <c r="AN75" s="18" t="str">
        <f>Samedi!F75</f>
        <v>Le porte-voix de la musique actuelle</v>
      </c>
      <c r="AO75" s="127">
        <f>Samedi!G75</f>
        <v>0</v>
      </c>
      <c r="AP75" s="108"/>
      <c r="AQ75" s="36">
        <f>Dimanche!A75</f>
        <v>0.7291666666666663</v>
      </c>
      <c r="AR75" s="56" t="str">
        <f>Dimanche!B75</f>
        <v xml:space="preserve">GENEVA SHOW </v>
      </c>
      <c r="AS75" s="36">
        <f>Dimanche!C75</f>
        <v>0.7472222222222219</v>
      </c>
      <c r="AT75" s="46">
        <f>Dimanche!D75</f>
        <v>1.8055555555555557E-2</v>
      </c>
      <c r="AU75" s="18" t="str">
        <f>Dimanche!F75</f>
        <v>Une personnalité marquante de la Suisse sous le feu des questions de Valentin Emery et Jérémy Seydoux</v>
      </c>
      <c r="AV75" s="121">
        <f>Dimanche!G75</f>
        <v>0</v>
      </c>
    </row>
    <row r="76" spans="32:48">
      <c r="AF76" s="104"/>
      <c r="AG76" s="107"/>
      <c r="AH76" s="103"/>
      <c r="AI76" s="102"/>
      <c r="AJ76" s="35">
        <f>Samedi!A76</f>
        <v>0.94583333333333308</v>
      </c>
      <c r="AK76" s="79" t="str">
        <f>Samedi!B76</f>
        <v>ESPRIT SOLIDAIRE</v>
      </c>
      <c r="AL76" s="35">
        <f>Samedi!C76</f>
        <v>0.95138888888888862</v>
      </c>
      <c r="AM76" s="46">
        <f>Samedi!D76</f>
        <v>5.5555555555555558E-3</v>
      </c>
      <c r="AN76" s="17" t="str">
        <f>Samedi!F76</f>
        <v>Une fois par mois, découvrez le projet de coopération d’une ONG genevoise</v>
      </c>
      <c r="AO76" s="127">
        <f>Samedi!G76</f>
        <v>0</v>
      </c>
      <c r="AP76" s="108"/>
      <c r="AQ76" s="35">
        <f>Dimanche!A76</f>
        <v>0.7472222222222219</v>
      </c>
      <c r="AR76" s="56" t="str">
        <f>Dimanche!B76</f>
        <v>PUB</v>
      </c>
      <c r="AS76" s="35">
        <f>Dimanche!C76</f>
        <v>0.74999999999999967</v>
      </c>
      <c r="AT76" s="46">
        <f>Dimanche!D76</f>
        <v>2.7777777777777779E-3</v>
      </c>
      <c r="AU76" s="17" t="str">
        <f>Dimanche!F76</f>
        <v/>
      </c>
      <c r="AV76" s="121">
        <f>Dimanche!G76</f>
        <v>0</v>
      </c>
    </row>
    <row r="77" spans="32:48">
      <c r="AF77" s="104"/>
      <c r="AG77" s="107"/>
      <c r="AH77" s="103"/>
      <c r="AI77" s="102"/>
      <c r="AJ77" s="36">
        <f>Samedi!A77</f>
        <v>0.95138888888888862</v>
      </c>
      <c r="AK77" s="79" t="str">
        <f>Samedi!B77</f>
        <v>ENTREPRISE/ CSPAG / PUBLI / COMBLAGE</v>
      </c>
      <c r="AL77" s="36">
        <f>Samedi!C77</f>
        <v>0.95555555555555527</v>
      </c>
      <c r="AM77" s="46">
        <f>Samedi!D77</f>
        <v>4.1666666666666666E-3</v>
      </c>
      <c r="AN77" s="18" t="str">
        <f>Samedi!F77</f>
        <v/>
      </c>
      <c r="AO77" s="127">
        <f>Samedi!G77</f>
        <v>0</v>
      </c>
      <c r="AP77" s="108"/>
      <c r="AQ77" s="36">
        <f>Dimanche!A77</f>
        <v>0.74999999999999967</v>
      </c>
      <c r="AR77" s="56" t="str">
        <f>Dimanche!B77</f>
        <v xml:space="preserve">LES SPORTS DIRECT </v>
      </c>
      <c r="AS77" s="36">
        <f>Dimanche!C77</f>
        <v>0.76805555555555527</v>
      </c>
      <c r="AT77" s="46">
        <f>Dimanche!D77</f>
        <v>1.8055555555555557E-2</v>
      </c>
      <c r="AU77" s="18" t="str">
        <f>Dimanche!F77</f>
        <v>Toute l’actualité sportive de Genève et sa région</v>
      </c>
      <c r="AV77" s="121">
        <f>Dimanche!G77</f>
        <v>0</v>
      </c>
    </row>
    <row r="78" spans="32:48">
      <c r="AF78" s="104"/>
      <c r="AG78" s="107"/>
      <c r="AH78" s="103"/>
      <c r="AI78" s="102"/>
      <c r="AJ78" s="35">
        <f>Samedi!A78</f>
        <v>0.95555555555555527</v>
      </c>
      <c r="AK78" s="79" t="str">
        <f>Samedi!B78</f>
        <v>PUB</v>
      </c>
      <c r="AL78" s="35">
        <f>Samedi!C78</f>
        <v>0.95833333333333304</v>
      </c>
      <c r="AM78" s="46">
        <f>Samedi!D78</f>
        <v>2.7777777777777779E-3</v>
      </c>
      <c r="AN78" s="17" t="str">
        <f>Samedi!F78</f>
        <v/>
      </c>
      <c r="AO78" s="127">
        <f>Samedi!G78</f>
        <v>0</v>
      </c>
      <c r="AP78" s="108"/>
      <c r="AQ78" s="35">
        <f>Dimanche!A78</f>
        <v>0.76805555555555527</v>
      </c>
      <c r="AR78" s="56" t="str">
        <f>Dimanche!B78</f>
        <v>PUB</v>
      </c>
      <c r="AS78" s="35">
        <f>Dimanche!C78</f>
        <v>0.77083333333333304</v>
      </c>
      <c r="AT78" s="46">
        <f>Dimanche!D78</f>
        <v>2.7777777777777779E-3</v>
      </c>
      <c r="AU78" s="17" t="str">
        <f>Dimanche!F78</f>
        <v/>
      </c>
      <c r="AV78" s="121">
        <f>Dimanche!G78</f>
        <v>0</v>
      </c>
    </row>
    <row r="79" spans="32:48">
      <c r="AF79" s="104"/>
      <c r="AG79" s="107"/>
      <c r="AH79" s="103"/>
      <c r="AI79" s="102"/>
      <c r="AJ79" s="36">
        <f>Samedi!A79</f>
        <v>0.95833333333333304</v>
      </c>
      <c r="AK79" s="79" t="str">
        <f>Samedi!B79</f>
        <v>OBJECTIF TERRE </v>
      </c>
      <c r="AL79" s="36">
        <f>Samedi!C79</f>
        <v>0.97499999999999976</v>
      </c>
      <c r="AM79" s="46">
        <f>Samedi!D79</f>
        <v>1.6666666666666666E-2</v>
      </c>
      <c r="AN79" s="18" t="str">
        <f>Samedi!F79</f>
        <v>Le magazine du terroir genevois présenté par Valentin Emery</v>
      </c>
      <c r="AO79" s="127">
        <f>Samedi!G79</f>
        <v>0</v>
      </c>
      <c r="AP79" s="108"/>
      <c r="AQ79" s="36">
        <f>Dimanche!A79</f>
        <v>0.77083333333333304</v>
      </c>
      <c r="AR79" s="56" t="str">
        <f>Dimanche!B79</f>
        <v>SPORT PASSION </v>
      </c>
      <c r="AS79" s="36">
        <f>Dimanche!C79</f>
        <v>0.77916666666666634</v>
      </c>
      <c r="AT79" s="46">
        <f>Dimanche!D79</f>
        <v>8.3333333333333332E-3</v>
      </c>
      <c r="AU79" s="18" t="str">
        <f>Dimanche!F79</f>
        <v>Les bénévoles et les associations sportives à l’honneur</v>
      </c>
      <c r="AV79" s="121">
        <f>Dimanche!G79</f>
        <v>0</v>
      </c>
    </row>
    <row r="80" spans="32:48">
      <c r="AF80" s="104"/>
      <c r="AG80" s="107"/>
      <c r="AH80" s="103"/>
      <c r="AI80" s="102"/>
      <c r="AJ80" s="35">
        <f>Samedi!A80</f>
        <v>0.97499999999999976</v>
      </c>
      <c r="AK80" s="79" t="str">
        <f>Samedi!B80</f>
        <v>ENTREPRISE/ CSPAG / PUBLI / COMBLAGE</v>
      </c>
      <c r="AL80" s="35">
        <f>Samedi!C80</f>
        <v>0.97638888888888864</v>
      </c>
      <c r="AM80" s="46">
        <f>Samedi!D80</f>
        <v>1.3888888888888889E-3</v>
      </c>
      <c r="AN80" s="17" t="str">
        <f>Samedi!F80</f>
        <v/>
      </c>
      <c r="AO80" s="127">
        <f>Samedi!G80</f>
        <v>0</v>
      </c>
      <c r="AP80" s="108"/>
      <c r="AQ80" s="35">
        <f>Dimanche!A80</f>
        <v>0.77916666666666634</v>
      </c>
      <c r="AR80" s="56" t="str">
        <f>Dimanche!B80</f>
        <v xml:space="preserve">CULT </v>
      </c>
      <c r="AS80" s="35">
        <f>Dimanche!C80</f>
        <v>0.78333333333333299</v>
      </c>
      <c r="AT80" s="46">
        <f>Dimanche!D80</f>
        <v>4.1666666666666666E-3</v>
      </c>
      <c r="AU80" s="17" t="str">
        <f>Dimanche!F80</f>
        <v>La culture à Genève c’est Cult.</v>
      </c>
      <c r="AV80" s="121">
        <f>Dimanche!G80</f>
        <v>0</v>
      </c>
    </row>
    <row r="81" spans="32:48">
      <c r="AF81" s="104"/>
      <c r="AG81" s="107"/>
      <c r="AH81" s="103"/>
      <c r="AI81" s="102"/>
      <c r="AJ81" s="36">
        <f>Samedi!A81</f>
        <v>0.97638888888888864</v>
      </c>
      <c r="AK81" s="79" t="str">
        <f>Samedi!B81</f>
        <v>PUB</v>
      </c>
      <c r="AL81" s="36">
        <f>Samedi!C81</f>
        <v>0.97916666666666641</v>
      </c>
      <c r="AM81" s="46">
        <f>Samedi!D81</f>
        <v>2.7777777777777779E-3</v>
      </c>
      <c r="AN81" s="18" t="str">
        <f>Samedi!F81</f>
        <v/>
      </c>
      <c r="AO81" s="127">
        <f>Samedi!G81</f>
        <v>0</v>
      </c>
      <c r="AP81" s="108"/>
      <c r="AQ81" s="36">
        <f>Dimanche!A81</f>
        <v>0.78333333333333299</v>
      </c>
      <c r="AR81" s="56" t="str">
        <f>Dimanche!B81</f>
        <v xml:space="preserve">OBJECTIF TERRE </v>
      </c>
      <c r="AS81" s="36">
        <f>Dimanche!C81</f>
        <v>0.78888888888888853</v>
      </c>
      <c r="AT81" s="46">
        <f>Dimanche!D81</f>
        <v>5.5555555555555558E-3</v>
      </c>
      <c r="AU81" s="18" t="str">
        <f>Dimanche!F81</f>
        <v>Le magazine du terroir genevois présenté par Valentin Emery</v>
      </c>
      <c r="AV81" s="121">
        <f>Dimanche!G81</f>
        <v>0</v>
      </c>
    </row>
    <row r="82" spans="32:48">
      <c r="AF82" s="104"/>
      <c r="AG82" s="107"/>
      <c r="AH82" s="103"/>
      <c r="AI82" s="102"/>
      <c r="AJ82" s="35">
        <f>Samedi!A82</f>
        <v>0.97916666666666641</v>
      </c>
      <c r="AK82" s="79" t="str">
        <f>Samedi!B82</f>
        <v xml:space="preserve">GO SOLUTIONS DURABLES </v>
      </c>
      <c r="AL82" s="35">
        <f>Samedi!C82</f>
        <v>0.99722222222222201</v>
      </c>
      <c r="AM82" s="46">
        <f>Samedi!D82</f>
        <v>1.8055555555555557E-2</v>
      </c>
      <c r="AN82" s="17" t="str">
        <f>Samedi!F82</f>
        <v>magazine de la durabilité présenté par Philippe Verdier</v>
      </c>
      <c r="AO82" s="127">
        <f>Samedi!G82</f>
        <v>0</v>
      </c>
      <c r="AP82" s="108"/>
      <c r="AQ82" s="35">
        <f>Dimanche!A82</f>
        <v>0.78888888888888853</v>
      </c>
      <c r="AR82" s="56" t="str">
        <f>Dimanche!B82</f>
        <v>PUB</v>
      </c>
      <c r="AS82" s="35">
        <f>Dimanche!C82</f>
        <v>0.7916666666666663</v>
      </c>
      <c r="AT82" s="46">
        <f>Dimanche!D82</f>
        <v>2.7777777777777779E-3</v>
      </c>
      <c r="AU82" s="17" t="str">
        <f>Dimanche!F82</f>
        <v/>
      </c>
      <c r="AV82" s="121">
        <f>Dimanche!G82</f>
        <v>0</v>
      </c>
    </row>
    <row r="83" spans="32:48">
      <c r="AF83" s="104"/>
      <c r="AG83" s="107"/>
      <c r="AH83" s="103"/>
      <c r="AI83" s="102"/>
      <c r="AJ83" s="36">
        <f>Samedi!A83</f>
        <v>0.99722222222222201</v>
      </c>
      <c r="AK83" s="79" t="str">
        <f>Samedi!B83</f>
        <v>PUB</v>
      </c>
      <c r="AL83" s="36">
        <f>Samedi!C83</f>
        <v>0.99999999999999978</v>
      </c>
      <c r="AM83" s="46">
        <f>Samedi!D83</f>
        <v>2.7777777777777779E-3</v>
      </c>
      <c r="AN83" s="18" t="str">
        <f>Samedi!F83</f>
        <v/>
      </c>
      <c r="AO83" s="127">
        <f>Samedi!G83</f>
        <v>0</v>
      </c>
      <c r="AP83" s="108"/>
      <c r="AQ83" s="36">
        <f>Dimanche!A83</f>
        <v>0.7916666666666663</v>
      </c>
      <c r="AR83" s="56" t="str">
        <f>Dimanche!B83</f>
        <v xml:space="preserve">GRAND GENEVE A CHAUD DIRECT </v>
      </c>
      <c r="AS83" s="36">
        <f>Dimanche!C83</f>
        <v>0.8097222222222219</v>
      </c>
      <c r="AT83" s="46">
        <f>Dimanche!D83</f>
        <v>1.8055555555555557E-2</v>
      </c>
      <c r="AU83" s="18" t="str">
        <f>Dimanche!F83</f>
        <v>Le débat politique et citoyen présenté par Pascal Décaillet</v>
      </c>
      <c r="AV83" s="121">
        <f>Dimanche!G83</f>
        <v>0</v>
      </c>
    </row>
    <row r="84" spans="32:48">
      <c r="AF84" s="104"/>
      <c r="AG84" s="107"/>
      <c r="AH84" s="103"/>
      <c r="AI84" s="102"/>
      <c r="AJ84" s="35">
        <f>Samedi!A84</f>
        <v>0.99999999999999978</v>
      </c>
      <c r="AK84" s="79">
        <f>Samedi!B84</f>
        <v>0</v>
      </c>
      <c r="AL84" s="38">
        <f>Samedi!C84</f>
        <v>0.99999999999999978</v>
      </c>
      <c r="AM84" s="46">
        <f>Samedi!D84</f>
        <v>0</v>
      </c>
      <c r="AN84" s="14" t="str">
        <f>Samedi!F84</f>
        <v/>
      </c>
      <c r="AO84" s="127">
        <f>Samedi!G84</f>
        <v>0</v>
      </c>
      <c r="AP84" s="108"/>
      <c r="AQ84" s="35">
        <f>Dimanche!A84</f>
        <v>0.8097222222222219</v>
      </c>
      <c r="AR84" s="56" t="str">
        <f>Dimanche!B84</f>
        <v>PUB</v>
      </c>
      <c r="AS84" s="35">
        <f>Dimanche!C84</f>
        <v>0.81249999999999967</v>
      </c>
      <c r="AT84" s="46">
        <f>Dimanche!D84</f>
        <v>2.7777777777777779E-3</v>
      </c>
      <c r="AU84" s="17" t="str">
        <f>Dimanche!F84</f>
        <v/>
      </c>
      <c r="AV84" s="121">
        <f>Dimanche!G84</f>
        <v>0</v>
      </c>
    </row>
    <row r="85" spans="32:48" ht="32">
      <c r="AL85" s="115"/>
      <c r="AM85" s="101"/>
      <c r="AN85" s="103"/>
      <c r="AO85" s="102"/>
      <c r="AP85" s="108"/>
      <c r="AQ85" s="36">
        <f>Dimanche!A85</f>
        <v>0.81249999999999967</v>
      </c>
      <c r="AR85" s="56" t="str">
        <f>Dimanche!B85</f>
        <v xml:space="preserve">GENEVA SHOW </v>
      </c>
      <c r="AS85" s="36">
        <f>Dimanche!C85</f>
        <v>0.83055555555555527</v>
      </c>
      <c r="AT85" s="46">
        <f>Dimanche!D85</f>
        <v>1.8055555555555557E-2</v>
      </c>
      <c r="AU85" s="18" t="str">
        <f>Dimanche!F85</f>
        <v>Une personnalité marquante de la Suisse sous le feu des questions de Valentin Emery et Jérémy Seydoux</v>
      </c>
      <c r="AV85" s="121">
        <f>Dimanche!G85</f>
        <v>0</v>
      </c>
    </row>
    <row r="86" spans="32:48">
      <c r="AL86" s="115"/>
      <c r="AM86" s="101"/>
      <c r="AN86" s="103"/>
      <c r="AO86" s="102"/>
      <c r="AP86" s="108"/>
      <c r="AQ86" s="35">
        <f>Dimanche!A86</f>
        <v>0.83055555555555527</v>
      </c>
      <c r="AR86" s="56" t="str">
        <f>Dimanche!B86</f>
        <v>PUB</v>
      </c>
      <c r="AS86" s="35">
        <f>Dimanche!C86</f>
        <v>0.83333333333333304</v>
      </c>
      <c r="AT86" s="46">
        <f>Dimanche!D86</f>
        <v>2.7777777777777779E-3</v>
      </c>
      <c r="AU86" s="17" t="str">
        <f>Dimanche!F86</f>
        <v/>
      </c>
      <c r="AV86" s="121">
        <f>Dimanche!G86</f>
        <v>0</v>
      </c>
    </row>
    <row r="87" spans="32:48">
      <c r="AL87" s="115"/>
      <c r="AM87" s="101"/>
      <c r="AN87" s="103"/>
      <c r="AO87" s="102"/>
      <c r="AP87" s="108"/>
      <c r="AQ87" s="36">
        <f>Dimanche!A87</f>
        <v>0.83333333333333304</v>
      </c>
      <c r="AR87" s="56" t="str">
        <f>Dimanche!B87</f>
        <v>LE POING part 1</v>
      </c>
      <c r="AS87" s="36">
        <f>Dimanche!C87</f>
        <v>0.85138888888888864</v>
      </c>
      <c r="AT87" s="46">
        <f>Dimanche!D87</f>
        <v>1.8055555555555557E-2</v>
      </c>
      <c r="AU87" s="18" t="str">
        <f>Dimanche!F87</f>
        <v>Le Talk politique et société présenté par Laetitia Guinand</v>
      </c>
      <c r="AV87" s="121">
        <f>Dimanche!G87</f>
        <v>0</v>
      </c>
    </row>
    <row r="88" spans="32:48">
      <c r="AL88" s="115"/>
      <c r="AM88" s="101"/>
      <c r="AN88" s="103"/>
      <c r="AO88" s="102"/>
      <c r="AP88" s="108"/>
      <c r="AQ88" s="35">
        <f>Dimanche!A88</f>
        <v>0.85138888888888864</v>
      </c>
      <c r="AR88" s="56" t="str">
        <f>Dimanche!B88</f>
        <v>PUB</v>
      </c>
      <c r="AS88" s="35">
        <f>Dimanche!C88</f>
        <v>0.85416666666666641</v>
      </c>
      <c r="AT88" s="46">
        <f>Dimanche!D88</f>
        <v>2.7777777777777779E-3</v>
      </c>
      <c r="AU88" s="17" t="str">
        <f>Dimanche!F88</f>
        <v/>
      </c>
      <c r="AV88" s="121">
        <f>Dimanche!G88</f>
        <v>0</v>
      </c>
    </row>
    <row r="89" spans="32:48">
      <c r="AL89" s="115"/>
      <c r="AM89" s="101"/>
      <c r="AN89" s="103"/>
      <c r="AO89" s="102"/>
      <c r="AP89" s="108"/>
      <c r="AQ89" s="36">
        <f>Dimanche!A89</f>
        <v>0.85416666666666641</v>
      </c>
      <c r="AR89" s="56" t="str">
        <f>Dimanche!B89</f>
        <v>LE POING part 2</v>
      </c>
      <c r="AS89" s="36">
        <f>Dimanche!C89</f>
        <v>0.87222222222222201</v>
      </c>
      <c r="AT89" s="46">
        <f>Dimanche!D89</f>
        <v>1.8055555555555557E-2</v>
      </c>
      <c r="AU89" s="18" t="str">
        <f>Dimanche!F89</f>
        <v>Le Talk politique et société présenté par Laetitia Guinand</v>
      </c>
      <c r="AV89" s="121">
        <f>Dimanche!G89</f>
        <v>0</v>
      </c>
    </row>
    <row r="90" spans="32:48">
      <c r="AL90" s="115"/>
      <c r="AM90" s="101"/>
      <c r="AN90" s="103"/>
      <c r="AO90" s="102"/>
      <c r="AP90" s="108"/>
      <c r="AQ90" s="35">
        <f>Dimanche!A90</f>
        <v>0.87222222222222201</v>
      </c>
      <c r="AR90" s="56" t="str">
        <f>Dimanche!B90</f>
        <v>PUB</v>
      </c>
      <c r="AS90" s="35">
        <f>Dimanche!C90</f>
        <v>0.87499999999999978</v>
      </c>
      <c r="AT90" s="46">
        <f>Dimanche!D90</f>
        <v>2.7777777777777779E-3</v>
      </c>
      <c r="AU90" s="17" t="str">
        <f>Dimanche!F90</f>
        <v/>
      </c>
      <c r="AV90" s="121">
        <f>Dimanche!G90</f>
        <v>0</v>
      </c>
    </row>
    <row r="91" spans="32:48">
      <c r="AL91" s="115"/>
      <c r="AM91" s="101"/>
      <c r="AN91" s="103"/>
      <c r="AO91" s="102"/>
      <c r="AP91" s="108"/>
      <c r="AQ91" s="36">
        <f>Dimanche!A91</f>
        <v>0.87499999999999978</v>
      </c>
      <c r="AR91" s="56" t="str">
        <f>Dimanche!B91</f>
        <v>LES SPORTS </v>
      </c>
      <c r="AS91" s="36">
        <f>Dimanche!C91</f>
        <v>0.89305555555555538</v>
      </c>
      <c r="AT91" s="46">
        <f>Dimanche!D91</f>
        <v>1.8055555555555557E-2</v>
      </c>
      <c r="AU91" s="18" t="str">
        <f>Dimanche!F91</f>
        <v>Toute l’actualité sportive de Genève et sa région</v>
      </c>
      <c r="AV91" s="121">
        <f>Dimanche!G91</f>
        <v>0</v>
      </c>
    </row>
    <row r="92" spans="32:48">
      <c r="AL92" s="115"/>
      <c r="AM92" s="101"/>
      <c r="AN92" s="103"/>
      <c r="AO92" s="102"/>
      <c r="AP92" s="108"/>
      <c r="AQ92" s="35">
        <f>Dimanche!A92</f>
        <v>0.89305555555555538</v>
      </c>
      <c r="AR92" s="56" t="str">
        <f>Dimanche!B92</f>
        <v>PUB</v>
      </c>
      <c r="AS92" s="35">
        <f>Dimanche!C92</f>
        <v>0.89583333333333315</v>
      </c>
      <c r="AT92" s="46">
        <f>Dimanche!D92</f>
        <v>2.7777777777777779E-3</v>
      </c>
      <c r="AU92" s="17" t="str">
        <f>Dimanche!F92</f>
        <v/>
      </c>
      <c r="AV92" s="121">
        <f>Dimanche!G92</f>
        <v>0</v>
      </c>
    </row>
    <row r="93" spans="32:48">
      <c r="AL93" s="115"/>
      <c r="AM93" s="101"/>
      <c r="AN93" s="103"/>
      <c r="AO93" s="102"/>
      <c r="AP93" s="108"/>
      <c r="AQ93" s="36">
        <f>Dimanche!A93</f>
        <v>0.89583333333333315</v>
      </c>
      <c r="AR93" s="56" t="str">
        <f>Dimanche!B93</f>
        <v>SPORT PASSION </v>
      </c>
      <c r="AS93" s="36">
        <f>Dimanche!C93</f>
        <v>0.90416666666666645</v>
      </c>
      <c r="AT93" s="46">
        <f>Dimanche!D93</f>
        <v>8.3333333333333332E-3</v>
      </c>
      <c r="AU93" s="18" t="str">
        <f>Dimanche!F93</f>
        <v>Les bénévoles et les associations sportives à l’honneur</v>
      </c>
      <c r="AV93" s="121">
        <f>Dimanche!G93</f>
        <v>0</v>
      </c>
    </row>
    <row r="94" spans="32:48">
      <c r="AL94" s="115"/>
      <c r="AM94" s="101"/>
      <c r="AN94" s="103"/>
      <c r="AO94" s="102"/>
      <c r="AP94" s="108"/>
      <c r="AQ94" s="35">
        <f>Dimanche!A94</f>
        <v>0.90416666666666645</v>
      </c>
      <c r="AR94" s="56" t="str">
        <f>Dimanche!B94</f>
        <v xml:space="preserve">CULT </v>
      </c>
      <c r="AS94" s="35">
        <f>Dimanche!C94</f>
        <v>0.9083333333333331</v>
      </c>
      <c r="AT94" s="46">
        <f>Dimanche!D94</f>
        <v>4.1666666666666666E-3</v>
      </c>
      <c r="AU94" s="17" t="str">
        <f>Dimanche!F94</f>
        <v>La culture à Genève c’est Cult.</v>
      </c>
      <c r="AV94" s="121">
        <f>Dimanche!G94</f>
        <v>0</v>
      </c>
    </row>
    <row r="95" spans="32:48">
      <c r="AL95" s="115"/>
      <c r="AM95" s="101"/>
      <c r="AN95" s="103"/>
      <c r="AO95" s="102"/>
      <c r="AP95" s="108"/>
      <c r="AQ95" s="36">
        <f>Dimanche!A95</f>
        <v>0.9083333333333331</v>
      </c>
      <c r="AR95" s="56" t="str">
        <f>Dimanche!B95</f>
        <v>OBJECTIF TERRE </v>
      </c>
      <c r="AS95" s="36">
        <f>Dimanche!C95</f>
        <v>0.91388888888888864</v>
      </c>
      <c r="AT95" s="46">
        <f>Dimanche!D95</f>
        <v>5.5555555555555558E-3</v>
      </c>
      <c r="AU95" s="18" t="str">
        <f>Dimanche!F95</f>
        <v>Le magazine du terroir genevois présenté par Valentin Emery</v>
      </c>
      <c r="AV95" s="121">
        <f>Dimanche!G95</f>
        <v>0</v>
      </c>
    </row>
    <row r="96" spans="32:48">
      <c r="AL96" s="115"/>
      <c r="AM96" s="101"/>
      <c r="AN96" s="103"/>
      <c r="AO96" s="102"/>
      <c r="AP96" s="108"/>
      <c r="AQ96" s="35">
        <f>Dimanche!A96</f>
        <v>0.91388888888888864</v>
      </c>
      <c r="AR96" s="56" t="str">
        <f>Dimanche!B96</f>
        <v>PUB</v>
      </c>
      <c r="AS96" s="35">
        <f>Dimanche!C96</f>
        <v>0.91666666666666641</v>
      </c>
      <c r="AT96" s="46">
        <f>Dimanche!D96</f>
        <v>2.7777777777777779E-3</v>
      </c>
      <c r="AU96" s="17" t="str">
        <f>Dimanche!F96</f>
        <v/>
      </c>
      <c r="AV96" s="121">
        <f>Dimanche!G96</f>
        <v>0</v>
      </c>
    </row>
    <row r="97" spans="38:48">
      <c r="AL97" s="115"/>
      <c r="AM97" s="101"/>
      <c r="AN97" s="103"/>
      <c r="AO97" s="102"/>
      <c r="AP97" s="108"/>
      <c r="AQ97" s="36">
        <f>Dimanche!A97</f>
        <v>0.91666666666666641</v>
      </c>
      <c r="AR97" s="56" t="str">
        <f>Dimanche!B97</f>
        <v xml:space="preserve">GRAND GENEVE A CHAUD DIRECT </v>
      </c>
      <c r="AS97" s="36">
        <f>Dimanche!C97</f>
        <v>0.93472222222222201</v>
      </c>
      <c r="AT97" s="46">
        <f>Dimanche!D97</f>
        <v>1.8055555555555557E-2</v>
      </c>
      <c r="AU97" s="18" t="str">
        <f>Dimanche!F97</f>
        <v>Le débat politique et citoyen présenté par Pascal Décaillet</v>
      </c>
      <c r="AV97" s="121">
        <f>Dimanche!G97</f>
        <v>0</v>
      </c>
    </row>
    <row r="98" spans="38:48">
      <c r="AL98" s="115"/>
      <c r="AM98" s="101"/>
      <c r="AN98" s="103"/>
      <c r="AO98" s="102"/>
      <c r="AP98" s="108"/>
      <c r="AQ98" s="35">
        <f>Dimanche!A98</f>
        <v>0.93472222222222201</v>
      </c>
      <c r="AR98" s="56" t="str">
        <f>Dimanche!B98</f>
        <v>PUB</v>
      </c>
      <c r="AS98" s="35">
        <f>Dimanche!C98</f>
        <v>0.93749999999999978</v>
      </c>
      <c r="AT98" s="46">
        <f>Dimanche!D98</f>
        <v>2.7777777777777779E-3</v>
      </c>
      <c r="AU98" s="17" t="str">
        <f>Dimanche!F98</f>
        <v/>
      </c>
      <c r="AV98" s="121">
        <f>Dimanche!G98</f>
        <v>0</v>
      </c>
    </row>
    <row r="99" spans="38:48" ht="32">
      <c r="AL99" s="115"/>
      <c r="AM99" s="101"/>
      <c r="AN99" s="103"/>
      <c r="AO99" s="102"/>
      <c r="AP99" s="108"/>
      <c r="AQ99" s="36">
        <f>Dimanche!A99</f>
        <v>0.93749999999999978</v>
      </c>
      <c r="AR99" s="56" t="str">
        <f>Dimanche!B99</f>
        <v xml:space="preserve">GENEVA SHOW </v>
      </c>
      <c r="AS99" s="36">
        <f>Dimanche!C99</f>
        <v>0.95555555555555538</v>
      </c>
      <c r="AT99" s="46">
        <f>Dimanche!D99</f>
        <v>1.8055555555555557E-2</v>
      </c>
      <c r="AU99" s="18" t="str">
        <f>Dimanche!F99</f>
        <v>Une personnalité marquante de la Suisse sous le feu des questions de Valentin Emery et Jérémy Seydoux</v>
      </c>
      <c r="AV99" s="121">
        <f>Dimanche!G99</f>
        <v>0</v>
      </c>
    </row>
    <row r="100" spans="38:48">
      <c r="AL100" s="115"/>
      <c r="AM100" s="101"/>
      <c r="AN100" s="103"/>
      <c r="AO100" s="102"/>
      <c r="AP100" s="108"/>
      <c r="AQ100" s="35">
        <f>Dimanche!A100</f>
        <v>0.95555555555555538</v>
      </c>
      <c r="AR100" s="56" t="str">
        <f>Dimanche!B100</f>
        <v>PUB</v>
      </c>
      <c r="AS100" s="35">
        <f>Dimanche!C100</f>
        <v>0.95833333333333315</v>
      </c>
      <c r="AT100" s="46">
        <f>Dimanche!D100</f>
        <v>2.7777777777777779E-3</v>
      </c>
      <c r="AU100" s="17" t="str">
        <f>Dimanche!F100</f>
        <v/>
      </c>
      <c r="AV100" s="121">
        <f>Dimanche!G100</f>
        <v>0</v>
      </c>
    </row>
    <row r="101" spans="38:48">
      <c r="AL101" s="115"/>
      <c r="AM101" s="101"/>
      <c r="AN101" s="103"/>
      <c r="AO101" s="102"/>
      <c r="AP101" s="108"/>
      <c r="AQ101" s="36">
        <f>Dimanche!A101</f>
        <v>0.95833333333333315</v>
      </c>
      <c r="AR101" s="56" t="str">
        <f>Dimanche!B101</f>
        <v>LE POING part 1</v>
      </c>
      <c r="AS101" s="36">
        <f>Dimanche!C101</f>
        <v>0.97638888888888875</v>
      </c>
      <c r="AT101" s="46">
        <f>Dimanche!D101</f>
        <v>1.8055555555555557E-2</v>
      </c>
      <c r="AU101" s="18" t="str">
        <f>Dimanche!F101</f>
        <v>Le Talk politique et société présenté par Laetitia Guinand</v>
      </c>
      <c r="AV101" s="121">
        <f>Dimanche!G101</f>
        <v>0</v>
      </c>
    </row>
    <row r="102" spans="38:48">
      <c r="AL102" s="115"/>
      <c r="AM102" s="101"/>
      <c r="AN102" s="103"/>
      <c r="AO102" s="102"/>
      <c r="AP102" s="108"/>
      <c r="AQ102" s="35">
        <f>Dimanche!A102</f>
        <v>0.97638888888888875</v>
      </c>
      <c r="AR102" s="56" t="str">
        <f>Dimanche!B102</f>
        <v>PUB</v>
      </c>
      <c r="AS102" s="35">
        <f>Dimanche!C102</f>
        <v>0.97916666666666652</v>
      </c>
      <c r="AT102" s="46">
        <f>Dimanche!D102</f>
        <v>2.7777777777777779E-3</v>
      </c>
      <c r="AU102" s="17" t="str">
        <f>Dimanche!F102</f>
        <v/>
      </c>
      <c r="AV102" s="121">
        <f>Dimanche!G102</f>
        <v>0</v>
      </c>
    </row>
    <row r="103" spans="38:48">
      <c r="AL103" s="115"/>
      <c r="AM103" s="101"/>
      <c r="AN103" s="103"/>
      <c r="AO103" s="102"/>
      <c r="AP103" s="108"/>
      <c r="AQ103" s="36">
        <f>Dimanche!A103</f>
        <v>0.97916666666666652</v>
      </c>
      <c r="AR103" s="56" t="str">
        <f>Dimanche!B103</f>
        <v>LE POING part 2</v>
      </c>
      <c r="AS103" s="36">
        <f>Dimanche!C103</f>
        <v>0.99722222222222212</v>
      </c>
      <c r="AT103" s="46">
        <f>Dimanche!D103</f>
        <v>1.8055555555555557E-2</v>
      </c>
      <c r="AU103" s="18" t="str">
        <f>Dimanche!F103</f>
        <v>Le Talk politique et société présenté par Laetitia Guinand</v>
      </c>
      <c r="AV103" s="121">
        <f>Dimanche!G103</f>
        <v>0</v>
      </c>
    </row>
    <row r="104" spans="38:48">
      <c r="AL104" s="115"/>
      <c r="AM104" s="101"/>
      <c r="AN104" s="103"/>
      <c r="AO104" s="102"/>
      <c r="AP104" s="108"/>
      <c r="AQ104" s="35">
        <f>Dimanche!A104</f>
        <v>0.99722222222222212</v>
      </c>
      <c r="AR104" s="56" t="str">
        <f>Dimanche!B104</f>
        <v>PUB</v>
      </c>
      <c r="AS104" s="35">
        <f>Dimanche!C104</f>
        <v>0.99999999999999989</v>
      </c>
      <c r="AT104" s="46">
        <f>Dimanche!D104</f>
        <v>2.7777777777777779E-3</v>
      </c>
      <c r="AU104" s="17" t="str">
        <f>Dimanche!F104</f>
        <v/>
      </c>
      <c r="AV104" s="121">
        <f>Dimanche!G104</f>
        <v>0</v>
      </c>
    </row>
    <row r="105" spans="38:48">
      <c r="AL105" s="115"/>
      <c r="AM105" s="101"/>
      <c r="AN105" s="103"/>
      <c r="AO105" s="102"/>
      <c r="AP105" s="108"/>
      <c r="AQ105" s="36">
        <f>Dimanche!A105</f>
        <v>0.99999999999999989</v>
      </c>
      <c r="AR105" s="56" t="str">
        <f>Dimanche!B105</f>
        <v>REPLAY DIMANCHE 21h00- 00h00 LE POING </v>
      </c>
      <c r="AS105" s="37">
        <f>Dimanche!C105</f>
        <v>0.99999999999999989</v>
      </c>
      <c r="AT105" s="46">
        <f>Dimanche!D105</f>
        <v>0</v>
      </c>
      <c r="AU105" s="13" t="str">
        <f>Dimanche!F105</f>
        <v/>
      </c>
      <c r="AV105" s="121">
        <f>Dimanche!G105</f>
        <v>0</v>
      </c>
    </row>
  </sheetData>
  <sheetProtection sheet="1" objects="1" scenarios="1"/>
  <dataConsolidate/>
  <mergeCells count="7">
    <mergeCell ref="AC1:AH1"/>
    <mergeCell ref="AJ1:AO1"/>
    <mergeCell ref="AQ1:AV1"/>
    <mergeCell ref="A1:F1"/>
    <mergeCell ref="H1:M1"/>
    <mergeCell ref="O1:T1"/>
    <mergeCell ref="V1:AA1"/>
  </mergeCells>
  <conditionalFormatting sqref="B60:B61 AB40:AB41 AB23:AB34 G2:G46 N2:N49 B47:G49 B2:F3 D6:F46 H2:M2 O2:U2 AB2:AB21 AB46:AE48 W49:AE49 D60:AE60 C61:AE61 B50:AE59 B62:AE84 AI2:AI45 AF46:AI84 AP2:AP84 B85:AP107">
    <cfRule type="containsText" dxfId="474" priority="527" operator="containsText" text="REPLAY DIMANCHE">
      <formula>NOT(ISERROR(SEARCH("REPLAY DIMANCHE",B2)))</formula>
    </cfRule>
    <cfRule type="containsText" dxfId="473" priority="528" operator="containsText" text="COMBLAGE">
      <formula>NOT(ISERROR(SEARCH("COMBLAGE",B2)))</formula>
    </cfRule>
  </conditionalFormatting>
  <conditionalFormatting sqref="B60:B61 N3:N49 AB40:AB41 AB3:AB21 AB23:AB34 G3:G46 B47:G49 AB46:AE48 W49:AE49 D60:AE60 C61:AE61 B50:AE59 B62:AE84 AI3:AI45 AF46:AI84 AP3:AP84 B85:AP107">
    <cfRule type="containsText" dxfId="472" priority="529" operator="containsText" text="JOURNAL">
      <formula>NOT(ISERROR(SEARCH("JOURNAL",B3)))</formula>
    </cfRule>
    <cfRule type="containsText" dxfId="471" priority="530" operator="containsText" text="LIVE">
      <formula>NOT(ISERROR(SEARCH("LIVE",B3)))</formula>
    </cfRule>
    <cfRule type="containsText" dxfId="470" priority="531" operator="containsText" text="PUB">
      <formula>NOT(ISERROR(SEARCH("PUB",B3)))</formula>
    </cfRule>
    <cfRule type="containsText" dxfId="469" priority="532" operator="containsText" text="REPLAY ACTU">
      <formula>NOT(ISERROR(SEARCH("REPLAY ACTU",B3)))</formula>
    </cfRule>
    <cfRule type="containsText" dxfId="468" priority="533" operator="containsText" text="REPLAY MAG">
      <formula>NOT(ISERROR(SEARCH("REPLAY MAG",B3)))</formula>
    </cfRule>
  </conditionalFormatting>
  <conditionalFormatting sqref="B60:B61 G3:G47 N3:N49 AB40:AB41 AB3:AB21 AB23:AB34 B3:F3 AB46:AE48 W49:AE49 D60:AE60 C61:AE61 B50:AE59 B62:AE84 AI3:AI45 AF46:AI84 AP3:AP84 B85:AP107">
    <cfRule type="containsText" dxfId="467" priority="526" operator="containsText" text="Concert">
      <formula>NOT(ISERROR(SEARCH("Concert",B3)))</formula>
    </cfRule>
  </conditionalFormatting>
  <conditionalFormatting sqref="AB40:AB41 AB23:AB34 G2:G46 N2:N49 B47:G49 B2:F3 B5:F46 L2:M2 O2:U2 AB2:AB21 AB46:AE48 W49:AE49 B50:AE84 AI2:AI45 AF46:AI84 AP2:AP84 B85:AP107">
    <cfRule type="containsText" dxfId="466" priority="525" operator="containsText" text="Comblage">
      <formula>NOT(ISERROR(SEARCH("Comblage",B2)))</formula>
    </cfRule>
  </conditionalFormatting>
  <conditionalFormatting sqref="U3:U49">
    <cfRule type="containsText" dxfId="465" priority="509" operator="containsText" text="REPLAY DIMANCHE">
      <formula>NOT(ISERROR(SEARCH("REPLAY DIMANCHE",U3)))</formula>
    </cfRule>
    <cfRule type="containsText" dxfId="464" priority="510" operator="containsText" text="COMBLAGE">
      <formula>NOT(ISERROR(SEARCH("COMBLAGE",U3)))</formula>
    </cfRule>
  </conditionalFormatting>
  <conditionalFormatting sqref="U3:U49">
    <cfRule type="containsText" dxfId="463" priority="511" operator="containsText" text="JOURNAL">
      <formula>NOT(ISERROR(SEARCH("JOURNAL",U3)))</formula>
    </cfRule>
    <cfRule type="containsText" dxfId="462" priority="512" operator="containsText" text="LIVE">
      <formula>NOT(ISERROR(SEARCH("LIVE",U3)))</formula>
    </cfRule>
    <cfRule type="containsText" dxfId="461" priority="513" operator="containsText" text="PUB">
      <formula>NOT(ISERROR(SEARCH("PUB",U3)))</formula>
    </cfRule>
    <cfRule type="containsText" dxfId="460" priority="514" operator="containsText" text="REPLAY ACTU">
      <formula>NOT(ISERROR(SEARCH("REPLAY ACTU",U3)))</formula>
    </cfRule>
    <cfRule type="containsText" dxfId="459" priority="515" operator="containsText" text="REPLAY MAG">
      <formula>NOT(ISERROR(SEARCH("REPLAY MAG",U3)))</formula>
    </cfRule>
  </conditionalFormatting>
  <conditionalFormatting sqref="U3:U49">
    <cfRule type="containsText" dxfId="458" priority="508" operator="containsText" text="Concert">
      <formula>NOT(ISERROR(SEARCH("Concert",U3)))</formula>
    </cfRule>
  </conditionalFormatting>
  <conditionalFormatting sqref="U3:U49">
    <cfRule type="containsText" dxfId="457" priority="507" operator="containsText" text="Comblage">
      <formula>NOT(ISERROR(SEARCH("Comblage",U3)))</formula>
    </cfRule>
  </conditionalFormatting>
  <conditionalFormatting sqref="V49">
    <cfRule type="containsText" dxfId="456" priority="500" operator="containsText" text="REPLAY DIMANCHE">
      <formula>NOT(ISERROR(SEARCH("REPLAY DIMANCHE",V49)))</formula>
    </cfRule>
    <cfRule type="containsText" dxfId="455" priority="501" operator="containsText" text="COMBLAGE">
      <formula>NOT(ISERROR(SEARCH("COMBLAGE",V49)))</formula>
    </cfRule>
  </conditionalFormatting>
  <conditionalFormatting sqref="V49">
    <cfRule type="containsText" dxfId="454" priority="502" operator="containsText" text="JOURNAL">
      <formula>NOT(ISERROR(SEARCH("JOURNAL",V49)))</formula>
    </cfRule>
    <cfRule type="containsText" dxfId="453" priority="503" operator="containsText" text="LIVE">
      <formula>NOT(ISERROR(SEARCH("LIVE",V49)))</formula>
    </cfRule>
    <cfRule type="containsText" dxfId="452" priority="504" operator="containsText" text="PUB">
      <formula>NOT(ISERROR(SEARCH("PUB",V49)))</formula>
    </cfRule>
    <cfRule type="containsText" dxfId="451" priority="505" operator="containsText" text="REPLAY ACTU">
      <formula>NOT(ISERROR(SEARCH("REPLAY ACTU",V49)))</formula>
    </cfRule>
    <cfRule type="containsText" dxfId="450" priority="506" operator="containsText" text="REPLAY MAG">
      <formula>NOT(ISERROR(SEARCH("REPLAY MAG",V49)))</formula>
    </cfRule>
  </conditionalFormatting>
  <conditionalFormatting sqref="V49">
    <cfRule type="containsText" dxfId="449" priority="499" operator="containsText" text="Concert">
      <formula>NOT(ISERROR(SEARCH("Concert",V49)))</formula>
    </cfRule>
  </conditionalFormatting>
  <conditionalFormatting sqref="V49">
    <cfRule type="containsText" dxfId="448" priority="498" operator="containsText" text="Comblage">
      <formula>NOT(ISERROR(SEARCH("Comblage",V49)))</formula>
    </cfRule>
  </conditionalFormatting>
  <conditionalFormatting sqref="H4:H49">
    <cfRule type="containsText" dxfId="447" priority="313" operator="containsText" text="Comblage">
      <formula>NOT(ISERROR(SEARCH("Comblage",H4)))</formula>
    </cfRule>
  </conditionalFormatting>
  <conditionalFormatting sqref="D4:D5">
    <cfRule type="containsText" dxfId="446" priority="449" operator="containsText" text="REPLAY DIMANCHE">
      <formula>NOT(ISERROR(SEARCH("REPLAY DIMANCHE",D4)))</formula>
    </cfRule>
    <cfRule type="containsText" dxfId="445" priority="450" operator="containsText" text="COMBLAGE">
      <formula>NOT(ISERROR(SEARCH("COMBLAGE",D4)))</formula>
    </cfRule>
  </conditionalFormatting>
  <conditionalFormatting sqref="E5:F5 E4 B4:C46">
    <cfRule type="containsText" dxfId="444" priority="442" operator="containsText" text="REPLAY DIMANCHE">
      <formula>NOT(ISERROR(SEARCH("REPLAY DIMANCHE",B4)))</formula>
    </cfRule>
    <cfRule type="containsText" dxfId="443" priority="443" operator="containsText" text="COMBLAGE">
      <formula>NOT(ISERROR(SEARCH("COMBLAGE",B4)))</formula>
    </cfRule>
  </conditionalFormatting>
  <conditionalFormatting sqref="B4:C46 D4:E4 B3:F3 D5:F46">
    <cfRule type="containsText" dxfId="442" priority="445" operator="containsText" text="LIVE">
      <formula>NOT(ISERROR(SEARCH("LIVE",B3)))</formula>
    </cfRule>
    <cfRule type="containsText" dxfId="441" priority="446" operator="containsText" text="PUB">
      <formula>NOT(ISERROR(SEARCH("PUB",B3)))</formula>
    </cfRule>
    <cfRule type="containsText" dxfId="440" priority="447" operator="containsText" text="REPLAY ACTU">
      <formula>NOT(ISERROR(SEARCH("REPLAY ACTU",B3)))</formula>
    </cfRule>
    <cfRule type="containsText" dxfId="439" priority="448" operator="containsText" text="REPLAY MAG">
      <formula>NOT(ISERROR(SEARCH("REPLAY MAG",B3)))</formula>
    </cfRule>
  </conditionalFormatting>
  <conditionalFormatting sqref="B4:F4">
    <cfRule type="containsText" dxfId="438" priority="440" operator="containsText" text="Comblage">
      <formula>NOT(ISERROR(SEARCH("Comblage",B4)))</formula>
    </cfRule>
  </conditionalFormatting>
  <conditionalFormatting sqref="B3:B46">
    <cfRule type="containsText" dxfId="437" priority="444" operator="containsText" text="JOURNAL">
      <formula>NOT(ISERROR(SEARCH("JOURNAL",B3)))</formula>
    </cfRule>
  </conditionalFormatting>
  <conditionalFormatting sqref="E9">
    <cfRule type="containsText" dxfId="436" priority="438" operator="containsText" text="REPLAY DIMANCHE">
      <formula>NOT(ISERROR(SEARCH("REPLAY DIMANCHE",E9)))</formula>
    </cfRule>
    <cfRule type="containsText" dxfId="435" priority="439" operator="containsText" text="COMBLAGE">
      <formula>NOT(ISERROR(SEARCH("COMBLAGE",E9)))</formula>
    </cfRule>
  </conditionalFormatting>
  <conditionalFormatting sqref="L3:L49">
    <cfRule type="containsText" dxfId="434" priority="333" operator="containsText" text="REPLAY DIMANCHE">
      <formula>NOT(ISERROR(SEARCH("REPLAY DIMANCHE",L3)))</formula>
    </cfRule>
    <cfRule type="containsText" dxfId="433" priority="334" operator="containsText" text="COMBLAGE">
      <formula>NOT(ISERROR(SEARCH("COMBLAGE",L3)))</formula>
    </cfRule>
  </conditionalFormatting>
  <conditionalFormatting sqref="L3:L49">
    <cfRule type="containsText" dxfId="432" priority="332" operator="containsText" text="Concert">
      <formula>NOT(ISERROR(SEARCH("Concert",L3)))</formula>
    </cfRule>
  </conditionalFormatting>
  <conditionalFormatting sqref="L3:L49">
    <cfRule type="containsText" dxfId="431" priority="331" operator="containsText" text="Comblage">
      <formula>NOT(ISERROR(SEARCH("Comblage",L3)))</formula>
    </cfRule>
  </conditionalFormatting>
  <conditionalFormatting sqref="H4 H6 H8 H10 H12 H14 H16 H18 H20 H22 H24 H26 H28 H30 H32 H34 H36 H38 H40 H42 H44 H46 H48">
    <cfRule type="containsText" dxfId="430" priority="314" operator="containsText" text="Concert">
      <formula>NOT(ISERROR(SEARCH("Concert",H4)))</formula>
    </cfRule>
  </conditionalFormatting>
  <conditionalFormatting sqref="I43:J46 I47:K49 M3:M49 H3:K3 I4:K42">
    <cfRule type="containsText" dxfId="429" priority="342" operator="containsText" text="REPLAY DIMANCHE">
      <formula>NOT(ISERROR(SEARCH("REPLAY DIMANCHE",H3)))</formula>
    </cfRule>
    <cfRule type="containsText" dxfId="428" priority="343" operator="containsText" text="COMBLAGE">
      <formula>NOT(ISERROR(SEARCH("COMBLAGE",H3)))</formula>
    </cfRule>
  </conditionalFormatting>
  <conditionalFormatting sqref="I43:J46 I47:K49 M3:M49 H3:K3 I4:K42">
    <cfRule type="containsText" dxfId="427" priority="344" operator="containsText" text="JOURNAL">
      <formula>NOT(ISERROR(SEARCH("JOURNAL",H3)))</formula>
    </cfRule>
    <cfRule type="containsText" dxfId="426" priority="345" operator="containsText" text="LIVE">
      <formula>NOT(ISERROR(SEARCH("LIVE",H3)))</formula>
    </cfRule>
    <cfRule type="containsText" dxfId="425" priority="346" operator="containsText" text="PUB">
      <formula>NOT(ISERROR(SEARCH("PUB",H3)))</formula>
    </cfRule>
    <cfRule type="containsText" dxfId="424" priority="347" operator="containsText" text="REPLAY ACTU">
      <formula>NOT(ISERROR(SEARCH("REPLAY ACTU",H3)))</formula>
    </cfRule>
    <cfRule type="containsText" dxfId="423" priority="348" operator="containsText" text="REPLAY MAG">
      <formula>NOT(ISERROR(SEARCH("REPLAY MAG",H3)))</formula>
    </cfRule>
  </conditionalFormatting>
  <conditionalFormatting sqref="M3:M49 H3:K3 I4:K4">
    <cfRule type="containsText" dxfId="422" priority="341" operator="containsText" text="Concert">
      <formula>NOT(ISERROR(SEARCH("Concert",H3)))</formula>
    </cfRule>
  </conditionalFormatting>
  <conditionalFormatting sqref="I43:J46 I47:K49 M3:M49 H2:K3 I4:K42">
    <cfRule type="containsText" dxfId="421" priority="340" operator="containsText" text="Comblage">
      <formula>NOT(ISERROR(SEARCH("Comblage",H2)))</formula>
    </cfRule>
  </conditionalFormatting>
  <conditionalFormatting sqref="L3:L49">
    <cfRule type="containsText" dxfId="420" priority="336" operator="containsText" text="LIVE">
      <formula>NOT(ISERROR(SEARCH("LIVE",L3)))</formula>
    </cfRule>
    <cfRule type="containsText" dxfId="419" priority="337" operator="containsText" text="PUB">
      <formula>NOT(ISERROR(SEARCH("PUB",L3)))</formula>
    </cfRule>
    <cfRule type="containsText" dxfId="418" priority="338" operator="containsText" text="REPLAY ACTU">
      <formula>NOT(ISERROR(SEARCH("REPLAY ACTU",L3)))</formula>
    </cfRule>
    <cfRule type="containsText" dxfId="417" priority="339" operator="containsText" text="REPLAY MAG">
      <formula>NOT(ISERROR(SEARCH("REPLAY MAG",L3)))</formula>
    </cfRule>
  </conditionalFormatting>
  <conditionalFormatting sqref="I3:I49">
    <cfRule type="containsText" dxfId="416" priority="335" operator="containsText" text="JOURNAL">
      <formula>NOT(ISERROR(SEARCH("JOURNAL",I3)))</formula>
    </cfRule>
  </conditionalFormatting>
  <conditionalFormatting sqref="H4:H49">
    <cfRule type="containsText" dxfId="415" priority="315" operator="containsText" text="REPLAY DIMANCHE">
      <formula>NOT(ISERROR(SEARCH("REPLAY DIMANCHE",H4)))</formula>
    </cfRule>
    <cfRule type="containsText" dxfId="414" priority="316" operator="containsText" text="COMBLAGE">
      <formula>NOT(ISERROR(SEARCH("COMBLAGE",H4)))</formula>
    </cfRule>
  </conditionalFormatting>
  <conditionalFormatting sqref="H4:H49">
    <cfRule type="containsText" dxfId="413" priority="317" operator="containsText" text="JOURNAL">
      <formula>NOT(ISERROR(SEARCH("JOURNAL",H4)))</formula>
    </cfRule>
    <cfRule type="containsText" dxfId="412" priority="318" operator="containsText" text="LIVE">
      <formula>NOT(ISERROR(SEARCH("LIVE",H4)))</formula>
    </cfRule>
    <cfRule type="containsText" dxfId="411" priority="319" operator="containsText" text="PUB">
      <formula>NOT(ISERROR(SEARCH("PUB",H4)))</formula>
    </cfRule>
    <cfRule type="containsText" dxfId="410" priority="320" operator="containsText" text="REPLAY ACTU">
      <formula>NOT(ISERROR(SEARCH("REPLAY ACTU",H4)))</formula>
    </cfRule>
    <cfRule type="containsText" dxfId="409" priority="321" operator="containsText" text="REPLAY MAG">
      <formula>NOT(ISERROR(SEARCH("REPLAY MAG",H4)))</formula>
    </cfRule>
  </conditionalFormatting>
  <conditionalFormatting sqref="R3:T49">
    <cfRule type="containsText" dxfId="408" priority="311" operator="containsText" text="REPLAY DIMANCHE">
      <formula>NOT(ISERROR(SEARCH("REPLAY DIMANCHE",R3)))</formula>
    </cfRule>
    <cfRule type="containsText" dxfId="407" priority="312" operator="containsText" text="COMBLAGE">
      <formula>NOT(ISERROR(SEARCH("COMBLAGE",R3)))</formula>
    </cfRule>
  </conditionalFormatting>
  <conditionalFormatting sqref="O3:P49">
    <cfRule type="containsText" dxfId="406" priority="304" operator="containsText" text="REPLAY DIMANCHE">
      <formula>NOT(ISERROR(SEARCH("REPLAY DIMANCHE",O3)))</formula>
    </cfRule>
    <cfRule type="containsText" dxfId="405" priority="305" operator="containsText" text="COMBLAGE">
      <formula>NOT(ISERROR(SEARCH("COMBLAGE",O3)))</formula>
    </cfRule>
  </conditionalFormatting>
  <conditionalFormatting sqref="O3:P49 R3:T49">
    <cfRule type="containsText" dxfId="404" priority="307" operator="containsText" text="LIVE">
      <formula>NOT(ISERROR(SEARCH("LIVE",O3)))</formula>
    </cfRule>
    <cfRule type="containsText" dxfId="403" priority="308" operator="containsText" text="PUB">
      <formula>NOT(ISERROR(SEARCH("PUB",O3)))</formula>
    </cfRule>
    <cfRule type="containsText" dxfId="402" priority="309" operator="containsText" text="REPLAY ACTU">
      <formula>NOT(ISERROR(SEARCH("REPLAY ACTU",O3)))</formula>
    </cfRule>
    <cfRule type="containsText" dxfId="401" priority="310" operator="containsText" text="REPLAY MAG">
      <formula>NOT(ISERROR(SEARCH("REPLAY MAG",O3)))</formula>
    </cfRule>
  </conditionalFormatting>
  <conditionalFormatting sqref="O3:P49 R3:T49">
    <cfRule type="containsText" dxfId="400" priority="303" operator="containsText" text="Concert">
      <formula>NOT(ISERROR(SEARCH("Concert",O3)))</formula>
    </cfRule>
  </conditionalFormatting>
  <conditionalFormatting sqref="O3:P49 R3:T49">
    <cfRule type="containsText" dxfId="399" priority="302" operator="containsText" text="Comblage">
      <formula>NOT(ISERROR(SEARCH("Comblage",O3)))</formula>
    </cfRule>
  </conditionalFormatting>
  <conditionalFormatting sqref="Q3:Q49">
    <cfRule type="containsText" dxfId="398" priority="295" operator="containsText" text="REPLAY DIMANCHE">
      <formula>NOT(ISERROR(SEARCH("REPLAY DIMANCHE",Q3)))</formula>
    </cfRule>
    <cfRule type="containsText" dxfId="397" priority="296" operator="containsText" text="COMBLAGE">
      <formula>NOT(ISERROR(SEARCH("COMBLAGE",Q3)))</formula>
    </cfRule>
  </conditionalFormatting>
  <conditionalFormatting sqref="Q3:Q49">
    <cfRule type="containsText" dxfId="396" priority="297" operator="containsText" text="JOURNAL">
      <formula>NOT(ISERROR(SEARCH("JOURNAL",Q3)))</formula>
    </cfRule>
    <cfRule type="containsText" dxfId="395" priority="298" operator="containsText" text="LIVE">
      <formula>NOT(ISERROR(SEARCH("LIVE",Q3)))</formula>
    </cfRule>
    <cfRule type="containsText" dxfId="394" priority="299" operator="containsText" text="PUB">
      <formula>NOT(ISERROR(SEARCH("PUB",Q3)))</formula>
    </cfRule>
    <cfRule type="containsText" dxfId="393" priority="300" operator="containsText" text="REPLAY ACTU">
      <formula>NOT(ISERROR(SEARCH("REPLAY ACTU",Q3)))</formula>
    </cfRule>
    <cfRule type="containsText" dxfId="392" priority="301" operator="containsText" text="REPLAY MAG">
      <formula>NOT(ISERROR(SEARCH("REPLAY MAG",Q3)))</formula>
    </cfRule>
  </conditionalFormatting>
  <conditionalFormatting sqref="Q3:Q49">
    <cfRule type="containsText" dxfId="391" priority="294" operator="containsText" text="Concert">
      <formula>NOT(ISERROR(SEARCH("Concert",Q3)))</formula>
    </cfRule>
  </conditionalFormatting>
  <conditionalFormatting sqref="Q3:Q49">
    <cfRule type="containsText" dxfId="390" priority="293" operator="containsText" text="Comblage">
      <formula>NOT(ISERROR(SEARCH("Comblage",Q3)))</formula>
    </cfRule>
  </conditionalFormatting>
  <conditionalFormatting sqref="P3:P49">
    <cfRule type="containsText" dxfId="389" priority="306" operator="containsText" text="JOURNAL">
      <formula>NOT(ISERROR(SEARCH("JOURNAL",P3)))</formula>
    </cfRule>
  </conditionalFormatting>
  <conditionalFormatting sqref="W3:W48">
    <cfRule type="containsText" dxfId="388" priority="190" operator="containsText" text="REPLAY DIMANCHE">
      <formula>NOT(ISERROR(SEARCH("REPLAY DIMANCHE",W3)))</formula>
    </cfRule>
    <cfRule type="containsText" dxfId="387" priority="191" operator="containsText" text="COMBLAGE">
      <formula>NOT(ISERROR(SEARCH("COMBLAGE",W3)))</formula>
    </cfRule>
  </conditionalFormatting>
  <conditionalFormatting sqref="W3:W48">
    <cfRule type="containsText" dxfId="386" priority="193" operator="containsText" text="LIVE">
      <formula>NOT(ISERROR(SEARCH("LIVE",W3)))</formula>
    </cfRule>
    <cfRule type="containsText" dxfId="385" priority="194" operator="containsText" text="PUB">
      <formula>NOT(ISERROR(SEARCH("PUB",W3)))</formula>
    </cfRule>
    <cfRule type="containsText" dxfId="384" priority="195" operator="containsText" text="REPLAY ACTU">
      <formula>NOT(ISERROR(SEARCH("REPLAY ACTU",W3)))</formula>
    </cfRule>
    <cfRule type="containsText" dxfId="383" priority="196" operator="containsText" text="REPLAY MAG">
      <formula>NOT(ISERROR(SEARCH("REPLAY MAG",W3)))</formula>
    </cfRule>
  </conditionalFormatting>
  <conditionalFormatting sqref="W3:W48">
    <cfRule type="containsText" dxfId="382" priority="189" operator="containsText" text="Concert">
      <formula>NOT(ISERROR(SEARCH("Concert",W3)))</formula>
    </cfRule>
  </conditionalFormatting>
  <conditionalFormatting sqref="W3:W48">
    <cfRule type="containsText" dxfId="381" priority="188" operator="containsText" text="Comblage">
      <formula>NOT(ISERROR(SEARCH("Comblage",W3)))</formula>
    </cfRule>
  </conditionalFormatting>
  <conditionalFormatting sqref="W3:W48">
    <cfRule type="containsText" dxfId="380" priority="192" operator="containsText" text="JOURNAL">
      <formula>NOT(ISERROR(SEARCH("JOURNAL",W3)))</formula>
    </cfRule>
  </conditionalFormatting>
  <conditionalFormatting sqref="AD40:AD41 AD23:AD34 AD3:AD21">
    <cfRule type="containsText" dxfId="379" priority="136" operator="containsText" text="REPLAY DIMANCHE">
      <formula>NOT(ISERROR(SEARCH("REPLAY DIMANCHE",AD3)))</formula>
    </cfRule>
    <cfRule type="containsText" dxfId="378" priority="137" operator="containsText" text="COMBLAGE">
      <formula>NOT(ISERROR(SEARCH("COMBLAGE",AD3)))</formula>
    </cfRule>
  </conditionalFormatting>
  <conditionalFormatting sqref="AD22 AD35:AD39 AD42:AD45">
    <cfRule type="containsText" dxfId="377" priority="129" operator="containsText" text="REPLAY DIMANCHE">
      <formula>NOT(ISERROR(SEARCH("REPLAY DIMANCHE",AD22)))</formula>
    </cfRule>
    <cfRule type="containsText" dxfId="376" priority="130" operator="containsText" text="COMBLAGE">
      <formula>NOT(ISERROR(SEARCH("COMBLAGE",AD22)))</formula>
    </cfRule>
  </conditionalFormatting>
  <conditionalFormatting sqref="AD3:AD45">
    <cfRule type="containsText" dxfId="375" priority="132" operator="containsText" text="LIVE">
      <formula>NOT(ISERROR(SEARCH("LIVE",AD3)))</formula>
    </cfRule>
    <cfRule type="containsText" dxfId="374" priority="133" operator="containsText" text="PUB">
      <formula>NOT(ISERROR(SEARCH("PUB",AD3)))</formula>
    </cfRule>
    <cfRule type="containsText" dxfId="373" priority="134" operator="containsText" text="REPLAY ACTU">
      <formula>NOT(ISERROR(SEARCH("REPLAY ACTU",AD3)))</formula>
    </cfRule>
    <cfRule type="containsText" dxfId="372" priority="135" operator="containsText" text="REPLAY MAG">
      <formula>NOT(ISERROR(SEARCH("REPLAY MAG",AD3)))</formula>
    </cfRule>
  </conditionalFormatting>
  <conditionalFormatting sqref="AD3:AD45">
    <cfRule type="containsText" dxfId="371" priority="128" operator="containsText" text="Concert">
      <formula>NOT(ISERROR(SEARCH("Concert",AD3)))</formula>
    </cfRule>
  </conditionalFormatting>
  <conditionalFormatting sqref="AD3:AD45">
    <cfRule type="containsText" dxfId="370" priority="127" operator="containsText" text="Comblage">
      <formula>NOT(ISERROR(SEARCH("Comblage",AD3)))</formula>
    </cfRule>
  </conditionalFormatting>
  <conditionalFormatting sqref="AD3:AD45">
    <cfRule type="containsText" dxfId="369" priority="131" operator="containsText" text="JOURNAL">
      <formula>NOT(ISERROR(SEARCH("JOURNAL",AD3)))</formula>
    </cfRule>
  </conditionalFormatting>
  <conditionalFormatting sqref="AD14">
    <cfRule type="containsText" dxfId="368" priority="126" operator="containsText" text="EMISSION SPECIALE">
      <formula>NOT(ISERROR(SEARCH("EMISSION SPECIALE",AD14)))</formula>
    </cfRule>
  </conditionalFormatting>
  <conditionalFormatting sqref="AK3 AK15:AK84">
    <cfRule type="containsText" dxfId="367" priority="48" operator="containsText" text="REPLAY DIMANCHE">
      <formula>NOT(ISERROR(SEARCH("REPLAY DIMANCHE",AK3)))</formula>
    </cfRule>
    <cfRule type="containsText" dxfId="366" priority="49" operator="containsText" text="COMBLAGE">
      <formula>NOT(ISERROR(SEARCH("COMBLAGE",AK3)))</formula>
    </cfRule>
  </conditionalFormatting>
  <conditionalFormatting sqref="AK4:AK14">
    <cfRule type="containsText" dxfId="365" priority="41" operator="containsText" text="REPLAY DIMANCHE">
      <formula>NOT(ISERROR(SEARCH("REPLAY DIMANCHE",AK4)))</formula>
    </cfRule>
    <cfRule type="containsText" dxfId="364" priority="42" operator="containsText" text="COMBLAGE">
      <formula>NOT(ISERROR(SEARCH("COMBLAGE",AK4)))</formula>
    </cfRule>
  </conditionalFormatting>
  <conditionalFormatting sqref="AK3:AK84">
    <cfRule type="containsText" dxfId="363" priority="43" operator="containsText" text="JOURNAL">
      <formula>NOT(ISERROR(SEARCH("JOURNAL",AK3)))</formula>
    </cfRule>
    <cfRule type="containsText" dxfId="362" priority="44" operator="containsText" text="LIVE">
      <formula>NOT(ISERROR(SEARCH("LIVE",AK3)))</formula>
    </cfRule>
    <cfRule type="containsText" dxfId="361" priority="45" operator="containsText" text="PUB">
      <formula>NOT(ISERROR(SEARCH("PUB",AK3)))</formula>
    </cfRule>
    <cfRule type="containsText" dxfId="360" priority="46" operator="containsText" text="REPLAY ACTU">
      <formula>NOT(ISERROR(SEARCH("REPLAY ACTU",AK3)))</formula>
    </cfRule>
    <cfRule type="containsText" dxfId="359" priority="47" operator="containsText" text="REPLAY MAG">
      <formula>NOT(ISERROR(SEARCH("REPLAY MAG",AK3)))</formula>
    </cfRule>
  </conditionalFormatting>
  <conditionalFormatting sqref="AK3:AK84">
    <cfRule type="containsText" dxfId="358" priority="40" operator="containsText" text="Concert">
      <formula>NOT(ISERROR(SEARCH("Concert",AK3)))</formula>
    </cfRule>
  </conditionalFormatting>
  <conditionalFormatting sqref="AK3:AK84">
    <cfRule type="containsText" dxfId="357" priority="39" operator="containsText" text="Comblage">
      <formula>NOT(ISERROR(SEARCH("Comblage",AK3)))</formula>
    </cfRule>
  </conditionalFormatting>
  <conditionalFormatting sqref="AR3:AR105">
    <cfRule type="containsText" dxfId="356" priority="19" operator="containsText" text="REPLAY DIMANCHE">
      <formula>NOT(ISERROR(SEARCH("REPLAY DIMANCHE",AR3)))</formula>
    </cfRule>
    <cfRule type="containsText" dxfId="355" priority="20" operator="containsText" text="COMBLAGE">
      <formula>NOT(ISERROR(SEARCH("COMBLAGE",AR3)))</formula>
    </cfRule>
  </conditionalFormatting>
  <conditionalFormatting sqref="AR3:AR105">
    <cfRule type="containsText" dxfId="354" priority="14" operator="containsText" text="JOURNAL">
      <formula>NOT(ISERROR(SEARCH("JOURNAL",AR3)))</formula>
    </cfRule>
    <cfRule type="containsText" dxfId="353" priority="15" operator="containsText" text="LIVE">
      <formula>NOT(ISERROR(SEARCH("LIVE",AR3)))</formula>
    </cfRule>
    <cfRule type="containsText" dxfId="352" priority="16" operator="containsText" text="PUB">
      <formula>NOT(ISERROR(SEARCH("PUB",AR3)))</formula>
    </cfRule>
    <cfRule type="containsText" dxfId="351" priority="17" operator="containsText" text="REPLAY ACTU">
      <formula>NOT(ISERROR(SEARCH("REPLAY ACTU",AR3)))</formula>
    </cfRule>
    <cfRule type="containsText" dxfId="350" priority="18" operator="containsText" text="REPLAY MAG">
      <formula>NOT(ISERROR(SEARCH("REPLAY MAG",AR3)))</formula>
    </cfRule>
  </conditionalFormatting>
  <conditionalFormatting sqref="AR3:AR105">
    <cfRule type="containsText" dxfId="349" priority="13" operator="containsText" text="Concert">
      <formula>NOT(ISERROR(SEARCH("Concert",AR3)))</formula>
    </cfRule>
  </conditionalFormatting>
  <conditionalFormatting sqref="AR3:AR105">
    <cfRule type="containsText" dxfId="348" priority="12" operator="containsText" text="Comblage">
      <formula>NOT(ISERROR(SEARCH("Comblage",AR3)))</formula>
    </cfRule>
  </conditionalFormatting>
  <conditionalFormatting sqref="AO3 AO15:AO84">
    <cfRule type="containsText" dxfId="347" priority="10" operator="containsText" text="REPLAY DIMANCHE">
      <formula>NOT(ISERROR(SEARCH("REPLAY DIMANCHE",AO3)))</formula>
    </cfRule>
    <cfRule type="containsText" dxfId="346" priority="11" operator="containsText" text="COMBLAGE">
      <formula>NOT(ISERROR(SEARCH("COMBLAGE",AO3)))</formula>
    </cfRule>
  </conditionalFormatting>
  <conditionalFormatting sqref="AO4:AO14">
    <cfRule type="containsText" dxfId="345" priority="3" operator="containsText" text="REPLAY DIMANCHE">
      <formula>NOT(ISERROR(SEARCH("REPLAY DIMANCHE",AO4)))</formula>
    </cfRule>
    <cfRule type="containsText" dxfId="344" priority="4" operator="containsText" text="COMBLAGE">
      <formula>NOT(ISERROR(SEARCH("COMBLAGE",AO4)))</formula>
    </cfRule>
  </conditionalFormatting>
  <conditionalFormatting sqref="AO3:AO84">
    <cfRule type="containsText" dxfId="343" priority="5" operator="containsText" text="JOURNAL">
      <formula>NOT(ISERROR(SEARCH("JOURNAL",AO3)))</formula>
    </cfRule>
    <cfRule type="containsText" dxfId="342" priority="6" operator="containsText" text="LIVE">
      <formula>NOT(ISERROR(SEARCH("LIVE",AO3)))</formula>
    </cfRule>
    <cfRule type="containsText" dxfId="341" priority="7" operator="containsText" text="PUB">
      <formula>NOT(ISERROR(SEARCH("PUB",AO3)))</formula>
    </cfRule>
    <cfRule type="containsText" dxfId="340" priority="8" operator="containsText" text="REPLAY ACTU">
      <formula>NOT(ISERROR(SEARCH("REPLAY ACTU",AO3)))</formula>
    </cfRule>
    <cfRule type="containsText" dxfId="339" priority="9" operator="containsText" text="REPLAY MAG">
      <formula>NOT(ISERROR(SEARCH("REPLAY MAG",AO3)))</formula>
    </cfRule>
  </conditionalFormatting>
  <conditionalFormatting sqref="AO3:AO84">
    <cfRule type="containsText" dxfId="338" priority="2" operator="containsText" text="Concert">
      <formula>NOT(ISERROR(SEARCH("Concert",AO3)))</formula>
    </cfRule>
  </conditionalFormatting>
  <conditionalFormatting sqref="AO3:AO84">
    <cfRule type="containsText" dxfId="337" priority="1" operator="containsText" text="Comblage">
      <formula>NOT(ISERROR(SEARCH("Comblage",AO3)))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4" operator="containsText" text="REPLAY DIMANCHE" id="{52C5CE1D-CAEE-3541-ACE4-6DBCBD093512}">
            <xm:f>NOT(ISERROR(SEARCH("REPLAY DIMANCHE",Jeudi!V2)))</xm:f>
            <x14:dxf>
              <font>
                <color theme="0"/>
              </font>
              <fill>
                <patternFill>
                  <bgColor theme="1" tint="0.34998626667073579"/>
                </patternFill>
              </fill>
            </x14:dxf>
          </x14:cfRule>
          <x14:cfRule type="containsText" priority="225" operator="containsText" text="COMBLAGE" id="{105CD045-36A1-A640-B57F-2C08655DDE95}">
            <xm:f>NOT(ISERROR(SEARCH("COMBLAGE",Jeudi!V2)))</xm:f>
            <x14:dxf>
              <font>
                <color theme="1"/>
              </font>
              <fill>
                <patternFill patternType="none">
                  <bgColor auto="1"/>
                </patternFill>
              </fill>
            </x14:dxf>
          </x14:cfRule>
          <xm:sqref>V2:Y2 V3:V48 X3:Y48</xm:sqref>
        </x14:conditionalFormatting>
        <x14:conditionalFormatting xmlns:xm="http://schemas.microsoft.com/office/excel/2006/main">
          <x14:cfRule type="containsText" priority="220" operator="containsText" text="LIVE" id="{7BC91161-C38C-DF4E-A797-EF170B249997}">
            <xm:f>NOT(ISERROR(SEARCH("LIVE",Jeudi!V3)))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221" operator="containsText" text="PUB" id="{8DB2D671-5955-064C-A41F-A5A0C6E00B9D}">
            <xm:f>NOT(ISERROR(SEARCH("PUB",Jeudi!V3)))</xm:f>
            <x14:dxf>
              <font>
                <color theme="0"/>
              </font>
              <fill>
                <patternFill>
                  <bgColor rgb="FFE676E0"/>
                </patternFill>
              </fill>
            </x14:dxf>
          </x14:cfRule>
          <x14:cfRule type="containsText" priority="222" operator="containsText" text="REPLAY ACTU" id="{C51273E1-D731-7D45-BB9C-C85F05AC0A21}">
            <xm:f>NOT(ISERROR(SEARCH("REPLAY ACTU",Jeudi!V3)))</xm:f>
            <x14:dxf>
              <font>
                <color theme="0"/>
              </font>
              <fill>
                <patternFill>
                  <bgColor rgb="FF2F75B4"/>
                </patternFill>
              </fill>
            </x14:dxf>
          </x14:cfRule>
          <x14:cfRule type="containsText" priority="223" operator="containsText" text="REPLAY MAG" id="{785805BD-6FDC-F84C-B4E7-AD4513C044E3}">
            <xm:f>NOT(ISERROR(SEARCH("REPLAY MAG",Jeudi!V3)))</xm:f>
            <x14:dxf>
              <font>
                <b/>
                <i val="0"/>
                <u val="none"/>
                <color theme="1"/>
              </font>
              <fill>
                <patternFill>
                  <bgColor rgb="FFF5B084"/>
                </patternFill>
              </fill>
            </x14:dxf>
          </x14:cfRule>
          <xm:sqref>V3:V48</xm:sqref>
        </x14:conditionalFormatting>
        <x14:conditionalFormatting xmlns:xm="http://schemas.microsoft.com/office/excel/2006/main">
          <x14:cfRule type="containsText" priority="216" operator="containsText" text="Concert" id="{F20A90CB-5065-2A43-808D-1DB9F3E44BF5}">
            <xm:f>NOT(ISERROR(SEARCH("Concert",Jeudi!V3)))</xm:f>
            <x14:dxf>
              <font>
                <color theme="0"/>
              </font>
              <fill>
                <patternFill>
                  <bgColor rgb="FF9B10C8"/>
                </patternFill>
              </fill>
            </x14:dxf>
          </x14:cfRule>
          <xm:sqref>V3:V48 X3:Y48</xm:sqref>
        </x14:conditionalFormatting>
        <x14:conditionalFormatting xmlns:xm="http://schemas.microsoft.com/office/excel/2006/main">
          <x14:cfRule type="containsText" priority="215" operator="containsText" text="Comblage" id="{30016257-8AA0-CD44-8512-25B197674079}">
            <xm:f>NOT(ISERROR(SEARCH("Comblage",Jeudi!V2)))</xm:f>
            <x14:dxf>
              <font>
                <u val="none"/>
                <color rgb="FFFFFF00"/>
              </font>
              <fill>
                <patternFill>
                  <bgColor theme="1" tint="0.14996795556505021"/>
                </patternFill>
              </fill>
            </x14:dxf>
          </x14:cfRule>
          <xm:sqref>V2:Y2 V3:V48 X3:Y48</xm:sqref>
        </x14:conditionalFormatting>
        <x14:conditionalFormatting xmlns:xm="http://schemas.microsoft.com/office/excel/2006/main">
          <x14:cfRule type="containsText" priority="210" operator="containsText" text="JOURNAL" id="{715ACE87-E3AD-B14A-A1A7-29B81FF3FB65}">
            <xm:f>NOT(ISERROR(SEARCH("JOURNAL",Jeudi!X3)))</xm:f>
            <x14:dxf>
              <font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211" operator="containsText" text="LIVE" id="{FCE247C2-3D1B-E943-8F3B-1571C8756672}">
            <xm:f>NOT(ISERROR(SEARCH("LIVE",Jeudi!X3)))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212" operator="containsText" text="PUB" id="{0DF92724-F7E0-9041-8573-95D2632DD931}">
            <xm:f>NOT(ISERROR(SEARCH("PUB",Jeudi!X3)))</xm:f>
            <x14:dxf>
              <font>
                <color theme="0"/>
              </font>
              <fill>
                <patternFill>
                  <bgColor rgb="FFE676E0"/>
                </patternFill>
              </fill>
            </x14:dxf>
          </x14:cfRule>
          <x14:cfRule type="containsText" priority="213" operator="containsText" text="REPLAY ACTU" id="{0E57A0FE-C7FB-A744-8AAC-E9C4EDF588B9}">
            <xm:f>NOT(ISERROR(SEARCH("REPLAY ACTU",Jeudi!X3)))</xm:f>
            <x14:dxf>
              <font>
                <color theme="0"/>
              </font>
              <fill>
                <patternFill>
                  <bgColor rgb="FF2F75B4"/>
                </patternFill>
              </fill>
            </x14:dxf>
          </x14:cfRule>
          <x14:cfRule type="containsText" priority="214" operator="containsText" text="REPLAY MAG" id="{23EBA6A1-8424-B945-BB4E-F4AC17C1077F}">
            <xm:f>NOT(ISERROR(SEARCH("REPLAY MAG",Jeudi!X3)))</xm:f>
            <x14:dxf>
              <font>
                <b/>
                <i val="0"/>
                <u val="none"/>
                <color theme="1"/>
              </font>
              <fill>
                <patternFill>
                  <bgColor rgb="FFF5B084"/>
                </patternFill>
              </fill>
            </x14:dxf>
          </x14:cfRule>
          <xm:sqref>X3:Y48</xm:sqref>
        </x14:conditionalFormatting>
        <x14:conditionalFormatting xmlns:xm="http://schemas.microsoft.com/office/excel/2006/main">
          <x14:cfRule type="containsText" priority="217" operator="containsText" text="REPLAY DIMANCHE" id="{69E6790A-730C-0241-8AD0-5D8A71866CEF}">
            <xm:f>NOT(ISERROR(SEARCH("REPLAY DIMANCHE",Jeudi!AA2)))</xm:f>
            <x14:dxf>
              <font>
                <color theme="0"/>
              </font>
              <fill>
                <patternFill>
                  <bgColor theme="1" tint="0.34998626667073579"/>
                </patternFill>
              </fill>
            </x14:dxf>
          </x14:cfRule>
          <x14:cfRule type="containsText" priority="218" operator="containsText" text="COMBLAGE" id="{6E52C195-B9DA-7749-AE70-EF3FCC2C5B62}">
            <xm:f>NOT(ISERROR(SEARCH("COMBLAGE",Jeudi!AA2)))</xm:f>
            <x14:dxf>
              <font>
                <color theme="1"/>
              </font>
              <fill>
                <patternFill patternType="none">
                  <bgColor auto="1"/>
                </patternFill>
              </fill>
            </x14:dxf>
          </x14:cfRule>
          <xm:sqref>Z2:AA48</xm:sqref>
        </x14:conditionalFormatting>
        <x14:conditionalFormatting xmlns:xm="http://schemas.microsoft.com/office/excel/2006/main">
          <x14:cfRule type="containsText" priority="534" operator="containsText" text="LIVE" id="{3B6E0BEC-98C7-BD47-A350-A187EEDD9807}">
            <xm:f>NOT(ISERROR(SEARCH("LIVE",Jeudi!AA3)))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534" operator="containsText" text="PUB" id="{6C92B6FD-94DF-2A4E-8164-B7EDA4E10CD2}">
            <xm:f>NOT(ISERROR(SEARCH("PUB",Jeudi!AA3)))</xm:f>
            <x14:dxf>
              <font>
                <color theme="0"/>
              </font>
              <fill>
                <patternFill>
                  <bgColor rgb="FFE676E0"/>
                </patternFill>
              </fill>
            </x14:dxf>
          </x14:cfRule>
          <x14:cfRule type="containsText" priority="534" operator="containsText" text="REPLAY ACTU" id="{5865C940-2FDC-684E-AE27-F353805E7B4E}">
            <xm:f>NOT(ISERROR(SEARCH("REPLAY ACTU",Jeudi!AA3)))</xm:f>
            <x14:dxf>
              <font>
                <color theme="0"/>
              </font>
              <fill>
                <patternFill>
                  <bgColor rgb="FF2F75B4"/>
                </patternFill>
              </fill>
            </x14:dxf>
          </x14:cfRule>
          <x14:cfRule type="containsText" priority="534" operator="containsText" text="REPLAY MAG" id="{9F941141-814E-AB4A-BE6B-52D3100F5360}">
            <xm:f>NOT(ISERROR(SEARCH("REPLAY MAG",Jeudi!AA3)))</xm:f>
            <x14:dxf>
              <font>
                <b/>
                <i val="0"/>
                <u val="none"/>
                <color theme="1"/>
              </font>
              <fill>
                <patternFill>
                  <bgColor rgb="FFF5B084"/>
                </patternFill>
              </fill>
            </x14:dxf>
          </x14:cfRule>
          <xm:sqref>Z3:AA48</xm:sqref>
        </x14:conditionalFormatting>
        <x14:conditionalFormatting xmlns:xm="http://schemas.microsoft.com/office/excel/2006/main">
          <x14:cfRule type="containsText" priority="659" operator="containsText" text="Comblage" id="{880089CF-E927-0C47-BF4A-B5768FDAB166}">
            <xm:f>NOT(ISERROR(SEARCH("Comblage",Jeudi!AA2)))</xm:f>
            <x14:dxf>
              <font>
                <u val="none"/>
                <color rgb="FFFFFF00"/>
              </font>
              <fill>
                <patternFill>
                  <bgColor theme="1" tint="0.14996795556505021"/>
                </patternFill>
              </fill>
            </x14:dxf>
          </x14:cfRule>
          <xm:sqref>Z2:AA48</xm:sqref>
        </x14:conditionalFormatting>
        <x14:conditionalFormatting xmlns:xm="http://schemas.microsoft.com/office/excel/2006/main">
          <x14:cfRule type="containsText" priority="667" operator="containsText" text="Concert" id="{DB4B8656-5222-F64F-B4D3-3D19153AE00A}">
            <xm:f>NOT(ISERROR(SEARCH("Concert",Jeudi!AA3)))</xm:f>
            <x14:dxf>
              <font>
                <color theme="0"/>
              </font>
              <fill>
                <patternFill>
                  <bgColor rgb="FF9B10C8"/>
                </patternFill>
              </fill>
            </x14:dxf>
          </x14:cfRule>
          <xm:sqref>Z3:AA48</xm:sqref>
        </x14:conditionalFormatting>
        <x14:conditionalFormatting xmlns:xm="http://schemas.microsoft.com/office/excel/2006/main">
          <x14:cfRule type="containsText" priority="157" operator="containsText" text="REPLAY DIMANCHE" id="{44E604CA-7AF8-9142-AF3B-FED0193D072C}">
            <xm:f>NOT(ISERROR(SEARCH("REPLAY DIMANCHE",Vendredi!AC2)))</xm:f>
            <x14:dxf>
              <font>
                <color theme="0"/>
              </font>
              <fill>
                <patternFill>
                  <bgColor theme="1" tint="0.34998626667073579"/>
                </patternFill>
              </fill>
            </x14:dxf>
          </x14:cfRule>
          <x14:cfRule type="containsText" priority="158" operator="containsText" text="COMBLAGE" id="{5AB82407-E52E-004A-B153-012D3DCB00A6}">
            <xm:f>NOT(ISERROR(SEARCH("COMBLAGE",Vendredi!AC2)))</xm:f>
            <x14:dxf>
              <font>
                <color theme="1"/>
              </font>
              <fill>
                <patternFill patternType="none">
                  <bgColor auto="1"/>
                </patternFill>
              </fill>
            </x14:dxf>
          </x14:cfRule>
          <xm:sqref>AE40:AF41 AE23:AF34 AC2:AF2 AE22 AE35:AE39 AE42:AE45 AC3:AC45 AE3:AF21</xm:sqref>
        </x14:conditionalFormatting>
        <x14:conditionalFormatting xmlns:xm="http://schemas.microsoft.com/office/excel/2006/main">
          <x14:cfRule type="containsText" priority="153" operator="containsText" text="LIVE" id="{06D29F42-1728-EA46-A956-C932EF46DB87}">
            <xm:f>NOT(ISERROR(SEARCH("LIVE",Vendredi!AC3)))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154" operator="containsText" text="PUB" id="{A6CAEB4A-EBA2-1340-BB06-127AD58B124D}">
            <xm:f>NOT(ISERROR(SEARCH("PUB",Vendredi!AC3)))</xm:f>
            <x14:dxf>
              <font>
                <color theme="0"/>
              </font>
              <fill>
                <patternFill>
                  <bgColor rgb="FFE676E0"/>
                </patternFill>
              </fill>
            </x14:dxf>
          </x14:cfRule>
          <x14:cfRule type="containsText" priority="155" operator="containsText" text="REPLAY ACTU" id="{B67589D8-3A93-CA47-8A69-4A9440EAA1DC}">
            <xm:f>NOT(ISERROR(SEARCH("REPLAY ACTU",Vendredi!AC3)))</xm:f>
            <x14:dxf>
              <font>
                <color theme="0"/>
              </font>
              <fill>
                <patternFill>
                  <bgColor rgb="FF2F75B4"/>
                </patternFill>
              </fill>
            </x14:dxf>
          </x14:cfRule>
          <x14:cfRule type="containsText" priority="156" operator="containsText" text="REPLAY MAG" id="{4608715B-FF62-0C46-B815-29374CA3F11E}">
            <xm:f>NOT(ISERROR(SEARCH("REPLAY MAG",Vendredi!AC3)))</xm:f>
            <x14:dxf>
              <font>
                <b/>
                <i val="0"/>
                <u val="none"/>
                <color theme="1"/>
              </font>
              <fill>
                <patternFill>
                  <bgColor rgb="FFF5B084"/>
                </patternFill>
              </fill>
            </x14:dxf>
          </x14:cfRule>
          <xm:sqref>AE22 AE35:AE39 AE42:AE45 AE40:AF41 AE23:AF34 AC3:AC45 AE3:AF21</xm:sqref>
        </x14:conditionalFormatting>
        <x14:conditionalFormatting xmlns:xm="http://schemas.microsoft.com/office/excel/2006/main">
          <x14:cfRule type="containsText" priority="149" operator="containsText" text="Concert" id="{F3F6C824-CD3D-DC43-8F7D-0330DD0D2D4C}">
            <xm:f>NOT(ISERROR(SEARCH("Concert",Vendredi!AC3)))</xm:f>
            <x14:dxf>
              <font>
                <color theme="0"/>
              </font>
              <fill>
                <patternFill>
                  <bgColor rgb="FF9B10C8"/>
                </patternFill>
              </fill>
            </x14:dxf>
          </x14:cfRule>
          <xm:sqref>AE22 AE35:AE39 AE42:AE45 AE40:AF41 AE23:AF34 AC3:AC45 AE3:AF21</xm:sqref>
        </x14:conditionalFormatting>
        <x14:conditionalFormatting xmlns:xm="http://schemas.microsoft.com/office/excel/2006/main">
          <x14:cfRule type="containsText" priority="148" operator="containsText" text="Comblage" id="{F5C1843F-F8B7-5744-8581-401500A43897}">
            <xm:f>NOT(ISERROR(SEARCH("Comblage",Vendredi!AC2)))</xm:f>
            <x14:dxf>
              <font>
                <u val="none"/>
                <color rgb="FFFFFF00"/>
              </font>
              <fill>
                <patternFill>
                  <bgColor theme="1" tint="0.14996795556505021"/>
                </patternFill>
              </fill>
            </x14:dxf>
          </x14:cfRule>
          <xm:sqref>AE22 AE35:AE39 AE42:AE45 AE40:AF41 AE23:AF34 AC2:AF2 AC3:AC45 AE3:AF21</xm:sqref>
        </x14:conditionalFormatting>
        <x14:conditionalFormatting xmlns:xm="http://schemas.microsoft.com/office/excel/2006/main">
          <x14:cfRule type="containsText" priority="165" operator="containsText" text="REPLAY DIMANCHE" id="{08504320-8BE0-7445-9FEC-616F251F67FA}">
            <xm:f>NOT(ISERROR(SEARCH("REPLAY DIMANCHE",Vendredi!AH2)))</xm:f>
            <x14:dxf>
              <font>
                <color theme="0"/>
              </font>
              <fill>
                <patternFill>
                  <bgColor theme="1" tint="0.34998626667073579"/>
                </patternFill>
              </fill>
            </x14:dxf>
          </x14:cfRule>
          <x14:cfRule type="containsText" priority="166" operator="containsText" text="COMBLAGE" id="{E9F06FD0-D9EC-AC41-BA75-F9BB80BC2BAD}">
            <xm:f>NOT(ISERROR(SEARCH("COMBLAGE",Vendredi!AH2)))</xm:f>
            <x14:dxf>
              <font>
                <color theme="1"/>
              </font>
              <fill>
                <patternFill patternType="none">
                  <bgColor auto="1"/>
                </patternFill>
              </fill>
            </x14:dxf>
          </x14:cfRule>
          <xm:sqref>AG2:AH45</xm:sqref>
        </x14:conditionalFormatting>
        <x14:conditionalFormatting xmlns:xm="http://schemas.microsoft.com/office/excel/2006/main">
          <x14:cfRule type="containsText" priority="161" operator="containsText" text="LIVE" id="{BC06577F-E162-7D42-872A-C6CF4F1F22C6}">
            <xm:f>NOT(ISERROR(SEARCH("LIVE",Vendredi!AH3)))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162" operator="containsText" text="PUB" id="{2521DB8E-CE4C-1244-B27D-FA040415F096}">
            <xm:f>NOT(ISERROR(SEARCH("PUB",Vendredi!AH3)))</xm:f>
            <x14:dxf>
              <font>
                <color theme="0"/>
              </font>
              <fill>
                <patternFill>
                  <bgColor rgb="FFE676E0"/>
                </patternFill>
              </fill>
            </x14:dxf>
          </x14:cfRule>
          <x14:cfRule type="containsText" priority="163" operator="containsText" text="REPLAY ACTU" id="{35873B80-FE67-CE40-A797-76DEEE0BDDDD}">
            <xm:f>NOT(ISERROR(SEARCH("REPLAY ACTU",Vendredi!AH3)))</xm:f>
            <x14:dxf>
              <font>
                <color theme="0"/>
              </font>
              <fill>
                <patternFill>
                  <bgColor rgb="FF2F75B4"/>
                </patternFill>
              </fill>
            </x14:dxf>
          </x14:cfRule>
          <x14:cfRule type="containsText" priority="164" operator="containsText" text="REPLAY MAG" id="{E59F3A25-AF52-1940-9A69-6DCD05719C58}">
            <xm:f>NOT(ISERROR(SEARCH("REPLAY MAG",Vendredi!AH3)))</xm:f>
            <x14:dxf>
              <font>
                <b/>
                <i val="0"/>
                <u val="none"/>
                <color theme="1"/>
              </font>
              <fill>
                <patternFill>
                  <bgColor rgb="FFF5B084"/>
                </patternFill>
              </fill>
            </x14:dxf>
          </x14:cfRule>
          <xm:sqref>AG3:AH45</xm:sqref>
        </x14:conditionalFormatting>
        <x14:conditionalFormatting xmlns:xm="http://schemas.microsoft.com/office/excel/2006/main">
          <x14:cfRule type="containsText" priority="668" operator="containsText" text="Concert" id="{E07ED5F0-4C8F-9A49-98F2-6376E7F08BEA}">
            <xm:f>NOT(ISERROR(SEARCH("Concert",Vendredi!AH3)))</xm:f>
            <x14:dxf>
              <font>
                <color theme="0"/>
              </font>
              <fill>
                <patternFill>
                  <bgColor rgb="FF9B10C8"/>
                </patternFill>
              </fill>
            </x14:dxf>
          </x14:cfRule>
          <xm:sqref>AG3:AH45</xm:sqref>
        </x14:conditionalFormatting>
        <x14:conditionalFormatting xmlns:xm="http://schemas.microsoft.com/office/excel/2006/main">
          <x14:cfRule type="containsText" priority="669" operator="containsText" text="Comblage" id="{1DFFF780-E35A-894E-9080-E5BD42C764E1}">
            <xm:f>NOT(ISERROR(SEARCH("Comblage",Vendredi!AH2)))</xm:f>
            <x14:dxf>
              <font>
                <u val="none"/>
                <color rgb="FFFFFF00"/>
              </font>
              <fill>
                <patternFill>
                  <bgColor theme="1" tint="0.14996795556505021"/>
                </patternFill>
              </fill>
            </x14:dxf>
          </x14:cfRule>
          <xm:sqref>AG2:AH45</xm:sqref>
        </x14:conditionalFormatting>
        <x14:conditionalFormatting xmlns:xm="http://schemas.microsoft.com/office/excel/2006/main">
          <x14:cfRule type="containsText" priority="77" operator="containsText" text="REPLAY DIMANCHE" id="{904CFEEA-F507-864C-BE9D-75DCFFAD467E}">
            <xm:f>NOT(ISERROR(SEARCH("REPLAY DIMANCHE",Samedi!AJ2)))</xm:f>
            <x14:dxf>
              <font>
                <color theme="0"/>
              </font>
              <fill>
                <patternFill>
                  <bgColor theme="1" tint="0.34998626667073579"/>
                </patternFill>
              </fill>
            </x14:dxf>
          </x14:cfRule>
          <x14:cfRule type="containsText" priority="78" operator="containsText" text="COMBLAGE" id="{DF9496B1-C758-4146-9A12-C719FDDAC289}">
            <xm:f>NOT(ISERROR(SEARCH("COMBLAGE",Samedi!AJ2)))</xm:f>
            <x14:dxf>
              <font>
                <color theme="1"/>
              </font>
              <fill>
                <patternFill patternType="none">
                  <bgColor auto="1"/>
                </patternFill>
              </fill>
            </x14:dxf>
          </x14:cfRule>
          <xm:sqref>AJ2:AM2 AJ3:AJ84 AL3:AM84</xm:sqref>
        </x14:conditionalFormatting>
        <x14:conditionalFormatting xmlns:xm="http://schemas.microsoft.com/office/excel/2006/main">
          <x14:cfRule type="containsText" priority="72" operator="containsText" text="JOURNAL" id="{D9BDB722-62A6-6B4E-A5AA-D4149C824688}">
            <xm:f>NOT(ISERROR(SEARCH("JOURNAL",Samedi!AJ3)))</xm:f>
            <x14:dxf>
              <font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73" operator="containsText" text="LIVE" id="{EC433DB9-3A82-F743-A670-1EFF51503D34}">
            <xm:f>NOT(ISERROR(SEARCH("LIVE",Samedi!AJ3)))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74" operator="containsText" text="PUB" id="{3BDFEBCA-435C-974C-B692-CB4E1DE1B8CE}">
            <xm:f>NOT(ISERROR(SEARCH("PUB",Samedi!AJ3)))</xm:f>
            <x14:dxf>
              <font>
                <color theme="0"/>
              </font>
              <fill>
                <patternFill>
                  <bgColor rgb="FFE676E0"/>
                </patternFill>
              </fill>
            </x14:dxf>
          </x14:cfRule>
          <x14:cfRule type="containsText" priority="75" operator="containsText" text="REPLAY ACTU" id="{092184A6-E3BD-D547-A1B9-93B7397B8B8D}">
            <xm:f>NOT(ISERROR(SEARCH("REPLAY ACTU",Samedi!AJ3)))</xm:f>
            <x14:dxf>
              <font>
                <color theme="0"/>
              </font>
              <fill>
                <patternFill>
                  <bgColor rgb="FF2F75B4"/>
                </patternFill>
              </fill>
            </x14:dxf>
          </x14:cfRule>
          <x14:cfRule type="containsText" priority="76" operator="containsText" text="REPLAY MAG" id="{C5BEB278-DF9B-F94C-910B-099DD5F35EEB}">
            <xm:f>NOT(ISERROR(SEARCH("REPLAY MAG",Samedi!AJ3)))</xm:f>
            <x14:dxf>
              <font>
                <b/>
                <i val="0"/>
                <u val="none"/>
                <color theme="1"/>
              </font>
              <fill>
                <patternFill>
                  <bgColor rgb="FFF5B084"/>
                </patternFill>
              </fill>
            </x14:dxf>
          </x14:cfRule>
          <xm:sqref>AJ3:AJ84 AL3:AM84</xm:sqref>
        </x14:conditionalFormatting>
        <x14:conditionalFormatting xmlns:xm="http://schemas.microsoft.com/office/excel/2006/main">
          <x14:cfRule type="containsText" priority="69" operator="containsText" text="Concert" id="{4A902FD2-0A12-FA44-B843-4B444531CC8B}">
            <xm:f>NOT(ISERROR(SEARCH("Concert",Samedi!AJ3)))</xm:f>
            <x14:dxf>
              <font>
                <color theme="0"/>
              </font>
              <fill>
                <patternFill>
                  <bgColor rgb="FF9B10C8"/>
                </patternFill>
              </fill>
            </x14:dxf>
          </x14:cfRule>
          <xm:sqref>AJ3:AJ84 AL3:AM84</xm:sqref>
        </x14:conditionalFormatting>
        <x14:conditionalFormatting xmlns:xm="http://schemas.microsoft.com/office/excel/2006/main">
          <x14:cfRule type="containsText" priority="68" operator="containsText" text="Comblage" id="{3C7F3CE9-F6BB-5E48-B792-0FBA8968CB9B}">
            <xm:f>NOT(ISERROR(SEARCH("Comblage",Samedi!AJ2)))</xm:f>
            <x14:dxf>
              <font>
                <u val="none"/>
                <color rgb="FFFFFF00"/>
              </font>
              <fill>
                <patternFill>
                  <bgColor theme="1" tint="0.14996795556505021"/>
                </patternFill>
              </fill>
            </x14:dxf>
          </x14:cfRule>
          <xm:sqref>AJ2:AM2 AJ3:AJ84 AL3:AM84</xm:sqref>
        </x14:conditionalFormatting>
        <x14:conditionalFormatting xmlns:xm="http://schemas.microsoft.com/office/excel/2006/main">
          <x14:cfRule type="containsText" priority="95" operator="containsText" text="REPLAY DIMANCHE" id="{D8609F15-A7D1-A246-9986-0F09AD85DE8A}">
            <xm:f>NOT(ISERROR(SEARCH("REPLAY DIMANCHE",Samedi!AO2)))</xm:f>
            <x14:dxf>
              <font>
                <color theme="0"/>
              </font>
              <fill>
                <patternFill>
                  <bgColor theme="1" tint="0.34998626667073579"/>
                </patternFill>
              </fill>
            </x14:dxf>
          </x14:cfRule>
          <x14:cfRule type="containsText" priority="96" operator="containsText" text="COMBLAGE" id="{E92EFA1B-0DB9-6242-A042-E6A1AD06F8E4}">
            <xm:f>NOT(ISERROR(SEARCH("COMBLAGE",Samedi!AO2)))</xm:f>
            <x14:dxf>
              <font>
                <color theme="1"/>
              </font>
              <fill>
                <patternFill patternType="none">
                  <bgColor auto="1"/>
                </patternFill>
              </fill>
            </x14:dxf>
          </x14:cfRule>
          <xm:sqref>AN2:AO2 AN3:AN84</xm:sqref>
        </x14:conditionalFormatting>
        <x14:conditionalFormatting xmlns:xm="http://schemas.microsoft.com/office/excel/2006/main">
          <x14:cfRule type="containsText" priority="90" operator="containsText" text="JOURNAL" id="{CCE02343-396E-6E4E-B6D4-C77298FDF962}">
            <xm:f>NOT(ISERROR(SEARCH("JOURNAL",Samedi!AO3)))</xm:f>
            <x14:dxf>
              <font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91" operator="containsText" text="LIVE" id="{390709BA-ED42-BD4B-8531-E17900221952}">
            <xm:f>NOT(ISERROR(SEARCH("LIVE",Samedi!AO3)))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92" operator="containsText" text="PUB" id="{0E73B9C5-9D93-8248-9B49-9B9D19891634}">
            <xm:f>NOT(ISERROR(SEARCH("PUB",Samedi!AO3)))</xm:f>
            <x14:dxf>
              <font>
                <color theme="0"/>
              </font>
              <fill>
                <patternFill>
                  <bgColor rgb="FFE676E0"/>
                </patternFill>
              </fill>
            </x14:dxf>
          </x14:cfRule>
          <x14:cfRule type="containsText" priority="93" operator="containsText" text="REPLAY ACTU" id="{A9275965-321C-3C4D-8AAD-7DDEE4E2E829}">
            <xm:f>NOT(ISERROR(SEARCH("REPLAY ACTU",Samedi!AO3)))</xm:f>
            <x14:dxf>
              <font>
                <color theme="0"/>
              </font>
              <fill>
                <patternFill>
                  <bgColor rgb="FF2F75B4"/>
                </patternFill>
              </fill>
            </x14:dxf>
          </x14:cfRule>
          <x14:cfRule type="containsText" priority="94" operator="containsText" text="REPLAY MAG" id="{EF9DF5F8-7149-CD4C-81FB-DCD3D35FDE62}">
            <xm:f>NOT(ISERROR(SEARCH("REPLAY MAG",Samedi!AO3)))</xm:f>
            <x14:dxf>
              <font>
                <b/>
                <i val="0"/>
                <u val="none"/>
                <color theme="1"/>
              </font>
              <fill>
                <patternFill>
                  <bgColor rgb="FFF5B084"/>
                </patternFill>
              </fill>
            </x14:dxf>
          </x14:cfRule>
          <xm:sqref>AN3:AN84</xm:sqref>
        </x14:conditionalFormatting>
        <x14:conditionalFormatting xmlns:xm="http://schemas.microsoft.com/office/excel/2006/main">
          <x14:cfRule type="containsText" priority="87" operator="containsText" text="Concert" id="{51051359-AD0E-0F49-ACBA-CA20F0DBC519}">
            <xm:f>NOT(ISERROR(SEARCH("Concert",Samedi!AO3)))</xm:f>
            <x14:dxf>
              <font>
                <color theme="0"/>
              </font>
              <fill>
                <patternFill>
                  <bgColor rgb="FF9B10C8"/>
                </patternFill>
              </fill>
            </x14:dxf>
          </x14:cfRule>
          <xm:sqref>AN3:AN84</xm:sqref>
        </x14:conditionalFormatting>
        <x14:conditionalFormatting xmlns:xm="http://schemas.microsoft.com/office/excel/2006/main">
          <x14:cfRule type="containsText" priority="86" operator="containsText" text="Comblage" id="{A0844DA8-DD56-EB4A-A679-205D3C590B7F}">
            <xm:f>NOT(ISERROR(SEARCH("Comblage",Samedi!AO2)))</xm:f>
            <x14:dxf>
              <font>
                <u val="none"/>
                <color rgb="FFFFFF00"/>
              </font>
              <fill>
                <patternFill>
                  <bgColor theme="1" tint="0.14996795556505021"/>
                </patternFill>
              </fill>
            </x14:dxf>
          </x14:cfRule>
          <xm:sqref>AN2:AO2 AN3:AN84</xm:sqref>
        </x14:conditionalFormatting>
        <x14:conditionalFormatting xmlns:xm="http://schemas.microsoft.com/office/excel/2006/main">
          <x14:cfRule type="containsText" priority="37" operator="containsText" text="REPLAY DIMANCHE" id="{54E09CF7-4975-A543-9CBC-CB6755D76BE7}">
            <xm:f>NOT(ISERROR(SEARCH("REPLAY DIMANCHE",Dimanche!AV2)))</xm:f>
            <x14:dxf>
              <font>
                <color theme="0"/>
              </font>
              <fill>
                <patternFill>
                  <bgColor theme="1" tint="0.34998626667073579"/>
                </patternFill>
              </fill>
            </x14:dxf>
          </x14:cfRule>
          <x14:cfRule type="containsText" priority="38" operator="containsText" text="COMBLAGE" id="{B492DC01-3C9C-1842-8B51-55E4393DDBB5}">
            <xm:f>NOT(ISERROR(SEARCH("COMBLAGE",Dimanche!AV2)))</xm:f>
            <x14:dxf>
              <font>
                <color theme="1"/>
              </font>
              <fill>
                <patternFill patternType="none">
                  <bgColor auto="1"/>
                </patternFill>
              </fill>
            </x14:dxf>
          </x14:cfRule>
          <xm:sqref>AU2:AV105</xm:sqref>
        </x14:conditionalFormatting>
        <x14:conditionalFormatting xmlns:xm="http://schemas.microsoft.com/office/excel/2006/main">
          <x14:cfRule type="containsText" priority="32" operator="containsText" text="JOURNAL" id="{E0259C7B-84CD-844C-9FE0-F06F9898D2BD}">
            <xm:f>NOT(ISERROR(SEARCH("JOURNAL",Dimanche!AV3)))</xm:f>
            <x14:dxf>
              <font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33" operator="containsText" text="LIVE" id="{1A3A4A38-65CE-4E45-9323-5778C007E362}">
            <xm:f>NOT(ISERROR(SEARCH("LIVE",Dimanche!AV3)))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34" operator="containsText" text="PUB" id="{3FE237CA-2277-9043-808B-40A49A6457AF}">
            <xm:f>NOT(ISERROR(SEARCH("PUB",Dimanche!AV3)))</xm:f>
            <x14:dxf>
              <font>
                <color theme="0"/>
              </font>
              <fill>
                <patternFill>
                  <bgColor rgb="FFE676E0"/>
                </patternFill>
              </fill>
            </x14:dxf>
          </x14:cfRule>
          <x14:cfRule type="containsText" priority="35" operator="containsText" text="REPLAY ACTU" id="{2FE8CE73-F5C8-3949-83CA-19099592E4D7}">
            <xm:f>NOT(ISERROR(SEARCH("REPLAY ACTU",Dimanche!AV3)))</xm:f>
            <x14:dxf>
              <font>
                <color theme="0"/>
              </font>
              <fill>
                <patternFill>
                  <bgColor rgb="FF2F75B4"/>
                </patternFill>
              </fill>
            </x14:dxf>
          </x14:cfRule>
          <x14:cfRule type="containsText" priority="36" operator="containsText" text="REPLAY MAG" id="{A3955683-026A-924F-B5C1-7323A932E566}">
            <xm:f>NOT(ISERROR(SEARCH("REPLAY MAG",Dimanche!AV3)))</xm:f>
            <x14:dxf>
              <font>
                <b/>
                <i val="0"/>
                <u val="none"/>
                <color theme="1"/>
              </font>
              <fill>
                <patternFill>
                  <bgColor rgb="FFF5B084"/>
                </patternFill>
              </fill>
            </x14:dxf>
          </x14:cfRule>
          <xm:sqref>AU3:AV105</xm:sqref>
        </x14:conditionalFormatting>
        <x14:conditionalFormatting xmlns:xm="http://schemas.microsoft.com/office/excel/2006/main">
          <x14:cfRule type="containsText" priority="31" operator="containsText" text="Concert" id="{07BFF22C-F878-9045-8F2C-2A65742E6458}">
            <xm:f>NOT(ISERROR(SEARCH("Concert",Dimanche!AV3)))</xm:f>
            <x14:dxf>
              <font>
                <color theme="0"/>
              </font>
              <fill>
                <patternFill>
                  <bgColor rgb="FF9B10C8"/>
                </patternFill>
              </fill>
            </x14:dxf>
          </x14:cfRule>
          <xm:sqref>AU3:AV105</xm:sqref>
        </x14:conditionalFormatting>
        <x14:conditionalFormatting xmlns:xm="http://schemas.microsoft.com/office/excel/2006/main">
          <x14:cfRule type="containsText" priority="30" operator="containsText" text="Comblage" id="{9EC01D34-E2A1-3246-AAA9-8D1A89701C2A}">
            <xm:f>NOT(ISERROR(SEARCH("Comblage",Dimanche!AV2)))</xm:f>
            <x14:dxf>
              <font>
                <u val="none"/>
                <color rgb="FFFFFF00"/>
              </font>
              <fill>
                <patternFill>
                  <bgColor theme="1" tint="0.14996795556505021"/>
                </patternFill>
              </fill>
            </x14:dxf>
          </x14:cfRule>
          <xm:sqref>AU2:AV105</xm:sqref>
        </x14:conditionalFormatting>
        <x14:conditionalFormatting xmlns:xm="http://schemas.microsoft.com/office/excel/2006/main">
          <x14:cfRule type="containsText" priority="27" operator="containsText" text="REPLAY DIMANCHE" id="{E17C2D08-58B9-694E-9F87-F5CF21F1DF1E}">
            <xm:f>NOT(ISERROR(SEARCH("REPLAY DIMANCHE",Dimanche!AQ2)))</xm:f>
            <x14:dxf>
              <font>
                <color theme="0"/>
              </font>
              <fill>
                <patternFill>
                  <bgColor theme="1" tint="0.34998626667073579"/>
                </patternFill>
              </fill>
            </x14:dxf>
          </x14:cfRule>
          <x14:cfRule type="containsText" priority="28" operator="containsText" text="COMBLAGE" id="{B483B59C-EECD-3C47-B338-8271751DC91F}">
            <xm:f>NOT(ISERROR(SEARCH("COMBLAGE",Dimanche!AQ2)))</xm:f>
            <x14:dxf>
              <font>
                <color theme="1"/>
              </font>
              <fill>
                <patternFill patternType="none">
                  <bgColor auto="1"/>
                </patternFill>
              </fill>
            </x14:dxf>
          </x14:cfRule>
          <xm:sqref>AQ2:AT2 AQ3:AQ105 AS3:AT105</xm:sqref>
        </x14:conditionalFormatting>
        <x14:conditionalFormatting xmlns:xm="http://schemas.microsoft.com/office/excel/2006/main">
          <x14:cfRule type="containsText" priority="22" operator="containsText" text="Concert" id="{EA96F058-57FE-9148-8ACE-9086AA593425}">
            <xm:f>NOT(ISERROR(SEARCH("Concert",Dimanche!AQ3)))</xm:f>
            <x14:dxf>
              <font>
                <color theme="0"/>
              </font>
              <fill>
                <patternFill>
                  <bgColor rgb="FF9B10C8"/>
                </patternFill>
              </fill>
            </x14:dxf>
          </x14:cfRule>
          <xm:sqref>AQ3:AQ105 AS3:AT105</xm:sqref>
        </x14:conditionalFormatting>
        <x14:conditionalFormatting xmlns:xm="http://schemas.microsoft.com/office/excel/2006/main">
          <x14:cfRule type="containsText" priority="21" operator="containsText" text="Comblage" id="{902A86FB-4766-894C-BABD-31B01C70CC38}">
            <xm:f>NOT(ISERROR(SEARCH("Comblage",Dimanche!AQ2)))</xm:f>
            <x14:dxf>
              <font>
                <u val="none"/>
                <color rgb="FFFFFF00"/>
              </font>
              <fill>
                <patternFill>
                  <bgColor theme="1" tint="0.14996795556505021"/>
                </patternFill>
              </fill>
            </x14:dxf>
          </x14:cfRule>
          <xm:sqref>AQ2:AT2 AQ3:AQ105 AS3:AT105</xm:sqref>
        </x14:conditionalFormatting>
        <x14:conditionalFormatting xmlns:xm="http://schemas.microsoft.com/office/excel/2006/main">
          <x14:cfRule type="containsText" priority="799" operator="containsText" text="JOURNAL" id="{E0259C7B-84CD-844C-9FE0-F06F9898D2BD}">
            <xm:f>NOT(ISERROR(SEARCH("JOURNAL",Dimanche!AQ3)))</xm:f>
            <x14:dxf>
              <font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800" operator="containsText" text="LIVE" id="{1A3A4A38-65CE-4E45-9323-5778C007E362}">
            <xm:f>NOT(ISERROR(SEARCH("LIVE",Dimanche!AQ3)))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801" operator="containsText" text="PUB" id="{3FE237CA-2277-9043-808B-40A49A6457AF}">
            <xm:f>NOT(ISERROR(SEARCH("PUB",Dimanche!AQ3)))</xm:f>
            <x14:dxf>
              <font>
                <color theme="0"/>
              </font>
              <fill>
                <patternFill>
                  <bgColor rgb="FFE676E0"/>
                </patternFill>
              </fill>
            </x14:dxf>
          </x14:cfRule>
          <x14:cfRule type="containsText" priority="802" operator="containsText" text="REPLAY ACTU" id="{2FE8CE73-F5C8-3949-83CA-19099592E4D7}">
            <xm:f>NOT(ISERROR(SEARCH("REPLAY ACTU",Dimanche!AQ3)))</xm:f>
            <x14:dxf>
              <font>
                <color theme="0"/>
              </font>
              <fill>
                <patternFill>
                  <bgColor rgb="FF2F75B4"/>
                </patternFill>
              </fill>
            </x14:dxf>
          </x14:cfRule>
          <x14:cfRule type="containsText" priority="803" operator="containsText" text="REPLAY MAG" id="{A3955683-026A-924F-B5C1-7323A932E566}">
            <xm:f>NOT(ISERROR(SEARCH("REPLAY MAG",Dimanche!AQ3)))</xm:f>
            <x14:dxf>
              <font>
                <b/>
                <i val="0"/>
                <u val="none"/>
                <color theme="1"/>
              </font>
              <fill>
                <patternFill>
                  <bgColor rgb="FFF5B084"/>
                </patternFill>
              </fill>
            </x14:dxf>
          </x14:cfRule>
          <xm:sqref>AQ3:AQ105 AS3:AT105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/>
  </sheetPr>
  <dimension ref="A1:J51"/>
  <sheetViews>
    <sheetView showGridLines="0" tabSelected="1" zoomScale="87" zoomScaleNormal="87" workbookViewId="0">
      <selection activeCell="L25" sqref="L25"/>
    </sheetView>
  </sheetViews>
  <sheetFormatPr baseColWidth="10" defaultRowHeight="15"/>
  <cols>
    <col min="1" max="1" width="18.6640625" style="19" customWidth="1"/>
    <col min="2" max="2" width="40.6640625" style="19" customWidth="1"/>
    <col min="3" max="3" width="17.6640625" style="19" customWidth="1"/>
    <col min="4" max="4" width="15.6640625" style="19" customWidth="1"/>
    <col min="5" max="5" width="22.33203125" style="19" customWidth="1"/>
    <col min="6" max="6" width="61" style="2" customWidth="1"/>
    <col min="7" max="7" width="16.83203125" style="19" customWidth="1"/>
    <col min="8" max="8" width="10.83203125" customWidth="1"/>
    <col min="9" max="9" width="15.1640625" customWidth="1"/>
    <col min="10" max="10" width="17.6640625" customWidth="1"/>
  </cols>
  <sheetData>
    <row r="1" spans="1:10" ht="38" customHeight="1">
      <c r="A1" s="160" t="s">
        <v>0</v>
      </c>
      <c r="B1" s="160"/>
      <c r="C1" s="160"/>
      <c r="D1" s="160"/>
      <c r="E1" s="160"/>
      <c r="F1" s="160"/>
      <c r="G1" s="160"/>
      <c r="I1" s="69"/>
    </row>
    <row r="2" spans="1:10" ht="21" customHeight="1" thickBot="1">
      <c r="A2" s="15" t="s">
        <v>7</v>
      </c>
      <c r="B2" s="21" t="s">
        <v>8</v>
      </c>
      <c r="C2" s="8" t="s">
        <v>9</v>
      </c>
      <c r="D2" s="21" t="s">
        <v>10</v>
      </c>
      <c r="E2" s="21" t="s">
        <v>84</v>
      </c>
      <c r="F2" s="11" t="s">
        <v>57</v>
      </c>
      <c r="G2" s="21" t="s">
        <v>86</v>
      </c>
    </row>
    <row r="3" spans="1:10" ht="16">
      <c r="A3" s="66">
        <v>0</v>
      </c>
      <c r="B3" s="22" t="s">
        <v>12</v>
      </c>
      <c r="C3" s="32">
        <f>MOD(Tableau219[[#This Row],[Heure ]]+Tableau219[[#This Row],[Durée]],1)</f>
        <v>0.125</v>
      </c>
      <c r="D3" s="46">
        <v>0.125</v>
      </c>
      <c r="E3" s="76"/>
      <c r="F3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Rediffusion des émissions du dimanche de 21h à minuit</v>
      </c>
      <c r="G3" s="133"/>
    </row>
    <row r="4" spans="1:10" ht="16">
      <c r="A4" s="91">
        <f t="shared" ref="A4:A46" si="0">MOD(A3+D3,1)</f>
        <v>0.125</v>
      </c>
      <c r="B4" s="22" t="s">
        <v>12</v>
      </c>
      <c r="C4" s="90">
        <f>MOD(Tableau219[[#This Row],[Heure ]]+Tableau219[[#This Row],[Durée]],1)</f>
        <v>0.25</v>
      </c>
      <c r="D4" s="47">
        <v>0.125</v>
      </c>
      <c r="E4" s="76"/>
      <c r="F4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Rediffusion des émissions du dimanche de 21h à minuit</v>
      </c>
      <c r="G4" s="134"/>
    </row>
    <row r="5" spans="1:10" ht="16">
      <c r="A5" s="91">
        <f t="shared" si="0"/>
        <v>0.25</v>
      </c>
      <c r="B5" s="22" t="s">
        <v>12</v>
      </c>
      <c r="C5" s="32">
        <f>MOD(Tableau219[[#This Row],[Heure ]]+Tableau219[[#This Row],[Durée]],1)</f>
        <v>0.375</v>
      </c>
      <c r="D5" s="46">
        <v>0.125</v>
      </c>
      <c r="E5" s="76"/>
      <c r="F5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Rediffusion des émissions du dimanche de 21h à minuit</v>
      </c>
      <c r="G5" s="135"/>
      <c r="I5" s="45"/>
    </row>
    <row r="6" spans="1:10" ht="16">
      <c r="A6" s="91">
        <f t="shared" si="0"/>
        <v>0.375</v>
      </c>
      <c r="B6" s="22" t="s">
        <v>61</v>
      </c>
      <c r="C6" s="90">
        <f>MOD(Tableau219[[#This Row],[Heure ]]+Tableau219[[#This Row],[Durée]],1)</f>
        <v>0.39305555555555555</v>
      </c>
      <c r="D6" s="46">
        <v>1.8055555555555557E-2</v>
      </c>
      <c r="E6" s="76"/>
      <c r="F6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Les Sports : Toute l’actualité sportive de Genève et sa région</v>
      </c>
      <c r="G6" s="135"/>
    </row>
    <row r="7" spans="1:10" ht="16">
      <c r="A7" s="91">
        <f t="shared" si="0"/>
        <v>0.39305555555555555</v>
      </c>
      <c r="B7" s="22" t="s">
        <v>18</v>
      </c>
      <c r="C7" s="32">
        <f>MOD(Tableau219[[#This Row],[Heure ]]+Tableau219[[#This Row],[Durée]],1)</f>
        <v>0.39583333333333331</v>
      </c>
      <c r="D7" s="46">
        <v>2.7777777777777779E-3</v>
      </c>
      <c r="E7" s="76"/>
      <c r="F7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7" s="135"/>
    </row>
    <row r="8" spans="1:10" ht="16">
      <c r="A8" s="91">
        <f t="shared" si="0"/>
        <v>0.39583333333333331</v>
      </c>
      <c r="B8" s="22" t="s">
        <v>20</v>
      </c>
      <c r="C8" s="90">
        <f>MOD(Tableau219[[#This Row],[Heure ]]+Tableau219[[#This Row],[Durée]],1)</f>
        <v>0.40416666666666667</v>
      </c>
      <c r="D8" s="46">
        <v>8.3333333333333332E-3</v>
      </c>
      <c r="E8" s="76"/>
      <c r="F8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Sport Passion : Les bénévoles et les associations sportives à l’honneur</v>
      </c>
      <c r="G8" s="135"/>
      <c r="J8" s="45"/>
    </row>
    <row r="9" spans="1:10" ht="16">
      <c r="A9" s="92">
        <f t="shared" si="0"/>
        <v>0.40416666666666667</v>
      </c>
      <c r="B9" s="64" t="s">
        <v>62</v>
      </c>
      <c r="C9" s="90">
        <f>MOD(Tableau219[[#This Row],[Heure ]]+Tableau219[[#This Row],[Durée]],1)</f>
        <v>0.40833333333333333</v>
      </c>
      <c r="D9" s="46">
        <v>4.1666666666666666E-3</v>
      </c>
      <c r="E9" s="77"/>
      <c r="F9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Cult. : La culture à Genève c’est Cult.</v>
      </c>
      <c r="G9" s="136"/>
    </row>
    <row r="10" spans="1:10" ht="16">
      <c r="A10" s="91">
        <f t="shared" si="0"/>
        <v>0.40833333333333333</v>
      </c>
      <c r="B10" s="22" t="s">
        <v>24</v>
      </c>
      <c r="C10" s="90">
        <f>MOD(Tableau219[[#This Row],[Heure ]]+Tableau219[[#This Row],[Durée]],1)</f>
        <v>0.41388888888888886</v>
      </c>
      <c r="D10" s="46">
        <v>5.5555555555555558E-3</v>
      </c>
      <c r="E10" s="76"/>
      <c r="F10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Objectif Terre : Le magazine du terroir genevois présenté par Valentin Emery</v>
      </c>
      <c r="G10" s="135"/>
    </row>
    <row r="11" spans="1:10" ht="16">
      <c r="A11" s="91">
        <f t="shared" si="0"/>
        <v>0.41388888888888886</v>
      </c>
      <c r="B11" s="22" t="s">
        <v>18</v>
      </c>
      <c r="C11" s="32">
        <f>MOD(Tableau219[[#This Row],[Heure ]]+Tableau219[[#This Row],[Durée]],1)</f>
        <v>0.41666666666666663</v>
      </c>
      <c r="D11" s="46">
        <v>2.7777777777777779E-3</v>
      </c>
      <c r="E11" s="76"/>
      <c r="F11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11" s="135"/>
      <c r="J11" s="45"/>
    </row>
    <row r="12" spans="1:10" ht="16">
      <c r="A12" s="91">
        <f t="shared" si="0"/>
        <v>0.41666666666666663</v>
      </c>
      <c r="B12" s="22" t="s">
        <v>63</v>
      </c>
      <c r="C12" s="90">
        <f>MOD(Tableau219[[#This Row],[Heure ]]+Tableau219[[#This Row],[Durée]],1)</f>
        <v>0.43472222222222218</v>
      </c>
      <c r="D12" s="46">
        <v>1.8055555555555557E-2</v>
      </c>
      <c r="E12" s="76"/>
      <c r="F12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Le débat politique et citoyen présenté par Pascal Décaillet</v>
      </c>
      <c r="G12" s="135"/>
    </row>
    <row r="13" spans="1:10" ht="16">
      <c r="A13" s="91">
        <f t="shared" si="0"/>
        <v>0.43472222222222218</v>
      </c>
      <c r="B13" s="22" t="s">
        <v>17</v>
      </c>
      <c r="C13" s="32">
        <f>MOD(Tableau219[[#This Row],[Heure ]]+Tableau219[[#This Row],[Durée]],1)</f>
        <v>0.43749999999999994</v>
      </c>
      <c r="D13" s="46">
        <v>2.7777777777777779E-3</v>
      </c>
      <c r="E13" s="76"/>
      <c r="F13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13" s="135"/>
    </row>
    <row r="14" spans="1:10" ht="32">
      <c r="A14" s="93">
        <f t="shared" si="0"/>
        <v>0.43749999999999994</v>
      </c>
      <c r="B14" s="22" t="s">
        <v>59</v>
      </c>
      <c r="C14" s="90">
        <f>MOD(Tableau219[[#This Row],[Heure ]]+Tableau219[[#This Row],[Durée]],1)</f>
        <v>0.45555555555555549</v>
      </c>
      <c r="D14" s="46">
        <v>1.8055555555555557E-2</v>
      </c>
      <c r="E14" s="76"/>
      <c r="F14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Cité Senior : Conférences, ateliers, divertissement, activités physiques, une sélection d'activités destinées aux seniors</v>
      </c>
      <c r="G14" s="137"/>
    </row>
    <row r="15" spans="1:10" ht="16">
      <c r="A15" s="91">
        <f t="shared" si="0"/>
        <v>0.45555555555555549</v>
      </c>
      <c r="B15" s="22" t="s">
        <v>18</v>
      </c>
      <c r="C15" s="32">
        <f>MOD(Tableau219[[#This Row],[Heure ]]+Tableau219[[#This Row],[Durée]],1)</f>
        <v>0.45833333333333326</v>
      </c>
      <c r="D15" s="46">
        <v>2.7777777777777779E-3</v>
      </c>
      <c r="E15" s="76"/>
      <c r="F15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15" s="135"/>
    </row>
    <row r="16" spans="1:10" ht="16">
      <c r="A16" s="91">
        <f t="shared" si="0"/>
        <v>0.45833333333333326</v>
      </c>
      <c r="B16" s="22" t="s">
        <v>12</v>
      </c>
      <c r="C16" s="90">
        <f>MOD(Tableau219[[#This Row],[Heure ]]+Tableau219[[#This Row],[Durée]],1)</f>
        <v>0.58333333333333326</v>
      </c>
      <c r="D16" s="46">
        <v>0.125</v>
      </c>
      <c r="E16" s="76"/>
      <c r="F16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Rediffusion des émissions du dimanche de 21h à minuit</v>
      </c>
      <c r="G16" s="135"/>
    </row>
    <row r="17" spans="1:8" ht="16">
      <c r="A17" s="91">
        <f t="shared" si="0"/>
        <v>0.58333333333333326</v>
      </c>
      <c r="B17" s="22" t="s">
        <v>64</v>
      </c>
      <c r="C17" s="32">
        <f>MOD(Tableau219[[#This Row],[Heure ]]+Tableau219[[#This Row],[Durée]],1)</f>
        <v>0.60138888888888886</v>
      </c>
      <c r="D17" s="46">
        <v>1.8055555555555557E-2</v>
      </c>
      <c r="E17" s="76"/>
      <c r="F17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Les Sports : Toute l’actualité sportive de Genève et sa région</v>
      </c>
      <c r="G17" s="135"/>
    </row>
    <row r="18" spans="1:8" ht="16">
      <c r="A18" s="91">
        <f t="shared" si="0"/>
        <v>0.60138888888888886</v>
      </c>
      <c r="B18" s="22" t="s">
        <v>17</v>
      </c>
      <c r="C18" s="90">
        <f>MOD(Tableau219[[#This Row],[Heure ]]+Tableau219[[#This Row],[Durée]],1)</f>
        <v>0.60416666666666663</v>
      </c>
      <c r="D18" s="46">
        <v>2.7777777777777779E-3</v>
      </c>
      <c r="E18" s="76"/>
      <c r="F18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18" s="135"/>
    </row>
    <row r="19" spans="1:8" ht="16">
      <c r="A19" s="91">
        <f t="shared" si="0"/>
        <v>0.60416666666666663</v>
      </c>
      <c r="B19" s="22" t="s">
        <v>58</v>
      </c>
      <c r="C19" s="32">
        <f>MOD(Tableau219[[#This Row],[Heure ]]+Tableau219[[#This Row],[Durée]],1)</f>
        <v>0.63194444444444442</v>
      </c>
      <c r="D19" s="46">
        <v>2.7777777777777776E-2</v>
      </c>
      <c r="E19" s="76"/>
      <c r="F19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Ca Bouge à la maison : Cours de gym pour seniors</v>
      </c>
      <c r="G19" s="135"/>
    </row>
    <row r="20" spans="1:8" ht="16">
      <c r="A20" s="91">
        <f t="shared" si="0"/>
        <v>0.63194444444444442</v>
      </c>
      <c r="B20" s="22" t="s">
        <v>18</v>
      </c>
      <c r="C20" s="90">
        <f>MOD(Tableau219[[#This Row],[Heure ]]+Tableau219[[#This Row],[Durée]],1)</f>
        <v>0.63472222222222219</v>
      </c>
      <c r="D20" s="46">
        <v>2.7777777777777779E-3</v>
      </c>
      <c r="E20" s="76"/>
      <c r="F20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20" s="135"/>
      <c r="H20" s="45"/>
    </row>
    <row r="21" spans="1:8" ht="16">
      <c r="A21" s="91">
        <f t="shared" si="0"/>
        <v>0.63472222222222219</v>
      </c>
      <c r="B21" s="22" t="s">
        <v>20</v>
      </c>
      <c r="C21" s="32">
        <f>MOD(Tableau219[[#This Row],[Heure ]]+Tableau219[[#This Row],[Durée]],1)</f>
        <v>0.64305555555555549</v>
      </c>
      <c r="D21" s="46">
        <v>8.3333333333333332E-3</v>
      </c>
      <c r="E21" s="76"/>
      <c r="F21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Sport Passion : Les bénévoles et les associations sportives à l’honneur</v>
      </c>
      <c r="G21" s="135"/>
    </row>
    <row r="22" spans="1:8" ht="16">
      <c r="A22" s="91">
        <f t="shared" si="0"/>
        <v>0.64305555555555549</v>
      </c>
      <c r="B22" s="22" t="s">
        <v>12</v>
      </c>
      <c r="C22" s="90">
        <f>MOD(Tableau219[[#This Row],[Heure ]]+Tableau219[[#This Row],[Durée]],1)</f>
        <v>0.76805555555555549</v>
      </c>
      <c r="D22" s="46">
        <v>0.125</v>
      </c>
      <c r="E22" s="76"/>
      <c r="F22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Rediffusion des émissions du dimanche de 21h à minuit</v>
      </c>
      <c r="G22" s="135"/>
    </row>
    <row r="23" spans="1:8" ht="16">
      <c r="A23" s="91">
        <f t="shared" si="0"/>
        <v>0.76805555555555549</v>
      </c>
      <c r="B23" s="22" t="s">
        <v>34</v>
      </c>
      <c r="C23" s="32">
        <f>MOD(Tableau219[[#This Row],[Heure ]]+Tableau219[[#This Row],[Durée]],1)</f>
        <v>0.76805555555555549</v>
      </c>
      <c r="D23" s="46">
        <v>0</v>
      </c>
      <c r="E23" s="76"/>
      <c r="F23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Programme à venir</v>
      </c>
      <c r="G23" s="135"/>
    </row>
    <row r="24" spans="1:8" ht="16">
      <c r="A24" s="91">
        <f t="shared" si="0"/>
        <v>0.76805555555555549</v>
      </c>
      <c r="B24" s="22" t="s">
        <v>36</v>
      </c>
      <c r="C24" s="90">
        <f>MOD(Tableau219[[#This Row],[Heure ]]+Tableau219[[#This Row],[Durée]],1)</f>
        <v>0.76805555555555549</v>
      </c>
      <c r="D24" s="46">
        <v>0</v>
      </c>
      <c r="E24" s="76"/>
      <c r="F24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Les Bandes Annonces</v>
      </c>
      <c r="G24" s="135"/>
    </row>
    <row r="25" spans="1:8" ht="16">
      <c r="A25" s="91">
        <f t="shared" si="0"/>
        <v>0.76805555555555549</v>
      </c>
      <c r="B25" s="22" t="s">
        <v>29</v>
      </c>
      <c r="C25" s="32">
        <f>MOD(Tableau219[[#This Row],[Heure ]]+Tableau219[[#This Row],[Durée]],1)</f>
        <v>0.77083333333333326</v>
      </c>
      <c r="D25" s="46">
        <v>2.7777777777777779E-3</v>
      </c>
      <c r="E25" s="76"/>
      <c r="F25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25" s="135"/>
    </row>
    <row r="26" spans="1:8" ht="16">
      <c r="A26" s="91">
        <f t="shared" si="0"/>
        <v>0.77083333333333326</v>
      </c>
      <c r="B26" s="22" t="s">
        <v>38</v>
      </c>
      <c r="C26" s="90">
        <f>MOD(Tableau219[[#This Row],[Heure ]]+Tableau219[[#This Row],[Durée]],1)</f>
        <v>0.77083333333333326</v>
      </c>
      <c r="D26" s="46">
        <v>0</v>
      </c>
      <c r="E26" s="76"/>
      <c r="F26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Programme des magazins à venir</v>
      </c>
      <c r="G26" s="135"/>
    </row>
    <row r="27" spans="1:8" ht="16">
      <c r="A27" s="91">
        <f t="shared" si="0"/>
        <v>0.77083333333333326</v>
      </c>
      <c r="B27" s="22" t="s">
        <v>39</v>
      </c>
      <c r="C27" s="32">
        <f>MOD(Tableau219[[#This Row],[Heure ]]+Tableau219[[#This Row],[Durée]],1)</f>
        <v>0.77083333333333326</v>
      </c>
      <c r="D27" s="46">
        <v>0</v>
      </c>
      <c r="E27" s="76"/>
      <c r="F27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27" s="135"/>
    </row>
    <row r="28" spans="1:8" ht="16">
      <c r="A28" s="91">
        <f t="shared" si="0"/>
        <v>0.77083333333333326</v>
      </c>
      <c r="B28" s="22" t="s">
        <v>41</v>
      </c>
      <c r="C28" s="90">
        <f>MOD(Tableau219[[#This Row],[Heure ]]+Tableau219[[#This Row],[Durée]],1)</f>
        <v>0.78819444444444442</v>
      </c>
      <c r="D28" s="46">
        <v>1.7361111111111112E-2</v>
      </c>
      <c r="E28" s="76"/>
      <c r="F28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Le Journal : Le rendez-vous quotidien d'information proposé par la rédaction</v>
      </c>
      <c r="G28" s="135"/>
    </row>
    <row r="29" spans="1:8" ht="16">
      <c r="A29" s="91">
        <f t="shared" si="0"/>
        <v>0.78819444444444442</v>
      </c>
      <c r="B29" s="22" t="s">
        <v>42</v>
      </c>
      <c r="C29" s="32">
        <f>MOD(Tableau219[[#This Row],[Heure ]]+Tableau219[[#This Row],[Durée]],1)</f>
        <v>0.7895833333333333</v>
      </c>
      <c r="D29" s="46">
        <v>1.3888888888888889E-3</v>
      </c>
      <c r="E29" s="76"/>
      <c r="F29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Météo : Les nouvelles du ciel présentées par Ellen Batelaan</v>
      </c>
      <c r="G29" s="135"/>
    </row>
    <row r="30" spans="1:8" ht="16">
      <c r="A30" s="91">
        <f t="shared" si="0"/>
        <v>0.7895833333333333</v>
      </c>
      <c r="B30" s="22" t="s">
        <v>29</v>
      </c>
      <c r="C30" s="90">
        <f>MOD(Tableau219[[#This Row],[Heure ]]+Tableau219[[#This Row],[Durée]],1)</f>
        <v>0.79236111111111107</v>
      </c>
      <c r="D30" s="46">
        <v>2.7777777777777779E-3</v>
      </c>
      <c r="E30" s="76"/>
      <c r="F30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30" s="135"/>
    </row>
    <row r="31" spans="1:8" ht="32">
      <c r="A31" s="91">
        <f t="shared" si="0"/>
        <v>0.79236111111111107</v>
      </c>
      <c r="B31" s="22" t="s">
        <v>43</v>
      </c>
      <c r="C31" s="32">
        <f>MOD(Tableau219[[#This Row],[Heure ]]+Tableau219[[#This Row],[Durée]],1)</f>
        <v>0.79583333333333328</v>
      </c>
      <c r="D31" s="46">
        <v>3.472222222222222E-3</v>
      </c>
      <c r="E31" s="76"/>
      <c r="F31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Les Yeux Dans Les Yeux : Un entretien serré d’actualité mené par Pascal Décaillet</v>
      </c>
      <c r="G31" s="135"/>
    </row>
    <row r="32" spans="1:8" ht="16">
      <c r="A32" s="92">
        <f>MOD(A31+D31,1)</f>
        <v>0.79583333333333328</v>
      </c>
      <c r="B32" s="64" t="s">
        <v>38</v>
      </c>
      <c r="C32" s="90">
        <f>MOD(Tableau219[[#This Row],[Heure ]]+Tableau219[[#This Row],[Durée]],1)</f>
        <v>0.79583333333333328</v>
      </c>
      <c r="D32" s="46">
        <v>0</v>
      </c>
      <c r="E32" s="78"/>
      <c r="F32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Programme des magazins à venir</v>
      </c>
      <c r="G32" s="138"/>
    </row>
    <row r="33" spans="1:10" ht="19">
      <c r="A33" s="91">
        <f>MOD(A32+D32,1)</f>
        <v>0.79583333333333328</v>
      </c>
      <c r="B33" s="22" t="s">
        <v>36</v>
      </c>
      <c r="C33" s="32">
        <f>MOD(Tableau219[[#This Row],[Heure ]]+Tableau219[[#This Row],[Durée]],1)</f>
        <v>0.79583333333333328</v>
      </c>
      <c r="D33" s="46">
        <v>0</v>
      </c>
      <c r="E33" s="76"/>
      <c r="F33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Les Bandes Annonces</v>
      </c>
      <c r="G33" s="135"/>
      <c r="I33" s="149"/>
      <c r="J33" s="150"/>
    </row>
    <row r="34" spans="1:10" ht="16">
      <c r="A34" s="91">
        <f t="shared" si="0"/>
        <v>0.79583333333333328</v>
      </c>
      <c r="B34" s="22" t="s">
        <v>46</v>
      </c>
      <c r="C34" s="90">
        <f>MOD(Tableau219[[#This Row],[Heure ]]+Tableau219[[#This Row],[Durée]],1)</f>
        <v>0.80972222222222212</v>
      </c>
      <c r="D34" s="46">
        <v>1.3888888888888888E-2</v>
      </c>
      <c r="E34" s="76"/>
      <c r="F34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Genève à Chaud : Le débat politique et citoyen présenté par Pascal Décaillet</v>
      </c>
      <c r="G34" s="135"/>
      <c r="I34" s="44"/>
      <c r="J34" s="151"/>
    </row>
    <row r="35" spans="1:10" ht="16">
      <c r="A35" s="91">
        <f t="shared" si="0"/>
        <v>0.80972222222222212</v>
      </c>
      <c r="B35" s="22" t="s">
        <v>29</v>
      </c>
      <c r="C35" s="32">
        <f>MOD(Tableau219[[#This Row],[Heure ]]+Tableau219[[#This Row],[Durée]],1)</f>
        <v>0.81249999999999989</v>
      </c>
      <c r="D35" s="46">
        <v>2.7777777777777779E-3</v>
      </c>
      <c r="E35" s="76"/>
      <c r="F35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35" s="135"/>
      <c r="I35" s="44"/>
      <c r="J35" s="152"/>
    </row>
    <row r="36" spans="1:10" ht="16">
      <c r="A36" s="91">
        <f t="shared" si="0"/>
        <v>0.81249999999999989</v>
      </c>
      <c r="B36" s="22" t="s">
        <v>32</v>
      </c>
      <c r="C36" s="90">
        <f>MOD(Tableau219[[#This Row],[Heure ]]+Tableau219[[#This Row],[Durée]],1)</f>
        <v>0.83055555555555549</v>
      </c>
      <c r="D36" s="46">
        <v>1.8055555555555557E-2</v>
      </c>
      <c r="E36" s="76"/>
      <c r="F36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Immersion : Plongée dans les métiers d’urgence avec Denis Palma</v>
      </c>
      <c r="G36" s="135"/>
      <c r="I36" s="44"/>
      <c r="J36" s="152"/>
    </row>
    <row r="37" spans="1:10" ht="16">
      <c r="A37" s="91">
        <f t="shared" si="0"/>
        <v>0.83055555555555549</v>
      </c>
      <c r="B37" s="22" t="s">
        <v>18</v>
      </c>
      <c r="C37" s="32">
        <f>MOD(Tableau219[[#This Row],[Heure ]]+Tableau219[[#This Row],[Durée]],1)</f>
        <v>0.83333333333333326</v>
      </c>
      <c r="D37" s="46">
        <v>2.7777777777777779E-3</v>
      </c>
      <c r="E37" s="76"/>
      <c r="F37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37" s="135"/>
      <c r="I37" s="44"/>
      <c r="J37" s="153"/>
    </row>
    <row r="38" spans="1:10" ht="16">
      <c r="A38" s="91">
        <f t="shared" si="0"/>
        <v>0.83333333333333326</v>
      </c>
      <c r="B38" s="22" t="s">
        <v>24</v>
      </c>
      <c r="C38" s="90">
        <f>MOD(Tableau219[[#This Row],[Heure ]]+Tableau219[[#This Row],[Durée]],1)</f>
        <v>0.8388888888888888</v>
      </c>
      <c r="D38" s="46">
        <v>5.5555555555555558E-3</v>
      </c>
      <c r="E38" s="76"/>
      <c r="F38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Objectif Terre : Le magazine du terroir genevois présenté par Valentin Emery</v>
      </c>
      <c r="G38" s="135"/>
      <c r="I38" s="44"/>
      <c r="J38" s="154"/>
    </row>
    <row r="39" spans="1:10" ht="16">
      <c r="A39" s="91">
        <f t="shared" si="0"/>
        <v>0.8388888888888888</v>
      </c>
      <c r="B39" s="22" t="s">
        <v>87</v>
      </c>
      <c r="C39" s="32">
        <f>MOD(Tableau219[[#This Row],[Heure ]]+Tableau219[[#This Row],[Durée]],1)</f>
        <v>0.8472222222222221</v>
      </c>
      <c r="D39" s="46">
        <v>8.3333333333333332E-3</v>
      </c>
      <c r="E39" s="76"/>
      <c r="F39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Rediffusion Magazine</v>
      </c>
      <c r="G39" s="135"/>
      <c r="I39" s="44"/>
      <c r="J39" s="155"/>
    </row>
    <row r="40" spans="1:10" ht="16">
      <c r="A40" s="91">
        <f t="shared" si="0"/>
        <v>0.8472222222222221</v>
      </c>
      <c r="B40" s="22" t="s">
        <v>17</v>
      </c>
      <c r="C40" s="90">
        <f>MOD(Tableau219[[#This Row],[Heure ]]+Tableau219[[#This Row],[Durée]],1)</f>
        <v>0.85138888888888875</v>
      </c>
      <c r="D40" s="46">
        <v>4.1666666666666666E-3</v>
      </c>
      <c r="E40" s="76"/>
      <c r="F40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40" s="135"/>
      <c r="I40" s="44"/>
      <c r="J40" s="156"/>
    </row>
    <row r="41" spans="1:10" ht="16">
      <c r="A41" s="91">
        <f t="shared" si="0"/>
        <v>0.85138888888888875</v>
      </c>
      <c r="B41" s="22" t="s">
        <v>29</v>
      </c>
      <c r="C41" s="32">
        <f>MOD(Tableau219[[#This Row],[Heure ]]+Tableau219[[#This Row],[Durée]],1)</f>
        <v>0.85416666666666652</v>
      </c>
      <c r="D41" s="46">
        <v>2.7777777777777779E-3</v>
      </c>
      <c r="E41" s="76"/>
      <c r="F41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41" s="135"/>
    </row>
    <row r="42" spans="1:10" ht="16">
      <c r="A42" s="91">
        <f t="shared" si="0"/>
        <v>0.85416666666666652</v>
      </c>
      <c r="B42" s="22" t="s">
        <v>13</v>
      </c>
      <c r="C42" s="90">
        <f>MOD(Tableau219[[#This Row],[Heure ]]+Tableau219[[#This Row],[Durée]],1)</f>
        <v>0.89583333333333315</v>
      </c>
      <c r="D42" s="46">
        <v>4.1666666666666664E-2</v>
      </c>
      <c r="E42" s="76"/>
      <c r="F42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Rediffusion du Journal du soir</v>
      </c>
      <c r="G42" s="135"/>
    </row>
    <row r="43" spans="1:10" ht="16">
      <c r="A43" s="91">
        <f t="shared" si="0"/>
        <v>0.89583333333333315</v>
      </c>
      <c r="B43" s="22" t="s">
        <v>15</v>
      </c>
      <c r="C43" s="32">
        <f>MOD(Tableau219[[#This Row],[Heure ]]+Tableau219[[#This Row],[Durée]],1)</f>
        <v>0.93749999999999978</v>
      </c>
      <c r="D43" s="46">
        <v>4.1666666666666664E-2</v>
      </c>
      <c r="E43" s="76"/>
      <c r="F43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Rediffusion Magazine</v>
      </c>
      <c r="G43" s="135"/>
    </row>
    <row r="44" spans="1:10" ht="16">
      <c r="A44" s="91">
        <f t="shared" si="0"/>
        <v>0.93749999999999978</v>
      </c>
      <c r="B44" s="22" t="s">
        <v>13</v>
      </c>
      <c r="C44" s="90">
        <f>MOD(Tableau219[[#This Row],[Heure ]]+Tableau219[[#This Row],[Durée]],1)</f>
        <v>0.97916666666666641</v>
      </c>
      <c r="D44" s="46">
        <v>4.1666666666666664E-2</v>
      </c>
      <c r="E44" s="76"/>
      <c r="F44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Rediffusion du Journal du soir</v>
      </c>
      <c r="G44" s="135"/>
    </row>
    <row r="45" spans="1:10" ht="16">
      <c r="A45" s="91">
        <f t="shared" si="0"/>
        <v>0.97916666666666641</v>
      </c>
      <c r="B45" s="22" t="s">
        <v>15</v>
      </c>
      <c r="C45" s="32">
        <f>MOD(Tableau219[[#This Row],[Heure ]]+Tableau219[[#This Row],[Durée]],1)</f>
        <v>2.0833333333333037E-2</v>
      </c>
      <c r="D45" s="46">
        <v>4.1666666666666664E-2</v>
      </c>
      <c r="E45" s="76"/>
      <c r="F45" s="12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>Rediffusion Magazine</v>
      </c>
      <c r="G45" s="135"/>
    </row>
    <row r="46" spans="1:10" ht="16">
      <c r="A46" s="91">
        <f t="shared" si="0"/>
        <v>2.0833333333333037E-2</v>
      </c>
      <c r="B46" s="23"/>
      <c r="C46" s="90">
        <f>MOD(Tableau219[[#This Row],[Heure ]]+Tableau219[[#This Row],[Durée]],1)</f>
        <v>2.0833333333333037E-2</v>
      </c>
      <c r="D46" s="46"/>
      <c r="E46" s="76"/>
      <c r="F46" s="24" t="str">
        <f>IF(Tableau219[[#This Row],[Emission]]="CA BOUGE A LA MAISON ","Ca Bouge à la maison : Cours de gym pour seniors",IF(Tableau219[[#This Row],[Emission]]="LE JOURNAL ","Le Journal : Le rendez-vous quotidien d'information proposé par la rédaction",IF(Tableau219[[#This Row],[Emission]]="CITE SENIOR ","Cité Senior : Conférences, ateliers, divertissement, activités physiques, une sélection d'activités destinées aux seniors",IF(Tableau219[[#This Row],[Emission]]="SPORT PASSION ","Sport Passion : Les bénévoles et les associations sportives à l’honneur",IF(Tableau219[[#This Row],[Emission]]="IMMERSION ","Immersion : Plongée dans les métiers d’urgence avec Denis Palma",IF(Tableau219[[#This Row],[Emission]]="OBJECTIF TERRE ","Objectif Terre : Le magazine du terroir genevois présenté par Valentin Emery",IF(Tableau219[[#This Row],[Emission]]="METEO ","Météo : Les nouvelles du ciel présentées par Ellen Batelaan",IF(Tableau219[[#This Row],[Emission]]="LES YEUX DANS LES YEUX ","Les Yeux Dans Les Yeux : Un entretien serré d’actualité mené par Pascal Décaillet",IF(Tableau219[[#This Row],[Emission]]="GENEVE A CHAUD ","Genève à Chaud : Le débat politique et citoyen présenté par Pascal Décaillet",IF(Tableau219[[#This Row],[Emission]]="GRAND GENEVE A CHAUD DIRECT ","Le débat politique et citoyen présenté par Pascal Décaillet",IF(Tableau219[[#This Row],[Emission]]="LE GENIE DES METIERS ","Le Génie Des Métiers : Au coeur de la formation et de l'apprentissage",IF(Tableau219[[#This Row],[Emission]]="ESPRIT SOLIDAIRE","Esprit Solidaire : Une fois par mois, découvrez le projet de coopération d’une ONG genevoise",IF(Tableau219[[#This Row],[Emission]]="LE MONDE DE DEMAIN ","Le Monde De Demain : Une émission sur l’industrie et l’innovation genevoise",IF(Tableau219[[#This Row],[Emission]]="GO SOLUTIONS DURABLES ","Go Solutions Durables : magazine de la durabilité présenté par Philippe Verdier",IF(Tableau219[[#This Row],[Emission]]="GENEVE GRANDEUR NATURE ","Genève Grandeur Nature : Le magazine sur la nature proposé par Coline Utz",IF(Tableau219[[#This Row],[Emission]]="ENSEMBLE ","Ensemble : L’émission transfrontalière présentée par Céline Argento",IF(Tableau219[[#This Row],[Emission]]="COULEUR GRENAT ","Couleur Grenat : Le rendez-vous sportif des clubs du Servette (football, hockey, rugby)",IF(Tableau219[[#This Row],[Emission]]="CULT ","Cult. : La culture à Genève c’est Cult.",IF(Tableau219[[#This Row],[Emission]]="MEGAPHONE ","Mégaphone : Le porte-voix de la musique actuelle",IF(Tableau219[[#This Row],[Emission]]="GENEVA SHOW ","Geneva Show : Une personnalité marquante de la Suisse sous le feu des questions de Valentin Emery et Jérémy Seydoux",IF(Tableau219[[#This Row],[Emission]]="AGENDA D'ELLEN","L'agenda D'Ellen : L’agenda du week-end proposé par Ellen Batelaan",IF(Tableau219[[#This Row],[Emission]]="SINGULARITE ","Singularité : Magazine réalisé par des personnes en situation de handicap de la Fondation Clair Bois",IF(Tableau219[[#This Row],[Emission]]="TOUDOU ","TOUDOU : Le magazine des animaux de compagnie présenté par Lolita Morena",IF(Tableau219[[#This Row],[Emission]]="LES SPORTS ","Les Sports : Toute l’actualité sportive de Genève et sa région",IF(Tableau219[[#This Row],[Emission]]="LES SPORTS DIRECT ","Les Sports : Toute l’actualité sportive de Genève et sa région",IF(Tableau219[[#This Row],[Emission]]="LE POING part 1","Le PoinG : Le Talk politique et société présenté par Laetitia Guinand",IF(Tableau219[[#This Row],[Emission]]="LE POING part 2","Le PoinG : Le Talk politique et société présenté par Laetitia Guinand",IF(Tableau219[[#This Row],[Emission]]="BA ","Les Bandes Annonces",IF(Tableau219[[#This Row],[Emission]]="PGM MAG ","Programme des magazins à venir",IF(Tableau219[[#This Row],[Emission]]="MAG 12min REDIFF / MAG SPECIAL ","Rediffusion Magazine",IF(Tableau219[[#This Row],[Emission]]="REPLAY MAG ","Rediffusion Magazine",IF(Tableau219[[#This Row],[Emission]]="REPLAY ACTU ","Rediffusion du Journal du soir",IF(Tableau219[[#This Row],[Emission]]="REPLAY DIMANCHE 21h00- 00h00 LE POING ","Rediffusion des émissions du dimanche de 21h à minuit",IF(Tableau219[[#This Row],[Emission]]="Coming next TJ ","Programme à venir",""))))))))))))))))))))))))))))))))))</f>
        <v/>
      </c>
      <c r="G46" s="135"/>
    </row>
    <row r="47" spans="1:10" ht="35" customHeight="1">
      <c r="D47" s="44"/>
    </row>
    <row r="48" spans="1:10" ht="35" customHeight="1"/>
    <row r="49" ht="35" customHeight="1"/>
    <row r="50" ht="35" customHeight="1"/>
    <row r="51" ht="35" customHeight="1"/>
  </sheetData>
  <mergeCells count="1">
    <mergeCell ref="A1:G1"/>
  </mergeCells>
  <conditionalFormatting sqref="I9:J9 J40 D4 J33:J38 D5:E5 B2:G3 D6:G46 I2:I8">
    <cfRule type="containsText" dxfId="263" priority="14" operator="containsText" text="REPLAY DIMANCHE">
      <formula>NOT(ISERROR(SEARCH("REPLAY DIMANCHE",B2)))</formula>
    </cfRule>
    <cfRule type="containsText" dxfId="262" priority="15" operator="containsText" text="COMBLAGE">
      <formula>NOT(ISERROR(SEARCH("COMBLAGE",B2)))</formula>
    </cfRule>
  </conditionalFormatting>
  <conditionalFormatting sqref="I9:J9 J40 J33:J38 I2:I8">
    <cfRule type="containsText" dxfId="261" priority="13" operator="containsText" text="Concert">
      <formula>NOT(ISERROR(SEARCH("Concert",I2)))</formula>
    </cfRule>
    <cfRule type="containsText" dxfId="260" priority="16" operator="containsText" text="LIVE">
      <formula>NOT(ISERROR(SEARCH("LIVE",I2)))</formula>
    </cfRule>
    <cfRule type="containsText" dxfId="259" priority="17" operator="containsText" text="PUB">
      <formula>NOT(ISERROR(SEARCH("PUB",I2)))</formula>
    </cfRule>
    <cfRule type="containsText" dxfId="258" priority="18" operator="containsText" text="REPLAY ACTU">
      <formula>NOT(ISERROR(SEARCH("REPLAY ACTU",I2)))</formula>
    </cfRule>
    <cfRule type="containsText" dxfId="257" priority="19" operator="containsText" text="REPLAY MAG">
      <formula>NOT(ISERROR(SEARCH("REPLAY MAG",I2)))</formula>
    </cfRule>
  </conditionalFormatting>
  <conditionalFormatting sqref="F5:G5 F4 B4:C46">
    <cfRule type="containsText" dxfId="256" priority="6" operator="containsText" text="REPLAY DIMANCHE">
      <formula>NOT(ISERROR(SEARCH("REPLAY DIMANCHE",B4)))</formula>
    </cfRule>
    <cfRule type="containsText" dxfId="255" priority="7" operator="containsText" text="COMBLAGE">
      <formula>NOT(ISERROR(SEARCH("COMBLAGE",B4)))</formula>
    </cfRule>
  </conditionalFormatting>
  <conditionalFormatting sqref="F4 B4:C46 D4 B3:G3 D5:G46">
    <cfRule type="containsText" dxfId="254" priority="9" operator="containsText" text="LIVE">
      <formula>NOT(ISERROR(SEARCH("LIVE",B3)))</formula>
    </cfRule>
    <cfRule type="containsText" dxfId="253" priority="10" operator="containsText" text="PUB">
      <formula>NOT(ISERROR(SEARCH("PUB",B3)))</formula>
    </cfRule>
    <cfRule type="containsText" dxfId="252" priority="11" operator="containsText" text="REPLAY ACTU">
      <formula>NOT(ISERROR(SEARCH("REPLAY ACTU",B3)))</formula>
    </cfRule>
    <cfRule type="containsText" dxfId="251" priority="12" operator="containsText" text="REPLAY MAG">
      <formula>NOT(ISERROR(SEARCH("REPLAY MAG",B3)))</formula>
    </cfRule>
  </conditionalFormatting>
  <conditionalFormatting sqref="B3:G3">
    <cfRule type="containsText" dxfId="250" priority="5" operator="containsText" text="Concert">
      <formula>NOT(ISERROR(SEARCH("Concert",B3)))</formula>
    </cfRule>
  </conditionalFormatting>
  <conditionalFormatting sqref="B4:D4 F4:G4 B2:G3 B5:G46">
    <cfRule type="containsText" dxfId="249" priority="4" operator="containsText" text="Comblage">
      <formula>NOT(ISERROR(SEARCH("Comblage",B2)))</formula>
    </cfRule>
  </conditionalFormatting>
  <conditionalFormatting sqref="B3:B46">
    <cfRule type="containsText" dxfId="248" priority="8" operator="containsText" text="JOURNAL">
      <formula>NOT(ISERROR(SEARCH("JOURNAL",B3)))</formula>
    </cfRule>
  </conditionalFormatting>
  <conditionalFormatting sqref="E3:E46">
    <cfRule type="containsBlanks" dxfId="247" priority="20">
      <formula>LEN(TRIM(E3))=0</formula>
    </cfRule>
  </conditionalFormatting>
  <conditionalFormatting sqref="F9">
    <cfRule type="containsText" dxfId="246" priority="1" operator="containsText" text="REPLAY DIMANCHE">
      <formula>NOT(ISERROR(SEARCH("REPLAY DIMANCHE",F9)))</formula>
    </cfRule>
    <cfRule type="containsText" dxfId="245" priority="2" operator="containsText" text="COMBLAGE">
      <formula>NOT(ISERROR(SEARCH("COMBLAGE",F9)))</formula>
    </cfRule>
  </conditionalFormatting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E7107E1-8F17-F94E-87ED-8BAF5D0BCC0B}">
          <x14:formula1>
            <xm:f>'Menus déroulants'!$E$1:$E$3</xm:f>
          </x14:formula1>
          <xm:sqref>E3:E46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5"/>
  </sheetPr>
  <dimension ref="A1:J50"/>
  <sheetViews>
    <sheetView showGridLines="0" zoomScale="87" zoomScaleNormal="87" workbookViewId="0">
      <selection activeCell="J18" sqref="J18"/>
    </sheetView>
  </sheetViews>
  <sheetFormatPr baseColWidth="10" defaultRowHeight="15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27.83203125" customWidth="1"/>
    <col min="6" max="6" width="60.83203125" customWidth="1"/>
    <col min="7" max="7" width="15.83203125" customWidth="1"/>
    <col min="8" max="8" width="11.33203125" customWidth="1"/>
    <col min="9" max="9" width="24.1640625" customWidth="1"/>
    <col min="10" max="10" width="28.1640625" customWidth="1"/>
  </cols>
  <sheetData>
    <row r="1" spans="1:9" ht="38" customHeight="1">
      <c r="A1" s="160" t="s">
        <v>1</v>
      </c>
      <c r="B1" s="160"/>
      <c r="C1" s="160"/>
      <c r="D1" s="160"/>
      <c r="E1" s="160"/>
      <c r="F1" s="160"/>
      <c r="G1" s="160"/>
    </row>
    <row r="2" spans="1:9" ht="20" thickBot="1">
      <c r="A2" s="15" t="s">
        <v>7</v>
      </c>
      <c r="B2" s="21" t="s">
        <v>8</v>
      </c>
      <c r="C2" s="8" t="s">
        <v>9</v>
      </c>
      <c r="D2" s="25" t="s">
        <v>10</v>
      </c>
      <c r="E2" s="75" t="s">
        <v>84</v>
      </c>
      <c r="F2" s="11" t="s">
        <v>57</v>
      </c>
      <c r="G2" s="21" t="s">
        <v>86</v>
      </c>
      <c r="I2" s="62"/>
    </row>
    <row r="3" spans="1:9" ht="16">
      <c r="A3" s="66">
        <v>2.0833333333333332E-2</v>
      </c>
      <c r="B3" s="22" t="s">
        <v>13</v>
      </c>
      <c r="C3" s="32">
        <f>MOD(Tableau120[[#This Row],[Heure ]]+Tableau120[[#This Row],[Durée]],1)</f>
        <v>6.25E-2</v>
      </c>
      <c r="D3" s="95">
        <v>4.1666666666666664E-2</v>
      </c>
      <c r="E3" s="42"/>
      <c r="F3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du Journal du soir</v>
      </c>
      <c r="G3" s="120"/>
    </row>
    <row r="4" spans="1:9" ht="16">
      <c r="A4" s="94">
        <f>MOD(A3+D3,1)</f>
        <v>6.25E-2</v>
      </c>
      <c r="B4" s="22" t="s">
        <v>15</v>
      </c>
      <c r="C4" s="33">
        <f>MOD(Tableau120[[#This Row],[Heure ]]+Tableau120[[#This Row],[Durée]],1)</f>
        <v>0.10416666666666666</v>
      </c>
      <c r="D4" s="95">
        <v>4.1666666666666664E-2</v>
      </c>
      <c r="E4" s="42"/>
      <c r="F4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4" s="121"/>
    </row>
    <row r="5" spans="1:9" ht="16">
      <c r="A5" s="94">
        <f t="shared" ref="A5:A47" si="0">MOD(A4+D4,1)</f>
        <v>0.10416666666666666</v>
      </c>
      <c r="B5" s="22" t="s">
        <v>13</v>
      </c>
      <c r="C5" s="32">
        <f>MOD(Tableau120[[#This Row],[Heure ]]+Tableau120[[#This Row],[Durée]],1)</f>
        <v>0.14583333333333331</v>
      </c>
      <c r="D5" s="95">
        <v>4.1666666666666664E-2</v>
      </c>
      <c r="E5" s="42"/>
      <c r="F5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du Journal du soir</v>
      </c>
      <c r="G5" s="121"/>
    </row>
    <row r="6" spans="1:9" ht="16">
      <c r="A6" s="94">
        <f t="shared" si="0"/>
        <v>0.14583333333333331</v>
      </c>
      <c r="B6" s="22" t="s">
        <v>15</v>
      </c>
      <c r="C6" s="33">
        <f>MOD(Tableau120[[#This Row],[Heure ]]+Tableau120[[#This Row],[Durée]],1)</f>
        <v>0.18749999999999997</v>
      </c>
      <c r="D6" s="95">
        <v>4.1666666666666664E-2</v>
      </c>
      <c r="E6" s="42"/>
      <c r="F6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6" s="121"/>
    </row>
    <row r="7" spans="1:9" ht="16">
      <c r="A7" s="94">
        <f t="shared" si="0"/>
        <v>0.18749999999999997</v>
      </c>
      <c r="B7" s="22" t="s">
        <v>13</v>
      </c>
      <c r="C7" s="32">
        <f>MOD(Tableau120[[#This Row],[Heure ]]+Tableau120[[#This Row],[Durée]],1)</f>
        <v>0.22916666666666663</v>
      </c>
      <c r="D7" s="95">
        <v>4.1666666666666664E-2</v>
      </c>
      <c r="E7" s="42"/>
      <c r="F7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du Journal du soir</v>
      </c>
      <c r="G7" s="121"/>
    </row>
    <row r="8" spans="1:9" ht="16">
      <c r="A8" s="94">
        <f t="shared" si="0"/>
        <v>0.22916666666666663</v>
      </c>
      <c r="B8" s="22" t="s">
        <v>15</v>
      </c>
      <c r="C8" s="33">
        <f>MOD(Tableau120[[#This Row],[Heure ]]+Tableau120[[#This Row],[Durée]],1)</f>
        <v>0.27083333333333331</v>
      </c>
      <c r="D8" s="95">
        <v>4.1666666666666664E-2</v>
      </c>
      <c r="E8" s="42"/>
      <c r="F8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8" s="121"/>
    </row>
    <row r="9" spans="1:9" ht="16">
      <c r="A9" s="94">
        <f t="shared" si="0"/>
        <v>0.27083333333333331</v>
      </c>
      <c r="B9" s="22" t="s">
        <v>13</v>
      </c>
      <c r="C9" s="32">
        <f>MOD(Tableau120[[#This Row],[Heure ]]+Tableau120[[#This Row],[Durée]],1)</f>
        <v>0.3125</v>
      </c>
      <c r="D9" s="95">
        <v>4.1666666666666664E-2</v>
      </c>
      <c r="E9" s="63"/>
      <c r="F9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du Journal du soir</v>
      </c>
      <c r="G9" s="121"/>
    </row>
    <row r="10" spans="1:9" ht="16">
      <c r="A10" s="94">
        <f t="shared" si="0"/>
        <v>0.3125</v>
      </c>
      <c r="B10" s="22" t="s">
        <v>15</v>
      </c>
      <c r="C10" s="33">
        <f>MOD(Tableau120[[#This Row],[Heure ]]+Tableau120[[#This Row],[Durée]],1)</f>
        <v>0.35416666666666669</v>
      </c>
      <c r="D10" s="95">
        <v>4.1666666666666664E-2</v>
      </c>
      <c r="E10" s="42"/>
      <c r="F10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10" s="121"/>
    </row>
    <row r="11" spans="1:9" ht="16">
      <c r="A11" s="94">
        <f t="shared" si="0"/>
        <v>0.35416666666666669</v>
      </c>
      <c r="B11" s="22" t="s">
        <v>13</v>
      </c>
      <c r="C11" s="32">
        <f>MOD(Tableau120[[#This Row],[Heure ]]+Tableau120[[#This Row],[Durée]],1)</f>
        <v>0.39583333333333337</v>
      </c>
      <c r="D11" s="95">
        <v>4.1666666666666664E-2</v>
      </c>
      <c r="E11" s="42"/>
      <c r="F11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du Journal du soir</v>
      </c>
      <c r="G11" s="121"/>
    </row>
    <row r="12" spans="1:9" ht="16">
      <c r="A12" s="94">
        <f t="shared" si="0"/>
        <v>0.39583333333333337</v>
      </c>
      <c r="B12" s="22" t="s">
        <v>15</v>
      </c>
      <c r="C12" s="33">
        <f>MOD(Tableau120[[#This Row],[Heure ]]+Tableau120[[#This Row],[Durée]],1)</f>
        <v>0.43750000000000006</v>
      </c>
      <c r="D12" s="95">
        <v>4.1666666666666664E-2</v>
      </c>
      <c r="E12" s="42"/>
      <c r="F12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12" s="121"/>
    </row>
    <row r="13" spans="1:9" ht="16">
      <c r="A13" s="94">
        <f t="shared" si="0"/>
        <v>0.43750000000000006</v>
      </c>
      <c r="B13" s="22" t="s">
        <v>15</v>
      </c>
      <c r="C13" s="32">
        <f>MOD(Tableau120[[#This Row],[Heure ]]+Tableau120[[#This Row],[Durée]],1)</f>
        <v>0.47916666666666674</v>
      </c>
      <c r="D13" s="95">
        <v>4.1666666666666664E-2</v>
      </c>
      <c r="E13" s="42"/>
      <c r="F13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13" s="121"/>
    </row>
    <row r="14" spans="1:9" ht="16">
      <c r="A14" s="94">
        <f t="shared" si="0"/>
        <v>0.47916666666666674</v>
      </c>
      <c r="B14" s="22" t="s">
        <v>15</v>
      </c>
      <c r="C14" s="33">
        <f>MOD(Tableau120[[#This Row],[Heure ]]+Tableau120[[#This Row],[Durée]],1)</f>
        <v>0.52083333333333337</v>
      </c>
      <c r="D14" s="95">
        <v>4.1666666666666664E-2</v>
      </c>
      <c r="E14" s="42"/>
      <c r="F14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14" s="121"/>
    </row>
    <row r="15" spans="1:9" ht="16">
      <c r="A15" s="94">
        <f t="shared" si="0"/>
        <v>0.52083333333333337</v>
      </c>
      <c r="B15" s="22" t="s">
        <v>15</v>
      </c>
      <c r="C15" s="32">
        <f>MOD(Tableau120[[#This Row],[Heure ]]+Tableau120[[#This Row],[Durée]],1)</f>
        <v>0.5625</v>
      </c>
      <c r="D15" s="95">
        <v>4.1666666666666664E-2</v>
      </c>
      <c r="E15" s="42"/>
      <c r="F15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15" s="121"/>
    </row>
    <row r="16" spans="1:9" ht="16">
      <c r="A16" s="94">
        <f t="shared" si="0"/>
        <v>0.5625</v>
      </c>
      <c r="B16" s="22" t="s">
        <v>15</v>
      </c>
      <c r="C16" s="33">
        <f>MOD(Tableau120[[#This Row],[Heure ]]+Tableau120[[#This Row],[Durée]],1)</f>
        <v>0.60416666666666663</v>
      </c>
      <c r="D16" s="95">
        <v>4.1666666666666664E-2</v>
      </c>
      <c r="E16" s="42"/>
      <c r="F16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16" s="121"/>
    </row>
    <row r="17" spans="1:9" ht="16">
      <c r="A17" s="94">
        <f t="shared" si="0"/>
        <v>0.60416666666666663</v>
      </c>
      <c r="B17" s="22" t="s">
        <v>28</v>
      </c>
      <c r="C17" s="32">
        <f>MOD(Tableau120[[#This Row],[Heure ]]+Tableau120[[#This Row],[Durée]],1)</f>
        <v>0.63194444444444442</v>
      </c>
      <c r="D17" s="95">
        <v>2.7777777777777776E-2</v>
      </c>
      <c r="E17" s="42"/>
      <c r="F17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Ca Bouge à la maison : Cours de gym pour seniors</v>
      </c>
      <c r="G17" s="121"/>
    </row>
    <row r="18" spans="1:9" ht="16">
      <c r="A18" s="94">
        <f t="shared" si="0"/>
        <v>0.63194444444444442</v>
      </c>
      <c r="B18" s="22" t="s">
        <v>29</v>
      </c>
      <c r="C18" s="33">
        <f>MOD(Tableau120[[#This Row],[Heure ]]+Tableau120[[#This Row],[Durée]],1)</f>
        <v>0.63472222222222219</v>
      </c>
      <c r="D18" s="95">
        <v>2.7777777777777779E-3</v>
      </c>
      <c r="E18" s="42"/>
      <c r="F18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18" s="121"/>
    </row>
    <row r="19" spans="1:9" ht="16">
      <c r="A19" s="94">
        <f t="shared" si="0"/>
        <v>0.63472222222222219</v>
      </c>
      <c r="B19" s="22" t="s">
        <v>14</v>
      </c>
      <c r="C19" s="32">
        <f>MOD(Tableau120[[#This Row],[Heure ]]+Tableau120[[#This Row],[Durée]],1)</f>
        <v>0.64305555555555549</v>
      </c>
      <c r="D19" s="95">
        <v>8.3333333333333332E-3</v>
      </c>
      <c r="E19" s="42"/>
      <c r="F19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19" s="121"/>
    </row>
    <row r="20" spans="1:9" ht="16">
      <c r="A20" s="94">
        <f t="shared" si="0"/>
        <v>0.64305555555555549</v>
      </c>
      <c r="B20" s="22" t="s">
        <v>17</v>
      </c>
      <c r="C20" s="33">
        <f>MOD(Tableau120[[#This Row],[Heure ]]+Tableau120[[#This Row],[Durée]],1)</f>
        <v>0.64583333333333326</v>
      </c>
      <c r="D20" s="95">
        <v>2.7777777777777779E-3</v>
      </c>
      <c r="E20" s="42"/>
      <c r="F20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20" s="121"/>
    </row>
    <row r="21" spans="1:9" ht="16">
      <c r="A21" s="94">
        <f t="shared" si="0"/>
        <v>0.64583333333333326</v>
      </c>
      <c r="B21" s="22" t="s">
        <v>15</v>
      </c>
      <c r="C21" s="32">
        <f>MOD(Tableau120[[#This Row],[Heure ]]+Tableau120[[#This Row],[Durée]],1)</f>
        <v>0.68749999999999989</v>
      </c>
      <c r="D21" s="95">
        <v>4.1666666666666664E-2</v>
      </c>
      <c r="E21" s="42"/>
      <c r="F21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21" s="121"/>
    </row>
    <row r="22" spans="1:9" ht="16">
      <c r="A22" s="94">
        <f t="shared" si="0"/>
        <v>0.68749999999999989</v>
      </c>
      <c r="B22" s="22" t="s">
        <v>15</v>
      </c>
      <c r="C22" s="33">
        <f>MOD(Tableau120[[#This Row],[Heure ]]+Tableau120[[#This Row],[Durée]],1)</f>
        <v>0.72916666666666652</v>
      </c>
      <c r="D22" s="95">
        <v>4.1666666666666664E-2</v>
      </c>
      <c r="E22" s="42"/>
      <c r="F22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22" s="121"/>
    </row>
    <row r="23" spans="1:9" ht="16">
      <c r="A23" s="94">
        <f t="shared" si="0"/>
        <v>0.72916666666666652</v>
      </c>
      <c r="B23" s="22" t="s">
        <v>15</v>
      </c>
      <c r="C23" s="32">
        <f>MOD(Tableau120[[#This Row],[Heure ]]+Tableau120[[#This Row],[Durée]],1)</f>
        <v>0.76805555555555538</v>
      </c>
      <c r="D23" s="95">
        <v>3.888888888888889E-2</v>
      </c>
      <c r="E23" s="42"/>
      <c r="F23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23" s="121"/>
    </row>
    <row r="24" spans="1:9" ht="16">
      <c r="A24" s="94">
        <f>MOD(A23+D23,1)</f>
        <v>0.76805555555555538</v>
      </c>
      <c r="B24" s="22" t="s">
        <v>34</v>
      </c>
      <c r="C24" s="33">
        <f>MOD(Tableau120[[#This Row],[Heure ]]+Tableau120[[#This Row],[Durée]],1)</f>
        <v>0.76805555555555538</v>
      </c>
      <c r="D24" s="96">
        <v>0</v>
      </c>
      <c r="E24" s="42"/>
      <c r="F24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Programme à venir</v>
      </c>
      <c r="G24" s="121"/>
      <c r="I24" s="48"/>
    </row>
    <row r="25" spans="1:9" ht="16">
      <c r="A25" s="94">
        <f t="shared" si="0"/>
        <v>0.76805555555555538</v>
      </c>
      <c r="B25" s="22" t="s">
        <v>36</v>
      </c>
      <c r="C25" s="32">
        <f>MOD(Tableau120[[#This Row],[Heure ]]+Tableau120[[#This Row],[Durée]],1)</f>
        <v>0.76805555555555538</v>
      </c>
      <c r="D25" s="95">
        <v>0</v>
      </c>
      <c r="E25" s="42"/>
      <c r="F25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Les Bandes Annonces</v>
      </c>
      <c r="G25" s="121"/>
    </row>
    <row r="26" spans="1:9" ht="16">
      <c r="A26" s="94">
        <f t="shared" si="0"/>
        <v>0.76805555555555538</v>
      </c>
      <c r="B26" s="22" t="s">
        <v>29</v>
      </c>
      <c r="C26" s="33">
        <f>MOD(Tableau120[[#This Row],[Heure ]]+Tableau120[[#This Row],[Durée]],1)</f>
        <v>0.77083333333333315</v>
      </c>
      <c r="D26" s="95">
        <v>2.7777777777777779E-3</v>
      </c>
      <c r="E26" s="42"/>
      <c r="F26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26" s="121"/>
    </row>
    <row r="27" spans="1:9" ht="16">
      <c r="A27" s="94">
        <f t="shared" si="0"/>
        <v>0.77083333333333315</v>
      </c>
      <c r="B27" s="22" t="s">
        <v>38</v>
      </c>
      <c r="C27" s="32">
        <f>MOD(Tableau120[[#This Row],[Heure ]]+Tableau120[[#This Row],[Durée]],1)</f>
        <v>0.77083333333333315</v>
      </c>
      <c r="D27" s="95">
        <v>0</v>
      </c>
      <c r="E27" s="42"/>
      <c r="F27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Programme des magazins à venir</v>
      </c>
      <c r="G27" s="121"/>
    </row>
    <row r="28" spans="1:9" ht="16">
      <c r="A28" s="94">
        <f t="shared" si="0"/>
        <v>0.77083333333333315</v>
      </c>
      <c r="B28" s="22" t="s">
        <v>39</v>
      </c>
      <c r="C28" s="33">
        <f>MOD(Tableau120[[#This Row],[Heure ]]+Tableau120[[#This Row],[Durée]],1)</f>
        <v>0.77083333333333315</v>
      </c>
      <c r="D28" s="95">
        <v>0</v>
      </c>
      <c r="E28" s="42"/>
      <c r="F28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28" s="121"/>
    </row>
    <row r="29" spans="1:9" ht="16">
      <c r="A29" s="94">
        <f t="shared" si="0"/>
        <v>0.77083333333333315</v>
      </c>
      <c r="B29" s="22" t="s">
        <v>51</v>
      </c>
      <c r="C29" s="32">
        <f>MOD(Tableau120[[#This Row],[Heure ]]+Tableau120[[#This Row],[Durée]],1)</f>
        <v>0.78819444444444431</v>
      </c>
      <c r="D29" s="95">
        <v>1.7361111111111112E-2</v>
      </c>
      <c r="E29" s="42"/>
      <c r="F29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29" s="121"/>
    </row>
    <row r="30" spans="1:9" ht="16">
      <c r="A30" s="94">
        <f t="shared" si="0"/>
        <v>0.78819444444444431</v>
      </c>
      <c r="B30" s="22" t="s">
        <v>42</v>
      </c>
      <c r="C30" s="33">
        <f>MOD(Tableau120[[#This Row],[Heure ]]+Tableau120[[#This Row],[Durée]],1)</f>
        <v>0.78958333333333319</v>
      </c>
      <c r="D30" s="95">
        <v>1.3888888888888889E-3</v>
      </c>
      <c r="E30" s="42"/>
      <c r="F30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Météo : Les nouvelles du ciel présentées par Ellen Batelaan</v>
      </c>
      <c r="G30" s="121"/>
    </row>
    <row r="31" spans="1:9" ht="16">
      <c r="A31" s="94">
        <f t="shared" si="0"/>
        <v>0.78958333333333319</v>
      </c>
      <c r="B31" s="22" t="s">
        <v>29</v>
      </c>
      <c r="C31" s="32">
        <f>MOD(Tableau120[[#This Row],[Heure ]]+Tableau120[[#This Row],[Durée]],1)</f>
        <v>0.79166666666666652</v>
      </c>
      <c r="D31" s="95">
        <v>2.0833333333333333E-3</v>
      </c>
      <c r="E31" s="42"/>
      <c r="F31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31" s="121"/>
    </row>
    <row r="32" spans="1:9" ht="32">
      <c r="A32" s="94">
        <f t="shared" si="0"/>
        <v>0.79166666666666652</v>
      </c>
      <c r="B32" s="22" t="s">
        <v>43</v>
      </c>
      <c r="C32" s="33">
        <f>MOD(Tableau120[[#This Row],[Heure ]]+Tableau120[[#This Row],[Durée]],1)</f>
        <v>0.79513888888888873</v>
      </c>
      <c r="D32" s="95">
        <v>3.472222222222222E-3</v>
      </c>
      <c r="E32" s="68"/>
      <c r="F32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Les Yeux Dans Les Yeux : Un entretien serré d’actualité mené par Pascal Décaillet</v>
      </c>
      <c r="G32" s="121"/>
    </row>
    <row r="33" spans="1:10" ht="21">
      <c r="A33" s="94">
        <f t="shared" si="0"/>
        <v>0.79513888888888873</v>
      </c>
      <c r="B33" s="22" t="s">
        <v>38</v>
      </c>
      <c r="C33" s="32">
        <f>MOD(Tableau120[[#This Row],[Heure ]]+Tableau120[[#This Row],[Durée]],1)</f>
        <v>0.79548611111111101</v>
      </c>
      <c r="D33" s="95">
        <v>3.4722222222222224E-4</v>
      </c>
      <c r="E33" s="42"/>
      <c r="F33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Programme des magazins à venir</v>
      </c>
      <c r="G33" s="121"/>
      <c r="I33" s="157"/>
      <c r="J33" s="150"/>
    </row>
    <row r="34" spans="1:10" ht="16">
      <c r="A34" s="94">
        <f t="shared" si="0"/>
        <v>0.79548611111111101</v>
      </c>
      <c r="B34" s="22" t="s">
        <v>36</v>
      </c>
      <c r="C34" s="33">
        <f>MOD(Tableau120[[#This Row],[Heure ]]+Tableau120[[#This Row],[Durée]],1)</f>
        <v>0.79583333333333328</v>
      </c>
      <c r="D34" s="95">
        <v>3.4722222222222224E-4</v>
      </c>
      <c r="E34" s="42"/>
      <c r="F34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Les Bandes Annonces</v>
      </c>
      <c r="G34" s="121"/>
      <c r="I34" s="1"/>
      <c r="J34" s="158"/>
    </row>
    <row r="35" spans="1:10" ht="16">
      <c r="A35" s="94">
        <f t="shared" si="0"/>
        <v>0.79583333333333328</v>
      </c>
      <c r="B35" s="22" t="s">
        <v>46</v>
      </c>
      <c r="C35" s="32">
        <f>MOD(Tableau120[[#This Row],[Heure ]]+Tableau120[[#This Row],[Durée]],1)</f>
        <v>0.80972222222222212</v>
      </c>
      <c r="D35" s="95">
        <v>1.3888888888888888E-2</v>
      </c>
      <c r="E35" s="42"/>
      <c r="F35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Genève à Chaud : Le débat politique et citoyen présenté par Pascal Décaillet</v>
      </c>
      <c r="G35" s="121"/>
      <c r="I35" s="1"/>
      <c r="J35" s="152"/>
    </row>
    <row r="36" spans="1:10" ht="16">
      <c r="A36" s="94">
        <f t="shared" si="0"/>
        <v>0.80972222222222212</v>
      </c>
      <c r="B36" s="22" t="s">
        <v>29</v>
      </c>
      <c r="C36" s="33">
        <f>MOD(Tableau120[[#This Row],[Heure ]]+Tableau120[[#This Row],[Durée]],1)</f>
        <v>0.81249999999999989</v>
      </c>
      <c r="D36" s="95">
        <v>2.7777777777777779E-3</v>
      </c>
      <c r="E36" s="42"/>
      <c r="F36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36" s="121"/>
      <c r="I36" s="1"/>
      <c r="J36" s="152"/>
    </row>
    <row r="37" spans="1:10" ht="32">
      <c r="A37" s="94">
        <f t="shared" si="0"/>
        <v>0.81249999999999989</v>
      </c>
      <c r="B37" s="22" t="s">
        <v>60</v>
      </c>
      <c r="C37" s="32">
        <f>MOD(Tableau120[[#This Row],[Heure ]]+Tableau120[[#This Row],[Durée]],1)</f>
        <v>0.83055555555555549</v>
      </c>
      <c r="D37" s="95">
        <v>1.8055555555555557E-2</v>
      </c>
      <c r="E37" s="42"/>
      <c r="F37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Geneva Show : Une personnalité marquante de la Suisse sous le feu des questions de Valentin Emery et Jérémy Seydoux</v>
      </c>
      <c r="G37" s="121"/>
      <c r="I37" s="1"/>
      <c r="J37" s="153"/>
    </row>
    <row r="38" spans="1:10" ht="16">
      <c r="A38" s="94">
        <f t="shared" si="0"/>
        <v>0.83055555555555549</v>
      </c>
      <c r="B38" s="22" t="s">
        <v>18</v>
      </c>
      <c r="C38" s="33">
        <f>MOD(Tableau120[[#This Row],[Heure ]]+Tableau120[[#This Row],[Durée]],1)</f>
        <v>0.83333333333333326</v>
      </c>
      <c r="D38" s="95">
        <v>2.7777777777777779E-3</v>
      </c>
      <c r="E38" s="42"/>
      <c r="F38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38" s="121"/>
      <c r="I38" s="1"/>
      <c r="J38" s="154"/>
    </row>
    <row r="39" spans="1:10" ht="32">
      <c r="A39" s="94">
        <f t="shared" si="0"/>
        <v>0.83333333333333326</v>
      </c>
      <c r="B39" s="22" t="s">
        <v>26</v>
      </c>
      <c r="C39" s="32">
        <f>MOD(Tableau120[[#This Row],[Heure ]]+Tableau120[[#This Row],[Durée]],1)</f>
        <v>0.8388888888888888</v>
      </c>
      <c r="D39" s="95">
        <v>5.5555555555555558E-3</v>
      </c>
      <c r="E39" s="42"/>
      <c r="F39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Esprit Solidaire : Une fois par mois, découvrez le projet de coopération d’une ONG genevoise</v>
      </c>
      <c r="G39" s="121"/>
      <c r="I39" s="1"/>
      <c r="J39" s="155"/>
    </row>
    <row r="40" spans="1:10" ht="16">
      <c r="A40" s="94">
        <f t="shared" si="0"/>
        <v>0.8388888888888888</v>
      </c>
      <c r="B40" s="22" t="s">
        <v>48</v>
      </c>
      <c r="C40" s="33">
        <f>MOD(Tableau120[[#This Row],[Heure ]]+Tableau120[[#This Row],[Durée]],1)</f>
        <v>0.84305555555555545</v>
      </c>
      <c r="D40" s="95">
        <v>4.1666666666666666E-3</v>
      </c>
      <c r="E40" s="42"/>
      <c r="F40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Le Génie Des Métiers : Au coeur de la formation et de l'apprentissage</v>
      </c>
      <c r="G40" s="121"/>
      <c r="I40" s="1"/>
      <c r="J40" s="159"/>
    </row>
    <row r="41" spans="1:10" ht="16">
      <c r="A41" s="94">
        <f t="shared" si="0"/>
        <v>0.84305555555555545</v>
      </c>
      <c r="B41" s="22" t="s">
        <v>19</v>
      </c>
      <c r="C41" s="32">
        <f>MOD(Tableau120[[#This Row],[Heure ]]+Tableau120[[#This Row],[Durée]],1)</f>
        <v>0.85138888888888875</v>
      </c>
      <c r="D41" s="95">
        <v>8.3333333333333332E-3</v>
      </c>
      <c r="E41" s="42"/>
      <c r="F41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Le Monde De Demain : Une émission sur l’industrie et l’innovation genevoise</v>
      </c>
      <c r="G41" s="121"/>
    </row>
    <row r="42" spans="1:10" ht="16">
      <c r="A42" s="94">
        <f t="shared" si="0"/>
        <v>0.85138888888888875</v>
      </c>
      <c r="B42" s="22" t="s">
        <v>18</v>
      </c>
      <c r="C42" s="33">
        <f>MOD(Tableau120[[#This Row],[Heure ]]+Tableau120[[#This Row],[Durée]],1)</f>
        <v>0.85416666666666652</v>
      </c>
      <c r="D42" s="95">
        <v>2.7777777777777779E-3</v>
      </c>
      <c r="E42" s="42"/>
      <c r="F42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42" s="121"/>
    </row>
    <row r="43" spans="1:10" ht="16">
      <c r="A43" s="94">
        <f t="shared" si="0"/>
        <v>0.85416666666666652</v>
      </c>
      <c r="B43" s="22" t="s">
        <v>13</v>
      </c>
      <c r="C43" s="32">
        <f>MOD(Tableau120[[#This Row],[Heure ]]+Tableau120[[#This Row],[Durée]],1)</f>
        <v>0.89583333333333315</v>
      </c>
      <c r="D43" s="95">
        <v>4.1666666666666664E-2</v>
      </c>
      <c r="E43" s="42"/>
      <c r="F43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du Journal du soir</v>
      </c>
      <c r="G43" s="121"/>
    </row>
    <row r="44" spans="1:10" ht="16">
      <c r="A44" s="94">
        <f t="shared" si="0"/>
        <v>0.89583333333333315</v>
      </c>
      <c r="B44" s="22" t="s">
        <v>15</v>
      </c>
      <c r="C44" s="33">
        <f>MOD(Tableau120[[#This Row],[Heure ]]+Tableau120[[#This Row],[Durée]],1)</f>
        <v>0.93749999999999978</v>
      </c>
      <c r="D44" s="95">
        <v>4.1666666666666664E-2</v>
      </c>
      <c r="E44" s="42"/>
      <c r="F44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44" s="121"/>
    </row>
    <row r="45" spans="1:10" ht="16">
      <c r="A45" s="94">
        <f t="shared" si="0"/>
        <v>0.93749999999999978</v>
      </c>
      <c r="B45" s="22" t="s">
        <v>13</v>
      </c>
      <c r="C45" s="32">
        <f>MOD(Tableau120[[#This Row],[Heure ]]+Tableau120[[#This Row],[Durée]],1)</f>
        <v>0.97916666666666641</v>
      </c>
      <c r="D45" s="95">
        <v>4.1666666666666664E-2</v>
      </c>
      <c r="E45" s="42"/>
      <c r="F45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du Journal du soir</v>
      </c>
      <c r="G45" s="121"/>
    </row>
    <row r="46" spans="1:10" ht="16">
      <c r="A46" s="94">
        <f t="shared" si="0"/>
        <v>0.97916666666666641</v>
      </c>
      <c r="B46" s="22" t="s">
        <v>15</v>
      </c>
      <c r="C46" s="33">
        <f>MOD(Tableau120[[#This Row],[Heure ]]+Tableau120[[#This Row],[Durée]],1)</f>
        <v>2.0833333333333037E-2</v>
      </c>
      <c r="D46" s="95">
        <v>4.1666666666666664E-2</v>
      </c>
      <c r="E46" s="42"/>
      <c r="F46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>Rediffusion Magazine</v>
      </c>
      <c r="G46" s="121"/>
    </row>
    <row r="47" spans="1:10" ht="16">
      <c r="A47" s="94">
        <f t="shared" si="0"/>
        <v>2.0833333333333037E-2</v>
      </c>
      <c r="B47" s="23"/>
      <c r="C47" s="32"/>
      <c r="D47" s="95"/>
      <c r="E47" s="42"/>
      <c r="F47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47" s="121"/>
    </row>
    <row r="48" spans="1:10" ht="16">
      <c r="A48" s="94"/>
      <c r="B48" s="23"/>
      <c r="C48" s="33"/>
      <c r="D48" s="95"/>
      <c r="E48" s="42"/>
      <c r="F48" s="10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48" s="121"/>
    </row>
    <row r="49" spans="1:7" ht="16">
      <c r="A49" s="87"/>
      <c r="B49" s="23"/>
      <c r="C49" s="32"/>
      <c r="D49" s="95"/>
      <c r="E49" s="42"/>
      <c r="F49" s="9" t="str">
        <f>IF(Tableau120[[#This Row],[Emission]]="CA BOUGE A LA MAISON ","Ca Bouge à la maison : Cours de gym pour seniors",IF(Tableau120[[#This Row],[Emission]]="LE JOURNAL ","Le Journal : Le rendez-vous quotidien d'information proposé par la rédaction",IF(Tableau120[[#This Row],[Emission]]="CITE SENIOR ","Cité Senior : Conférences, ateliers, divertissement, activités physiques, une sélection d'activités destinées aux seniors",IF(Tableau120[[#This Row],[Emission]]="SPORT PASSION ","Sport Passion : Les bénévoles et les associations sportives à l’honneur",IF(Tableau120[[#This Row],[Emission]]="IMMERSION ","Immersion : Plongée dans les métiers d’urgence avec Denis Palma",IF(Tableau120[[#This Row],[Emission]]="OBJECTIF TERRE ","Objectif Terre : Le magazine du terroir genevois présenté par Valentin Emery",IF(Tableau120[[#This Row],[Emission]]="METEO ","Météo : Les nouvelles du ciel présentées par Ellen Batelaan",IF(Tableau120[[#This Row],[Emission]]="LES YEUX DANS LES YEUX ","Les Yeux Dans Les Yeux : Un entretien serré d’actualité mené par Pascal Décaillet",IF(Tableau120[[#This Row],[Emission]]="GENEVE A CHAUD ","Genève à Chaud : Le débat politique et citoyen présenté par Pascal Décaillet",IF(Tableau120[[#This Row],[Emission]]="GRAND GENEVE A CHAUD DIRECT ","Le débat politique et citoyen présenté par Pascal Décaillet",IF(Tableau120[[#This Row],[Emission]]="LE GENIE DES METIERS ","Le Génie Des Métiers : Au coeur de la formation et de l'apprentissage",IF(Tableau120[[#This Row],[Emission]]="ESPRIT SOLIDAIRE","Esprit Solidaire : Une fois par mois, découvrez le projet de coopération d’une ONG genevoise",IF(Tableau120[[#This Row],[Emission]]="LE MONDE DE DEMAIN ","Le Monde De Demain : Une émission sur l’industrie et l’innovation genevoise",IF(Tableau120[[#This Row],[Emission]]="GO SOLUTIONS DURABLES ","Go Solutions Durables : magazine de la durabilité présenté par Philippe Verdier",IF(Tableau120[[#This Row],[Emission]]="GENEVE GRANDEUR NATURE ","Genève Grandeur Nature : Le magazine sur la nature proposé par Coline Utz",IF(Tableau120[[#This Row],[Emission]]="ENSEMBLE ","Ensemble : L’émission transfrontalière présentée par Céline Argento",IF(Tableau120[[#This Row],[Emission]]="COULEUR GRENAT ","Couleur Grenat : Le rendez-vous sportif des clubs du Servette (football, hockey, rugby)",IF(Tableau120[[#This Row],[Emission]]="CULT ","Cult. : La culture à Genève c’est Cult.",IF(Tableau120[[#This Row],[Emission]]="MEGAPHONE ","Mégaphone : Le porte-voix de la musique actuelle",IF(Tableau120[[#This Row],[Emission]]="GENEVA SHOW ","Geneva Show : Une personnalité marquante de la Suisse sous le feu des questions de Valentin Emery et Jérémy Seydoux",IF(Tableau120[[#This Row],[Emission]]="AGENDA D'ELLEN","L'agenda D'Ellen : L’agenda du week-end proposé par Ellen Batelaan",IF(Tableau120[[#This Row],[Emission]]="SINGULARITE ","Singularité : Magazine réalisé par des personnes en situation de handicap de la Fondation Clair Bois",IF(Tableau120[[#This Row],[Emission]]="TOUDOU ","TOUDOU : Le magazine des animaux de compagnie présenté par Lolita Morena",IF(Tableau120[[#This Row],[Emission]]="LES SPORTS ","Les Sports : Toute l’actualité sportive de Genève et sa région",IF(Tableau120[[#This Row],[Emission]]="LES SPORTS DIRECT ","Les Sports : Toute l’actualité sportive de Genève et sa région",IF(Tableau120[[#This Row],[Emission]]="LE POING part 1","Le PoinG : Le Talk politique et société présenté par Laetitia Guinand",IF(Tableau120[[#This Row],[Emission]]="LE POING part 2","Le PoinG : Le Talk politique et société présenté par Laetitia Guinand",IF(Tableau120[[#This Row],[Emission]]="BA ","Les Bandes Annonces",IF(Tableau120[[#This Row],[Emission]]="PGM MAG ","Programme des magazins à venir",IF(Tableau120[[#This Row],[Emission]]="MAG 12min REDIFF / MAG SPECIAL ","Rediffusion Magazine",IF(Tableau120[[#This Row],[Emission]]="REPLAY MAG ","Rediffusion Magazine",IF(Tableau120[[#This Row],[Emission]]="REPLAY ACTU ","Rediffusion du Journal du soir",IF(Tableau120[[#This Row],[Emission]]="REPLAY DIMANCHE 21h00- 00h00 LE POING ","Rediffusion des émissions du dimanche de 21h à minuit",IF(Tableau120[[#This Row],[Emission]]="Coming next TJ ","Programme à venir",""))))))))))))))))))))))))))))))))))</f>
        <v/>
      </c>
      <c r="G49" s="121"/>
    </row>
    <row r="50" spans="1:7">
      <c r="B50" s="1"/>
    </row>
  </sheetData>
  <mergeCells count="1">
    <mergeCell ref="A1:G1"/>
  </mergeCells>
  <conditionalFormatting sqref="I33:J38 J40 I39:I40 A2:G2">
    <cfRule type="containsText" dxfId="235" priority="30" operator="containsText" text="REPLAY DIMANCHE">
      <formula>NOT(ISERROR(SEARCH("REPLAY DIMANCHE",A2)))</formula>
    </cfRule>
    <cfRule type="containsText" dxfId="234" priority="31" operator="containsText" text="COMBLAGE">
      <formula>NOT(ISERROR(SEARCH("COMBLAGE",A2)))</formula>
    </cfRule>
  </conditionalFormatting>
  <conditionalFormatting sqref="I33:J38 J40 I39:I40">
    <cfRule type="containsText" dxfId="233" priority="29" operator="containsText" text="Concert">
      <formula>NOT(ISERROR(SEARCH("Concert",I33)))</formula>
    </cfRule>
    <cfRule type="containsText" dxfId="232" priority="32" operator="containsText" text="LIVE">
      <formula>NOT(ISERROR(SEARCH("LIVE",I33)))</formula>
    </cfRule>
    <cfRule type="containsText" dxfId="231" priority="33" operator="containsText" text="PUB">
      <formula>NOT(ISERROR(SEARCH("PUB",I33)))</formula>
    </cfRule>
    <cfRule type="containsText" dxfId="230" priority="34" operator="containsText" text="REPLAY ACTU">
      <formula>NOT(ISERROR(SEARCH("REPLAY ACTU",I33)))</formula>
    </cfRule>
    <cfRule type="containsText" dxfId="229" priority="35" operator="containsText" text="REPLAY MAG">
      <formula>NOT(ISERROR(SEARCH("REPLAY MAG",I33)))</formula>
    </cfRule>
  </conditionalFormatting>
  <conditionalFormatting sqref="A3:D40 A48:D49 B41:D42 B43:C46 B47:D47 A41:A47 G3:G49">
    <cfRule type="containsText" dxfId="228" priority="21" operator="containsText" text="REPLAY DIMANCHE">
      <formula>NOT(ISERROR(SEARCH("REPLAY DIMANCHE",A3)))</formula>
    </cfRule>
    <cfRule type="containsText" dxfId="227" priority="22" operator="containsText" text="COMBLAGE">
      <formula>NOT(ISERROR(SEARCH("COMBLAGE",A3)))</formula>
    </cfRule>
  </conditionalFormatting>
  <conditionalFormatting sqref="A3:D40 A48:D49 B41:D42 B43:C46 B47:D47 A41:A47 G3:G49">
    <cfRule type="containsText" dxfId="226" priority="23" operator="containsText" text="JOURNAL">
      <formula>NOT(ISERROR(SEARCH("JOURNAL",A3)))</formula>
    </cfRule>
    <cfRule type="containsText" dxfId="225" priority="24" operator="containsText" text="LIVE">
      <formula>NOT(ISERROR(SEARCH("LIVE",A3)))</formula>
    </cfRule>
    <cfRule type="containsText" dxfId="224" priority="25" operator="containsText" text="PUB">
      <formula>NOT(ISERROR(SEARCH("PUB",A3)))</formula>
    </cfRule>
    <cfRule type="containsText" dxfId="223" priority="26" operator="containsText" text="REPLAY ACTU">
      <formula>NOT(ISERROR(SEARCH("REPLAY ACTU",A3)))</formula>
    </cfRule>
    <cfRule type="containsText" dxfId="222" priority="27" operator="containsText" text="REPLAY MAG">
      <formula>NOT(ISERROR(SEARCH("REPLAY MAG",A3)))</formula>
    </cfRule>
  </conditionalFormatting>
  <conditionalFormatting sqref="A5:A47 G3:G49 A3:D4">
    <cfRule type="containsText" dxfId="221" priority="20" operator="containsText" text="Concert">
      <formula>NOT(ISERROR(SEARCH("Concert",A3)))</formula>
    </cfRule>
  </conditionalFormatting>
  <conditionalFormatting sqref="B41:D42 B43:C46 B47:D47 A41:A47 A48:D49 G3:G49 A2:D40 E2:G2">
    <cfRule type="containsText" dxfId="220" priority="19" operator="containsText" text="Comblage">
      <formula>NOT(ISERROR(SEARCH("Comblage",A2)))</formula>
    </cfRule>
  </conditionalFormatting>
  <conditionalFormatting sqref="F3:F49">
    <cfRule type="containsText" dxfId="219" priority="12" operator="containsText" text="REPLAY DIMANCHE">
      <formula>NOT(ISERROR(SEARCH("REPLAY DIMANCHE",F3)))</formula>
    </cfRule>
    <cfRule type="containsText" dxfId="218" priority="13" operator="containsText" text="COMBLAGE">
      <formula>NOT(ISERROR(SEARCH("COMBLAGE",F3)))</formula>
    </cfRule>
  </conditionalFormatting>
  <conditionalFormatting sqref="F3:F49">
    <cfRule type="containsText" dxfId="217" priority="15" operator="containsText" text="LIVE">
      <formula>NOT(ISERROR(SEARCH("LIVE",F3)))</formula>
    </cfRule>
    <cfRule type="containsText" dxfId="216" priority="16" operator="containsText" text="PUB">
      <formula>NOT(ISERROR(SEARCH("PUB",F3)))</formula>
    </cfRule>
    <cfRule type="containsText" dxfId="215" priority="17" operator="containsText" text="REPLAY ACTU">
      <formula>NOT(ISERROR(SEARCH("REPLAY ACTU",F3)))</formula>
    </cfRule>
    <cfRule type="containsText" dxfId="214" priority="18" operator="containsText" text="REPLAY MAG">
      <formula>NOT(ISERROR(SEARCH("REPLAY MAG",F3)))</formula>
    </cfRule>
  </conditionalFormatting>
  <conditionalFormatting sqref="F3:F49">
    <cfRule type="containsText" dxfId="213" priority="11" operator="containsText" text="Concert">
      <formula>NOT(ISERROR(SEARCH("Concert",F3)))</formula>
    </cfRule>
  </conditionalFormatting>
  <conditionalFormatting sqref="F3:F49">
    <cfRule type="containsText" dxfId="212" priority="10" operator="containsText" text="Comblage">
      <formula>NOT(ISERROR(SEARCH("Comblage",F3)))</formula>
    </cfRule>
  </conditionalFormatting>
  <conditionalFormatting sqref="E3 E5:E49">
    <cfRule type="containsText" dxfId="211" priority="7" operator="containsText" text="REPLAY DIMANCHE">
      <formula>NOT(ISERROR(SEARCH("REPLAY DIMANCHE",E3)))</formula>
    </cfRule>
    <cfRule type="containsText" dxfId="210" priority="8" operator="containsText" text="COMBLAGE">
      <formula>NOT(ISERROR(SEARCH("COMBLAGE",E3)))</formula>
    </cfRule>
  </conditionalFormatting>
  <conditionalFormatting sqref="E3 E5:E49">
    <cfRule type="containsText" dxfId="209" priority="3" operator="containsText" text="LIVE">
      <formula>NOT(ISERROR(SEARCH("LIVE",E3)))</formula>
    </cfRule>
    <cfRule type="containsText" dxfId="208" priority="4" operator="containsText" text="PUB">
      <formula>NOT(ISERROR(SEARCH("PUB",E3)))</formula>
    </cfRule>
    <cfRule type="containsText" dxfId="207" priority="5" operator="containsText" text="REPLAY ACTU">
      <formula>NOT(ISERROR(SEARCH("REPLAY ACTU",E3)))</formula>
    </cfRule>
    <cfRule type="containsText" dxfId="206" priority="6" operator="containsText" text="REPLAY MAG">
      <formula>NOT(ISERROR(SEARCH("REPLAY MAG",E3)))</formula>
    </cfRule>
  </conditionalFormatting>
  <conditionalFormatting sqref="E3">
    <cfRule type="containsText" dxfId="205" priority="2" operator="containsText" text="Concert">
      <formula>NOT(ISERROR(SEARCH("Concert",E3)))</formula>
    </cfRule>
  </conditionalFormatting>
  <conditionalFormatting sqref="E3 E5:E49">
    <cfRule type="containsText" dxfId="204" priority="1" operator="containsText" text="Comblage">
      <formula>NOT(ISERROR(SEARCH("Comblage",E3)))</formula>
    </cfRule>
  </conditionalFormatting>
  <conditionalFormatting sqref="E3:E49">
    <cfRule type="containsBlanks" dxfId="203" priority="9">
      <formula>LEN(TRIM(E3))=0</formula>
    </cfRule>
  </conditionalFormatting>
  <conditionalFormatting sqref="B3:B49">
    <cfRule type="containsText" dxfId="202" priority="14" operator="containsText" text="JOURNAL">
      <formula>NOT(ISERROR(SEARCH("JOURNAL",B3)))</formula>
    </cfRule>
  </conditionalFormatting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1E940BC-1B5C-1945-95D5-0D1DB1014AB9}">
          <x14:formula1>
            <xm:f>'Menus déroulants'!$E$1:$E$3</xm:f>
          </x14:formula1>
          <xm:sqref>E3:E49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4"/>
  </sheetPr>
  <dimension ref="A1:J49"/>
  <sheetViews>
    <sheetView showGridLines="0" zoomScale="50" zoomScaleNormal="87" workbookViewId="0">
      <selection activeCell="I25" sqref="I25"/>
    </sheetView>
  </sheetViews>
  <sheetFormatPr baseColWidth="10" defaultRowHeight="15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21.83203125" customWidth="1"/>
    <col min="6" max="6" width="60.83203125" customWidth="1"/>
    <col min="7" max="7" width="10.83203125" customWidth="1"/>
    <col min="8" max="8" width="12.5" customWidth="1"/>
    <col min="9" max="9" width="29" customWidth="1"/>
    <col min="10" max="10" width="25.5" customWidth="1"/>
  </cols>
  <sheetData>
    <row r="1" spans="1:7" ht="38" customHeight="1">
      <c r="A1" s="160" t="s">
        <v>2</v>
      </c>
      <c r="B1" s="160"/>
      <c r="C1" s="160"/>
      <c r="D1" s="160"/>
      <c r="E1" s="160"/>
      <c r="F1" s="160"/>
      <c r="G1" s="160"/>
    </row>
    <row r="2" spans="1:7" ht="18" thickBot="1">
      <c r="A2" s="15" t="s">
        <v>7</v>
      </c>
      <c r="B2" s="21" t="s">
        <v>8</v>
      </c>
      <c r="C2" s="15" t="s">
        <v>9</v>
      </c>
      <c r="D2" s="21" t="s">
        <v>10</v>
      </c>
      <c r="E2" s="21" t="s">
        <v>84</v>
      </c>
      <c r="F2" s="15" t="s">
        <v>57</v>
      </c>
      <c r="G2" s="25" t="s">
        <v>11</v>
      </c>
    </row>
    <row r="3" spans="1:7" ht="17" thickBot="1">
      <c r="A3" s="27">
        <v>2.0833333333333332E-2</v>
      </c>
      <c r="B3" s="22" t="s">
        <v>13</v>
      </c>
      <c r="C3" s="30">
        <f>MOD(Mercredi21[[#This Row],[Heure ]]+Mercredi21[[#This Row],[Durée]],1)</f>
        <v>6.25E-2</v>
      </c>
      <c r="D3" s="46">
        <v>4.1666666666666664E-2</v>
      </c>
      <c r="E3" s="42"/>
      <c r="F3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du Journal du soir</v>
      </c>
      <c r="G3" s="25"/>
    </row>
    <row r="4" spans="1:7" ht="17" thickBot="1">
      <c r="A4" s="31">
        <f>MOD(A3+D3,1)</f>
        <v>6.25E-2</v>
      </c>
      <c r="B4" s="22" t="s">
        <v>15</v>
      </c>
      <c r="C4" s="31">
        <f>MOD(Mercredi21[[#This Row],[Heure ]]+Mercredi21[[#This Row],[Durée]],1)</f>
        <v>0.10416666666666666</v>
      </c>
      <c r="D4" s="46">
        <v>4.1666666666666664E-2</v>
      </c>
      <c r="E4" s="42"/>
      <c r="F4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4" s="26"/>
    </row>
    <row r="5" spans="1:7" ht="17" thickBot="1">
      <c r="A5" s="31">
        <f t="shared" ref="A5:A47" si="0">MOD(A4+D4,1)</f>
        <v>0.10416666666666666</v>
      </c>
      <c r="B5" s="22" t="s">
        <v>13</v>
      </c>
      <c r="C5" s="30">
        <f>MOD(Mercredi21[[#This Row],[Heure ]]+Mercredi21[[#This Row],[Durée]],1)</f>
        <v>0.14583333333333331</v>
      </c>
      <c r="D5" s="46">
        <v>4.1666666666666664E-2</v>
      </c>
      <c r="E5" s="42"/>
      <c r="F5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du Journal du soir</v>
      </c>
      <c r="G5" s="26"/>
    </row>
    <row r="6" spans="1:7" ht="17" thickBot="1">
      <c r="A6" s="31">
        <f t="shared" si="0"/>
        <v>0.14583333333333331</v>
      </c>
      <c r="B6" s="22" t="s">
        <v>15</v>
      </c>
      <c r="C6" s="31">
        <f>MOD(Mercredi21[[#This Row],[Heure ]]+Mercredi21[[#This Row],[Durée]],1)</f>
        <v>0.18749999999999997</v>
      </c>
      <c r="D6" s="46">
        <v>4.1666666666666664E-2</v>
      </c>
      <c r="E6" s="42"/>
      <c r="F6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6" s="26"/>
    </row>
    <row r="7" spans="1:7" ht="17" thickBot="1">
      <c r="A7" s="31">
        <f t="shared" si="0"/>
        <v>0.18749999999999997</v>
      </c>
      <c r="B7" s="22" t="s">
        <v>13</v>
      </c>
      <c r="C7" s="30">
        <f>MOD(Mercredi21[[#This Row],[Heure ]]+Mercredi21[[#This Row],[Durée]],1)</f>
        <v>0.22916666666666663</v>
      </c>
      <c r="D7" s="46">
        <v>4.1666666666666664E-2</v>
      </c>
      <c r="E7" s="42"/>
      <c r="F7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du Journal du soir</v>
      </c>
      <c r="G7" s="26"/>
    </row>
    <row r="8" spans="1:7" ht="17" thickBot="1">
      <c r="A8" s="31">
        <f t="shared" si="0"/>
        <v>0.22916666666666663</v>
      </c>
      <c r="B8" s="22" t="s">
        <v>15</v>
      </c>
      <c r="C8" s="31">
        <f>MOD(Mercredi21[[#This Row],[Heure ]]+Mercredi21[[#This Row],[Durée]],1)</f>
        <v>0.27083333333333331</v>
      </c>
      <c r="D8" s="46">
        <v>4.1666666666666664E-2</v>
      </c>
      <c r="E8" s="42"/>
      <c r="F8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8" s="26"/>
    </row>
    <row r="9" spans="1:7" ht="17" thickBot="1">
      <c r="A9" s="31">
        <f t="shared" si="0"/>
        <v>0.27083333333333331</v>
      </c>
      <c r="B9" s="22" t="s">
        <v>13</v>
      </c>
      <c r="C9" s="30">
        <f>MOD(Mercredi21[[#This Row],[Heure ]]+Mercredi21[[#This Row],[Durée]],1)</f>
        <v>0.3125</v>
      </c>
      <c r="D9" s="46">
        <v>4.1666666666666664E-2</v>
      </c>
      <c r="E9" s="63"/>
      <c r="F9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du Journal du soir</v>
      </c>
      <c r="G9" s="26"/>
    </row>
    <row r="10" spans="1:7" ht="17" thickBot="1">
      <c r="A10" s="31">
        <f t="shared" si="0"/>
        <v>0.3125</v>
      </c>
      <c r="B10" s="22" t="s">
        <v>15</v>
      </c>
      <c r="C10" s="31">
        <f>MOD(Mercredi21[[#This Row],[Heure ]]+Mercredi21[[#This Row],[Durée]],1)</f>
        <v>0.35416666666666669</v>
      </c>
      <c r="D10" s="46">
        <v>4.1666666666666664E-2</v>
      </c>
      <c r="E10" s="42"/>
      <c r="F10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10" s="26"/>
    </row>
    <row r="11" spans="1:7" ht="17" thickBot="1">
      <c r="A11" s="31">
        <f t="shared" si="0"/>
        <v>0.35416666666666669</v>
      </c>
      <c r="B11" s="22" t="s">
        <v>13</v>
      </c>
      <c r="C11" s="30">
        <f>MOD(Mercredi21[[#This Row],[Heure ]]+Mercredi21[[#This Row],[Durée]],1)</f>
        <v>0.39583333333333337</v>
      </c>
      <c r="D11" s="46">
        <v>4.1666666666666664E-2</v>
      </c>
      <c r="E11" s="42"/>
      <c r="F11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du Journal du soir</v>
      </c>
      <c r="G11" s="26"/>
    </row>
    <row r="12" spans="1:7" ht="17" thickBot="1">
      <c r="A12" s="31">
        <f t="shared" si="0"/>
        <v>0.39583333333333337</v>
      </c>
      <c r="B12" s="22" t="s">
        <v>15</v>
      </c>
      <c r="C12" s="31">
        <f>MOD(Mercredi21[[#This Row],[Heure ]]+Mercredi21[[#This Row],[Durée]],1)</f>
        <v>0.43750000000000006</v>
      </c>
      <c r="D12" s="46">
        <v>4.1666666666666664E-2</v>
      </c>
      <c r="E12" s="42"/>
      <c r="F12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12" s="26"/>
    </row>
    <row r="13" spans="1:7" ht="17" thickBot="1">
      <c r="A13" s="31">
        <f t="shared" si="0"/>
        <v>0.43750000000000006</v>
      </c>
      <c r="B13" s="22" t="s">
        <v>15</v>
      </c>
      <c r="C13" s="30">
        <f>MOD(Mercredi21[[#This Row],[Heure ]]+Mercredi21[[#This Row],[Durée]],1)</f>
        <v>0.47916666666666674</v>
      </c>
      <c r="D13" s="46">
        <v>4.1666666666666664E-2</v>
      </c>
      <c r="E13" s="42"/>
      <c r="F13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13" s="26"/>
    </row>
    <row r="14" spans="1:7" ht="17" thickBot="1">
      <c r="A14" s="31">
        <f t="shared" si="0"/>
        <v>0.47916666666666674</v>
      </c>
      <c r="B14" s="22" t="s">
        <v>15</v>
      </c>
      <c r="C14" s="31">
        <f>MOD(Mercredi21[[#This Row],[Heure ]]+Mercredi21[[#This Row],[Durée]],1)</f>
        <v>0.52083333333333337</v>
      </c>
      <c r="D14" s="46">
        <v>4.1666666666666664E-2</v>
      </c>
      <c r="E14" s="42"/>
      <c r="F14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14" s="26"/>
    </row>
    <row r="15" spans="1:7" ht="17" thickBot="1">
      <c r="A15" s="31">
        <f t="shared" si="0"/>
        <v>0.52083333333333337</v>
      </c>
      <c r="B15" s="22" t="s">
        <v>15</v>
      </c>
      <c r="C15" s="30">
        <f>MOD(Mercredi21[[#This Row],[Heure ]]+Mercredi21[[#This Row],[Durée]],1)</f>
        <v>0.5625</v>
      </c>
      <c r="D15" s="46">
        <v>4.1666666666666664E-2</v>
      </c>
      <c r="E15" s="42"/>
      <c r="F15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15" s="26"/>
    </row>
    <row r="16" spans="1:7" ht="17" thickBot="1">
      <c r="A16" s="31">
        <f t="shared" si="0"/>
        <v>0.5625</v>
      </c>
      <c r="B16" s="22" t="s">
        <v>15</v>
      </c>
      <c r="C16" s="31">
        <f>MOD(Mercredi21[[#This Row],[Heure ]]+Mercredi21[[#This Row],[Durée]],1)</f>
        <v>0.60416666666666663</v>
      </c>
      <c r="D16" s="46">
        <v>4.1666666666666664E-2</v>
      </c>
      <c r="E16" s="42"/>
      <c r="F16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16" s="26"/>
    </row>
    <row r="17" spans="1:7" ht="17" thickBot="1">
      <c r="A17" s="31">
        <f t="shared" si="0"/>
        <v>0.60416666666666663</v>
      </c>
      <c r="B17" s="22" t="s">
        <v>28</v>
      </c>
      <c r="C17" s="30">
        <f>MOD(Mercredi21[[#This Row],[Heure ]]+Mercredi21[[#This Row],[Durée]],1)</f>
        <v>0.63194444444444442</v>
      </c>
      <c r="D17" s="46">
        <v>2.7777777777777776E-2</v>
      </c>
      <c r="E17" s="42"/>
      <c r="F17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Ca Bouge à la maison : Cours de gym pour seniors</v>
      </c>
      <c r="G17" s="26"/>
    </row>
    <row r="18" spans="1:7" ht="17" thickBot="1">
      <c r="A18" s="31">
        <f t="shared" si="0"/>
        <v>0.63194444444444442</v>
      </c>
      <c r="B18" s="22" t="s">
        <v>29</v>
      </c>
      <c r="C18" s="31">
        <f>MOD(Mercredi21[[#This Row],[Heure ]]+Mercredi21[[#This Row],[Durée]],1)</f>
        <v>0.63472222222222219</v>
      </c>
      <c r="D18" s="46">
        <v>2.7777777777777779E-3</v>
      </c>
      <c r="E18" s="42"/>
      <c r="F18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18" s="26"/>
    </row>
    <row r="19" spans="1:7" ht="17" thickBot="1">
      <c r="A19" s="31">
        <f t="shared" si="0"/>
        <v>0.63472222222222219</v>
      </c>
      <c r="B19" s="22" t="s">
        <v>19</v>
      </c>
      <c r="C19" s="30">
        <f>MOD(Mercredi21[[#This Row],[Heure ]]+Mercredi21[[#This Row],[Durée]],1)</f>
        <v>0.64305555555555549</v>
      </c>
      <c r="D19" s="46">
        <v>8.3333333333333332E-3</v>
      </c>
      <c r="E19" s="42"/>
      <c r="F19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Le Monde De Demain : Une émission sur l’industrie et l’innovation genevoise</v>
      </c>
      <c r="G19" s="26"/>
    </row>
    <row r="20" spans="1:7" ht="17" thickBot="1">
      <c r="A20" s="31">
        <f t="shared" si="0"/>
        <v>0.64305555555555549</v>
      </c>
      <c r="B20" s="22" t="s">
        <v>17</v>
      </c>
      <c r="C20" s="31">
        <f>MOD(Mercredi21[[#This Row],[Heure ]]+Mercredi21[[#This Row],[Durée]],1)</f>
        <v>0.64583333333333326</v>
      </c>
      <c r="D20" s="46">
        <v>2.7777777777777779E-3</v>
      </c>
      <c r="E20" s="42"/>
      <c r="F20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20" s="26"/>
    </row>
    <row r="21" spans="1:7" ht="17" thickBot="1">
      <c r="A21" s="31">
        <f t="shared" si="0"/>
        <v>0.64583333333333326</v>
      </c>
      <c r="B21" s="22" t="s">
        <v>15</v>
      </c>
      <c r="C21" s="30">
        <f>MOD(Mercredi21[[#This Row],[Heure ]]+Mercredi21[[#This Row],[Durée]],1)</f>
        <v>0.68749999999999989</v>
      </c>
      <c r="D21" s="46">
        <v>4.1666666666666664E-2</v>
      </c>
      <c r="E21" s="42"/>
      <c r="F21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21" s="26"/>
    </row>
    <row r="22" spans="1:7" ht="17" thickBot="1">
      <c r="A22" s="31">
        <f t="shared" si="0"/>
        <v>0.68749999999999989</v>
      </c>
      <c r="B22" s="22" t="s">
        <v>15</v>
      </c>
      <c r="C22" s="31">
        <f>MOD(Mercredi21[[#This Row],[Heure ]]+Mercredi21[[#This Row],[Durée]],1)</f>
        <v>0.72916666666666652</v>
      </c>
      <c r="D22" s="46">
        <v>4.1666666666666664E-2</v>
      </c>
      <c r="E22" s="42"/>
      <c r="F22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22" s="26"/>
    </row>
    <row r="23" spans="1:7" ht="17" thickBot="1">
      <c r="A23" s="31">
        <f t="shared" si="0"/>
        <v>0.72916666666666652</v>
      </c>
      <c r="B23" s="22" t="s">
        <v>15</v>
      </c>
      <c r="C23" s="30">
        <f>MOD(Mercredi21[[#This Row],[Heure ]]+Mercredi21[[#This Row],[Durée]],1)</f>
        <v>0.76805555555555538</v>
      </c>
      <c r="D23" s="46">
        <v>3.888888888888889E-2</v>
      </c>
      <c r="E23" s="42"/>
      <c r="F23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23" s="26"/>
    </row>
    <row r="24" spans="1:7" ht="17" thickBot="1">
      <c r="A24" s="31">
        <f t="shared" si="0"/>
        <v>0.76805555555555538</v>
      </c>
      <c r="B24" s="22" t="s">
        <v>34</v>
      </c>
      <c r="C24" s="31">
        <f>MOD(Mercredi21[[#This Row],[Heure ]]+Mercredi21[[#This Row],[Durée]],1)</f>
        <v>0.76805555555555538</v>
      </c>
      <c r="D24" s="46"/>
      <c r="E24" s="42"/>
      <c r="F24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Programme à venir</v>
      </c>
      <c r="G24" s="26"/>
    </row>
    <row r="25" spans="1:7" ht="17" thickBot="1">
      <c r="A25" s="31">
        <f t="shared" si="0"/>
        <v>0.76805555555555538</v>
      </c>
      <c r="B25" s="22" t="s">
        <v>36</v>
      </c>
      <c r="C25" s="30">
        <f>MOD(Mercredi21[[#This Row],[Heure ]]+Mercredi21[[#This Row],[Durée]],1)</f>
        <v>0.76805555555555538</v>
      </c>
      <c r="D25" s="46"/>
      <c r="E25" s="42"/>
      <c r="F25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Les Bandes Annonces</v>
      </c>
      <c r="G25" s="26"/>
    </row>
    <row r="26" spans="1:7" ht="17" thickBot="1">
      <c r="A26" s="31">
        <f t="shared" si="0"/>
        <v>0.76805555555555538</v>
      </c>
      <c r="B26" s="22" t="s">
        <v>29</v>
      </c>
      <c r="C26" s="31">
        <f>MOD(Mercredi21[[#This Row],[Heure ]]+Mercredi21[[#This Row],[Durée]],1)</f>
        <v>0.77083333333333315</v>
      </c>
      <c r="D26" s="46">
        <v>2.7777777777777779E-3</v>
      </c>
      <c r="E26" s="42"/>
      <c r="F26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26" s="26"/>
    </row>
    <row r="27" spans="1:7" ht="17" thickBot="1">
      <c r="A27" s="31">
        <f t="shared" si="0"/>
        <v>0.77083333333333315</v>
      </c>
      <c r="B27" s="22" t="s">
        <v>38</v>
      </c>
      <c r="C27" s="30">
        <f>MOD(Mercredi21[[#This Row],[Heure ]]+Mercredi21[[#This Row],[Durée]],1)</f>
        <v>0.77083333333333315</v>
      </c>
      <c r="D27" s="46"/>
      <c r="E27" s="42"/>
      <c r="F27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Programme des magazins à venir</v>
      </c>
      <c r="G27" s="26"/>
    </row>
    <row r="28" spans="1:7" ht="17" thickBot="1">
      <c r="A28" s="31">
        <f t="shared" si="0"/>
        <v>0.77083333333333315</v>
      </c>
      <c r="B28" s="22" t="s">
        <v>39</v>
      </c>
      <c r="C28" s="31">
        <f>MOD(Mercredi21[[#This Row],[Heure ]]+Mercredi21[[#This Row],[Durée]],1)</f>
        <v>0.77083333333333315</v>
      </c>
      <c r="D28" s="46"/>
      <c r="E28" s="42"/>
      <c r="F28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28" s="26"/>
    </row>
    <row r="29" spans="1:7" ht="17" thickBot="1">
      <c r="A29" s="31">
        <f>MOD(A28+D28,1)</f>
        <v>0.77083333333333315</v>
      </c>
      <c r="B29" s="22" t="s">
        <v>41</v>
      </c>
      <c r="C29" s="30">
        <f>MOD(Mercredi21[[#This Row],[Heure ]]+Mercredi21[[#This Row],[Durée]],1)</f>
        <v>0.78819444444444431</v>
      </c>
      <c r="D29" s="46">
        <v>1.7361111111111112E-2</v>
      </c>
      <c r="E29" s="42"/>
      <c r="F29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Le Journal : Le rendez-vous quotidien d'information proposé par la rédaction</v>
      </c>
      <c r="G29" s="26"/>
    </row>
    <row r="30" spans="1:7" ht="17" thickBot="1">
      <c r="A30" s="31">
        <f t="shared" si="0"/>
        <v>0.78819444444444431</v>
      </c>
      <c r="B30" s="22" t="s">
        <v>42</v>
      </c>
      <c r="C30" s="31">
        <f>MOD(Mercredi21[[#This Row],[Heure ]]+Mercredi21[[#This Row],[Durée]],1)</f>
        <v>0.78958333333333319</v>
      </c>
      <c r="D30" s="46">
        <v>1.3888888888888889E-3</v>
      </c>
      <c r="E30" s="42"/>
      <c r="F30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Météo : Les nouvelles du ciel présentées par Ellen Batelaan</v>
      </c>
      <c r="G30" s="26"/>
    </row>
    <row r="31" spans="1:7" ht="17" thickBot="1">
      <c r="A31" s="31">
        <f t="shared" si="0"/>
        <v>0.78958333333333319</v>
      </c>
      <c r="B31" s="22" t="s">
        <v>29</v>
      </c>
      <c r="C31" s="30">
        <f>MOD(Mercredi21[[#This Row],[Heure ]]+Mercredi21[[#This Row],[Durée]],1)</f>
        <v>0.79166666666666652</v>
      </c>
      <c r="D31" s="46">
        <v>2.0833333333333333E-3</v>
      </c>
      <c r="E31" s="42"/>
      <c r="F31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31" s="26"/>
    </row>
    <row r="32" spans="1:7" ht="33" thickBot="1">
      <c r="A32" s="31">
        <f t="shared" si="0"/>
        <v>0.79166666666666652</v>
      </c>
      <c r="B32" s="22" t="s">
        <v>43</v>
      </c>
      <c r="C32" s="31">
        <f>MOD(Mercredi21[[#This Row],[Heure ]]+Mercredi21[[#This Row],[Durée]],1)</f>
        <v>0.79513888888888873</v>
      </c>
      <c r="D32" s="46">
        <v>3.472222222222222E-3</v>
      </c>
      <c r="E32" s="68"/>
      <c r="F32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Les Yeux Dans Les Yeux : Un entretien serré d’actualité mené par Pascal Décaillet</v>
      </c>
      <c r="G32" s="26"/>
    </row>
    <row r="33" spans="1:10" ht="22" thickBot="1">
      <c r="A33" s="31">
        <f>MOD(A32+D32,1)</f>
        <v>0.79513888888888873</v>
      </c>
      <c r="B33" s="22" t="s">
        <v>38</v>
      </c>
      <c r="C33" s="30">
        <f>MOD(Mercredi21[[#This Row],[Heure ]]+Mercredi21[[#This Row],[Durée]],1)</f>
        <v>0.79548611111111101</v>
      </c>
      <c r="D33" s="46">
        <v>3.4722222222222224E-4</v>
      </c>
      <c r="E33" s="42"/>
      <c r="F33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Programme des magazins à venir</v>
      </c>
      <c r="G33" s="26"/>
      <c r="I33" s="157"/>
      <c r="J33" s="150"/>
    </row>
    <row r="34" spans="1:10" ht="17" thickBot="1">
      <c r="A34" s="31">
        <f t="shared" si="0"/>
        <v>0.79548611111111101</v>
      </c>
      <c r="B34" s="22" t="s">
        <v>36</v>
      </c>
      <c r="C34" s="31">
        <f>MOD(Mercredi21[[#This Row],[Heure ]]+Mercredi21[[#This Row],[Durée]],1)</f>
        <v>0.79583333333333328</v>
      </c>
      <c r="D34" s="46">
        <v>3.4722222222222224E-4</v>
      </c>
      <c r="E34" s="42"/>
      <c r="F34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Les Bandes Annonces</v>
      </c>
      <c r="G34" s="26"/>
      <c r="I34" s="1"/>
      <c r="J34" s="158"/>
    </row>
    <row r="35" spans="1:10" ht="17" thickBot="1">
      <c r="A35" s="31">
        <f t="shared" si="0"/>
        <v>0.79583333333333328</v>
      </c>
      <c r="B35" s="22" t="s">
        <v>46</v>
      </c>
      <c r="C35" s="30">
        <f>MOD(Mercredi21[[#This Row],[Heure ]]+Mercredi21[[#This Row],[Durée]],1)</f>
        <v>0.80972222222222212</v>
      </c>
      <c r="D35" s="46">
        <v>1.3888888888888888E-2</v>
      </c>
      <c r="E35" s="42"/>
      <c r="F35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Genève à Chaud : Le débat politique et citoyen présenté par Pascal Décaillet</v>
      </c>
      <c r="G35" s="26"/>
      <c r="I35" s="1"/>
      <c r="J35" s="152"/>
    </row>
    <row r="36" spans="1:10" ht="17" thickBot="1">
      <c r="A36" s="31">
        <f t="shared" si="0"/>
        <v>0.80972222222222212</v>
      </c>
      <c r="B36" s="22" t="s">
        <v>29</v>
      </c>
      <c r="C36" s="31">
        <f>MOD(Mercredi21[[#This Row],[Heure ]]+Mercredi21[[#This Row],[Durée]],1)</f>
        <v>0.81249999999999989</v>
      </c>
      <c r="D36" s="46">
        <v>2.7777777777777779E-3</v>
      </c>
      <c r="E36" s="42"/>
      <c r="F36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36" s="26"/>
      <c r="I36" s="1"/>
      <c r="J36" s="152"/>
    </row>
    <row r="37" spans="1:10" ht="33" thickBot="1">
      <c r="A37" s="31">
        <f t="shared" si="0"/>
        <v>0.81249999999999989</v>
      </c>
      <c r="B37" s="22" t="s">
        <v>66</v>
      </c>
      <c r="C37" s="30">
        <f>MOD(Mercredi21[[#This Row],[Heure ]]+Mercredi21[[#This Row],[Durée]],1)</f>
        <v>0.83055555555555549</v>
      </c>
      <c r="D37" s="46">
        <v>1.8055555555555557E-2</v>
      </c>
      <c r="E37" s="42"/>
      <c r="F37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Go Solutions Durables : magazine de la durabilité présenté par Philippe Verdier</v>
      </c>
      <c r="G37" s="26"/>
      <c r="I37" s="1"/>
      <c r="J37" s="153"/>
    </row>
    <row r="38" spans="1:10" ht="17" thickBot="1">
      <c r="A38" s="31">
        <f t="shared" si="0"/>
        <v>0.83055555555555549</v>
      </c>
      <c r="B38" s="22" t="s">
        <v>18</v>
      </c>
      <c r="C38" s="31">
        <f>MOD(Mercredi21[[#This Row],[Heure ]]+Mercredi21[[#This Row],[Durée]],1)</f>
        <v>0.83333333333333326</v>
      </c>
      <c r="D38" s="46">
        <v>2.7777777777777779E-3</v>
      </c>
      <c r="E38" s="42"/>
      <c r="F38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38" s="26"/>
      <c r="I38" s="1"/>
      <c r="J38" s="154"/>
    </row>
    <row r="39" spans="1:10" ht="17" thickBot="1">
      <c r="A39" s="31">
        <f t="shared" si="0"/>
        <v>0.83333333333333326</v>
      </c>
      <c r="B39" s="22" t="s">
        <v>30</v>
      </c>
      <c r="C39" s="30">
        <f>MOD(Mercredi21[[#This Row],[Heure ]]+Mercredi21[[#This Row],[Durée]],1)</f>
        <v>0.84166666666666656</v>
      </c>
      <c r="D39" s="46">
        <v>8.3333333333333332E-3</v>
      </c>
      <c r="E39" s="42"/>
      <c r="F39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Genève Grandeur Nature : Le magazine sur la nature proposé par Coline Utz</v>
      </c>
      <c r="G39" s="26"/>
      <c r="I39" s="1"/>
      <c r="J39" s="155"/>
    </row>
    <row r="40" spans="1:10" ht="17" thickBot="1">
      <c r="A40" s="31">
        <f>MOD(A39+D39,1)</f>
        <v>0.84166666666666656</v>
      </c>
      <c r="B40" s="22" t="s">
        <v>65</v>
      </c>
      <c r="C40" s="31">
        <f>MOD(Mercredi21[[#This Row],[Heure ]]+Mercredi21[[#This Row],[Durée]],1)</f>
        <v>0.84999999999999987</v>
      </c>
      <c r="D40" s="46">
        <v>8.3333333333333332E-3</v>
      </c>
      <c r="E40" s="42"/>
      <c r="F40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Sport Passion : Les bénévoles et les associations sportives à l’honneur</v>
      </c>
      <c r="G40" s="26"/>
      <c r="I40" s="1"/>
      <c r="J40" s="159"/>
    </row>
    <row r="41" spans="1:10" ht="17" thickBot="1">
      <c r="A41" s="31">
        <f t="shared" si="0"/>
        <v>0.84999999999999987</v>
      </c>
      <c r="B41" s="22" t="s">
        <v>17</v>
      </c>
      <c r="C41" s="30">
        <f>MOD(Mercredi21[[#This Row],[Heure ]]+Mercredi21[[#This Row],[Durée]],1)</f>
        <v>0.85138888888888875</v>
      </c>
      <c r="D41" s="46">
        <v>1.3888888888888889E-3</v>
      </c>
      <c r="E41" s="42"/>
      <c r="F41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41" s="26"/>
    </row>
    <row r="42" spans="1:10" ht="17" thickBot="1">
      <c r="A42" s="31">
        <f t="shared" si="0"/>
        <v>0.85138888888888875</v>
      </c>
      <c r="B42" s="22" t="s">
        <v>29</v>
      </c>
      <c r="C42" s="31">
        <f>MOD(Mercredi21[[#This Row],[Heure ]]+Mercredi21[[#This Row],[Durée]],1)</f>
        <v>0.85416666666666652</v>
      </c>
      <c r="D42" s="46">
        <v>2.7777777777777779E-3</v>
      </c>
      <c r="E42" s="42"/>
      <c r="F42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42" s="26"/>
    </row>
    <row r="43" spans="1:10" ht="17" thickBot="1">
      <c r="A43" s="31">
        <f t="shared" si="0"/>
        <v>0.85416666666666652</v>
      </c>
      <c r="B43" s="22" t="s">
        <v>13</v>
      </c>
      <c r="C43" s="30">
        <f>MOD(Mercredi21[[#This Row],[Heure ]]+Mercredi21[[#This Row],[Durée]],1)</f>
        <v>0.89583333333333315</v>
      </c>
      <c r="D43" s="46">
        <v>4.1666666666666664E-2</v>
      </c>
      <c r="E43" s="42"/>
      <c r="F43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du Journal du soir</v>
      </c>
      <c r="G43" s="26"/>
    </row>
    <row r="44" spans="1:10" ht="17" thickBot="1">
      <c r="A44" s="31">
        <f t="shared" si="0"/>
        <v>0.89583333333333315</v>
      </c>
      <c r="B44" s="22" t="s">
        <v>15</v>
      </c>
      <c r="C44" s="31">
        <f>MOD(Mercredi21[[#This Row],[Heure ]]+Mercredi21[[#This Row],[Durée]],1)</f>
        <v>0.93749999999999978</v>
      </c>
      <c r="D44" s="46">
        <v>4.1666666666666664E-2</v>
      </c>
      <c r="E44" s="42"/>
      <c r="F44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44" s="26"/>
    </row>
    <row r="45" spans="1:10" ht="17" thickBot="1">
      <c r="A45" s="31">
        <f t="shared" si="0"/>
        <v>0.93749999999999978</v>
      </c>
      <c r="B45" s="22" t="s">
        <v>13</v>
      </c>
      <c r="C45" s="30">
        <f>MOD(Mercredi21[[#This Row],[Heure ]]+Mercredi21[[#This Row],[Durée]],1)</f>
        <v>0.97916666666666641</v>
      </c>
      <c r="D45" s="46">
        <v>4.1666666666666664E-2</v>
      </c>
      <c r="E45" s="42"/>
      <c r="F45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du Journal du soir</v>
      </c>
      <c r="G45" s="26"/>
    </row>
    <row r="46" spans="1:10" ht="17" thickBot="1">
      <c r="A46" s="31">
        <f t="shared" si="0"/>
        <v>0.97916666666666641</v>
      </c>
      <c r="B46" s="22" t="s">
        <v>15</v>
      </c>
      <c r="C46" s="31">
        <f>MOD(Mercredi21[[#This Row],[Heure ]]+Mercredi21[[#This Row],[Durée]],1)</f>
        <v>2.0833333333333037E-2</v>
      </c>
      <c r="D46" s="46">
        <v>4.1666666666666664E-2</v>
      </c>
      <c r="E46" s="42"/>
      <c r="F46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>Rediffusion Magazine</v>
      </c>
      <c r="G46" s="26"/>
    </row>
    <row r="47" spans="1:10" ht="17" thickBot="1">
      <c r="A47" s="31">
        <f t="shared" si="0"/>
        <v>2.0833333333333037E-2</v>
      </c>
      <c r="B47" s="23"/>
      <c r="C47" s="30">
        <f>MOD(Mercredi21[[#This Row],[Heure ]]+Mercredi21[[#This Row],[Durée]],1)</f>
        <v>2.0833333333333037E-2</v>
      </c>
      <c r="D47" s="46"/>
      <c r="E47" s="42"/>
      <c r="F47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47" s="26"/>
    </row>
    <row r="48" spans="1:10" ht="17" thickBot="1">
      <c r="A48" s="31"/>
      <c r="B48" s="23"/>
      <c r="C48" s="31">
        <f>MOD(Mercredi21[[#This Row],[Heure ]]+Mercredi21[[#This Row],[Durée]],1)</f>
        <v>0</v>
      </c>
      <c r="D48" s="46"/>
      <c r="E48" s="42"/>
      <c r="F48" s="29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48" s="26"/>
    </row>
    <row r="49" spans="1:7" ht="16">
      <c r="A49" s="87"/>
      <c r="B49" s="23"/>
      <c r="C49" s="30">
        <f>MOD(Mercredi21[[#This Row],[Heure ]]+Mercredi21[[#This Row],[Durée]],1)</f>
        <v>0</v>
      </c>
      <c r="D49" s="46"/>
      <c r="E49" s="42"/>
      <c r="F49" s="16" t="str">
        <f>IF(Mercredi21[[#This Row],[Emission]]="CA BOUGE A LA MAISON ","Ca Bouge à la maison : Cours de gym pour seniors",IF(Mercredi21[[#This Row],[Emission]]="LE JOURNAL ","Le Journal : Le rendez-vous quotidien d'information proposé par la rédaction",IF(Mercredi21[[#This Row],[Emission]]="CITE SENIOR ","Cité Senior : Conférences, ateliers, divertissement, activités physiques, une sélection d'activités destinées aux seniors",IF(Mercredi21[[#This Row],[Emission]]="SPORT PASSION ","Sport Passion : Les bénévoles et les associations sportives à l’honneur",IF(Mercredi21[[#This Row],[Emission]]="IMMERSION ","Immersion : Plongée dans les métiers d’urgence avec Denis Palma",IF(Mercredi21[[#This Row],[Emission]]="OBJECTIF TERRE ","Objectif Terre : Le magazine du terroir genevois présenté par Valentin Emery",IF(Mercredi21[[#This Row],[Emission]]="METEO ","Météo : Les nouvelles du ciel présentées par Ellen Batelaan",IF(Mercredi21[[#This Row],[Emission]]="LES YEUX DANS LES YEUX ","Les Yeux Dans Les Yeux : Un entretien serré d’actualité mené par Pascal Décaillet",IF(Mercredi21[[#This Row],[Emission]]="GENEVE A CHAUD ","Genève à Chaud : Le débat politique et citoyen présenté par Pascal Décaillet",IF(Mercredi21[[#This Row],[Emission]]="GRAND GENEVE A CHAUD DIRECT ","Le débat politique et citoyen présenté par Pascal Décaillet",IF(Mercredi21[[#This Row],[Emission]]="LE GENIE DES METIERS ","Le Génie Des Métiers : Au coeur de la formation et de l'apprentissage",IF(Mercredi21[[#This Row],[Emission]]="ESPRIT SOLIDAIRE","Esprit Solidaire : Une fois par mois, découvrez le projet de coopération d’une ONG genevoise",IF(Mercredi21[[#This Row],[Emission]]="LE MONDE DE DEMAIN ","Le Monde De Demain : Une émission sur l’industrie et l’innovation genevoise",IF(Mercredi21[[#This Row],[Emission]]="GO SOLUTIONS DURABLES ","Go Solutions Durables : magazine de la durabilité présenté par Philippe Verdier",IF(Mercredi21[[#This Row],[Emission]]="GENEVE GRANDEUR NATURE ","Genève Grandeur Nature : Le magazine sur la nature proposé par Coline Utz",IF(Mercredi21[[#This Row],[Emission]]="ENSEMBLE ","Ensemble : L’émission transfrontalière présentée par Céline Argento",IF(Mercredi21[[#This Row],[Emission]]="COULEUR GRENAT ","Couleur Grenat : Le rendez-vous sportif des clubs du Servette (football, hockey, rugby)",IF(Mercredi21[[#This Row],[Emission]]="CULT ","Cult. : La culture à Genève c’est Cult.",IF(Mercredi21[[#This Row],[Emission]]="MEGAPHONE ","Mégaphone : Le porte-voix de la musique actuelle",IF(Mercredi21[[#This Row],[Emission]]="GENEVA SHOW ","Geneva Show : Une personnalité marquante de la Suisse sous le feu des questions de Valentin Emery et Jérémy Seydoux",IF(Mercredi21[[#This Row],[Emission]]="AGENDA D'ELLEN","L'agenda D'Ellen : L’agenda du week-end proposé par Ellen Batelaan",IF(Mercredi21[[#This Row],[Emission]]="SINGULARITE ","Singularité : Magazine réalisé par des personnes en situation de handicap de la Fondation Clair Bois",IF(Mercredi21[[#This Row],[Emission]]="TOUDOU ","TOUDOU : Le magazine des animaux de compagnie présenté par Lolita Morena",IF(Mercredi21[[#This Row],[Emission]]="LES SPORTS ","Les Sports : Toute l’actualité sportive de Genève et sa région",IF(Mercredi21[[#This Row],[Emission]]="LES SPORTS DIRECT ","Les Sports : Toute l’actualité sportive de Genève et sa région",IF(Mercredi21[[#This Row],[Emission]]="LE POING part 1","Le PoinG : Le Talk politique et société présenté par Laetitia Guinand",IF(Mercredi21[[#This Row],[Emission]]="LE POING part 2","Le PoinG : Le Talk politique et société présenté par Laetitia Guinand",IF(Mercredi21[[#This Row],[Emission]]="BA ","Les Bandes Annonces",IF(Mercredi21[[#This Row],[Emission]]="PGM MAG ","Programme des magazins à venir",IF(Mercredi21[[#This Row],[Emission]]="MAG 12min REDIFF / MAG SPECIAL ","Rediffusion Magazine",IF(Mercredi21[[#This Row],[Emission]]="REPLAY MAG ","Rediffusion Magazine",IF(Mercredi21[[#This Row],[Emission]]="REPLAY ACTU ","Rediffusion du Journal du soir",IF(Mercredi21[[#This Row],[Emission]]="REPLAY DIMANCHE 21h00- 00h00 LE POING ","Rediffusion des émissions du dimanche de 21h à minuit",IF(Mercredi21[[#This Row],[Emission]]="Coming next TJ ","Programme à venir",""))))))))))))))))))))))))))))))))))</f>
        <v/>
      </c>
      <c r="G49" s="26"/>
    </row>
  </sheetData>
  <mergeCells count="1">
    <mergeCell ref="A1:G1"/>
  </mergeCells>
  <conditionalFormatting sqref="I33:J38 J40 I39:I40 A2:G2 D3:D49 F3:G49">
    <cfRule type="containsText" dxfId="192" priority="30" operator="containsText" text="REPLAY DIMANCHE">
      <formula>NOT(ISERROR(SEARCH("REPLAY DIMANCHE",A2)))</formula>
    </cfRule>
    <cfRule type="containsText" dxfId="191" priority="31" operator="containsText" text="COMBLAGE">
      <formula>NOT(ISERROR(SEARCH("COMBLAGE",A2)))</formula>
    </cfRule>
  </conditionalFormatting>
  <conditionalFormatting sqref="I33:J38 J40 I39:I40">
    <cfRule type="containsText" dxfId="190" priority="29" operator="containsText" text="Concert">
      <formula>NOT(ISERROR(SEARCH("Concert",I33)))</formula>
    </cfRule>
    <cfRule type="containsText" dxfId="189" priority="32" operator="containsText" text="LIVE">
      <formula>NOT(ISERROR(SEARCH("LIVE",I33)))</formula>
    </cfRule>
    <cfRule type="containsText" dxfId="188" priority="33" operator="containsText" text="PUB">
      <formula>NOT(ISERROR(SEARCH("PUB",I33)))</formula>
    </cfRule>
    <cfRule type="containsText" dxfId="187" priority="34" operator="containsText" text="REPLAY ACTU">
      <formula>NOT(ISERROR(SEARCH("REPLAY ACTU",I33)))</formula>
    </cfRule>
    <cfRule type="containsText" dxfId="186" priority="35" operator="containsText" text="REPLAY MAG">
      <formula>NOT(ISERROR(SEARCH("REPLAY MAG",I33)))</formula>
    </cfRule>
  </conditionalFormatting>
  <conditionalFormatting sqref="A3:B49">
    <cfRule type="containsText" dxfId="185" priority="21" operator="containsText" text="REPLAY DIMANCHE">
      <formula>NOT(ISERROR(SEARCH("REPLAY DIMANCHE",A3)))</formula>
    </cfRule>
    <cfRule type="containsText" dxfId="184" priority="22" operator="containsText" text="COMBLAGE">
      <formula>NOT(ISERROR(SEARCH("COMBLAGE",A3)))</formula>
    </cfRule>
  </conditionalFormatting>
  <conditionalFormatting sqref="A3:B49 D3:D49 F3:G49">
    <cfRule type="containsText" dxfId="183" priority="24" operator="containsText" text="LIVE">
      <formula>NOT(ISERROR(SEARCH("LIVE",A3)))</formula>
    </cfRule>
    <cfRule type="containsText" dxfId="182" priority="25" operator="containsText" text="PUB">
      <formula>NOT(ISERROR(SEARCH("PUB",A3)))</formula>
    </cfRule>
    <cfRule type="containsText" dxfId="181" priority="26" operator="containsText" text="REPLAY ACTU">
      <formula>NOT(ISERROR(SEARCH("REPLAY ACTU",A3)))</formula>
    </cfRule>
    <cfRule type="containsText" dxfId="180" priority="27" operator="containsText" text="REPLAY MAG">
      <formula>NOT(ISERROR(SEARCH("REPLAY MAG",A3)))</formula>
    </cfRule>
  </conditionalFormatting>
  <conditionalFormatting sqref="A3:B49 D3:D49 F3:G49">
    <cfRule type="containsText" dxfId="179" priority="20" operator="containsText" text="Concert">
      <formula>NOT(ISERROR(SEARCH("Concert",A3)))</formula>
    </cfRule>
  </conditionalFormatting>
  <conditionalFormatting sqref="A3:B49 A2:G2 D3:D49 F3:G49">
    <cfRule type="containsText" dxfId="178" priority="19" operator="containsText" text="Comblage">
      <formula>NOT(ISERROR(SEARCH("Comblage",A2)))</formula>
    </cfRule>
  </conditionalFormatting>
  <conditionalFormatting sqref="C3:C49">
    <cfRule type="containsText" dxfId="177" priority="12" operator="containsText" text="REPLAY DIMANCHE">
      <formula>NOT(ISERROR(SEARCH("REPLAY DIMANCHE",C3)))</formula>
    </cfRule>
    <cfRule type="containsText" dxfId="176" priority="13" operator="containsText" text="COMBLAGE">
      <formula>NOT(ISERROR(SEARCH("COMBLAGE",C3)))</formula>
    </cfRule>
  </conditionalFormatting>
  <conditionalFormatting sqref="C3:C49">
    <cfRule type="containsText" dxfId="175" priority="14" operator="containsText" text="JOURNAL">
      <formula>NOT(ISERROR(SEARCH("JOURNAL",C3)))</formula>
    </cfRule>
    <cfRule type="containsText" dxfId="174" priority="15" operator="containsText" text="LIVE">
      <formula>NOT(ISERROR(SEARCH("LIVE",C3)))</formula>
    </cfRule>
    <cfRule type="containsText" dxfId="173" priority="16" operator="containsText" text="PUB">
      <formula>NOT(ISERROR(SEARCH("PUB",C3)))</formula>
    </cfRule>
    <cfRule type="containsText" dxfId="172" priority="17" operator="containsText" text="REPLAY ACTU">
      <formula>NOT(ISERROR(SEARCH("REPLAY ACTU",C3)))</formula>
    </cfRule>
    <cfRule type="containsText" dxfId="171" priority="18" operator="containsText" text="REPLAY MAG">
      <formula>NOT(ISERROR(SEARCH("REPLAY MAG",C3)))</formula>
    </cfRule>
  </conditionalFormatting>
  <conditionalFormatting sqref="C3:C49">
    <cfRule type="containsText" dxfId="170" priority="11" operator="containsText" text="Concert">
      <formula>NOT(ISERROR(SEARCH("Concert",C3)))</formula>
    </cfRule>
  </conditionalFormatting>
  <conditionalFormatting sqref="C3:C49">
    <cfRule type="containsText" dxfId="169" priority="10" operator="containsText" text="Comblage">
      <formula>NOT(ISERROR(SEARCH("Comblage",C3)))</formula>
    </cfRule>
  </conditionalFormatting>
  <conditionalFormatting sqref="E3 E5:E49">
    <cfRule type="containsText" dxfId="168" priority="7" operator="containsText" text="REPLAY DIMANCHE">
      <formula>NOT(ISERROR(SEARCH("REPLAY DIMANCHE",E3)))</formula>
    </cfRule>
    <cfRule type="containsText" dxfId="167" priority="8" operator="containsText" text="COMBLAGE">
      <formula>NOT(ISERROR(SEARCH("COMBLAGE",E3)))</formula>
    </cfRule>
  </conditionalFormatting>
  <conditionalFormatting sqref="E3 E5:E49">
    <cfRule type="containsText" dxfId="166" priority="3" operator="containsText" text="LIVE">
      <formula>NOT(ISERROR(SEARCH("LIVE",E3)))</formula>
    </cfRule>
    <cfRule type="containsText" dxfId="165" priority="4" operator="containsText" text="PUB">
      <formula>NOT(ISERROR(SEARCH("PUB",E3)))</formula>
    </cfRule>
    <cfRule type="containsText" dxfId="164" priority="5" operator="containsText" text="REPLAY ACTU">
      <formula>NOT(ISERROR(SEARCH("REPLAY ACTU",E3)))</formula>
    </cfRule>
    <cfRule type="containsText" dxfId="163" priority="6" operator="containsText" text="REPLAY MAG">
      <formula>NOT(ISERROR(SEARCH("REPLAY MAG",E3)))</formula>
    </cfRule>
  </conditionalFormatting>
  <conditionalFormatting sqref="E3">
    <cfRule type="containsText" dxfId="162" priority="2" operator="containsText" text="Concert">
      <formula>NOT(ISERROR(SEARCH("Concert",E3)))</formula>
    </cfRule>
  </conditionalFormatting>
  <conditionalFormatting sqref="E3 E5:E49">
    <cfRule type="containsText" dxfId="161" priority="1" operator="containsText" text="Comblage">
      <formula>NOT(ISERROR(SEARCH("Comblage",E3)))</formula>
    </cfRule>
  </conditionalFormatting>
  <conditionalFormatting sqref="E3:E49">
    <cfRule type="containsBlanks" dxfId="160" priority="9">
      <formula>LEN(TRIM(E3))=0</formula>
    </cfRule>
  </conditionalFormatting>
  <conditionalFormatting sqref="B3:B49">
    <cfRule type="containsText" dxfId="159" priority="23" operator="containsText" text="JOURNAL">
      <formula>NOT(ISERROR(SEARCH("JOURNAL",B3)))</formula>
    </cfRule>
  </conditionalFormatting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A2090F4-D6B1-F644-ACD1-A81B8EEEEF73}">
          <x14:formula1>
            <xm:f>'Menus déroulants'!$E$1:$E$3</xm:f>
          </x14:formula1>
          <xm:sqref>E3:E49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7"/>
  </sheetPr>
  <dimension ref="A1:J48"/>
  <sheetViews>
    <sheetView showGridLines="0" zoomScale="75" zoomScaleNormal="87" workbookViewId="0">
      <selection activeCell="H27" sqref="H27"/>
    </sheetView>
  </sheetViews>
  <sheetFormatPr baseColWidth="10" defaultRowHeight="15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21.83203125" customWidth="1"/>
    <col min="6" max="6" width="60.83203125" customWidth="1"/>
    <col min="7" max="7" width="12.1640625" customWidth="1"/>
    <col min="8" max="8" width="25.83203125" customWidth="1"/>
    <col min="9" max="9" width="17.6640625" customWidth="1"/>
  </cols>
  <sheetData>
    <row r="1" spans="1:7" ht="38" customHeight="1">
      <c r="A1" s="160" t="s">
        <v>3</v>
      </c>
      <c r="B1" s="160"/>
      <c r="C1" s="160"/>
      <c r="D1" s="160"/>
      <c r="E1" s="160"/>
      <c r="F1" s="160"/>
      <c r="G1" s="160"/>
    </row>
    <row r="2" spans="1:7" ht="17">
      <c r="A2" s="15" t="s">
        <v>7</v>
      </c>
      <c r="B2" s="21" t="s">
        <v>8</v>
      </c>
      <c r="C2" s="15" t="s">
        <v>9</v>
      </c>
      <c r="D2" s="21" t="s">
        <v>10</v>
      </c>
      <c r="E2" s="21" t="s">
        <v>84</v>
      </c>
      <c r="F2" s="15" t="s">
        <v>57</v>
      </c>
      <c r="G2" s="25" t="s">
        <v>86</v>
      </c>
    </row>
    <row r="3" spans="1:7" ht="16">
      <c r="A3" s="27">
        <v>2.0833333333333332E-2</v>
      </c>
      <c r="B3" s="40" t="s">
        <v>13</v>
      </c>
      <c r="C3" s="30">
        <f>MOD(Tableau11[[#This Row],[Heure ]]+Tableau11[[#This Row],[Durée]],1)</f>
        <v>6.25E-2</v>
      </c>
      <c r="D3" s="46">
        <v>4.1666666666666664E-2</v>
      </c>
      <c r="E3" s="46"/>
      <c r="F3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du Journal du soir</v>
      </c>
      <c r="G3" s="25"/>
    </row>
    <row r="4" spans="1:7" ht="16">
      <c r="A4" s="31">
        <f t="shared" ref="A4:A48" si="0">MOD(A3+D3,1)</f>
        <v>6.25E-2</v>
      </c>
      <c r="B4" s="40" t="s">
        <v>15</v>
      </c>
      <c r="C4" s="30">
        <f>MOD(Tableau11[[#This Row],[Heure ]]+Tableau11[[#This Row],[Durée]],1)</f>
        <v>0.10416666666666666</v>
      </c>
      <c r="D4" s="46">
        <v>4.1666666666666664E-2</v>
      </c>
      <c r="E4" s="46"/>
      <c r="F4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4" s="26"/>
    </row>
    <row r="5" spans="1:7" ht="16">
      <c r="A5" s="31">
        <f t="shared" si="0"/>
        <v>0.10416666666666666</v>
      </c>
      <c r="B5" s="40" t="s">
        <v>13</v>
      </c>
      <c r="C5" s="30">
        <f>MOD(Tableau11[[#This Row],[Heure ]]+Tableau11[[#This Row],[Durée]],1)</f>
        <v>0.14583333333333331</v>
      </c>
      <c r="D5" s="46">
        <v>4.1666666666666664E-2</v>
      </c>
      <c r="E5" s="46"/>
      <c r="F5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du Journal du soir</v>
      </c>
      <c r="G5" s="26"/>
    </row>
    <row r="6" spans="1:7" ht="16">
      <c r="A6" s="31">
        <f t="shared" si="0"/>
        <v>0.14583333333333331</v>
      </c>
      <c r="B6" s="40" t="s">
        <v>15</v>
      </c>
      <c r="C6" s="30">
        <f>MOD(Tableau11[[#This Row],[Heure ]]+Tableau11[[#This Row],[Durée]],1)</f>
        <v>0.18749999999999997</v>
      </c>
      <c r="D6" s="46">
        <v>4.1666666666666664E-2</v>
      </c>
      <c r="E6" s="46"/>
      <c r="F6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6" s="26"/>
    </row>
    <row r="7" spans="1:7" ht="16">
      <c r="A7" s="31">
        <f t="shared" si="0"/>
        <v>0.18749999999999997</v>
      </c>
      <c r="B7" s="40" t="s">
        <v>13</v>
      </c>
      <c r="C7" s="30">
        <f>MOD(Tableau11[[#This Row],[Heure ]]+Tableau11[[#This Row],[Durée]],1)</f>
        <v>0.22916666666666663</v>
      </c>
      <c r="D7" s="46">
        <v>4.1666666666666664E-2</v>
      </c>
      <c r="E7" s="46"/>
      <c r="F7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du Journal du soir</v>
      </c>
      <c r="G7" s="26"/>
    </row>
    <row r="8" spans="1:7" ht="16">
      <c r="A8" s="31">
        <f t="shared" si="0"/>
        <v>0.22916666666666663</v>
      </c>
      <c r="B8" s="40" t="s">
        <v>15</v>
      </c>
      <c r="C8" s="30">
        <f>MOD(Tableau11[[#This Row],[Heure ]]+Tableau11[[#This Row],[Durée]],1)</f>
        <v>0.27083333333333331</v>
      </c>
      <c r="D8" s="46">
        <v>4.1666666666666664E-2</v>
      </c>
      <c r="E8" s="46"/>
      <c r="F8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8" s="26"/>
    </row>
    <row r="9" spans="1:7" ht="16">
      <c r="A9" s="31">
        <f t="shared" si="0"/>
        <v>0.27083333333333331</v>
      </c>
      <c r="B9" s="40" t="s">
        <v>13</v>
      </c>
      <c r="C9" s="30">
        <f>MOD(Tableau11[[#This Row],[Heure ]]+Tableau11[[#This Row],[Durée]],1)</f>
        <v>0.3125</v>
      </c>
      <c r="D9" s="46">
        <v>4.1666666666666664E-2</v>
      </c>
      <c r="E9" s="46"/>
      <c r="F9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du Journal du soir</v>
      </c>
      <c r="G9" s="26"/>
    </row>
    <row r="10" spans="1:7" ht="16">
      <c r="A10" s="31">
        <f t="shared" si="0"/>
        <v>0.3125</v>
      </c>
      <c r="B10" s="40" t="s">
        <v>15</v>
      </c>
      <c r="C10" s="30">
        <f>MOD(Tableau11[[#This Row],[Heure ]]+Tableau11[[#This Row],[Durée]],1)</f>
        <v>0.35416666666666669</v>
      </c>
      <c r="D10" s="46">
        <v>4.1666666666666664E-2</v>
      </c>
      <c r="E10" s="46"/>
      <c r="F10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10" s="26"/>
    </row>
    <row r="11" spans="1:7" ht="16">
      <c r="A11" s="31">
        <f t="shared" si="0"/>
        <v>0.35416666666666669</v>
      </c>
      <c r="B11" s="40" t="s">
        <v>13</v>
      </c>
      <c r="C11" s="30">
        <f>MOD(Tableau11[[#This Row],[Heure ]]+Tableau11[[#This Row],[Durée]],1)</f>
        <v>0.39583333333333337</v>
      </c>
      <c r="D11" s="46">
        <v>4.1666666666666664E-2</v>
      </c>
      <c r="E11" s="46"/>
      <c r="F11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du Journal du soir</v>
      </c>
      <c r="G11" s="26"/>
    </row>
    <row r="12" spans="1:7" ht="16">
      <c r="A12" s="31">
        <f t="shared" si="0"/>
        <v>0.39583333333333337</v>
      </c>
      <c r="B12" s="40" t="s">
        <v>15</v>
      </c>
      <c r="C12" s="30">
        <f>MOD(Tableau11[[#This Row],[Heure ]]+Tableau11[[#This Row],[Durée]],1)</f>
        <v>0.43750000000000006</v>
      </c>
      <c r="D12" s="46">
        <v>4.1666666666666664E-2</v>
      </c>
      <c r="E12" s="46"/>
      <c r="F12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12" s="26"/>
    </row>
    <row r="13" spans="1:7" ht="16">
      <c r="A13" s="31">
        <f t="shared" si="0"/>
        <v>0.43750000000000006</v>
      </c>
      <c r="B13" s="40" t="s">
        <v>15</v>
      </c>
      <c r="C13" s="30">
        <f>MOD(Tableau11[[#This Row],[Heure ]]+Tableau11[[#This Row],[Durée]],1)</f>
        <v>0.47916666666666674</v>
      </c>
      <c r="D13" s="46">
        <v>4.1666666666666664E-2</v>
      </c>
      <c r="E13" s="46"/>
      <c r="F13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13" s="26"/>
    </row>
    <row r="14" spans="1:7" ht="16">
      <c r="A14" s="31">
        <f t="shared" si="0"/>
        <v>0.47916666666666674</v>
      </c>
      <c r="B14" s="40" t="s">
        <v>15</v>
      </c>
      <c r="C14" s="30">
        <f>MOD(Tableau11[[#This Row],[Heure ]]+Tableau11[[#This Row],[Durée]],1)</f>
        <v>0.52083333333333337</v>
      </c>
      <c r="D14" s="46">
        <v>4.1666666666666664E-2</v>
      </c>
      <c r="E14" s="46"/>
      <c r="F14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14" s="26"/>
    </row>
    <row r="15" spans="1:7" ht="16">
      <c r="A15" s="31">
        <f t="shared" si="0"/>
        <v>0.52083333333333337</v>
      </c>
      <c r="B15" s="40" t="s">
        <v>15</v>
      </c>
      <c r="C15" s="30">
        <f>MOD(Tableau11[[#This Row],[Heure ]]+Tableau11[[#This Row],[Durée]],1)</f>
        <v>0.5625</v>
      </c>
      <c r="D15" s="46">
        <v>4.1666666666666664E-2</v>
      </c>
      <c r="E15" s="46"/>
      <c r="F15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15" s="26"/>
    </row>
    <row r="16" spans="1:7" ht="16">
      <c r="A16" s="31">
        <f t="shared" si="0"/>
        <v>0.5625</v>
      </c>
      <c r="B16" s="40" t="s">
        <v>15</v>
      </c>
      <c r="C16" s="30">
        <f>MOD(Tableau11[[#This Row],[Heure ]]+Tableau11[[#This Row],[Durée]],1)</f>
        <v>0.60416666666666663</v>
      </c>
      <c r="D16" s="46">
        <v>4.1666666666666664E-2</v>
      </c>
      <c r="E16" s="46"/>
      <c r="F16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16" s="26"/>
    </row>
    <row r="17" spans="1:7" ht="16">
      <c r="A17" s="31">
        <f t="shared" si="0"/>
        <v>0.60416666666666663</v>
      </c>
      <c r="B17" s="40" t="s">
        <v>28</v>
      </c>
      <c r="C17" s="30">
        <f>MOD(Tableau11[[#This Row],[Heure ]]+Tableau11[[#This Row],[Durée]],1)</f>
        <v>0.63194444444444442</v>
      </c>
      <c r="D17" s="46">
        <v>2.7777777777777776E-2</v>
      </c>
      <c r="E17" s="46"/>
      <c r="F17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Ca Bouge à la maison : Cours de gym pour seniors</v>
      </c>
      <c r="G17" s="26"/>
    </row>
    <row r="18" spans="1:7" ht="16">
      <c r="A18" s="31">
        <f t="shared" si="0"/>
        <v>0.63194444444444442</v>
      </c>
      <c r="B18" s="40" t="s">
        <v>29</v>
      </c>
      <c r="C18" s="30">
        <f>MOD(Tableau11[[#This Row],[Heure ]]+Tableau11[[#This Row],[Durée]],1)</f>
        <v>0.63472222222222219</v>
      </c>
      <c r="D18" s="46">
        <v>2.7777777777777779E-3</v>
      </c>
      <c r="E18" s="46"/>
      <c r="F18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/>
      </c>
      <c r="G18" s="26"/>
    </row>
    <row r="19" spans="1:7" ht="16">
      <c r="A19" s="31">
        <f t="shared" si="0"/>
        <v>0.63472222222222219</v>
      </c>
      <c r="B19" s="40" t="s">
        <v>30</v>
      </c>
      <c r="C19" s="30">
        <f>MOD(Tableau11[[#This Row],[Heure ]]+Tableau11[[#This Row],[Durée]],1)</f>
        <v>0.64305555555555549</v>
      </c>
      <c r="D19" s="46">
        <v>8.3333333333333332E-3</v>
      </c>
      <c r="E19" s="46"/>
      <c r="F19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Genève Grandeur Nature : Le magazine sur la nature proposé par Coline Utz</v>
      </c>
      <c r="G19" s="26"/>
    </row>
    <row r="20" spans="1:7" ht="16">
      <c r="A20" s="31">
        <f t="shared" si="0"/>
        <v>0.64305555555555549</v>
      </c>
      <c r="B20" s="40" t="s">
        <v>17</v>
      </c>
      <c r="C20" s="30">
        <f>MOD(Tableau11[[#This Row],[Heure ]]+Tableau11[[#This Row],[Durée]],1)</f>
        <v>0.64583333333333326</v>
      </c>
      <c r="D20" s="46">
        <v>2.7777777777777779E-3</v>
      </c>
      <c r="E20" s="46"/>
      <c r="F20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/>
      </c>
      <c r="G20" s="26"/>
    </row>
    <row r="21" spans="1:7" ht="16">
      <c r="A21" s="31">
        <f t="shared" si="0"/>
        <v>0.64583333333333326</v>
      </c>
      <c r="B21" s="40" t="s">
        <v>15</v>
      </c>
      <c r="C21" s="30">
        <f>MOD(Tableau11[[#This Row],[Heure ]]+Tableau11[[#This Row],[Durée]],1)</f>
        <v>0.68749999999999989</v>
      </c>
      <c r="D21" s="46">
        <v>4.1666666666666664E-2</v>
      </c>
      <c r="E21" s="46"/>
      <c r="F21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21" s="26"/>
    </row>
    <row r="22" spans="1:7" ht="16">
      <c r="A22" s="31">
        <f t="shared" si="0"/>
        <v>0.68749999999999989</v>
      </c>
      <c r="B22" s="40" t="s">
        <v>15</v>
      </c>
      <c r="C22" s="30">
        <f>MOD(Tableau11[[#This Row],[Heure ]]+Tableau11[[#This Row],[Durée]],1)</f>
        <v>0.72916666666666652</v>
      </c>
      <c r="D22" s="46">
        <v>4.1666666666666664E-2</v>
      </c>
      <c r="E22" s="46"/>
      <c r="F22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22" s="26"/>
    </row>
    <row r="23" spans="1:7" ht="16">
      <c r="A23" s="31">
        <f t="shared" si="0"/>
        <v>0.72916666666666652</v>
      </c>
      <c r="B23" s="40" t="s">
        <v>15</v>
      </c>
      <c r="C23" s="30">
        <f>MOD(Tableau11[[#This Row],[Heure ]]+Tableau11[[#This Row],[Durée]],1)</f>
        <v>0.76805555555555538</v>
      </c>
      <c r="D23" s="46">
        <v>3.888888888888889E-2</v>
      </c>
      <c r="E23" s="46"/>
      <c r="F23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23" s="26"/>
    </row>
    <row r="24" spans="1:7" ht="16">
      <c r="A24" s="31">
        <f t="shared" si="0"/>
        <v>0.76805555555555538</v>
      </c>
      <c r="B24" s="40" t="s">
        <v>34</v>
      </c>
      <c r="C24" s="30">
        <f>MOD(Tableau11[[#This Row],[Heure ]]+Tableau11[[#This Row],[Durée]],1)</f>
        <v>0.76805555555555538</v>
      </c>
      <c r="D24" s="46"/>
      <c r="E24" s="46"/>
      <c r="F24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Programme à venir</v>
      </c>
      <c r="G24" s="26"/>
    </row>
    <row r="25" spans="1:7" ht="16">
      <c r="A25" s="31">
        <f t="shared" si="0"/>
        <v>0.76805555555555538</v>
      </c>
      <c r="B25" s="40" t="s">
        <v>36</v>
      </c>
      <c r="C25" s="30">
        <f>MOD(Tableau11[[#This Row],[Heure ]]+Tableau11[[#This Row],[Durée]],1)</f>
        <v>0.76805555555555538</v>
      </c>
      <c r="D25" s="46"/>
      <c r="E25" s="46"/>
      <c r="F25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Les Bandes Annonces</v>
      </c>
      <c r="G25" s="26"/>
    </row>
    <row r="26" spans="1:7" ht="16">
      <c r="A26" s="31">
        <f t="shared" si="0"/>
        <v>0.76805555555555538</v>
      </c>
      <c r="B26" s="40" t="s">
        <v>29</v>
      </c>
      <c r="C26" s="30">
        <f>MOD(Tableau11[[#This Row],[Heure ]]+Tableau11[[#This Row],[Durée]],1)</f>
        <v>0.77083333333333315</v>
      </c>
      <c r="D26" s="46">
        <v>2.7777777777777779E-3</v>
      </c>
      <c r="E26" s="46"/>
      <c r="F26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/>
      </c>
      <c r="G26" s="26"/>
    </row>
    <row r="27" spans="1:7" ht="16">
      <c r="A27" s="31">
        <f t="shared" si="0"/>
        <v>0.77083333333333315</v>
      </c>
      <c r="B27" s="40" t="s">
        <v>38</v>
      </c>
      <c r="C27" s="30">
        <f>MOD(Tableau11[[#This Row],[Heure ]]+Tableau11[[#This Row],[Durée]],1)</f>
        <v>0.77083333333333315</v>
      </c>
      <c r="D27" s="46"/>
      <c r="E27" s="46"/>
      <c r="F27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Programme des magazins à venir</v>
      </c>
      <c r="G27" s="26"/>
    </row>
    <row r="28" spans="1:7" ht="16">
      <c r="A28" s="31">
        <f t="shared" si="0"/>
        <v>0.77083333333333315</v>
      </c>
      <c r="B28" s="40" t="s">
        <v>39</v>
      </c>
      <c r="C28" s="30">
        <f>MOD(Tableau11[[#This Row],[Heure ]]+Tableau11[[#This Row],[Durée]],1)</f>
        <v>0.77083333333333315</v>
      </c>
      <c r="D28" s="46"/>
      <c r="E28" s="46"/>
      <c r="F28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/>
      </c>
      <c r="G28" s="26"/>
    </row>
    <row r="29" spans="1:7" ht="16">
      <c r="A29" s="31">
        <f t="shared" si="0"/>
        <v>0.77083333333333315</v>
      </c>
      <c r="B29" s="40" t="s">
        <v>41</v>
      </c>
      <c r="C29" s="30">
        <f>MOD(Tableau11[[#This Row],[Heure ]]+Tableau11[[#This Row],[Durée]],1)</f>
        <v>0.78819444444444431</v>
      </c>
      <c r="D29" s="46">
        <v>1.7361111111111112E-2</v>
      </c>
      <c r="E29" s="46"/>
      <c r="F29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Le Journal : Le rendez-vous quotidien d'information proposé par la rédaction</v>
      </c>
      <c r="G29" s="26"/>
    </row>
    <row r="30" spans="1:7" ht="16">
      <c r="A30" s="31">
        <f t="shared" si="0"/>
        <v>0.78819444444444431</v>
      </c>
      <c r="B30" s="40" t="s">
        <v>42</v>
      </c>
      <c r="C30" s="30">
        <f>MOD(Tableau11[[#This Row],[Heure ]]+Tableau11[[#This Row],[Durée]],1)</f>
        <v>0.78958333333333319</v>
      </c>
      <c r="D30" s="46">
        <v>1.3888888888888889E-3</v>
      </c>
      <c r="E30" s="46"/>
      <c r="F30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Météo : Les nouvelles du ciel présentées par Ellen Batelaan</v>
      </c>
      <c r="G30" s="26"/>
    </row>
    <row r="31" spans="1:7" ht="16">
      <c r="A31" s="31">
        <f t="shared" si="0"/>
        <v>0.78958333333333319</v>
      </c>
      <c r="B31" s="40" t="s">
        <v>29</v>
      </c>
      <c r="C31" s="30">
        <f>MOD(Tableau11[[#This Row],[Heure ]]+Tableau11[[#This Row],[Durée]],1)</f>
        <v>0.79166666666666652</v>
      </c>
      <c r="D31" s="46">
        <v>2.0833333333333333E-3</v>
      </c>
      <c r="E31" s="46"/>
      <c r="F31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/>
      </c>
      <c r="G31" s="26"/>
    </row>
    <row r="32" spans="1:7" ht="32">
      <c r="A32" s="31">
        <f t="shared" si="0"/>
        <v>0.79166666666666652</v>
      </c>
      <c r="B32" s="40" t="s">
        <v>43</v>
      </c>
      <c r="C32" s="30">
        <f>MOD(Tableau11[[#This Row],[Heure ]]+Tableau11[[#This Row],[Durée]],1)</f>
        <v>0.79513888888888873</v>
      </c>
      <c r="D32" s="46">
        <v>3.472222222222222E-3</v>
      </c>
      <c r="E32" s="46"/>
      <c r="F32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Les Yeux Dans Les Yeux : Un entretien serré d’actualité mené par Pascal Décaillet</v>
      </c>
      <c r="G32" s="26"/>
    </row>
    <row r="33" spans="1:10" ht="21">
      <c r="A33" s="31">
        <f t="shared" si="0"/>
        <v>0.79513888888888873</v>
      </c>
      <c r="B33" s="40" t="s">
        <v>38</v>
      </c>
      <c r="C33" s="30">
        <f>MOD(Tableau11[[#This Row],[Heure ]]+Tableau11[[#This Row],[Durée]],1)</f>
        <v>0.79548611111111101</v>
      </c>
      <c r="D33" s="46">
        <v>3.4722222222222224E-4</v>
      </c>
      <c r="E33" s="46"/>
      <c r="F33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Programme des magazins à venir</v>
      </c>
      <c r="G33" s="26"/>
      <c r="I33" s="157"/>
      <c r="J33" s="150"/>
    </row>
    <row r="34" spans="1:10" ht="16">
      <c r="A34" s="31">
        <f t="shared" si="0"/>
        <v>0.79548611111111101</v>
      </c>
      <c r="B34" s="40" t="s">
        <v>36</v>
      </c>
      <c r="C34" s="30">
        <f>MOD(Tableau11[[#This Row],[Heure ]]+Tableau11[[#This Row],[Durée]],1)</f>
        <v>0.79583333333333328</v>
      </c>
      <c r="D34" s="46">
        <v>3.4722222222222224E-4</v>
      </c>
      <c r="E34" s="46"/>
      <c r="F34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Les Bandes Annonces</v>
      </c>
      <c r="G34" s="26"/>
      <c r="I34" s="1"/>
      <c r="J34" s="158"/>
    </row>
    <row r="35" spans="1:10" ht="16">
      <c r="A35" s="31">
        <f t="shared" si="0"/>
        <v>0.79583333333333328</v>
      </c>
      <c r="B35" s="40" t="s">
        <v>46</v>
      </c>
      <c r="C35" s="30">
        <f>MOD(Tableau11[[#This Row],[Heure ]]+Tableau11[[#This Row],[Durée]],1)</f>
        <v>0.80972222222222212</v>
      </c>
      <c r="D35" s="46">
        <v>1.3888888888888888E-2</v>
      </c>
      <c r="E35" s="46"/>
      <c r="F35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Genève à Chaud : Le débat politique et citoyen présenté par Pascal Décaillet</v>
      </c>
      <c r="G35" s="26"/>
      <c r="I35" s="1"/>
      <c r="J35" s="152"/>
    </row>
    <row r="36" spans="1:10" ht="16">
      <c r="A36" s="31">
        <f t="shared" si="0"/>
        <v>0.80972222222222212</v>
      </c>
      <c r="B36" s="40" t="s">
        <v>29</v>
      </c>
      <c r="C36" s="30">
        <f>MOD(Tableau11[[#This Row],[Heure ]]+Tableau11[[#This Row],[Durée]],1)</f>
        <v>0.81249999999999989</v>
      </c>
      <c r="D36" s="46">
        <v>2.7777777777777779E-3</v>
      </c>
      <c r="E36" s="46"/>
      <c r="F36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/>
      </c>
      <c r="G36" s="26"/>
      <c r="I36" s="1"/>
      <c r="J36" s="152"/>
    </row>
    <row r="37" spans="1:10" ht="16">
      <c r="A37" s="31">
        <f t="shared" si="0"/>
        <v>0.81249999999999989</v>
      </c>
      <c r="B37" s="40" t="s">
        <v>47</v>
      </c>
      <c r="C37" s="30">
        <f>MOD(Tableau11[[#This Row],[Heure ]]+Tableau11[[#This Row],[Durée]],1)</f>
        <v>0.83055555555555549</v>
      </c>
      <c r="D37" s="46">
        <v>1.8055555555555557E-2</v>
      </c>
      <c r="E37" s="46"/>
      <c r="F37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Ensemble : L’émission transfrontalière présentée par Céline Argento</v>
      </c>
      <c r="G37" s="26"/>
      <c r="I37" s="1"/>
      <c r="J37" s="153"/>
    </row>
    <row r="38" spans="1:10" ht="16">
      <c r="A38" s="31">
        <f t="shared" si="0"/>
        <v>0.83055555555555549</v>
      </c>
      <c r="B38" s="40" t="s">
        <v>18</v>
      </c>
      <c r="C38" s="30">
        <f>MOD(Tableau11[[#This Row],[Heure ]]+Tableau11[[#This Row],[Durée]],1)</f>
        <v>0.83333333333333326</v>
      </c>
      <c r="D38" s="46">
        <v>2.7777777777777779E-3</v>
      </c>
      <c r="E38" s="46"/>
      <c r="F38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/>
      </c>
      <c r="G38" s="26"/>
      <c r="I38" s="1"/>
      <c r="J38" s="154"/>
    </row>
    <row r="39" spans="1:10" ht="32">
      <c r="A39" s="31">
        <f t="shared" si="0"/>
        <v>0.83333333333333326</v>
      </c>
      <c r="B39" s="40" t="s">
        <v>23</v>
      </c>
      <c r="C39" s="30">
        <f>MOD(Tableau11[[#This Row],[Heure ]]+Tableau11[[#This Row],[Durée]],1)</f>
        <v>0.8388888888888888</v>
      </c>
      <c r="D39" s="46">
        <v>5.5555555555555558E-3</v>
      </c>
      <c r="E39" s="46"/>
      <c r="F39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Couleur Grenat : Le rendez-vous sportif des clubs du Servette (football, hockey, rugby)</v>
      </c>
      <c r="G39" s="26"/>
      <c r="I39" s="1"/>
      <c r="J39" s="155"/>
    </row>
    <row r="40" spans="1:10" ht="16">
      <c r="A40" s="31">
        <f t="shared" si="0"/>
        <v>0.8388888888888888</v>
      </c>
      <c r="B40" s="40" t="s">
        <v>62</v>
      </c>
      <c r="C40" s="30">
        <f>MOD(Tableau11[[#This Row],[Heure ]]+Tableau11[[#This Row],[Durée]],1)</f>
        <v>0.84305555555555545</v>
      </c>
      <c r="D40" s="46">
        <v>4.1666666666666666E-3</v>
      </c>
      <c r="E40" s="46"/>
      <c r="F40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Cult. : La culture à Genève c’est Cult.</v>
      </c>
      <c r="G40" s="26"/>
      <c r="I40" s="1"/>
      <c r="J40" s="159"/>
    </row>
    <row r="41" spans="1:10" ht="16">
      <c r="A41" s="31">
        <f t="shared" si="0"/>
        <v>0.84305555555555545</v>
      </c>
      <c r="B41" s="40" t="s">
        <v>25</v>
      </c>
      <c r="C41" s="30">
        <f>MOD(Tableau11[[#This Row],[Heure ]]+Tableau11[[#This Row],[Durée]],1)</f>
        <v>0.8472222222222221</v>
      </c>
      <c r="D41" s="46">
        <v>4.1666666666666666E-3</v>
      </c>
      <c r="E41" s="46"/>
      <c r="F41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Mégaphone : Le porte-voix de la musique actuelle</v>
      </c>
      <c r="G41" s="26"/>
    </row>
    <row r="42" spans="1:10" ht="16">
      <c r="A42" s="31">
        <f t="shared" si="0"/>
        <v>0.8472222222222221</v>
      </c>
      <c r="B42" s="40" t="s">
        <v>49</v>
      </c>
      <c r="C42" s="30">
        <f>MOD(Tableau11[[#This Row],[Heure ]]+Tableau11[[#This Row],[Durée]],1)</f>
        <v>0.84930555555555542</v>
      </c>
      <c r="D42" s="46">
        <v>2.0833333333333333E-3</v>
      </c>
      <c r="E42" s="46"/>
      <c r="F42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/>
      </c>
      <c r="G42" s="26"/>
    </row>
    <row r="43" spans="1:10" ht="16">
      <c r="A43" s="31">
        <f t="shared" si="0"/>
        <v>0.84930555555555542</v>
      </c>
      <c r="B43" s="40" t="s">
        <v>67</v>
      </c>
      <c r="C43" s="30">
        <f>MOD(Tableau11[[#This Row],[Heure ]]+Tableau11[[#This Row],[Durée]],1)</f>
        <v>0.85069444444444431</v>
      </c>
      <c r="D43" s="46">
        <v>1.3888888888888889E-3</v>
      </c>
      <c r="E43" s="46"/>
      <c r="F43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/>
      </c>
      <c r="G43" s="26"/>
    </row>
    <row r="44" spans="1:10" ht="16">
      <c r="A44" s="31">
        <f t="shared" si="0"/>
        <v>0.85069444444444431</v>
      </c>
      <c r="B44" s="40" t="s">
        <v>17</v>
      </c>
      <c r="C44" s="30">
        <f>MOD(Tableau11[[#This Row],[Heure ]]+Tableau11[[#This Row],[Durée]],1)</f>
        <v>0.85138888888888875</v>
      </c>
      <c r="D44" s="46">
        <v>6.9444444444444447E-4</v>
      </c>
      <c r="E44" s="46"/>
      <c r="F44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/>
      </c>
      <c r="G44" s="26"/>
    </row>
    <row r="45" spans="1:10" ht="16">
      <c r="A45" s="31">
        <f t="shared" si="0"/>
        <v>0.85138888888888875</v>
      </c>
      <c r="B45" s="40" t="s">
        <v>29</v>
      </c>
      <c r="C45" s="30">
        <f>MOD(Tableau11[[#This Row],[Heure ]]+Tableau11[[#This Row],[Durée]],1)</f>
        <v>0.85416666666666652</v>
      </c>
      <c r="D45" s="46">
        <v>2.7777777777777779E-3</v>
      </c>
      <c r="E45" s="46"/>
      <c r="F45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/>
      </c>
      <c r="G45" s="26"/>
    </row>
    <row r="46" spans="1:10" ht="16">
      <c r="A46" s="31">
        <f t="shared" si="0"/>
        <v>0.85416666666666652</v>
      </c>
      <c r="B46" s="40" t="s">
        <v>13</v>
      </c>
      <c r="C46" s="30">
        <f>MOD(Tableau11[[#This Row],[Heure ]]+Tableau11[[#This Row],[Durée]],1)</f>
        <v>0.89583333333333315</v>
      </c>
      <c r="D46" s="46">
        <v>4.1666666666666664E-2</v>
      </c>
      <c r="E46" s="46"/>
      <c r="F46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du Journal du soir</v>
      </c>
      <c r="G46" s="26"/>
    </row>
    <row r="47" spans="1:10" ht="16">
      <c r="A47" s="31">
        <f t="shared" si="0"/>
        <v>0.89583333333333315</v>
      </c>
      <c r="B47" s="40" t="s">
        <v>15</v>
      </c>
      <c r="C47" s="30">
        <f>MOD(Tableau11[[#This Row],[Heure ]]+Tableau11[[#This Row],[Durée]],1)</f>
        <v>0.93749999999999978</v>
      </c>
      <c r="D47" s="46">
        <v>4.1666666666666664E-2</v>
      </c>
      <c r="E47" s="46"/>
      <c r="F47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Magazine</v>
      </c>
      <c r="G47" s="26"/>
    </row>
    <row r="48" spans="1:10" ht="16">
      <c r="A48" s="31">
        <f t="shared" si="0"/>
        <v>0.93749999999999978</v>
      </c>
      <c r="B48" s="40" t="s">
        <v>13</v>
      </c>
      <c r="C48" s="30">
        <f>MOD(Tableau11[[#This Row],[Heure ]]+Tableau11[[#This Row],[Durée]],1)</f>
        <v>0.97916666666666641</v>
      </c>
      <c r="D48" s="46">
        <v>4.1666666666666664E-2</v>
      </c>
      <c r="E48" s="46"/>
      <c r="F48" s="17" t="str">
        <f>IF(Tableau11[[#This Row],[Emission]]="CA BOUGE A LA MAISON ","Ca Bouge à la maison : Cours de gym pour seniors",IF(Tableau11[[#This Row],[Emission]]="LE JOURNAL ","Le Journal : Le rendez-vous quotidien d'information proposé par la rédaction",IF(Tableau11[[#This Row],[Emission]]="CITE SENIOR ","Cité Senior : Conférences, ateliers, divertissement, activités physiques, une sélection d'activités destinées aux seniors",IF(Tableau11[[#This Row],[Emission]]="SPORT PASSION ","Sport Passion : Les bénévoles et les associations sportives à l’honneur",IF(Tableau11[[#This Row],[Emission]]="IMMERSION ","Immersion : Plongée dans les métiers d’urgence avec Denis Palma",IF(Tableau11[[#This Row],[Emission]]="OBJECTIF TERRE ","Objectif Terre : Le magazine du terroir genevois présenté par Valentin Emery",IF(Tableau11[[#This Row],[Emission]]="METEO ","Météo : Les nouvelles du ciel présentées par Ellen Batelaan",IF(Tableau11[[#This Row],[Emission]]="LES YEUX DANS LES YEUX ","Les Yeux Dans Les Yeux : Un entretien serré d’actualité mené par Pascal Décaillet",IF(Tableau11[[#This Row],[Emission]]="GENEVE A CHAUD ","Genève à Chaud : Le débat politique et citoyen présenté par Pascal Décaillet",IF(Tableau11[[#This Row],[Emission]]="GRAND GENEVE A CHAUD DIRECT ","Le débat politique et citoyen présenté par Pascal Décaillet",IF(Tableau11[[#This Row],[Emission]]="LE GENIE DES METIERS ","Le Génie Des Métiers : Au coeur de la formation et de l'apprentissage",IF(Tableau11[[#This Row],[Emission]]="ESPRIT SOLIDAIRE","Esprit Solidaire : Une fois par mois, découvrez le projet de coopération d’une ONG genevoise",IF(Tableau11[[#This Row],[Emission]]="LE MONDE DE DEMAIN ","Le Monde De Demain : Une émission sur l’industrie et l’innovation genevoise",IF(Tableau11[[#This Row],[Emission]]="GO SOLUTIONS DURABLES ","Go Solutions Durables : magazine de la durabilité présenté par Philippe Verdier",IF(Tableau11[[#This Row],[Emission]]="GENEVE GRANDEUR NATURE ","Genève Grandeur Nature : Le magazine sur la nature proposé par Coline Utz",IF(Tableau11[[#This Row],[Emission]]="ENSEMBLE ","Ensemble : L’émission transfrontalière présentée par Céline Argento",IF(Tableau11[[#This Row],[Emission]]="COULEUR GRENAT ","Couleur Grenat : Le rendez-vous sportif des clubs du Servette (football, hockey, rugby)",IF(Tableau11[[#This Row],[Emission]]="CULT ","Cult. : La culture à Genève c’est Cult.",IF(Tableau11[[#This Row],[Emission]]="MEGAPHONE ","Mégaphone : Le porte-voix de la musique actuelle",IF(Tableau11[[#This Row],[Emission]]="GENEVA SHOW ","Geneva Show : Une personnalité marquante de la Suisse sous le feu des questions de Valentin Emery et Jérémy Seydoux",IF(Tableau11[[#This Row],[Emission]]="AGENDA D'ELLEN","L'agenda D'Ellen : L’agenda du week-end proposé par Ellen Batelaan",IF(Tableau11[[#This Row],[Emission]]="SINGULARITE ","Singularité : Magazine réalisé par des personnes en situation de handicap de la Fondation Clair Bois",IF(Tableau11[[#This Row],[Emission]]="TOUDOU ","TOUDOU : Le magazine des animaux de compagnie présenté par Lolita Morena",IF(Tableau11[[#This Row],[Emission]]="LES SPORTS ","Les Sports : Toute l’actualité sportive de Genève et sa région",IF(Tableau11[[#This Row],[Emission]]="LES SPORTS DIRECT ","Les Sports : Toute l’actualité sportive de Genève et sa région",IF(Tableau11[[#This Row],[Emission]]="LE POING part 1","Le PoinG : Le Talk politique et société présenté par Laetitia Guinand",IF(Tableau11[[#This Row],[Emission]]="LE POING part 2","Le PoinG : Le Talk politique et société présenté par Laetitia Guinand",IF(Tableau11[[#This Row],[Emission]]="BA ","Les Bandes Annonces",IF(Tableau11[[#This Row],[Emission]]="PGM MAG ","Programme des magazins à venir",IF(Tableau11[[#This Row],[Emission]]="MAG 12min REDIFF / MAG SPECIAL ","Rediffusion Magazine",IF(Tableau11[[#This Row],[Emission]]="REPLAY MAG ","Rediffusion Magazine",IF(Tableau11[[#This Row],[Emission]]="REPLAY ACTU ","Rediffusion du Journal du soir",IF(Tableau11[[#This Row],[Emission]]="REPLAY DIMANCHE 21h00- 00h00 LE POING ","Rediffusion des émissions du dimanche de 21h à minuit",IF(Tableau11[[#This Row],[Emission]]="Coming next TJ ","Programme à venir",""))))))))))))))))))))))))))))))))))</f>
        <v>Rediffusion du Journal du soir</v>
      </c>
      <c r="G48" s="26"/>
    </row>
  </sheetData>
  <mergeCells count="1">
    <mergeCell ref="A1:G1"/>
  </mergeCells>
  <conditionalFormatting sqref="I33:J38 J40 I39:I40 A2:D2 F2:G2 E2:E48">
    <cfRule type="containsText" dxfId="149" priority="30" operator="containsText" text="REPLAY DIMANCHE">
      <formula>NOT(ISERROR(SEARCH("REPLAY DIMANCHE",A2)))</formula>
    </cfRule>
    <cfRule type="containsText" dxfId="148" priority="31" operator="containsText" text="COMBLAGE">
      <formula>NOT(ISERROR(SEARCH("COMBLAGE",A2)))</formula>
    </cfRule>
  </conditionalFormatting>
  <conditionalFormatting sqref="I33:J38 J40 I39:I40">
    <cfRule type="containsText" dxfId="147" priority="29" operator="containsText" text="Concert">
      <formula>NOT(ISERROR(SEARCH("Concert",I33)))</formula>
    </cfRule>
    <cfRule type="containsText" dxfId="146" priority="32" operator="containsText" text="LIVE">
      <formula>NOT(ISERROR(SEARCH("LIVE",I33)))</formula>
    </cfRule>
    <cfRule type="containsText" dxfId="145" priority="33" operator="containsText" text="PUB">
      <formula>NOT(ISERROR(SEARCH("PUB",I33)))</formula>
    </cfRule>
    <cfRule type="containsText" dxfId="144" priority="34" operator="containsText" text="REPLAY ACTU">
      <formula>NOT(ISERROR(SEARCH("REPLAY ACTU",I33)))</formula>
    </cfRule>
    <cfRule type="containsText" dxfId="143" priority="35" operator="containsText" text="REPLAY MAG">
      <formula>NOT(ISERROR(SEARCH("REPLAY MAG",I33)))</formula>
    </cfRule>
  </conditionalFormatting>
  <conditionalFormatting sqref="A3:B48 F3:G48">
    <cfRule type="containsText" dxfId="142" priority="21" operator="containsText" text="REPLAY DIMANCHE">
      <formula>NOT(ISERROR(SEARCH("REPLAY DIMANCHE",A3)))</formula>
    </cfRule>
    <cfRule type="containsText" dxfId="141" priority="22" operator="containsText" text="COMBLAGE">
      <formula>NOT(ISERROR(SEARCH("COMBLAGE",A3)))</formula>
    </cfRule>
  </conditionalFormatting>
  <conditionalFormatting sqref="A3:B48 F3:G48">
    <cfRule type="containsText" dxfId="140" priority="24" operator="containsText" text="LIVE">
      <formula>NOT(ISERROR(SEARCH("LIVE",A3)))</formula>
    </cfRule>
    <cfRule type="containsText" dxfId="139" priority="25" operator="containsText" text="PUB">
      <formula>NOT(ISERROR(SEARCH("PUB",A3)))</formula>
    </cfRule>
    <cfRule type="containsText" dxfId="138" priority="26" operator="containsText" text="REPLAY ACTU">
      <formula>NOT(ISERROR(SEARCH("REPLAY ACTU",A3)))</formula>
    </cfRule>
    <cfRule type="containsText" dxfId="137" priority="27" operator="containsText" text="REPLAY MAG">
      <formula>NOT(ISERROR(SEARCH("REPLAY MAG",A3)))</formula>
    </cfRule>
  </conditionalFormatting>
  <conditionalFormatting sqref="A3:B48 E3:G48">
    <cfRule type="containsText" dxfId="136" priority="20" operator="containsText" text="Concert">
      <formula>NOT(ISERROR(SEARCH("Concert",A3)))</formula>
    </cfRule>
  </conditionalFormatting>
  <conditionalFormatting sqref="A3:B48 A2:D2 E2:G48">
    <cfRule type="containsText" dxfId="135" priority="19" operator="containsText" text="Comblage">
      <formula>NOT(ISERROR(SEARCH("Comblage",A2)))</formula>
    </cfRule>
  </conditionalFormatting>
  <conditionalFormatting sqref="C3:C48">
    <cfRule type="containsText" dxfId="134" priority="12" operator="containsText" text="REPLAY DIMANCHE">
      <formula>NOT(ISERROR(SEARCH("REPLAY DIMANCHE",C3)))</formula>
    </cfRule>
    <cfRule type="containsText" dxfId="133" priority="13" operator="containsText" text="COMBLAGE">
      <formula>NOT(ISERROR(SEARCH("COMBLAGE",C3)))</formula>
    </cfRule>
  </conditionalFormatting>
  <conditionalFormatting sqref="C3:C48 E3:E48">
    <cfRule type="containsText" dxfId="132" priority="14" operator="containsText" text="JOURNAL">
      <formula>NOT(ISERROR(SEARCH("JOURNAL",C3)))</formula>
    </cfRule>
    <cfRule type="containsText" dxfId="131" priority="15" operator="containsText" text="LIVE">
      <formula>NOT(ISERROR(SEARCH("LIVE",C3)))</formula>
    </cfRule>
    <cfRule type="containsText" dxfId="130" priority="16" operator="containsText" text="PUB">
      <formula>NOT(ISERROR(SEARCH("PUB",C3)))</formula>
    </cfRule>
    <cfRule type="containsText" dxfId="129" priority="17" operator="containsText" text="REPLAY ACTU">
      <formula>NOT(ISERROR(SEARCH("REPLAY ACTU",C3)))</formula>
    </cfRule>
    <cfRule type="containsText" dxfId="128" priority="18" operator="containsText" text="REPLAY MAG">
      <formula>NOT(ISERROR(SEARCH("REPLAY MAG",C3)))</formula>
    </cfRule>
  </conditionalFormatting>
  <conditionalFormatting sqref="C3:C48">
    <cfRule type="containsText" dxfId="127" priority="11" operator="containsText" text="Concert">
      <formula>NOT(ISERROR(SEARCH("Concert",C3)))</formula>
    </cfRule>
  </conditionalFormatting>
  <conditionalFormatting sqref="C3:C48">
    <cfRule type="containsText" dxfId="126" priority="10" operator="containsText" text="Comblage">
      <formula>NOT(ISERROR(SEARCH("Comblage",C3)))</formula>
    </cfRule>
  </conditionalFormatting>
  <conditionalFormatting sqref="D3:D48">
    <cfRule type="containsText" dxfId="125" priority="3" operator="containsText" text="REPLAY DIMANCHE">
      <formula>NOT(ISERROR(SEARCH("REPLAY DIMANCHE",D3)))</formula>
    </cfRule>
    <cfRule type="containsText" dxfId="124" priority="4" operator="containsText" text="COMBLAGE">
      <formula>NOT(ISERROR(SEARCH("COMBLAGE",D3)))</formula>
    </cfRule>
  </conditionalFormatting>
  <conditionalFormatting sqref="D3:D48">
    <cfRule type="containsText" dxfId="123" priority="5" operator="containsText" text="JOURNAL">
      <formula>NOT(ISERROR(SEARCH("JOURNAL",D3)))</formula>
    </cfRule>
    <cfRule type="containsText" dxfId="122" priority="6" operator="containsText" text="LIVE">
      <formula>NOT(ISERROR(SEARCH("LIVE",D3)))</formula>
    </cfRule>
    <cfRule type="containsText" dxfId="121" priority="7" operator="containsText" text="PUB">
      <formula>NOT(ISERROR(SEARCH("PUB",D3)))</formula>
    </cfRule>
    <cfRule type="containsText" dxfId="120" priority="8" operator="containsText" text="REPLAY ACTU">
      <formula>NOT(ISERROR(SEARCH("REPLAY ACTU",D3)))</formula>
    </cfRule>
    <cfRule type="containsText" dxfId="119" priority="9" operator="containsText" text="REPLAY MAG">
      <formula>NOT(ISERROR(SEARCH("REPLAY MAG",D3)))</formula>
    </cfRule>
  </conditionalFormatting>
  <conditionalFormatting sqref="D3:D48">
    <cfRule type="containsText" dxfId="118" priority="2" operator="containsText" text="Concert">
      <formula>NOT(ISERROR(SEARCH("Concert",D3)))</formula>
    </cfRule>
  </conditionalFormatting>
  <conditionalFormatting sqref="D3:D48">
    <cfRule type="containsText" dxfId="117" priority="1" operator="containsText" text="Comblage">
      <formula>NOT(ISERROR(SEARCH("Comblage",D3)))</formula>
    </cfRule>
  </conditionalFormatting>
  <conditionalFormatting sqref="B3:B48">
    <cfRule type="containsText" dxfId="116" priority="23" operator="containsText" text="JOURNAL">
      <formula>NOT(ISERROR(SEARCH("JOURNAL",B3)))</formula>
    </cfRule>
  </conditionalFormatting>
  <pageMargins left="0.7" right="0.7" top="0.75" bottom="0.75" header="0.3" footer="0.3"/>
  <pageSetup paperSize="9" orientation="portrait" horizontalDpi="0" verticalDpi="0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C00000"/>
  </sheetPr>
  <dimension ref="A1:I45"/>
  <sheetViews>
    <sheetView showGridLines="0" zoomScale="87" zoomScaleNormal="87" workbookViewId="0">
      <selection activeCell="H22" sqref="H22"/>
    </sheetView>
  </sheetViews>
  <sheetFormatPr baseColWidth="10" defaultRowHeight="15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22.33203125" customWidth="1"/>
    <col min="6" max="6" width="61" customWidth="1"/>
    <col min="7" max="7" width="21.83203125" customWidth="1"/>
    <col min="8" max="8" width="25.83203125" customWidth="1"/>
    <col min="9" max="9" width="17.6640625" customWidth="1"/>
  </cols>
  <sheetData>
    <row r="1" spans="1:7" ht="38" customHeight="1">
      <c r="A1" s="160" t="s">
        <v>4</v>
      </c>
      <c r="B1" s="160"/>
      <c r="C1" s="160"/>
      <c r="D1" s="160"/>
      <c r="E1" s="160"/>
      <c r="F1" s="160"/>
      <c r="G1" s="160"/>
    </row>
    <row r="2" spans="1:7" ht="18" thickBot="1">
      <c r="A2" s="15" t="s">
        <v>7</v>
      </c>
      <c r="B2" s="21" t="s">
        <v>8</v>
      </c>
      <c r="C2" s="15" t="s">
        <v>9</v>
      </c>
      <c r="D2" s="21" t="s">
        <v>10</v>
      </c>
      <c r="E2" s="21" t="s">
        <v>84</v>
      </c>
      <c r="F2" s="15" t="s">
        <v>57</v>
      </c>
      <c r="G2" s="21" t="s">
        <v>86</v>
      </c>
    </row>
    <row r="3" spans="1:7" ht="16">
      <c r="A3" s="27">
        <v>2.0833333333333332E-2</v>
      </c>
      <c r="B3" s="40" t="s">
        <v>13</v>
      </c>
      <c r="C3" s="34">
        <f>MOD(Tableau522[[#This Row],[Heure ]]+Tableau522[[#This Row],[Durée]],1)</f>
        <v>6.25E-2</v>
      </c>
      <c r="D3" s="46">
        <v>4.1666666666666664E-2</v>
      </c>
      <c r="E3" s="76"/>
      <c r="F3" s="16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3" s="21"/>
    </row>
    <row r="4" spans="1:7" ht="16">
      <c r="A4" s="31">
        <f>MOD(A3+D3,1)</f>
        <v>6.25E-2</v>
      </c>
      <c r="B4" s="40" t="s">
        <v>15</v>
      </c>
      <c r="C4" s="35">
        <f>MOD(Tableau522[[#This Row],[Heure ]]+Tableau522[[#This Row],[Durée]],1)</f>
        <v>0.10416666666666666</v>
      </c>
      <c r="D4" s="46">
        <v>4.1666666666666664E-2</v>
      </c>
      <c r="E4" s="76"/>
      <c r="F4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4" s="28"/>
    </row>
    <row r="5" spans="1:7" ht="16">
      <c r="A5" s="31">
        <f t="shared" ref="A5:A40" si="0">MOD(A4+D4,1)</f>
        <v>0.10416666666666666</v>
      </c>
      <c r="B5" s="40" t="s">
        <v>13</v>
      </c>
      <c r="C5" s="36">
        <f>MOD(Tableau522[[#This Row],[Heure ]]+Tableau522[[#This Row],[Durée]],1)</f>
        <v>0.14583333333333331</v>
      </c>
      <c r="D5" s="46">
        <v>4.1666666666666664E-2</v>
      </c>
      <c r="E5" s="76"/>
      <c r="F5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5" s="28"/>
    </row>
    <row r="6" spans="1:7" ht="16">
      <c r="A6" s="31">
        <f t="shared" si="0"/>
        <v>0.14583333333333331</v>
      </c>
      <c r="B6" s="40" t="s">
        <v>15</v>
      </c>
      <c r="C6" s="35">
        <f>MOD(Tableau522[[#This Row],[Heure ]]+Tableau522[[#This Row],[Durée]],1)</f>
        <v>0.18749999999999997</v>
      </c>
      <c r="D6" s="46">
        <v>4.1666666666666664E-2</v>
      </c>
      <c r="E6" s="76"/>
      <c r="F6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6" s="28"/>
    </row>
    <row r="7" spans="1:7" ht="16">
      <c r="A7" s="31">
        <f t="shared" si="0"/>
        <v>0.18749999999999997</v>
      </c>
      <c r="B7" s="40" t="s">
        <v>13</v>
      </c>
      <c r="C7" s="36">
        <f>MOD(Tableau522[[#This Row],[Heure ]]+Tableau522[[#This Row],[Durée]],1)</f>
        <v>0.22916666666666663</v>
      </c>
      <c r="D7" s="46">
        <v>4.1666666666666664E-2</v>
      </c>
      <c r="E7" s="76"/>
      <c r="F7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7" s="28"/>
    </row>
    <row r="8" spans="1:7" ht="16">
      <c r="A8" s="31">
        <f t="shared" si="0"/>
        <v>0.22916666666666663</v>
      </c>
      <c r="B8" s="40" t="s">
        <v>15</v>
      </c>
      <c r="C8" s="35">
        <f>MOD(Tableau522[[#This Row],[Heure ]]+Tableau522[[#This Row],[Durée]],1)</f>
        <v>0.27083333333333331</v>
      </c>
      <c r="D8" s="46">
        <v>4.1666666666666664E-2</v>
      </c>
      <c r="E8" s="76"/>
      <c r="F8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8" s="28"/>
    </row>
    <row r="9" spans="1:7" ht="16">
      <c r="A9" s="31">
        <f t="shared" si="0"/>
        <v>0.27083333333333331</v>
      </c>
      <c r="B9" s="40" t="s">
        <v>13</v>
      </c>
      <c r="C9" s="36">
        <f>MOD(Tableau522[[#This Row],[Heure ]]+Tableau522[[#This Row],[Durée]],1)</f>
        <v>0.3125</v>
      </c>
      <c r="D9" s="46">
        <v>4.1666666666666664E-2</v>
      </c>
      <c r="E9" s="77"/>
      <c r="F9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9" s="28"/>
    </row>
    <row r="10" spans="1:7" ht="16">
      <c r="A10" s="31">
        <f t="shared" si="0"/>
        <v>0.3125</v>
      </c>
      <c r="B10" s="40" t="s">
        <v>15</v>
      </c>
      <c r="C10" s="35">
        <f>MOD(Tableau522[[#This Row],[Heure ]]+Tableau522[[#This Row],[Durée]],1)</f>
        <v>0.35416666666666669</v>
      </c>
      <c r="D10" s="46">
        <v>4.1666666666666664E-2</v>
      </c>
      <c r="E10" s="76"/>
      <c r="F10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10" s="28"/>
    </row>
    <row r="11" spans="1:7" ht="16">
      <c r="A11" s="31">
        <f t="shared" si="0"/>
        <v>0.35416666666666669</v>
      </c>
      <c r="B11" s="40" t="s">
        <v>13</v>
      </c>
      <c r="C11" s="36">
        <f>MOD(Tableau522[[#This Row],[Heure ]]+Tableau522[[#This Row],[Durée]],1)</f>
        <v>0.39583333333333337</v>
      </c>
      <c r="D11" s="46">
        <v>4.1666666666666664E-2</v>
      </c>
      <c r="E11" s="76"/>
      <c r="F11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11" s="28"/>
    </row>
    <row r="12" spans="1:7" ht="16">
      <c r="A12" s="31">
        <f t="shared" si="0"/>
        <v>0.39583333333333337</v>
      </c>
      <c r="B12" s="40" t="s">
        <v>15</v>
      </c>
      <c r="C12" s="35">
        <f>MOD(Tableau522[[#This Row],[Heure ]]+Tableau522[[#This Row],[Durée]],1)</f>
        <v>0.43750000000000006</v>
      </c>
      <c r="D12" s="46">
        <v>4.1666666666666664E-2</v>
      </c>
      <c r="E12" s="76"/>
      <c r="F12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12" s="28"/>
    </row>
    <row r="13" spans="1:7" ht="16">
      <c r="A13" s="31">
        <f t="shared" si="0"/>
        <v>0.43750000000000006</v>
      </c>
      <c r="B13" s="40" t="s">
        <v>13</v>
      </c>
      <c r="C13" s="36">
        <f>MOD(Tableau522[[#This Row],[Heure ]]+Tableau522[[#This Row],[Durée]],1)</f>
        <v>0.47916666666666674</v>
      </c>
      <c r="D13" s="46">
        <v>4.1666666666666664E-2</v>
      </c>
      <c r="E13" s="76"/>
      <c r="F13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13" s="28"/>
    </row>
    <row r="14" spans="1:7" ht="16">
      <c r="A14" s="86">
        <f t="shared" si="0"/>
        <v>0.47916666666666674</v>
      </c>
      <c r="B14" s="40" t="s">
        <v>15</v>
      </c>
      <c r="C14" s="83">
        <f>MOD(Tableau522[[#This Row],[Heure ]]+Tableau522[[#This Row],[Durée]],1)</f>
        <v>0.52083333333333337</v>
      </c>
      <c r="D14" s="46">
        <v>4.1666666666666664E-2</v>
      </c>
      <c r="E14" s="82"/>
      <c r="F14" s="84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14" s="85"/>
    </row>
    <row r="15" spans="1:7" ht="16">
      <c r="A15" s="31">
        <f t="shared" si="0"/>
        <v>0.52083333333333337</v>
      </c>
      <c r="B15" s="40" t="s">
        <v>15</v>
      </c>
      <c r="C15" s="36">
        <f>MOD(Tableau522[[#This Row],[Heure ]]+Tableau522[[#This Row],[Durée]],1)</f>
        <v>0.5625</v>
      </c>
      <c r="D15" s="46">
        <v>4.1666666666666664E-2</v>
      </c>
      <c r="E15" s="76"/>
      <c r="F15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15" s="28"/>
    </row>
    <row r="16" spans="1:7" ht="16">
      <c r="A16" s="31">
        <f t="shared" si="0"/>
        <v>0.5625</v>
      </c>
      <c r="B16" s="40" t="s">
        <v>15</v>
      </c>
      <c r="C16" s="35">
        <f>MOD(Tableau522[[#This Row],[Heure ]]+Tableau522[[#This Row],[Durée]],1)</f>
        <v>0.60416666666666663</v>
      </c>
      <c r="D16" s="46">
        <v>4.1666666666666664E-2</v>
      </c>
      <c r="E16" s="76"/>
      <c r="F16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16" s="28"/>
    </row>
    <row r="17" spans="1:7" ht="16">
      <c r="A17" s="31">
        <f t="shared" si="0"/>
        <v>0.60416666666666663</v>
      </c>
      <c r="B17" s="40" t="s">
        <v>28</v>
      </c>
      <c r="C17" s="36">
        <f>MOD(Tableau522[[#This Row],[Heure ]]+Tableau522[[#This Row],[Durée]],1)</f>
        <v>0.63194444444444442</v>
      </c>
      <c r="D17" s="46">
        <v>2.7777777777777776E-2</v>
      </c>
      <c r="E17" s="76"/>
      <c r="F17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Ca Bouge à la maison : Cours de gym pour seniors</v>
      </c>
      <c r="G17" s="28"/>
    </row>
    <row r="18" spans="1:7" ht="16">
      <c r="A18" s="31">
        <f t="shared" si="0"/>
        <v>0.63194444444444442</v>
      </c>
      <c r="B18" s="40" t="s">
        <v>29</v>
      </c>
      <c r="C18" s="35">
        <f>MOD(Tableau522[[#This Row],[Heure ]]+Tableau522[[#This Row],[Durée]],1)</f>
        <v>0.63472222222222219</v>
      </c>
      <c r="D18" s="46">
        <v>2.7777777777777779E-3</v>
      </c>
      <c r="E18" s="76"/>
      <c r="F18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/>
      </c>
      <c r="G18" s="28"/>
    </row>
    <row r="19" spans="1:7" ht="16">
      <c r="A19" s="31">
        <f t="shared" si="0"/>
        <v>0.63472222222222219</v>
      </c>
      <c r="B19" s="40" t="s">
        <v>31</v>
      </c>
      <c r="C19" s="36">
        <f>MOD(Tableau522[[#This Row],[Heure ]]+Tableau522[[#This Row],[Durée]],1)</f>
        <v>0.63888888888888884</v>
      </c>
      <c r="D19" s="46">
        <v>4.1666666666666666E-3</v>
      </c>
      <c r="E19" s="76"/>
      <c r="F19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/>
      </c>
      <c r="G19" s="28"/>
    </row>
    <row r="20" spans="1:7" ht="16">
      <c r="A20" s="31">
        <f t="shared" si="0"/>
        <v>0.63888888888888884</v>
      </c>
      <c r="B20" s="40" t="s">
        <v>68</v>
      </c>
      <c r="C20" s="35">
        <f>MOD(Tableau522[[#This Row],[Heure ]]+Tableau522[[#This Row],[Durée]],1)</f>
        <v>0.64305555555555549</v>
      </c>
      <c r="D20" s="46">
        <v>4.1666666666666666E-3</v>
      </c>
      <c r="E20" s="76"/>
      <c r="F20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Mégaphone : Le porte-voix de la musique actuelle</v>
      </c>
      <c r="G20" s="28"/>
    </row>
    <row r="21" spans="1:7" ht="16">
      <c r="A21" s="31">
        <f t="shared" si="0"/>
        <v>0.64305555555555549</v>
      </c>
      <c r="B21" s="40" t="s">
        <v>17</v>
      </c>
      <c r="C21" s="36">
        <f>MOD(Tableau522[[#This Row],[Heure ]]+Tableau522[[#This Row],[Durée]],1)</f>
        <v>0.64583333333333326</v>
      </c>
      <c r="D21" s="46">
        <v>2.7777777777777779E-3</v>
      </c>
      <c r="E21" s="76"/>
      <c r="F21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/>
      </c>
      <c r="G21" s="28"/>
    </row>
    <row r="22" spans="1:7" ht="16">
      <c r="A22" s="31">
        <f t="shared" si="0"/>
        <v>0.64583333333333326</v>
      </c>
      <c r="B22" s="40" t="s">
        <v>15</v>
      </c>
      <c r="C22" s="35">
        <f>MOD(Tableau522[[#This Row],[Heure ]]+Tableau522[[#This Row],[Durée]],1)</f>
        <v>0.68749999999999989</v>
      </c>
      <c r="D22" s="46">
        <v>4.1666666666666664E-2</v>
      </c>
      <c r="E22" s="76"/>
      <c r="F22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22" s="28"/>
    </row>
    <row r="23" spans="1:7" ht="16">
      <c r="A23" s="31">
        <f t="shared" si="0"/>
        <v>0.68749999999999989</v>
      </c>
      <c r="B23" s="40" t="s">
        <v>15</v>
      </c>
      <c r="C23" s="36">
        <f>MOD(Tableau522[[#This Row],[Heure ]]+Tableau522[[#This Row],[Durée]],1)</f>
        <v>0.72916666666666652</v>
      </c>
      <c r="D23" s="46">
        <v>4.1666666666666664E-2</v>
      </c>
      <c r="E23" s="76"/>
      <c r="F23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23" s="28"/>
    </row>
    <row r="24" spans="1:7" ht="16">
      <c r="A24" s="31">
        <f t="shared" si="0"/>
        <v>0.72916666666666652</v>
      </c>
      <c r="B24" s="40" t="s">
        <v>15</v>
      </c>
      <c r="C24" s="35">
        <f>MOD(Tableau522[[#This Row],[Heure ]]+Tableau522[[#This Row],[Durée]],1)</f>
        <v>0.76805555555555538</v>
      </c>
      <c r="D24" s="46">
        <v>3.888888888888889E-2</v>
      </c>
      <c r="E24" s="76"/>
      <c r="F24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24" s="28"/>
    </row>
    <row r="25" spans="1:7" ht="16">
      <c r="A25" s="31">
        <f t="shared" si="0"/>
        <v>0.76805555555555538</v>
      </c>
      <c r="B25" s="40" t="s">
        <v>34</v>
      </c>
      <c r="C25" s="36">
        <f>MOD(Tableau522[[#This Row],[Heure ]]+Tableau522[[#This Row],[Durée]],1)</f>
        <v>0.76805555555555538</v>
      </c>
      <c r="D25" s="46"/>
      <c r="E25" s="76"/>
      <c r="F25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Programme à venir</v>
      </c>
      <c r="G25" s="28"/>
    </row>
    <row r="26" spans="1:7" ht="16">
      <c r="A26" s="31">
        <f t="shared" si="0"/>
        <v>0.76805555555555538</v>
      </c>
      <c r="B26" s="40" t="s">
        <v>36</v>
      </c>
      <c r="C26" s="35">
        <f>MOD(Tableau522[[#This Row],[Heure ]]+Tableau522[[#This Row],[Durée]],1)</f>
        <v>0.76805555555555538</v>
      </c>
      <c r="D26" s="46"/>
      <c r="E26" s="76"/>
      <c r="F26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Les Bandes Annonces</v>
      </c>
      <c r="G26" s="28"/>
    </row>
    <row r="27" spans="1:7" ht="16">
      <c r="A27" s="31">
        <f t="shared" si="0"/>
        <v>0.76805555555555538</v>
      </c>
      <c r="B27" s="40" t="s">
        <v>29</v>
      </c>
      <c r="C27" s="36">
        <f>MOD(Tableau522[[#This Row],[Heure ]]+Tableau522[[#This Row],[Durée]],1)</f>
        <v>0.77083333333333315</v>
      </c>
      <c r="D27" s="46">
        <v>2.7777777777777779E-3</v>
      </c>
      <c r="E27" s="76"/>
      <c r="F27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/>
      </c>
      <c r="G27" s="28"/>
    </row>
    <row r="28" spans="1:7" ht="16">
      <c r="A28" s="31">
        <f t="shared" si="0"/>
        <v>0.77083333333333315</v>
      </c>
      <c r="B28" s="40" t="s">
        <v>38</v>
      </c>
      <c r="C28" s="35">
        <f>MOD(Tableau522[[#This Row],[Heure ]]+Tableau522[[#This Row],[Durée]],1)</f>
        <v>0.77083333333333315</v>
      </c>
      <c r="D28" s="46"/>
      <c r="E28" s="76"/>
      <c r="F28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Programme des magazins à venir</v>
      </c>
      <c r="G28" s="28"/>
    </row>
    <row r="29" spans="1:7" ht="16">
      <c r="A29" s="31">
        <f>MOD(A28+D28,1)</f>
        <v>0.77083333333333315</v>
      </c>
      <c r="B29" s="40" t="s">
        <v>39</v>
      </c>
      <c r="C29" s="36">
        <f>MOD(Tableau522[[#This Row],[Heure ]]+Tableau522[[#This Row],[Durée]],1)</f>
        <v>0.77083333333333315</v>
      </c>
      <c r="D29" s="46"/>
      <c r="E29" s="76"/>
      <c r="F29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/>
      </c>
      <c r="G29" s="28"/>
    </row>
    <row r="30" spans="1:7" ht="16">
      <c r="A30" s="31">
        <f t="shared" si="0"/>
        <v>0.77083333333333315</v>
      </c>
      <c r="B30" s="40" t="s">
        <v>41</v>
      </c>
      <c r="C30" s="35">
        <f>MOD(Tableau522[[#This Row],[Heure ]]+Tableau522[[#This Row],[Durée]],1)</f>
        <v>0.78819444444444431</v>
      </c>
      <c r="D30" s="46">
        <v>1.7361111111111112E-2</v>
      </c>
      <c r="E30" s="76"/>
      <c r="F30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Le Journal : Le rendez-vous quotidien d'information proposé par la rédaction</v>
      </c>
      <c r="G30" s="28"/>
    </row>
    <row r="31" spans="1:7" ht="16">
      <c r="A31" s="31">
        <f t="shared" si="0"/>
        <v>0.78819444444444431</v>
      </c>
      <c r="B31" s="40" t="s">
        <v>42</v>
      </c>
      <c r="C31" s="36">
        <f>MOD(Tableau522[[#This Row],[Heure ]]+Tableau522[[#This Row],[Durée]],1)</f>
        <v>0.78958333333333319</v>
      </c>
      <c r="D31" s="46">
        <v>1.3888888888888889E-3</v>
      </c>
      <c r="E31" s="76"/>
      <c r="F31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Météo : Les nouvelles du ciel présentées par Ellen Batelaan</v>
      </c>
      <c r="G31" s="28"/>
    </row>
    <row r="32" spans="1:7" ht="16">
      <c r="A32" s="31">
        <f t="shared" si="0"/>
        <v>0.78958333333333319</v>
      </c>
      <c r="B32" s="40" t="s">
        <v>29</v>
      </c>
      <c r="C32" s="35">
        <f>MOD(Tableau522[[#This Row],[Heure ]]+Tableau522[[#This Row],[Durée]],1)</f>
        <v>0.79166666666666652</v>
      </c>
      <c r="D32" s="46">
        <v>2.0833333333333333E-3</v>
      </c>
      <c r="E32" s="78"/>
      <c r="F32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/>
      </c>
      <c r="G32" s="28"/>
    </row>
    <row r="33" spans="1:9" ht="32">
      <c r="A33" s="31">
        <f t="shared" si="0"/>
        <v>0.79166666666666652</v>
      </c>
      <c r="B33" s="40" t="s">
        <v>60</v>
      </c>
      <c r="C33" s="36">
        <f>MOD(Tableau522[[#This Row],[Heure ]]+Tableau522[[#This Row],[Durée]],1)</f>
        <v>0.80972222222222212</v>
      </c>
      <c r="D33" s="46">
        <v>1.8055555555555557E-2</v>
      </c>
      <c r="E33" s="76"/>
      <c r="F33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Geneva Show : Une personnalité marquante de la Suisse sous le feu des questions de Valentin Emery et Jérémy Seydoux</v>
      </c>
      <c r="G33" s="28"/>
    </row>
    <row r="34" spans="1:9" ht="21">
      <c r="A34" s="31">
        <f>MOD(A33+D33,1)</f>
        <v>0.80972222222222212</v>
      </c>
      <c r="B34" s="40" t="s">
        <v>29</v>
      </c>
      <c r="C34" s="35">
        <f>MOD(Tableau522[[#This Row],[Heure ]]+Tableau522[[#This Row],[Durée]],1)</f>
        <v>0.81249999999999989</v>
      </c>
      <c r="D34" s="46">
        <v>2.7777777777777779E-3</v>
      </c>
      <c r="E34" s="76"/>
      <c r="F34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/>
      </c>
      <c r="G34" s="28"/>
      <c r="H34" s="157"/>
      <c r="I34" s="150"/>
    </row>
    <row r="35" spans="1:9" ht="16">
      <c r="A35" s="31">
        <f t="shared" si="0"/>
        <v>0.81249999999999989</v>
      </c>
      <c r="B35" s="40" t="s">
        <v>13</v>
      </c>
      <c r="C35" s="36">
        <f>MOD(Tableau522[[#This Row],[Heure ]]+Tableau522[[#This Row],[Durée]],1)</f>
        <v>0.85416666666666652</v>
      </c>
      <c r="D35" s="46">
        <v>4.1666666666666664E-2</v>
      </c>
      <c r="E35" s="76"/>
      <c r="F35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35" s="28"/>
      <c r="H35" s="1"/>
      <c r="I35" s="158"/>
    </row>
    <row r="36" spans="1:9" ht="16">
      <c r="A36" s="31">
        <f t="shared" si="0"/>
        <v>0.85416666666666652</v>
      </c>
      <c r="B36" s="40" t="s">
        <v>13</v>
      </c>
      <c r="C36" s="35">
        <f>MOD(Tableau522[[#This Row],[Heure ]]+Tableau522[[#This Row],[Durée]],1)</f>
        <v>0.89583333333333315</v>
      </c>
      <c r="D36" s="46">
        <v>4.1666666666666664E-2</v>
      </c>
      <c r="E36" s="76"/>
      <c r="F36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36" s="28"/>
      <c r="H36" s="1"/>
      <c r="I36" s="152"/>
    </row>
    <row r="37" spans="1:9" ht="16">
      <c r="A37" s="31">
        <f t="shared" si="0"/>
        <v>0.89583333333333315</v>
      </c>
      <c r="B37" s="40" t="s">
        <v>13</v>
      </c>
      <c r="C37" s="36">
        <f>MOD(Tableau522[[#This Row],[Heure ]]+Tableau522[[#This Row],[Durée]],1)</f>
        <v>0.93749999999999978</v>
      </c>
      <c r="D37" s="46">
        <v>4.1666666666666664E-2</v>
      </c>
      <c r="E37" s="76"/>
      <c r="F37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37" s="28"/>
      <c r="H37" s="1"/>
      <c r="I37" s="152"/>
    </row>
    <row r="38" spans="1:9" ht="16">
      <c r="A38" s="31">
        <f t="shared" si="0"/>
        <v>0.93749999999999978</v>
      </c>
      <c r="B38" s="40" t="s">
        <v>13</v>
      </c>
      <c r="C38" s="35">
        <f>MOD(Tableau522[[#This Row],[Heure ]]+Tableau522[[#This Row],[Durée]],1)</f>
        <v>0.97916666666666641</v>
      </c>
      <c r="D38" s="46">
        <v>4.1666666666666664E-2</v>
      </c>
      <c r="E38" s="76"/>
      <c r="F38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38" s="28"/>
      <c r="H38" s="1"/>
      <c r="I38" s="153"/>
    </row>
    <row r="39" spans="1:9" ht="16">
      <c r="A39" s="31">
        <f t="shared" si="0"/>
        <v>0.97916666666666641</v>
      </c>
      <c r="B39" s="40" t="s">
        <v>13</v>
      </c>
      <c r="C39" s="36">
        <f>MOD(Tableau522[[#This Row],[Heure ]]+Tableau522[[#This Row],[Durée]],1)</f>
        <v>2.0833333333333037E-2</v>
      </c>
      <c r="D39" s="46">
        <v>4.1666666666666664E-2</v>
      </c>
      <c r="E39" s="76"/>
      <c r="F39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39" s="28"/>
      <c r="H39" s="1"/>
      <c r="I39" s="154"/>
    </row>
    <row r="40" spans="1:9" ht="16">
      <c r="A40" s="31">
        <f t="shared" si="0"/>
        <v>2.0833333333333037E-2</v>
      </c>
      <c r="B40" s="40" t="s">
        <v>17</v>
      </c>
      <c r="C40" s="35">
        <f>MOD(Tableau522[[#This Row],[Heure ]]+Tableau522[[#This Row],[Durée]],1)</f>
        <v>2.1527777777777483E-2</v>
      </c>
      <c r="D40" s="46">
        <v>6.9444444444444447E-4</v>
      </c>
      <c r="E40" s="76"/>
      <c r="F40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/>
      </c>
      <c r="G40" s="28"/>
      <c r="H40" s="1"/>
      <c r="I40" s="155"/>
    </row>
    <row r="41" spans="1:9" ht="16">
      <c r="A41" s="31">
        <f>MOD(A40+D40,1)</f>
        <v>2.1527777777777483E-2</v>
      </c>
      <c r="B41" s="40" t="s">
        <v>29</v>
      </c>
      <c r="C41" s="36">
        <f>MOD(Tableau522[[#This Row],[Heure ]]+Tableau522[[#This Row],[Durée]],1)</f>
        <v>2.4305555555555261E-2</v>
      </c>
      <c r="D41" s="46">
        <v>2.7777777777777779E-3</v>
      </c>
      <c r="E41" s="76"/>
      <c r="F41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/>
      </c>
      <c r="G41" s="28"/>
      <c r="H41" s="1"/>
      <c r="I41" s="159"/>
    </row>
    <row r="42" spans="1:9" ht="16">
      <c r="A42" s="31">
        <f>MOD(A41+D41,1)</f>
        <v>2.4305555555555261E-2</v>
      </c>
      <c r="B42" s="40" t="s">
        <v>13</v>
      </c>
      <c r="C42" s="35">
        <f>MOD(Tableau522[[#This Row],[Heure ]]+Tableau522[[#This Row],[Durée]],1)</f>
        <v>6.5972222222221932E-2</v>
      </c>
      <c r="D42" s="46">
        <v>4.1666666666666664E-2</v>
      </c>
      <c r="E42" s="76"/>
      <c r="F42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42" s="28"/>
      <c r="H42" s="1"/>
      <c r="I42" s="1"/>
    </row>
    <row r="43" spans="1:9" ht="16">
      <c r="A43" s="31">
        <f>MOD(A42+D42,1)</f>
        <v>6.5972222222221932E-2</v>
      </c>
      <c r="B43" s="40" t="s">
        <v>15</v>
      </c>
      <c r="C43" s="36">
        <f>MOD(Tableau522[[#This Row],[Heure ]]+Tableau522[[#This Row],[Durée]],1)</f>
        <v>0.10763888888888859</v>
      </c>
      <c r="D43" s="46">
        <v>4.1666666666666664E-2</v>
      </c>
      <c r="E43" s="76"/>
      <c r="F43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43" s="28"/>
    </row>
    <row r="44" spans="1:9" ht="16">
      <c r="A44" s="31">
        <f>MOD(A43+D43,1)</f>
        <v>0.10763888888888859</v>
      </c>
      <c r="B44" s="40" t="s">
        <v>13</v>
      </c>
      <c r="C44" s="35">
        <f>MOD(Tableau522[[#This Row],[Heure ]]+Tableau522[[#This Row],[Durée]],1)</f>
        <v>0.14930555555555525</v>
      </c>
      <c r="D44" s="46">
        <v>4.1666666666666664E-2</v>
      </c>
      <c r="E44" s="76"/>
      <c r="F44" s="17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du Journal du soir</v>
      </c>
      <c r="G44" s="28"/>
    </row>
    <row r="45" spans="1:9" ht="16">
      <c r="A45" s="31">
        <f>MOD(A44+D44,1)</f>
        <v>0.14930555555555525</v>
      </c>
      <c r="B45" s="40" t="s">
        <v>15</v>
      </c>
      <c r="C45" s="36">
        <f>MOD(Tableau522[[#This Row],[Heure ]]+Tableau522[[#This Row],[Durée]],1)</f>
        <v>0.1909722222222219</v>
      </c>
      <c r="D45" s="46">
        <v>4.1666666666666664E-2</v>
      </c>
      <c r="E45" s="76"/>
      <c r="F45" s="18" t="str">
        <f>IF(Tableau522[[#This Row],[Emission]]="CA BOUGE A LA MAISON ","Ca Bouge à la maison : Cours de gym pour seniors",IF(Tableau522[[#This Row],[Emission]]="LE JOURNAL ","Le Journal : Le rendez-vous quotidien d'information proposé par la rédaction",IF(Tableau522[[#This Row],[Emission]]="CITE SENIOR ","Cité Senior : Conférences, ateliers, divertissement, activités physiques, une sélection d'activités destinées aux seniors",IF(Tableau522[[#This Row],[Emission]]="SPORT PASSION ","Sport Passion : Les bénévoles et les associations sportives à l’honneur",IF(Tableau522[[#This Row],[Emission]]="IMMERSION ","Immersion : Plongée dans les métiers d’urgence avec Denis Palma",IF(Tableau522[[#This Row],[Emission]]="OBJECTIF TERRE ","Objectif Terre : Le magazine du terroir genevois présenté par Valentin Emery",IF(Tableau522[[#This Row],[Emission]]="METEO ","Météo : Les nouvelles du ciel présentées par Ellen Batelaan",IF(Tableau522[[#This Row],[Emission]]="LES YEUX DANS LES YEUX ","Les Yeux Dans Les Yeux : Un entretien serré d’actualité mené par Pascal Décaillet",IF(Tableau522[[#This Row],[Emission]]="GENEVE A CHAUD ","Genève à Chaud : Le débat politique et citoyen présenté par Pascal Décaillet",IF(Tableau522[[#This Row],[Emission]]="GRAND GENEVE A CHAUD DIRECT ","Le débat politique et citoyen présenté par Pascal Décaillet",IF(Tableau522[[#This Row],[Emission]]="LE GENIE DES METIERS ","Le Génie Des Métiers : Au coeur de la formation et de l'apprentissage",IF(Tableau522[[#This Row],[Emission]]="ESPRIT SOLIDAIRE","Esprit Solidaire : Une fois par mois, découvrez le projet de coopération d’une ONG genevoise",IF(Tableau522[[#This Row],[Emission]]="LE MONDE DE DEMAIN ","Le Monde De Demain : Une émission sur l’industrie et l’innovation genevoise",IF(Tableau522[[#This Row],[Emission]]="GO SOLUTIONS DURABLES ","Go Solutions Durables : magazine de la durabilité présenté par Philippe Verdier",IF(Tableau522[[#This Row],[Emission]]="GENEVE GRANDEUR NATURE ","Genève Grandeur Nature : Le magazine sur la nature proposé par Coline Utz",IF(Tableau522[[#This Row],[Emission]]="ENSEMBLE ","Ensemble : L’émission transfrontalière présentée par Céline Argento",IF(Tableau522[[#This Row],[Emission]]="COULEUR GRENAT ","Couleur Grenat : Le rendez-vous sportif des clubs du Servette (football, hockey, rugby)",IF(Tableau522[[#This Row],[Emission]]="CULT ","Cult. : La culture à Genève c’est Cult.",IF(Tableau522[[#This Row],[Emission]]="MEGAPHONE ","Mégaphone : Le porte-voix de la musique actuelle",IF(Tableau522[[#This Row],[Emission]]="GENEVA SHOW ","Geneva Show : Une personnalité marquante de la Suisse sous le feu des questions de Valentin Emery et Jérémy Seydoux",IF(Tableau522[[#This Row],[Emission]]="AGENDA D'ELLEN","L'agenda D'Ellen : L’agenda du week-end proposé par Ellen Batelaan",IF(Tableau522[[#This Row],[Emission]]="SINGULARITE ","Singularité : Magazine réalisé par des personnes en situation de handicap de la Fondation Clair Bois",IF(Tableau522[[#This Row],[Emission]]="TOUDOU ","TOUDOU : Le magazine des animaux de compagnie présenté par Lolita Morena",IF(Tableau522[[#This Row],[Emission]]="LES SPORTS ","Les Sports : Toute l’actualité sportive de Genève et sa région",IF(Tableau522[[#This Row],[Emission]]="LES SPORTS DIRECT ","Les Sports : Toute l’actualité sportive de Genève et sa région",IF(Tableau522[[#This Row],[Emission]]="LE POING part 1","Le PoinG : Le Talk politique et société présenté par Laetitia Guinand",IF(Tableau522[[#This Row],[Emission]]="LE POING part 2","Le PoinG : Le Talk politique et société présenté par Laetitia Guinand",IF(Tableau522[[#This Row],[Emission]]="BA ","Les Bandes Annonces",IF(Tableau522[[#This Row],[Emission]]="PGM MAG ","Programme des magazins à venir",IF(Tableau522[[#This Row],[Emission]]="MAG 12min REDIFF / MAG SPECIAL ","Rediffusion Magazine",IF(Tableau522[[#This Row],[Emission]]="REPLAY MAG ","Rediffusion Magazine",IF(Tableau522[[#This Row],[Emission]]="REPLAY ACTU ","Rediffusion du Journal du soir",IF(Tableau522[[#This Row],[Emission]]="REPLAY DIMANCHE 21h00- 00h00 LE POING ","Rediffusion des émissions du dimanche de 21h à minuit",IF(Tableau522[[#This Row],[Emission]]="Coming next TJ ","Programme à venir",""))))))))))))))))))))))))))))))))))</f>
        <v>Rediffusion Magazine</v>
      </c>
      <c r="G45" s="28"/>
    </row>
  </sheetData>
  <mergeCells count="1">
    <mergeCell ref="A1:G1"/>
  </mergeCells>
  <conditionalFormatting sqref="H34:I39 I41 B40:D41 A2:G2 B23:D34 F23:G34 A3:D4 F3:G21 F40:H41 B5:D21">
    <cfRule type="containsText" dxfId="106" priority="22" operator="containsText" text="REPLAY DIMANCHE">
      <formula>NOT(ISERROR(SEARCH("REPLAY DIMANCHE",A2)))</formula>
    </cfRule>
    <cfRule type="containsText" dxfId="105" priority="23" operator="containsText" text="COMBLAGE">
      <formula>NOT(ISERROR(SEARCH("COMBLAGE",A2)))</formula>
    </cfRule>
  </conditionalFormatting>
  <conditionalFormatting sqref="H34:I39 I41 H40:H41">
    <cfRule type="containsText" dxfId="104" priority="21" operator="containsText" text="Concert">
      <formula>NOT(ISERROR(SEARCH("Concert",H34)))</formula>
    </cfRule>
    <cfRule type="containsText" dxfId="103" priority="24" operator="containsText" text="LIVE">
      <formula>NOT(ISERROR(SEARCH("LIVE",H34)))</formula>
    </cfRule>
    <cfRule type="containsText" dxfId="102" priority="25" operator="containsText" text="PUB">
      <formula>NOT(ISERROR(SEARCH("PUB",H34)))</formula>
    </cfRule>
    <cfRule type="containsText" dxfId="101" priority="26" operator="containsText" text="REPLAY ACTU">
      <formula>NOT(ISERROR(SEARCH("REPLAY ACTU",H34)))</formula>
    </cfRule>
    <cfRule type="containsText" dxfId="100" priority="27" operator="containsText" text="REPLAY MAG">
      <formula>NOT(ISERROR(SEARCH("REPLAY MAG",H34)))</formula>
    </cfRule>
  </conditionalFormatting>
  <conditionalFormatting sqref="F22:G22 F35:G39 F42:G45 B22:C22 B35:C39 A5:A41 A42:C45">
    <cfRule type="containsText" dxfId="99" priority="13" operator="containsText" text="REPLAY DIMANCHE">
      <formula>NOT(ISERROR(SEARCH("REPLAY DIMANCHE",A5)))</formula>
    </cfRule>
    <cfRule type="containsText" dxfId="98" priority="14" operator="containsText" text="COMBLAGE">
      <formula>NOT(ISERROR(SEARCH("COMBLAGE",A5)))</formula>
    </cfRule>
  </conditionalFormatting>
  <conditionalFormatting sqref="B22:C22 B35:C39 A5:A41 A42:C45 B40:D41 A3:D4 B23:D34 F3:G45 B5:D21">
    <cfRule type="containsText" dxfId="97" priority="16" operator="containsText" text="LIVE">
      <formula>NOT(ISERROR(SEARCH("LIVE",A3)))</formula>
    </cfRule>
    <cfRule type="containsText" dxfId="96" priority="17" operator="containsText" text="PUB">
      <formula>NOT(ISERROR(SEARCH("PUB",A3)))</formula>
    </cfRule>
    <cfRule type="containsText" dxfId="95" priority="18" operator="containsText" text="REPLAY ACTU">
      <formula>NOT(ISERROR(SEARCH("REPLAY ACTU",A3)))</formula>
    </cfRule>
    <cfRule type="containsText" dxfId="94" priority="19" operator="containsText" text="REPLAY MAG">
      <formula>NOT(ISERROR(SEARCH("REPLAY MAG",A3)))</formula>
    </cfRule>
  </conditionalFormatting>
  <conditionalFormatting sqref="B22:C22 B35:C39 A5:A41 A42:C45 B40:D41 A3:D4 B23:D34 F3:G45 B5:D21">
    <cfRule type="containsText" dxfId="93" priority="12" operator="containsText" text="Concert">
      <formula>NOT(ISERROR(SEARCH("Concert",A3)))</formula>
    </cfRule>
  </conditionalFormatting>
  <conditionalFormatting sqref="B22:C22 B35:C39 A5:A41 A42:C45 B40:D41 A2:G2 B23:D34 A3:D4 F3:G45 B5:D21">
    <cfRule type="containsText" dxfId="92" priority="11" operator="containsText" text="Comblage">
      <formula>NOT(ISERROR(SEARCH("Comblage",A2)))</formula>
    </cfRule>
  </conditionalFormatting>
  <conditionalFormatting sqref="E3 E5:E45">
    <cfRule type="containsText" dxfId="91" priority="8" operator="containsText" text="REPLAY DIMANCHE">
      <formula>NOT(ISERROR(SEARCH("REPLAY DIMANCHE",E3)))</formula>
    </cfRule>
    <cfRule type="containsText" dxfId="90" priority="9" operator="containsText" text="COMBLAGE">
      <formula>NOT(ISERROR(SEARCH("COMBLAGE",E3)))</formula>
    </cfRule>
  </conditionalFormatting>
  <conditionalFormatting sqref="E3 E5:E45">
    <cfRule type="containsText" dxfId="89" priority="4" operator="containsText" text="LIVE">
      <formula>NOT(ISERROR(SEARCH("LIVE",E3)))</formula>
    </cfRule>
    <cfRule type="containsText" dxfId="88" priority="5" operator="containsText" text="PUB">
      <formula>NOT(ISERROR(SEARCH("PUB",E3)))</formula>
    </cfRule>
    <cfRule type="containsText" dxfId="87" priority="6" operator="containsText" text="REPLAY ACTU">
      <formula>NOT(ISERROR(SEARCH("REPLAY ACTU",E3)))</formula>
    </cfRule>
    <cfRule type="containsText" dxfId="86" priority="7" operator="containsText" text="REPLAY MAG">
      <formula>NOT(ISERROR(SEARCH("REPLAY MAG",E3)))</formula>
    </cfRule>
  </conditionalFormatting>
  <conditionalFormatting sqref="E3">
    <cfRule type="containsText" dxfId="85" priority="3" operator="containsText" text="Concert">
      <formula>NOT(ISERROR(SEARCH("Concert",E3)))</formula>
    </cfRule>
  </conditionalFormatting>
  <conditionalFormatting sqref="E3 E5:E45">
    <cfRule type="containsText" dxfId="84" priority="2" operator="containsText" text="Comblage">
      <formula>NOT(ISERROR(SEARCH("Comblage",E3)))</formula>
    </cfRule>
  </conditionalFormatting>
  <conditionalFormatting sqref="E3:E45">
    <cfRule type="containsBlanks" dxfId="83" priority="10">
      <formula>LEN(TRIM(E3))=0</formula>
    </cfRule>
  </conditionalFormatting>
  <conditionalFormatting sqref="B3:B45">
    <cfRule type="containsText" dxfId="82" priority="15" operator="containsText" text="JOURNAL">
      <formula>NOT(ISERROR(SEARCH("JOURNAL",B3)))</formula>
    </cfRule>
  </conditionalFormatting>
  <conditionalFormatting sqref="B14">
    <cfRule type="containsText" dxfId="81" priority="1" operator="containsText" text="EMISSION SPECIALE">
      <formula>NOT(ISERROR(SEARCH("EMISSION SPECIALE",B14)))</formula>
    </cfRule>
  </conditionalFormatting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EECC734-18FD-BC4D-B48D-60447E2A6417}">
          <x14:formula1>
            <xm:f>'Menus déroulants'!$E$1:$E$3</xm:f>
          </x14:formula1>
          <xm:sqref>E3:E45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E676E0"/>
  </sheetPr>
  <dimension ref="A1:J84"/>
  <sheetViews>
    <sheetView showGridLines="0" topLeftCell="A2" zoomScale="87" zoomScaleNormal="87" workbookViewId="0">
      <selection activeCell="H29" sqref="H29"/>
    </sheetView>
  </sheetViews>
  <sheetFormatPr baseColWidth="10" defaultRowHeight="15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21.83203125" customWidth="1"/>
    <col min="6" max="6" width="60.83203125" customWidth="1"/>
    <col min="7" max="7" width="15.83203125" customWidth="1"/>
    <col min="8" max="8" width="25.83203125" customWidth="1"/>
    <col min="9" max="9" width="17.6640625" customWidth="1"/>
  </cols>
  <sheetData>
    <row r="1" spans="1:7" ht="38" customHeight="1">
      <c r="A1" s="160" t="s">
        <v>5</v>
      </c>
      <c r="B1" s="160"/>
      <c r="C1" s="160"/>
      <c r="D1" s="160"/>
      <c r="E1" s="160"/>
      <c r="F1" s="160"/>
      <c r="G1" s="160"/>
    </row>
    <row r="2" spans="1:7" ht="18" thickBot="1">
      <c r="A2" s="7" t="s">
        <v>7</v>
      </c>
      <c r="B2" s="21" t="s">
        <v>8</v>
      </c>
      <c r="C2" s="15" t="s">
        <v>9</v>
      </c>
      <c r="D2" s="21" t="s">
        <v>10</v>
      </c>
      <c r="E2" s="21" t="s">
        <v>84</v>
      </c>
      <c r="F2" s="15" t="s">
        <v>57</v>
      </c>
      <c r="G2" s="21" t="s">
        <v>86</v>
      </c>
    </row>
    <row r="3" spans="1:7" ht="16">
      <c r="A3" s="27">
        <v>2.0833333333333332E-2</v>
      </c>
      <c r="B3" s="40" t="s">
        <v>13</v>
      </c>
      <c r="C3" s="34">
        <f>MOD(SAMEDI23[[#This Row],[Heure ]]+SAMEDI23[[#This Row],[Durée]],1)</f>
        <v>6.25E-2</v>
      </c>
      <c r="D3" s="46">
        <v>4.1666666666666664E-2</v>
      </c>
      <c r="E3" s="76"/>
      <c r="F3" s="16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3" s="120"/>
    </row>
    <row r="4" spans="1:7" ht="16">
      <c r="A4" s="31">
        <f>MOD(A3+D3,1)</f>
        <v>6.25E-2</v>
      </c>
      <c r="B4" s="40" t="s">
        <v>13</v>
      </c>
      <c r="C4" s="35">
        <f>MOD(SAMEDI23[[#This Row],[Heure ]]+SAMEDI23[[#This Row],[Durée]],1)</f>
        <v>0.10416666666666666</v>
      </c>
      <c r="D4" s="46">
        <v>4.1666666666666664E-2</v>
      </c>
      <c r="E4" s="76"/>
      <c r="F4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4" s="121"/>
    </row>
    <row r="5" spans="1:7" ht="16">
      <c r="A5" s="31">
        <f t="shared" ref="A5:A68" si="0">MOD(A4+D4,1)</f>
        <v>0.10416666666666666</v>
      </c>
      <c r="B5" s="40" t="s">
        <v>13</v>
      </c>
      <c r="C5" s="36">
        <f>MOD(SAMEDI23[[#This Row],[Heure ]]+SAMEDI23[[#This Row],[Durée]],1)</f>
        <v>0.14583333333333331</v>
      </c>
      <c r="D5" s="46">
        <v>4.1666666666666664E-2</v>
      </c>
      <c r="E5" s="76"/>
      <c r="F5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5" s="121"/>
    </row>
    <row r="6" spans="1:7" ht="16">
      <c r="A6" s="31">
        <f t="shared" si="0"/>
        <v>0.14583333333333331</v>
      </c>
      <c r="B6" s="40" t="s">
        <v>13</v>
      </c>
      <c r="C6" s="35">
        <f>MOD(SAMEDI23[[#This Row],[Heure ]]+SAMEDI23[[#This Row],[Durée]],1)</f>
        <v>0.18749999999999997</v>
      </c>
      <c r="D6" s="46">
        <v>4.1666666666666664E-2</v>
      </c>
      <c r="E6" s="76"/>
      <c r="F6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6" s="121"/>
    </row>
    <row r="7" spans="1:7" ht="16">
      <c r="A7" s="31">
        <f t="shared" si="0"/>
        <v>0.18749999999999997</v>
      </c>
      <c r="B7" s="40" t="s">
        <v>13</v>
      </c>
      <c r="C7" s="36">
        <f>MOD(SAMEDI23[[#This Row],[Heure ]]+SAMEDI23[[#This Row],[Durée]],1)</f>
        <v>0.22916666666666663</v>
      </c>
      <c r="D7" s="46">
        <v>4.1666666666666664E-2</v>
      </c>
      <c r="E7" s="76"/>
      <c r="F7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7" s="121"/>
    </row>
    <row r="8" spans="1:7" ht="16">
      <c r="A8" s="31">
        <f t="shared" si="0"/>
        <v>0.22916666666666663</v>
      </c>
      <c r="B8" s="40" t="s">
        <v>13</v>
      </c>
      <c r="C8" s="35">
        <f>MOD(SAMEDI23[[#This Row],[Heure ]]+SAMEDI23[[#This Row],[Durée]],1)</f>
        <v>0.27083333333333331</v>
      </c>
      <c r="D8" s="46">
        <v>4.1666666666666664E-2</v>
      </c>
      <c r="E8" s="76"/>
      <c r="F8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8" s="121"/>
    </row>
    <row r="9" spans="1:7" ht="16">
      <c r="A9" s="31">
        <f t="shared" si="0"/>
        <v>0.27083333333333331</v>
      </c>
      <c r="B9" s="40" t="s">
        <v>13</v>
      </c>
      <c r="C9" s="36">
        <f>MOD(SAMEDI23[[#This Row],[Heure ]]+SAMEDI23[[#This Row],[Durée]],1)</f>
        <v>0.3125</v>
      </c>
      <c r="D9" s="46">
        <v>4.1666666666666664E-2</v>
      </c>
      <c r="E9" s="77"/>
      <c r="F9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9" s="121"/>
    </row>
    <row r="10" spans="1:7" ht="16">
      <c r="A10" s="31">
        <f t="shared" si="0"/>
        <v>0.3125</v>
      </c>
      <c r="B10" s="40" t="s">
        <v>13</v>
      </c>
      <c r="C10" s="35">
        <f>MOD(SAMEDI23[[#This Row],[Heure ]]+SAMEDI23[[#This Row],[Durée]],1)</f>
        <v>0.35416666666666669</v>
      </c>
      <c r="D10" s="46">
        <v>4.1666666666666664E-2</v>
      </c>
      <c r="E10" s="76"/>
      <c r="F10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10" s="121"/>
    </row>
    <row r="11" spans="1:7" ht="16">
      <c r="A11" s="31">
        <f t="shared" si="0"/>
        <v>0.35416666666666669</v>
      </c>
      <c r="B11" s="40" t="s">
        <v>13</v>
      </c>
      <c r="C11" s="36">
        <f>MOD(SAMEDI23[[#This Row],[Heure ]]+SAMEDI23[[#This Row],[Durée]],1)</f>
        <v>0.39583333333333337</v>
      </c>
      <c r="D11" s="46">
        <v>4.1666666666666664E-2</v>
      </c>
      <c r="E11" s="76"/>
      <c r="F11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11" s="121"/>
    </row>
    <row r="12" spans="1:7" ht="16">
      <c r="A12" s="31">
        <f t="shared" si="0"/>
        <v>0.39583333333333337</v>
      </c>
      <c r="B12" s="40" t="s">
        <v>13</v>
      </c>
      <c r="C12" s="35">
        <f>MOD(SAMEDI23[[#This Row],[Heure ]]+SAMEDI23[[#This Row],[Durée]],1)</f>
        <v>0.43750000000000006</v>
      </c>
      <c r="D12" s="46">
        <v>4.1666666666666664E-2</v>
      </c>
      <c r="E12" s="76"/>
      <c r="F12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12" s="121"/>
    </row>
    <row r="13" spans="1:7" ht="16">
      <c r="A13" s="31">
        <f t="shared" si="0"/>
        <v>0.43750000000000006</v>
      </c>
      <c r="B13" s="40" t="s">
        <v>13</v>
      </c>
      <c r="C13" s="36">
        <f>MOD(SAMEDI23[[#This Row],[Heure ]]+SAMEDI23[[#This Row],[Durée]],1)</f>
        <v>0.47916666666666674</v>
      </c>
      <c r="D13" s="46">
        <v>4.1666666666666664E-2</v>
      </c>
      <c r="E13" s="76"/>
      <c r="F13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13" s="121"/>
    </row>
    <row r="14" spans="1:7" ht="16">
      <c r="A14" s="31">
        <f t="shared" si="0"/>
        <v>0.47916666666666674</v>
      </c>
      <c r="B14" s="40" t="s">
        <v>13</v>
      </c>
      <c r="C14" s="35">
        <f>MOD(SAMEDI23[[#This Row],[Heure ]]+SAMEDI23[[#This Row],[Durée]],1)</f>
        <v>0.52083333333333337</v>
      </c>
      <c r="D14" s="46">
        <v>4.1666666666666664E-2</v>
      </c>
      <c r="E14" s="82"/>
      <c r="F14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14" s="121"/>
    </row>
    <row r="15" spans="1:7" ht="16">
      <c r="A15" s="31">
        <f t="shared" si="0"/>
        <v>0.52083333333333337</v>
      </c>
      <c r="B15" s="40" t="s">
        <v>19</v>
      </c>
      <c r="C15" s="36">
        <f>MOD(SAMEDI23[[#This Row],[Heure ]]+SAMEDI23[[#This Row],[Durée]],1)</f>
        <v>0.52916666666666667</v>
      </c>
      <c r="D15" s="46">
        <v>8.3333333333333332E-3</v>
      </c>
      <c r="E15" s="76"/>
      <c r="F15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émission sur l’industrie et l’innovation genevoise</v>
      </c>
      <c r="G15" s="121"/>
    </row>
    <row r="16" spans="1:7" ht="16">
      <c r="A16" s="31">
        <f t="shared" si="0"/>
        <v>0.52916666666666667</v>
      </c>
      <c r="B16" s="40" t="s">
        <v>21</v>
      </c>
      <c r="C16" s="35">
        <f>MOD(SAMEDI23[[#This Row],[Heure ]]+SAMEDI23[[#This Row],[Durée]],1)</f>
        <v>0.53333333333333333</v>
      </c>
      <c r="D16" s="46">
        <v>4.1666666666666666E-3</v>
      </c>
      <c r="E16" s="76"/>
      <c r="F16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16" s="121"/>
    </row>
    <row r="17" spans="1:7" ht="16">
      <c r="A17" s="31">
        <f t="shared" si="0"/>
        <v>0.53333333333333333</v>
      </c>
      <c r="B17" s="40" t="s">
        <v>23</v>
      </c>
      <c r="C17" s="36">
        <f>MOD(SAMEDI23[[#This Row],[Heure ]]+SAMEDI23[[#This Row],[Durée]],1)</f>
        <v>0.53888888888888886</v>
      </c>
      <c r="D17" s="46">
        <v>5.5555555555555558E-3</v>
      </c>
      <c r="E17" s="76"/>
      <c r="F17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rendez-vous sportif des clubs du Servette (football, hockey, rugby)</v>
      </c>
      <c r="G17" s="121"/>
    </row>
    <row r="18" spans="1:7" ht="16">
      <c r="A18" s="31">
        <f t="shared" si="0"/>
        <v>0.53888888888888886</v>
      </c>
      <c r="B18" s="40" t="s">
        <v>18</v>
      </c>
      <c r="C18" s="35">
        <f>MOD(SAMEDI23[[#This Row],[Heure ]]+SAMEDI23[[#This Row],[Durée]],1)</f>
        <v>0.54166666666666663</v>
      </c>
      <c r="D18" s="46">
        <v>2.7777777777777779E-3</v>
      </c>
      <c r="E18" s="76"/>
      <c r="F18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18" s="121"/>
    </row>
    <row r="19" spans="1:7" ht="16">
      <c r="A19" s="31">
        <f t="shared" si="0"/>
        <v>0.54166666666666663</v>
      </c>
      <c r="B19" s="40" t="s">
        <v>22</v>
      </c>
      <c r="C19" s="36">
        <f>MOD(SAMEDI23[[#This Row],[Heure ]]+SAMEDI23[[#This Row],[Durée]],1)</f>
        <v>0.54583333333333328</v>
      </c>
      <c r="D19" s="46">
        <v>4.1666666666666666E-3</v>
      </c>
      <c r="E19" s="76"/>
      <c r="F19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19" s="121"/>
    </row>
    <row r="20" spans="1:7" ht="16">
      <c r="A20" s="31">
        <f t="shared" si="0"/>
        <v>0.54583333333333328</v>
      </c>
      <c r="B20" s="40" t="s">
        <v>25</v>
      </c>
      <c r="C20" s="35">
        <f>MOD(SAMEDI23[[#This Row],[Heure ]]+SAMEDI23[[#This Row],[Durée]],1)</f>
        <v>0.54999999999999993</v>
      </c>
      <c r="D20" s="46">
        <v>4.1666666666666666E-3</v>
      </c>
      <c r="E20" s="76"/>
      <c r="F20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porte-voix de la musique actuelle</v>
      </c>
      <c r="G20" s="121"/>
    </row>
    <row r="21" spans="1:7" ht="16">
      <c r="A21" s="31">
        <f t="shared" si="0"/>
        <v>0.54999999999999993</v>
      </c>
      <c r="B21" s="40" t="s">
        <v>33</v>
      </c>
      <c r="C21" s="36">
        <f>MOD(SAMEDI23[[#This Row],[Heure ]]+SAMEDI23[[#This Row],[Durée]],1)</f>
        <v>0.55138888888888882</v>
      </c>
      <c r="D21" s="46">
        <v>1.3888888888888889E-3</v>
      </c>
      <c r="E21" s="76"/>
      <c r="F21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21" s="121"/>
    </row>
    <row r="22" spans="1:7" ht="16">
      <c r="A22" s="31">
        <f t="shared" si="0"/>
        <v>0.55138888888888882</v>
      </c>
      <c r="B22" s="40" t="s">
        <v>17</v>
      </c>
      <c r="C22" s="35">
        <f>MOD(SAMEDI23[[#This Row],[Heure ]]+SAMEDI23[[#This Row],[Durée]],1)</f>
        <v>0.55347222222222214</v>
      </c>
      <c r="D22" s="46">
        <v>2.0833333333333333E-3</v>
      </c>
      <c r="E22" s="76"/>
      <c r="F22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22" s="121"/>
    </row>
    <row r="23" spans="1:7" ht="16">
      <c r="A23" s="31">
        <f t="shared" si="0"/>
        <v>0.55347222222222214</v>
      </c>
      <c r="B23" s="40" t="s">
        <v>26</v>
      </c>
      <c r="C23" s="36">
        <f>MOD(SAMEDI23[[#This Row],[Heure ]]+SAMEDI23[[#This Row],[Durée]],1)</f>
        <v>0.55902777777777768</v>
      </c>
      <c r="D23" s="46">
        <v>5.5555555555555558E-3</v>
      </c>
      <c r="E23" s="76"/>
      <c r="F23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fois par mois, découvrez le projet de coopération d’une ONG genevoise</v>
      </c>
      <c r="G23" s="121"/>
    </row>
    <row r="24" spans="1:7" ht="16">
      <c r="A24" s="31">
        <f t="shared" si="0"/>
        <v>0.55902777777777768</v>
      </c>
      <c r="B24" s="40" t="s">
        <v>27</v>
      </c>
      <c r="C24" s="35">
        <f>MOD(SAMEDI23[[#This Row],[Heure ]]+SAMEDI23[[#This Row],[Durée]],1)</f>
        <v>0.57638888888888884</v>
      </c>
      <c r="D24" s="46">
        <v>1.7361111111111112E-2</v>
      </c>
      <c r="E24" s="76"/>
      <c r="F24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24" s="121"/>
    </row>
    <row r="25" spans="1:7" ht="16">
      <c r="A25" s="31">
        <f t="shared" si="0"/>
        <v>0.57638888888888884</v>
      </c>
      <c r="B25" s="40" t="s">
        <v>21</v>
      </c>
      <c r="C25" s="36">
        <f>MOD(SAMEDI23[[#This Row],[Heure ]]+SAMEDI23[[#This Row],[Durée]],1)</f>
        <v>0.58055555555555549</v>
      </c>
      <c r="D25" s="46">
        <v>4.1666666666666666E-3</v>
      </c>
      <c r="E25" s="76"/>
      <c r="F25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25" s="121"/>
    </row>
    <row r="26" spans="1:7" ht="16">
      <c r="A26" s="31">
        <f t="shared" si="0"/>
        <v>0.58055555555555549</v>
      </c>
      <c r="B26" s="40" t="s">
        <v>18</v>
      </c>
      <c r="C26" s="35">
        <f>MOD(SAMEDI23[[#This Row],[Heure ]]+SAMEDI23[[#This Row],[Durée]],1)</f>
        <v>0.58333333333333326</v>
      </c>
      <c r="D26" s="46">
        <v>2.7777777777777779E-3</v>
      </c>
      <c r="E26" s="76"/>
      <c r="F26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26" s="121"/>
    </row>
    <row r="27" spans="1:7" ht="16">
      <c r="A27" s="31">
        <f t="shared" si="0"/>
        <v>0.58333333333333326</v>
      </c>
      <c r="B27" s="40" t="s">
        <v>14</v>
      </c>
      <c r="C27" s="36">
        <f>MOD(SAMEDI23[[#This Row],[Heure ]]+SAMEDI23[[#This Row],[Durée]],1)</f>
        <v>0.59166666666666656</v>
      </c>
      <c r="D27" s="46">
        <v>8.3333333333333332E-3</v>
      </c>
      <c r="E27" s="76"/>
      <c r="F27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27" s="121"/>
    </row>
    <row r="28" spans="1:7" ht="16">
      <c r="A28" s="31">
        <f t="shared" si="0"/>
        <v>0.59166666666666656</v>
      </c>
      <c r="B28" s="40" t="s">
        <v>16</v>
      </c>
      <c r="C28" s="35">
        <f>MOD(SAMEDI23[[#This Row],[Heure ]]+SAMEDI23[[#This Row],[Durée]],1)</f>
        <v>0.59999999999999987</v>
      </c>
      <c r="D28" s="46">
        <v>8.3333333333333332E-3</v>
      </c>
      <c r="E28" s="76"/>
      <c r="F28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28" s="121"/>
    </row>
    <row r="29" spans="1:7" ht="16">
      <c r="A29" s="31">
        <f t="shared" si="0"/>
        <v>0.59999999999999987</v>
      </c>
      <c r="B29" s="40" t="s">
        <v>21</v>
      </c>
      <c r="C29" s="36">
        <f>MOD(SAMEDI23[[#This Row],[Heure ]]+SAMEDI23[[#This Row],[Durée]],1)</f>
        <v>0.60416666666666652</v>
      </c>
      <c r="D29" s="46">
        <v>4.1666666666666666E-3</v>
      </c>
      <c r="E29" s="76"/>
      <c r="F29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29" s="121"/>
    </row>
    <row r="30" spans="1:7" ht="16">
      <c r="A30" s="31">
        <f t="shared" si="0"/>
        <v>0.60416666666666652</v>
      </c>
      <c r="B30" s="40" t="s">
        <v>28</v>
      </c>
      <c r="C30" s="35">
        <f>MOD(SAMEDI23[[#This Row],[Heure ]]+SAMEDI23[[#This Row],[Durée]],1)</f>
        <v>0.63194444444444431</v>
      </c>
      <c r="D30" s="46">
        <v>2.7777777777777776E-2</v>
      </c>
      <c r="E30" s="76"/>
      <c r="F30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Cours de gym pour seniors</v>
      </c>
      <c r="G30" s="121"/>
    </row>
    <row r="31" spans="1:7" ht="16">
      <c r="A31" s="31">
        <f>MOD(A30+D30,1)</f>
        <v>0.63194444444444431</v>
      </c>
      <c r="B31" s="40" t="s">
        <v>18</v>
      </c>
      <c r="C31" s="36">
        <f>MOD(SAMEDI23[[#This Row],[Heure ]]+SAMEDI23[[#This Row],[Durée]],1)</f>
        <v>0.63472222222222208</v>
      </c>
      <c r="D31" s="46">
        <v>2.7777777777777779E-3</v>
      </c>
      <c r="E31" s="76"/>
      <c r="F31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31" s="121"/>
    </row>
    <row r="32" spans="1:7" ht="16">
      <c r="A32" s="31">
        <f t="shared" si="0"/>
        <v>0.63472222222222208</v>
      </c>
      <c r="B32" s="40" t="s">
        <v>44</v>
      </c>
      <c r="C32" s="35">
        <f>MOD(SAMEDI23[[#This Row],[Heure ]]+SAMEDI23[[#This Row],[Durée]],1)</f>
        <v>0.64305555555555538</v>
      </c>
      <c r="D32" s="46">
        <v>8.3333333333333332E-3</v>
      </c>
      <c r="E32" s="78"/>
      <c r="F32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32" s="121"/>
    </row>
    <row r="33" spans="1:10" ht="16">
      <c r="A33" s="31">
        <f t="shared" si="0"/>
        <v>0.64305555555555538</v>
      </c>
      <c r="B33" s="40" t="s">
        <v>17</v>
      </c>
      <c r="C33" s="36">
        <f>MOD(SAMEDI23[[#This Row],[Heure ]]+SAMEDI23[[#This Row],[Durée]],1)</f>
        <v>0.64583333333333315</v>
      </c>
      <c r="D33" s="46">
        <v>2.7777777777777779E-3</v>
      </c>
      <c r="E33" s="76"/>
      <c r="F33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33" s="121"/>
    </row>
    <row r="34" spans="1:10" ht="16">
      <c r="A34" s="31">
        <f t="shared" si="0"/>
        <v>0.64583333333333315</v>
      </c>
      <c r="B34" s="40" t="s">
        <v>37</v>
      </c>
      <c r="C34" s="35">
        <f>MOD(SAMEDI23[[#This Row],[Heure ]]+SAMEDI23[[#This Row],[Durée]],1)</f>
        <v>0.66388888888888875</v>
      </c>
      <c r="D34" s="46">
        <v>1.8055555555555557E-2</v>
      </c>
      <c r="E34" s="76"/>
      <c r="F34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34" s="121"/>
    </row>
    <row r="35" spans="1:10" ht="16">
      <c r="A35" s="31">
        <f t="shared" si="0"/>
        <v>0.66388888888888875</v>
      </c>
      <c r="B35" s="40" t="s">
        <v>18</v>
      </c>
      <c r="C35" s="36">
        <f>MOD(SAMEDI23[[#This Row],[Heure ]]+SAMEDI23[[#This Row],[Durée]],1)</f>
        <v>0.66666666666666652</v>
      </c>
      <c r="D35" s="46">
        <v>2.7777777777777779E-3</v>
      </c>
      <c r="E35" s="76"/>
      <c r="F35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35" s="121"/>
    </row>
    <row r="36" spans="1:10" ht="16">
      <c r="A36" s="31">
        <f t="shared" si="0"/>
        <v>0.66666666666666652</v>
      </c>
      <c r="B36" s="40" t="s">
        <v>40</v>
      </c>
      <c r="C36" s="35">
        <f>MOD(SAMEDI23[[#This Row],[Heure ]]+SAMEDI23[[#This Row],[Durée]],1)</f>
        <v>0.68472222222222212</v>
      </c>
      <c r="D36" s="46">
        <v>1.8055555555555557E-2</v>
      </c>
      <c r="E36" s="76"/>
      <c r="F36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36" s="121"/>
    </row>
    <row r="37" spans="1:10" ht="16">
      <c r="A37" s="31">
        <f t="shared" si="0"/>
        <v>0.68472222222222212</v>
      </c>
      <c r="B37" s="40" t="s">
        <v>14</v>
      </c>
      <c r="C37" s="36">
        <f>MOD(SAMEDI23[[#This Row],[Heure ]]+SAMEDI23[[#This Row],[Durée]],1)</f>
        <v>0.69305555555555542</v>
      </c>
      <c r="D37" s="46">
        <v>8.3333333333333332E-3</v>
      </c>
      <c r="E37" s="76"/>
      <c r="F37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37" s="121"/>
    </row>
    <row r="38" spans="1:10" ht="16">
      <c r="A38" s="31">
        <f t="shared" si="0"/>
        <v>0.69305555555555542</v>
      </c>
      <c r="B38" s="40" t="s">
        <v>16</v>
      </c>
      <c r="C38" s="35">
        <f>MOD(SAMEDI23[[#This Row],[Heure ]]+SAMEDI23[[#This Row],[Durée]],1)</f>
        <v>0.70138888888888873</v>
      </c>
      <c r="D38" s="46">
        <v>8.3333333333333332E-3</v>
      </c>
      <c r="E38" s="76"/>
      <c r="F38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38" s="121"/>
    </row>
    <row r="39" spans="1:10" ht="16">
      <c r="A39" s="31">
        <f t="shared" si="0"/>
        <v>0.70138888888888873</v>
      </c>
      <c r="B39" s="40" t="s">
        <v>23</v>
      </c>
      <c r="C39" s="36">
        <f>MOD(SAMEDI23[[#This Row],[Heure ]]+SAMEDI23[[#This Row],[Durée]],1)</f>
        <v>0.70694444444444426</v>
      </c>
      <c r="D39" s="46">
        <v>5.5555555555555558E-3</v>
      </c>
      <c r="E39" s="76"/>
      <c r="F39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rendez-vous sportif des clubs du Servette (football, hockey, rugby)</v>
      </c>
      <c r="G39" s="121"/>
    </row>
    <row r="40" spans="1:10" ht="16">
      <c r="A40" s="31">
        <f t="shared" si="0"/>
        <v>0.70694444444444426</v>
      </c>
      <c r="B40" s="40" t="s">
        <v>18</v>
      </c>
      <c r="C40" s="35">
        <f>MOD(SAMEDI23[[#This Row],[Heure ]]+SAMEDI23[[#This Row],[Durée]],1)</f>
        <v>0.70833333333333315</v>
      </c>
      <c r="D40" s="46">
        <v>1.3888888888888889E-3</v>
      </c>
      <c r="E40" s="76"/>
      <c r="F40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40" s="121"/>
    </row>
    <row r="41" spans="1:10" ht="16">
      <c r="A41" s="31">
        <f t="shared" si="0"/>
        <v>0.70833333333333315</v>
      </c>
      <c r="B41" s="40" t="s">
        <v>45</v>
      </c>
      <c r="C41" s="36">
        <f>MOD(SAMEDI23[[#This Row],[Heure ]]+SAMEDI23[[#This Row],[Durée]],1)</f>
        <v>0.72638888888888875</v>
      </c>
      <c r="D41" s="46">
        <v>1.8055555555555557E-2</v>
      </c>
      <c r="E41" s="76"/>
      <c r="F41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41" s="121"/>
    </row>
    <row r="42" spans="1:10" ht="21">
      <c r="A42" s="31">
        <f t="shared" si="0"/>
        <v>0.72638888888888875</v>
      </c>
      <c r="B42" s="40" t="s">
        <v>19</v>
      </c>
      <c r="C42" s="35">
        <f>MOD(SAMEDI23[[#This Row],[Heure ]]+SAMEDI23[[#This Row],[Durée]],1)</f>
        <v>0.73472222222222205</v>
      </c>
      <c r="D42" s="46">
        <v>8.3333333333333332E-3</v>
      </c>
      <c r="E42" s="76"/>
      <c r="F42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émission sur l’industrie et l’innovation genevoise</v>
      </c>
      <c r="G42" s="121"/>
      <c r="I42" s="157"/>
      <c r="J42" s="150"/>
    </row>
    <row r="43" spans="1:10" ht="16">
      <c r="A43" s="31">
        <f t="shared" si="0"/>
        <v>0.73472222222222205</v>
      </c>
      <c r="B43" s="40" t="s">
        <v>21</v>
      </c>
      <c r="C43" s="36">
        <f>MOD(SAMEDI23[[#This Row],[Heure ]]+SAMEDI23[[#This Row],[Durée]],1)</f>
        <v>0.73888888888888871</v>
      </c>
      <c r="D43" s="46">
        <v>4.1666666666666666E-3</v>
      </c>
      <c r="E43" s="76"/>
      <c r="F43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43" s="121"/>
      <c r="I43" s="1"/>
      <c r="J43" s="158"/>
    </row>
    <row r="44" spans="1:10" ht="16">
      <c r="A44" s="31">
        <f t="shared" si="0"/>
        <v>0.73888888888888871</v>
      </c>
      <c r="B44" s="40" t="s">
        <v>26</v>
      </c>
      <c r="C44" s="35">
        <f>MOD(SAMEDI23[[#This Row],[Heure ]]+SAMEDI23[[#This Row],[Durée]],1)</f>
        <v>0.74444444444444424</v>
      </c>
      <c r="D44" s="46">
        <v>5.5555555555555558E-3</v>
      </c>
      <c r="E44" s="76"/>
      <c r="F44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fois par mois, découvrez le projet de coopération d’une ONG genevoise</v>
      </c>
      <c r="G44" s="121"/>
      <c r="I44" s="1"/>
      <c r="J44" s="152"/>
    </row>
    <row r="45" spans="1:10" ht="16">
      <c r="A45" s="31">
        <f t="shared" si="0"/>
        <v>0.74444444444444424</v>
      </c>
      <c r="B45" s="40" t="s">
        <v>17</v>
      </c>
      <c r="C45" s="36">
        <f>MOD(SAMEDI23[[#This Row],[Heure ]]+SAMEDI23[[#This Row],[Durée]],1)</f>
        <v>0.74722222222222201</v>
      </c>
      <c r="D45" s="46">
        <v>2.7777777777777779E-3</v>
      </c>
      <c r="E45" s="76"/>
      <c r="F45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45" s="121"/>
      <c r="I45" s="1"/>
      <c r="J45" s="152"/>
    </row>
    <row r="46" spans="1:10" ht="16">
      <c r="A46" s="31">
        <f t="shared" si="0"/>
        <v>0.74722222222222201</v>
      </c>
      <c r="B46" s="40" t="s">
        <v>18</v>
      </c>
      <c r="C46" s="35">
        <f>MOD(SAMEDI23[[#This Row],[Heure ]]+SAMEDI23[[#This Row],[Durée]],1)</f>
        <v>0.74999999999999978</v>
      </c>
      <c r="D46" s="46">
        <v>2.7777777777777779E-3</v>
      </c>
      <c r="E46" s="76"/>
      <c r="F46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46" s="121"/>
      <c r="I46" s="1"/>
      <c r="J46" s="153"/>
    </row>
    <row r="47" spans="1:10" ht="16">
      <c r="A47" s="31">
        <f t="shared" si="0"/>
        <v>0.74999999999999978</v>
      </c>
      <c r="B47" s="40" t="s">
        <v>22</v>
      </c>
      <c r="C47" s="36">
        <f>MOD(SAMEDI23[[#This Row],[Heure ]]+SAMEDI23[[#This Row],[Durée]],1)</f>
        <v>0.75416666666666643</v>
      </c>
      <c r="D47" s="46">
        <v>4.1666666666666666E-3</v>
      </c>
      <c r="E47" s="76"/>
      <c r="F47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47" s="121"/>
      <c r="I47" s="1"/>
      <c r="J47" s="154"/>
    </row>
    <row r="48" spans="1:10" ht="16">
      <c r="A48" s="31">
        <f>MOD(A47+D47,1)</f>
        <v>0.75416666666666643</v>
      </c>
      <c r="B48" s="40" t="s">
        <v>25</v>
      </c>
      <c r="C48" s="35">
        <f>MOD(SAMEDI23[[#This Row],[Heure ]]+SAMEDI23[[#This Row],[Durée]],1)</f>
        <v>0.75833333333333308</v>
      </c>
      <c r="D48" s="46">
        <v>4.1666666666666666E-3</v>
      </c>
      <c r="E48" s="76"/>
      <c r="F48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porte-voix de la musique actuelle</v>
      </c>
      <c r="G48" s="121"/>
      <c r="I48" s="1"/>
      <c r="J48" s="155"/>
    </row>
    <row r="49" spans="1:10" ht="16">
      <c r="A49" s="31">
        <f t="shared" si="0"/>
        <v>0.75833333333333308</v>
      </c>
      <c r="B49" s="40" t="s">
        <v>33</v>
      </c>
      <c r="C49" s="36">
        <f>MOD(SAMEDI23[[#This Row],[Heure ]]+SAMEDI23[[#This Row],[Durée]],1)</f>
        <v>0.75972222222222197</v>
      </c>
      <c r="D49" s="46">
        <v>1.3888888888888889E-3</v>
      </c>
      <c r="E49" s="76"/>
      <c r="F49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49" s="121"/>
      <c r="I49" s="1"/>
      <c r="J49" s="159"/>
    </row>
    <row r="50" spans="1:10" ht="16">
      <c r="A50" s="31">
        <f t="shared" si="0"/>
        <v>0.75972222222222197</v>
      </c>
      <c r="B50" s="40" t="s">
        <v>17</v>
      </c>
      <c r="C50" s="35">
        <f>MOD(SAMEDI23[[#This Row],[Heure ]]+SAMEDI23[[#This Row],[Durée]],1)</f>
        <v>0.76249999999999973</v>
      </c>
      <c r="D50" s="46">
        <v>2.7777777777777779E-3</v>
      </c>
      <c r="E50" s="76"/>
      <c r="F50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50" s="121"/>
    </row>
    <row r="51" spans="1:10" ht="16">
      <c r="A51" s="31">
        <f t="shared" si="0"/>
        <v>0.76249999999999973</v>
      </c>
      <c r="B51" s="40" t="s">
        <v>26</v>
      </c>
      <c r="C51" s="36">
        <f>MOD(SAMEDI23[[#This Row],[Heure ]]+SAMEDI23[[#This Row],[Durée]],1)</f>
        <v>0.76805555555555527</v>
      </c>
      <c r="D51" s="46">
        <v>5.5555555555555558E-3</v>
      </c>
      <c r="E51" s="76"/>
      <c r="F51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fois par mois, découvrez le projet de coopération d’une ONG genevoise</v>
      </c>
      <c r="G51" s="121"/>
    </row>
    <row r="52" spans="1:10" ht="16">
      <c r="A52" s="31">
        <f t="shared" si="0"/>
        <v>0.76805555555555527</v>
      </c>
      <c r="B52" s="40" t="s">
        <v>18</v>
      </c>
      <c r="C52" s="35">
        <f>MOD(SAMEDI23[[#This Row],[Heure ]]+SAMEDI23[[#This Row],[Durée]],1)</f>
        <v>0.77083333333333304</v>
      </c>
      <c r="D52" s="46">
        <v>2.7777777777777779E-3</v>
      </c>
      <c r="E52" s="77"/>
      <c r="F52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52" s="121"/>
    </row>
    <row r="53" spans="1:10" ht="16">
      <c r="A53" s="31">
        <f t="shared" si="0"/>
        <v>0.77083333333333304</v>
      </c>
      <c r="B53" s="40" t="s">
        <v>14</v>
      </c>
      <c r="C53" s="36">
        <f>MOD(SAMEDI23[[#This Row],[Heure ]]+SAMEDI23[[#This Row],[Durée]],1)</f>
        <v>0.77916666666666634</v>
      </c>
      <c r="D53" s="46">
        <v>8.3333333333333332E-3</v>
      </c>
      <c r="E53" s="76"/>
      <c r="F53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53" s="121"/>
    </row>
    <row r="54" spans="1:10" ht="16">
      <c r="A54" s="31">
        <f t="shared" si="0"/>
        <v>0.77916666666666634</v>
      </c>
      <c r="B54" s="40" t="s">
        <v>69</v>
      </c>
      <c r="C54" s="35">
        <f>MOD(SAMEDI23[[#This Row],[Heure ]]+SAMEDI23[[#This Row],[Durée]],1)</f>
        <v>0.78749999999999964</v>
      </c>
      <c r="D54" s="46">
        <v>8.3333333333333332E-3</v>
      </c>
      <c r="E54" s="76"/>
      <c r="F54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magazine sur la nature proposé par Coline Utz</v>
      </c>
      <c r="G54" s="121"/>
    </row>
    <row r="55" spans="1:10" ht="16">
      <c r="A55" s="31">
        <f t="shared" si="0"/>
        <v>0.78749999999999964</v>
      </c>
      <c r="B55" s="40" t="s">
        <v>17</v>
      </c>
      <c r="C55" s="36">
        <f>MOD(SAMEDI23[[#This Row],[Heure ]]+SAMEDI23[[#This Row],[Durée]],1)</f>
        <v>0.78888888888888853</v>
      </c>
      <c r="D55" s="46">
        <v>1.3888888888888889E-3</v>
      </c>
      <c r="E55" s="76"/>
      <c r="F55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55" s="121"/>
    </row>
    <row r="56" spans="1:10" ht="16">
      <c r="A56" s="31">
        <f t="shared" si="0"/>
        <v>0.78888888888888853</v>
      </c>
      <c r="B56" s="40" t="s">
        <v>18</v>
      </c>
      <c r="C56" s="35">
        <f>MOD(SAMEDI23[[#This Row],[Heure ]]+SAMEDI23[[#This Row],[Durée]],1)</f>
        <v>0.7916666666666663</v>
      </c>
      <c r="D56" s="46">
        <v>2.7777777777777779E-3</v>
      </c>
      <c r="E56" s="76"/>
      <c r="F56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56" s="121"/>
    </row>
    <row r="57" spans="1:10" ht="16">
      <c r="A57" s="31">
        <f t="shared" si="0"/>
        <v>0.7916666666666663</v>
      </c>
      <c r="B57" s="40" t="s">
        <v>70</v>
      </c>
      <c r="C57" s="36">
        <f>MOD(SAMEDI23[[#This Row],[Heure ]]+SAMEDI23[[#This Row],[Durée]],1)</f>
        <v>0.8097222222222219</v>
      </c>
      <c r="D57" s="46">
        <v>1.8055555555555557E-2</v>
      </c>
      <c r="E57" s="82"/>
      <c r="F57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L’émission transfrontalière présentée par Céline Argento</v>
      </c>
      <c r="G57" s="121"/>
    </row>
    <row r="58" spans="1:10" ht="16">
      <c r="A58" s="31">
        <f t="shared" si="0"/>
        <v>0.8097222222222219</v>
      </c>
      <c r="B58" s="40" t="s">
        <v>18</v>
      </c>
      <c r="C58" s="35">
        <f>MOD(SAMEDI23[[#This Row],[Heure ]]+SAMEDI23[[#This Row],[Durée]],1)</f>
        <v>0.81249999999999967</v>
      </c>
      <c r="D58" s="46">
        <v>2.7777777777777779E-3</v>
      </c>
      <c r="E58" s="76"/>
      <c r="F58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58" s="121"/>
    </row>
    <row r="59" spans="1:10" ht="16">
      <c r="A59" s="31">
        <f t="shared" si="0"/>
        <v>0.81249999999999967</v>
      </c>
      <c r="B59" s="40" t="s">
        <v>66</v>
      </c>
      <c r="C59" s="36">
        <f>MOD(SAMEDI23[[#This Row],[Heure ]]+SAMEDI23[[#This Row],[Durée]],1)</f>
        <v>0.83055555555555527</v>
      </c>
      <c r="D59" s="46">
        <v>1.8055555555555557E-2</v>
      </c>
      <c r="E59" s="76"/>
      <c r="F59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magazine de la durabilité présenté par Philippe Verdier</v>
      </c>
      <c r="G59" s="121"/>
    </row>
    <row r="60" spans="1:10" ht="16">
      <c r="A60" s="31">
        <f t="shared" si="0"/>
        <v>0.83055555555555527</v>
      </c>
      <c r="B60" s="40" t="s">
        <v>18</v>
      </c>
      <c r="C60" s="35">
        <f>MOD(SAMEDI23[[#This Row],[Heure ]]+SAMEDI23[[#This Row],[Durée]],1)</f>
        <v>0.83333333333333304</v>
      </c>
      <c r="D60" s="46">
        <v>2.7777777777777779E-3</v>
      </c>
      <c r="E60" s="76"/>
      <c r="F60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60" s="121"/>
    </row>
    <row r="61" spans="1:10" ht="16">
      <c r="A61" s="31">
        <f t="shared" si="0"/>
        <v>0.83333333333333304</v>
      </c>
      <c r="B61" s="40" t="s">
        <v>52</v>
      </c>
      <c r="C61" s="36">
        <f>MOD(SAMEDI23[[#This Row],[Heure ]]+SAMEDI23[[#This Row],[Durée]],1)</f>
        <v>0.84999999999999976</v>
      </c>
      <c r="D61" s="46">
        <v>1.6666666666666666E-2</v>
      </c>
      <c r="E61" s="76"/>
      <c r="F61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61" s="121"/>
    </row>
    <row r="62" spans="1:10" ht="16">
      <c r="A62" s="31">
        <f t="shared" si="0"/>
        <v>0.84999999999999976</v>
      </c>
      <c r="B62" s="40" t="s">
        <v>71</v>
      </c>
      <c r="C62" s="35">
        <f>MOD(SAMEDI23[[#This Row],[Heure ]]+SAMEDI23[[#This Row],[Durée]],1)</f>
        <v>0.85138888888888864</v>
      </c>
      <c r="D62" s="46">
        <v>1.3888888888888889E-3</v>
      </c>
      <c r="E62" s="76"/>
      <c r="F62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L’agenda du week-end proposé par Ellen Batelaan</v>
      </c>
      <c r="G62" s="121"/>
    </row>
    <row r="63" spans="1:10" ht="16">
      <c r="A63" s="31">
        <f t="shared" si="0"/>
        <v>0.85138888888888864</v>
      </c>
      <c r="B63" s="40" t="s">
        <v>18</v>
      </c>
      <c r="C63" s="36">
        <f>MOD(SAMEDI23[[#This Row],[Heure ]]+SAMEDI23[[#This Row],[Durée]],1)</f>
        <v>0.85416666666666641</v>
      </c>
      <c r="D63" s="46">
        <v>2.7777777777777779E-3</v>
      </c>
      <c r="E63" s="76"/>
      <c r="F63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63" s="121"/>
    </row>
    <row r="64" spans="1:10" ht="16">
      <c r="A64" s="31">
        <f t="shared" si="0"/>
        <v>0.85416666666666641</v>
      </c>
      <c r="B64" s="40" t="s">
        <v>53</v>
      </c>
      <c r="C64" s="35">
        <f>MOD(SAMEDI23[[#This Row],[Heure ]]+SAMEDI23[[#This Row],[Durée]],1)</f>
        <v>0.87222222222222201</v>
      </c>
      <c r="D64" s="46">
        <v>1.8055555555555557E-2</v>
      </c>
      <c r="E64" s="76"/>
      <c r="F64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64" s="121"/>
    </row>
    <row r="65" spans="1:7" ht="16">
      <c r="A65" s="31">
        <f t="shared" si="0"/>
        <v>0.87222222222222201</v>
      </c>
      <c r="B65" s="40" t="s">
        <v>18</v>
      </c>
      <c r="C65" s="36">
        <f>MOD(SAMEDI23[[#This Row],[Heure ]]+SAMEDI23[[#This Row],[Durée]],1)</f>
        <v>0.87499999999999978</v>
      </c>
      <c r="D65" s="46">
        <v>2.7777777777777779E-3</v>
      </c>
      <c r="E65" s="76"/>
      <c r="F65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65" s="121"/>
    </row>
    <row r="66" spans="1:7" ht="16">
      <c r="A66" s="31">
        <f t="shared" si="0"/>
        <v>0.87499999999999978</v>
      </c>
      <c r="B66" s="40" t="s">
        <v>54</v>
      </c>
      <c r="C66" s="35">
        <f>MOD(SAMEDI23[[#This Row],[Heure ]]+SAMEDI23[[#This Row],[Durée]],1)</f>
        <v>0.89305555555555538</v>
      </c>
      <c r="D66" s="46">
        <v>1.8055555555555557E-2</v>
      </c>
      <c r="E66" s="76"/>
      <c r="F66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66" s="121"/>
    </row>
    <row r="67" spans="1:7" ht="16">
      <c r="A67" s="31">
        <f>MOD(A66+D66,1)</f>
        <v>0.89305555555555538</v>
      </c>
      <c r="B67" s="40" t="s">
        <v>18</v>
      </c>
      <c r="C67" s="36">
        <f>MOD(SAMEDI23[[#This Row],[Heure ]]+SAMEDI23[[#This Row],[Durée]],1)</f>
        <v>0.89583333333333315</v>
      </c>
      <c r="D67" s="46">
        <v>2.7777777777777779E-3</v>
      </c>
      <c r="E67" s="76"/>
      <c r="F67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67" s="121"/>
    </row>
    <row r="68" spans="1:7" ht="16">
      <c r="A68" s="31">
        <f t="shared" si="0"/>
        <v>0.89583333333333315</v>
      </c>
      <c r="B68" s="40" t="s">
        <v>19</v>
      </c>
      <c r="C68" s="35">
        <f>MOD(SAMEDI23[[#This Row],[Heure ]]+SAMEDI23[[#This Row],[Durée]],1)</f>
        <v>0.90416666666666645</v>
      </c>
      <c r="D68" s="46">
        <v>8.3333333333333332E-3</v>
      </c>
      <c r="E68" s="76"/>
      <c r="F68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émission sur l’industrie et l’innovation genevoise</v>
      </c>
      <c r="G68" s="121"/>
    </row>
    <row r="69" spans="1:7" ht="16">
      <c r="A69" s="31">
        <f t="shared" ref="A69:A72" si="1">MOD(A68+D68,1)</f>
        <v>0.90416666666666645</v>
      </c>
      <c r="B69" s="40" t="s">
        <v>22</v>
      </c>
      <c r="C69" s="36">
        <f>MOD(SAMEDI23[[#This Row],[Heure ]]+SAMEDI23[[#This Row],[Durée]],1)</f>
        <v>0.9083333333333331</v>
      </c>
      <c r="D69" s="46">
        <v>4.1666666666666666E-3</v>
      </c>
      <c r="E69" s="76"/>
      <c r="F69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69" s="121"/>
    </row>
    <row r="70" spans="1:7" ht="16">
      <c r="A70" s="31">
        <f t="shared" si="1"/>
        <v>0.9083333333333331</v>
      </c>
      <c r="B70" s="40" t="s">
        <v>26</v>
      </c>
      <c r="C70" s="35">
        <f>MOD(SAMEDI23[[#This Row],[Heure ]]+SAMEDI23[[#This Row],[Durée]],1)</f>
        <v>0.91388888888888864</v>
      </c>
      <c r="D70" s="46">
        <v>5.5555555555555558E-3</v>
      </c>
      <c r="E70" s="76"/>
      <c r="F70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fois par mois, découvrez le projet de coopération d’une ONG genevoise</v>
      </c>
      <c r="G70" s="121"/>
    </row>
    <row r="71" spans="1:7" ht="16">
      <c r="A71" s="31">
        <f t="shared" si="1"/>
        <v>0.91388888888888864</v>
      </c>
      <c r="B71" s="40" t="s">
        <v>18</v>
      </c>
      <c r="C71" s="36">
        <f>MOD(SAMEDI23[[#This Row],[Heure ]]+SAMEDI23[[#This Row],[Durée]],1)</f>
        <v>0.91666666666666641</v>
      </c>
      <c r="D71" s="46">
        <v>2.7777777777777779E-3</v>
      </c>
      <c r="E71" s="76"/>
      <c r="F71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71" s="121"/>
    </row>
    <row r="72" spans="1:7" ht="32">
      <c r="A72" s="31">
        <f t="shared" si="1"/>
        <v>0.91666666666666641</v>
      </c>
      <c r="B72" s="40" t="s">
        <v>72</v>
      </c>
      <c r="C72" s="35">
        <f>MOD(SAMEDI23[[#This Row],[Heure ]]+SAMEDI23[[#This Row],[Durée]],1)</f>
        <v>0.93472222222222201</v>
      </c>
      <c r="D72" s="46">
        <v>1.8055555555555557E-2</v>
      </c>
      <c r="E72" s="76"/>
      <c r="F72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Magazine réalisé par des personnes en situation de handicap de la Fondation Clair Bois</v>
      </c>
      <c r="G72" s="121"/>
    </row>
    <row r="73" spans="1:7" ht="16">
      <c r="A73" s="31">
        <f>MOD(A72+D72,1)</f>
        <v>0.93472222222222201</v>
      </c>
      <c r="B73" s="40" t="s">
        <v>18</v>
      </c>
      <c r="C73" s="36">
        <f>MOD(SAMEDI23[[#This Row],[Heure ]]+SAMEDI23[[#This Row],[Durée]],1)</f>
        <v>0.93749999999999978</v>
      </c>
      <c r="D73" s="46">
        <v>2.7777777777777779E-3</v>
      </c>
      <c r="E73" s="76"/>
      <c r="F73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73" s="121"/>
    </row>
    <row r="74" spans="1:7" ht="16">
      <c r="A74" s="31">
        <f t="shared" ref="A74:A79" si="2">MOD(A73+D73,1)</f>
        <v>0.93749999999999978</v>
      </c>
      <c r="B74" s="40" t="s">
        <v>62</v>
      </c>
      <c r="C74" s="35">
        <f>MOD(SAMEDI23[[#This Row],[Heure ]]+SAMEDI23[[#This Row],[Durée]],1)</f>
        <v>0.94166666666666643</v>
      </c>
      <c r="D74" s="46">
        <v>4.1666666666666666E-3</v>
      </c>
      <c r="E74" s="76"/>
      <c r="F74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La culture à Genève c’est Cult.</v>
      </c>
      <c r="G74" s="121"/>
    </row>
    <row r="75" spans="1:7" ht="16">
      <c r="A75" s="31">
        <f t="shared" si="2"/>
        <v>0.94166666666666643</v>
      </c>
      <c r="B75" s="40" t="s">
        <v>25</v>
      </c>
      <c r="C75" s="36">
        <f>MOD(SAMEDI23[[#This Row],[Heure ]]+SAMEDI23[[#This Row],[Durée]],1)</f>
        <v>0.94583333333333308</v>
      </c>
      <c r="D75" s="46">
        <v>4.1666666666666666E-3</v>
      </c>
      <c r="E75" s="78"/>
      <c r="F75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porte-voix de la musique actuelle</v>
      </c>
      <c r="G75" s="121"/>
    </row>
    <row r="76" spans="1:7" ht="16">
      <c r="A76" s="31">
        <f t="shared" si="2"/>
        <v>0.94583333333333308</v>
      </c>
      <c r="B76" s="40" t="s">
        <v>26</v>
      </c>
      <c r="C76" s="35">
        <f>MOD(SAMEDI23[[#This Row],[Heure ]]+SAMEDI23[[#This Row],[Durée]],1)</f>
        <v>0.95138888888888862</v>
      </c>
      <c r="D76" s="46">
        <v>5.5555555555555558E-3</v>
      </c>
      <c r="E76" s="76"/>
      <c r="F76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Une fois par mois, découvrez le projet de coopération d’une ONG genevoise</v>
      </c>
      <c r="G76" s="121"/>
    </row>
    <row r="77" spans="1:7" ht="16">
      <c r="A77" s="31">
        <f t="shared" si="2"/>
        <v>0.95138888888888862</v>
      </c>
      <c r="B77" s="40" t="s">
        <v>17</v>
      </c>
      <c r="C77" s="36">
        <f>MOD(SAMEDI23[[#This Row],[Heure ]]+SAMEDI23[[#This Row],[Durée]],1)</f>
        <v>0.95555555555555527</v>
      </c>
      <c r="D77" s="46">
        <v>4.1666666666666666E-3</v>
      </c>
      <c r="E77" s="76"/>
      <c r="F77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77" s="121"/>
    </row>
    <row r="78" spans="1:7" ht="16">
      <c r="A78" s="31">
        <f t="shared" si="2"/>
        <v>0.95555555555555527</v>
      </c>
      <c r="B78" s="40" t="s">
        <v>18</v>
      </c>
      <c r="C78" s="35">
        <f>MOD(SAMEDI23[[#This Row],[Heure ]]+SAMEDI23[[#This Row],[Durée]],1)</f>
        <v>0.95833333333333304</v>
      </c>
      <c r="D78" s="46">
        <v>2.7777777777777779E-3</v>
      </c>
      <c r="E78" s="76"/>
      <c r="F78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78" s="121"/>
    </row>
    <row r="79" spans="1:7" ht="16">
      <c r="A79" s="31">
        <f t="shared" si="2"/>
        <v>0.95833333333333304</v>
      </c>
      <c r="B79" s="40" t="s">
        <v>24</v>
      </c>
      <c r="C79" s="36">
        <f>MOD(SAMEDI23[[#This Row],[Heure ]]+SAMEDI23[[#This Row],[Durée]],1)</f>
        <v>0.97499999999999976</v>
      </c>
      <c r="D79" s="46">
        <v>1.6666666666666666E-2</v>
      </c>
      <c r="E79" s="76"/>
      <c r="F79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Le magazine du terroir genevois présenté par Valentin Emery</v>
      </c>
      <c r="G79" s="121"/>
    </row>
    <row r="80" spans="1:7" ht="16">
      <c r="A80" s="31">
        <f>MOD(A79+D79,1)</f>
        <v>0.97499999999999976</v>
      </c>
      <c r="B80" s="40" t="s">
        <v>17</v>
      </c>
      <c r="C80" s="35">
        <f>MOD(SAMEDI23[[#This Row],[Heure ]]+SAMEDI23[[#This Row],[Durée]],1)</f>
        <v>0.97638888888888864</v>
      </c>
      <c r="D80" s="46">
        <v>1.3888888888888889E-3</v>
      </c>
      <c r="E80" s="76"/>
      <c r="F80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80" s="121"/>
    </row>
    <row r="81" spans="1:7" ht="16">
      <c r="A81" s="31">
        <f t="shared" ref="A81:A84" si="3">MOD(A80+D80,1)</f>
        <v>0.97638888888888864</v>
      </c>
      <c r="B81" s="40" t="s">
        <v>18</v>
      </c>
      <c r="C81" s="36">
        <f>MOD(SAMEDI23[[#This Row],[Heure ]]+SAMEDI23[[#This Row],[Durée]],1)</f>
        <v>0.97916666666666641</v>
      </c>
      <c r="D81" s="46">
        <v>2.7777777777777779E-3</v>
      </c>
      <c r="E81" s="76"/>
      <c r="F81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81" s="121"/>
    </row>
    <row r="82" spans="1:7" ht="16">
      <c r="A82" s="31">
        <f t="shared" si="3"/>
        <v>0.97916666666666641</v>
      </c>
      <c r="B82" s="40" t="s">
        <v>66</v>
      </c>
      <c r="C82" s="35">
        <f>MOD(SAMEDI23[[#This Row],[Heure ]]+SAMEDI23[[#This Row],[Durée]],1)</f>
        <v>0.99722222222222201</v>
      </c>
      <c r="D82" s="46">
        <v>1.8055555555555557E-2</v>
      </c>
      <c r="E82" s="76"/>
      <c r="F82" s="17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>magazine de la durabilité présenté par Philippe Verdier</v>
      </c>
      <c r="G82" s="121"/>
    </row>
    <row r="83" spans="1:7" ht="16">
      <c r="A83" s="31">
        <f t="shared" si="3"/>
        <v>0.99722222222222201</v>
      </c>
      <c r="B83" s="40" t="s">
        <v>18</v>
      </c>
      <c r="C83" s="36">
        <f>MOD(SAMEDI23[[#This Row],[Heure ]]+SAMEDI23[[#This Row],[Durée]],1)</f>
        <v>0.99999999999999978</v>
      </c>
      <c r="D83" s="46">
        <v>2.7777777777777779E-3</v>
      </c>
      <c r="E83" s="76"/>
      <c r="F83" s="18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83" s="121"/>
    </row>
    <row r="84" spans="1:7" ht="16">
      <c r="A84" s="31">
        <f t="shared" si="3"/>
        <v>0.99999999999999978</v>
      </c>
      <c r="B84" s="40"/>
      <c r="C84" s="38">
        <f>MOD(SAMEDI23[[#This Row],[Heure ]]+SAMEDI23[[#This Row],[Durée]],1)</f>
        <v>0.99999999999999978</v>
      </c>
      <c r="D84" s="46"/>
      <c r="E84" s="76"/>
      <c r="F84" s="14" t="str">
        <f>IF(SAMEDI23[[#This Row],[Emission]]="CA BOUGE A LA MAISON ","Cours de gym pour seniors",IF(SAMEDI23[[#This Row],[Emission]]="LE JOURNAL ","Le rendez-vous quotidien d'information proposé par la rédaction",IF(SAMEDI23[[#This Row],[Emission]]="CITE SENIOR ","Conférences, ateliers, divertissement, activités physiques, une sélection d'activités destinées aux seniors",IF(SAMEDI23[[#This Row],[Emission]]="SPORT PASSION ","Les bénévoles et les associations sportives à l’honneur",IF(SAMEDI23[[#This Row],[Emission]]="IMMERSION ","Plongée dans les métiers d’urgence avec Denis Palma",IF(SAMEDI23[[#This Row],[Emission]]="OBJECTIF TERRE ","Le magazine du terroir genevois présenté par Valentin Emery",IF(SAMEDI23[[#This Row],[Emission]]="METEO ","Les nouvelles du ciel présentées par Ellen Batelaan",IF(SAMEDI23[[#This Row],[Emission]]="LES YEUX DANS LES YEUX ","Un entretien serré d’actualité mené par Pascal Décaillet",IF(SAMEDI23[[#This Row],[Emission]]="GENEVE A CHAUD ","Le débat politique et citoyen présenté par Pascal Décaillet",IF(SAMEDI23[[#This Row],[Emission]]="GRAND GENEVE A CHAUD DIRECT ","Le débat politique et citoyen présenté par Pascal Décaillet",IF(SAMEDI23[[#This Row],[Emission]]="ESPRIT SOLIDAIR ","Une fois par mois, découvrez le projet de coopération d’une ONG genevoise",IF(SAMEDI23[[#This Row],[Emission]]="LE GENIE DES METIERS ","Au coeur de la formation et de l'apprentissage",IF(SAMEDI23[[#This Row],[Emission]]="ESPRIT SOLIDAIRE","Une fois par mois, découvrez le projet de coopération d’une ONG genevoise",IF(SAMEDI23[[#This Row],[Emission]]="LE MONDE DE DEMAIN ","Une émission sur l’industrie et l’innovation genevoise",IF(SAMEDI23[[#This Row],[Emission]]="GO SOLUTIONS DURABLES ","magazine de la durabilité présenté par Philippe Verdier",IF(SAMEDI23[[#This Row],[Emission]]="GENEVE GRANDEUR NATURE ","Le magazine sur la nature proposé par Coline Utz",IF(SAMEDI23[[#This Row],[Emission]]="ENSEMBLE ","L’émission transfrontalière présentée par Céline Argento",IF(SAMEDI23[[#This Row],[Emission]]="COULEUR GRENAT ","Le rendez-vous sportif des clubs du Servette (football, hockey, rugby)",IF(SAMEDI23[[#This Row],[Emission]]="CULT ","La culture à Genève c’est Cult.",IF(SAMEDI23[[#This Row],[Emission]]="MEGAPHONE ","Le porte-voix de la musique actuelle",IF(SAMEDI23[[#This Row],[Emission]]="GENEVA SHOW ","Une personnalité marquante de la Suisse sous le feu des questions de Valentin Emery et Jérémy Seydoux",IF(SAMEDI23[[#This Row],[Emission]]="AGENDA D'ELLEN","L’agenda du week-end proposé par Ellen Batelaan",IF(SAMEDI23[[#This Row],[Emission]]="SINGULARITE ","Magazine réalisé par des personnes en situation de handicap de la Fondation Clair Bois",IF(SAMEDI23[[#This Row],[Emission]]="TOUDOU ","Le magazine des animaux de compagnie présenté par Lolita Morena",IF(SAMEDI23[[#This Row],[Emission]]="LES SPORTS ","Toute l’actualité sportive de Genève et sa région",IF(SAMEDI23[[#This Row],[Emission]]="LES SPORTS DIRECT ","Toute l’actualité sportive de Genève et sa région",IF(SAMEDI23[[#This Row],[Emission]]="LE POING part 1","Le Talk politique et société présenté par Laetitia Guinand",IF(SAMEDI23[[#This Row],[Emission]]="LE POING part 2","Le Talk politique et société présenté par Laetitia Guinand",""))))))))))))))))))))))))))))</f>
        <v/>
      </c>
      <c r="G84" s="121"/>
    </row>
  </sheetData>
  <mergeCells count="1">
    <mergeCell ref="A1:G1"/>
  </mergeCells>
  <conditionalFormatting sqref="I42:J47 J49 I48:I49 A2:D3 F2:G3 B15:D84 F15:G84 E2">
    <cfRule type="containsText" dxfId="72" priority="30" operator="containsText" text="REPLAY DIMANCHE">
      <formula>NOT(ISERROR(SEARCH("REPLAY DIMANCHE",A2)))</formula>
    </cfRule>
    <cfRule type="containsText" dxfId="71" priority="31" operator="containsText" text="COMBLAGE">
      <formula>NOT(ISERROR(SEARCH("COMBLAGE",A2)))</formula>
    </cfRule>
  </conditionalFormatting>
  <conditionalFormatting sqref="I42:J47 J49 I48:I49">
    <cfRule type="containsText" dxfId="70" priority="29" operator="containsText" text="Concert">
      <formula>NOT(ISERROR(SEARCH("Concert",I42)))</formula>
    </cfRule>
    <cfRule type="containsText" dxfId="69" priority="32" operator="containsText" text="LIVE">
      <formula>NOT(ISERROR(SEARCH("LIVE",I42)))</formula>
    </cfRule>
    <cfRule type="containsText" dxfId="68" priority="33" operator="containsText" text="PUB">
      <formula>NOT(ISERROR(SEARCH("PUB",I42)))</formula>
    </cfRule>
    <cfRule type="containsText" dxfId="67" priority="34" operator="containsText" text="REPLAY ACTU">
      <formula>NOT(ISERROR(SEARCH("REPLAY ACTU",I42)))</formula>
    </cfRule>
    <cfRule type="containsText" dxfId="66" priority="35" operator="containsText" text="REPLAY MAG">
      <formula>NOT(ISERROR(SEARCH("REPLAY MAG",I42)))</formula>
    </cfRule>
  </conditionalFormatting>
  <conditionalFormatting sqref="A4:C4 B5:C14 A5:A84 F4:G14">
    <cfRule type="containsText" dxfId="65" priority="21" operator="containsText" text="REPLAY DIMANCHE">
      <formula>NOT(ISERROR(SEARCH("REPLAY DIMANCHE",A4)))</formula>
    </cfRule>
    <cfRule type="containsText" dxfId="64" priority="22" operator="containsText" text="COMBLAGE">
      <formula>NOT(ISERROR(SEARCH("COMBLAGE",A4)))</formula>
    </cfRule>
  </conditionalFormatting>
  <conditionalFormatting sqref="A4:C4 B5:C14 A5:A84 A3:D3 B15:D84 F3:G84">
    <cfRule type="containsText" dxfId="63" priority="23" operator="containsText" text="JOURNAL">
      <formula>NOT(ISERROR(SEARCH("JOURNAL",A3)))</formula>
    </cfRule>
    <cfRule type="containsText" dxfId="62" priority="24" operator="containsText" text="LIVE">
      <formula>NOT(ISERROR(SEARCH("LIVE",A3)))</formula>
    </cfRule>
    <cfRule type="containsText" dxfId="61" priority="25" operator="containsText" text="PUB">
      <formula>NOT(ISERROR(SEARCH("PUB",A3)))</formula>
    </cfRule>
    <cfRule type="containsText" dxfId="60" priority="26" operator="containsText" text="REPLAY ACTU">
      <formula>NOT(ISERROR(SEARCH("REPLAY ACTU",A3)))</formula>
    </cfRule>
    <cfRule type="containsText" dxfId="59" priority="27" operator="containsText" text="REPLAY MAG">
      <formula>NOT(ISERROR(SEARCH("REPLAY MAG",A3)))</formula>
    </cfRule>
  </conditionalFormatting>
  <conditionalFormatting sqref="A4:C4 B5:C14 A5:A84 A3:D3 B15:D84 F3:G84">
    <cfRule type="containsText" dxfId="58" priority="20" operator="containsText" text="Concert">
      <formula>NOT(ISERROR(SEARCH("Concert",A3)))</formula>
    </cfRule>
  </conditionalFormatting>
  <conditionalFormatting sqref="A4:C4 B5:C14 A5:A84 A2:D3 B15:D84 E2:G2 F3:G84">
    <cfRule type="containsText" dxfId="57" priority="19" operator="containsText" text="Comblage">
      <formula>NOT(ISERROR(SEARCH("Comblage",A2)))</formula>
    </cfRule>
  </conditionalFormatting>
  <conditionalFormatting sqref="D4:D14">
    <cfRule type="containsText" dxfId="56" priority="12" operator="containsText" text="REPLAY DIMANCHE">
      <formula>NOT(ISERROR(SEARCH("REPLAY DIMANCHE",D4)))</formula>
    </cfRule>
    <cfRule type="containsText" dxfId="55" priority="13" operator="containsText" text="COMBLAGE">
      <formula>NOT(ISERROR(SEARCH("COMBLAGE",D4)))</formula>
    </cfRule>
  </conditionalFormatting>
  <conditionalFormatting sqref="D4:D14">
    <cfRule type="containsText" dxfId="54" priority="14" operator="containsText" text="JOURNAL">
      <formula>NOT(ISERROR(SEARCH("JOURNAL",D4)))</formula>
    </cfRule>
    <cfRule type="containsText" dxfId="53" priority="15" operator="containsText" text="LIVE">
      <formula>NOT(ISERROR(SEARCH("LIVE",D4)))</formula>
    </cfRule>
    <cfRule type="containsText" dxfId="52" priority="16" operator="containsText" text="PUB">
      <formula>NOT(ISERROR(SEARCH("PUB",D4)))</formula>
    </cfRule>
    <cfRule type="containsText" dxfId="51" priority="17" operator="containsText" text="REPLAY ACTU">
      <formula>NOT(ISERROR(SEARCH("REPLAY ACTU",D4)))</formula>
    </cfRule>
    <cfRule type="containsText" dxfId="50" priority="18" operator="containsText" text="REPLAY MAG">
      <formula>NOT(ISERROR(SEARCH("REPLAY MAG",D4)))</formula>
    </cfRule>
  </conditionalFormatting>
  <conditionalFormatting sqref="D4:D14">
    <cfRule type="containsText" dxfId="49" priority="11" operator="containsText" text="Concert">
      <formula>NOT(ISERROR(SEARCH("Concert",D4)))</formula>
    </cfRule>
  </conditionalFormatting>
  <conditionalFormatting sqref="D4:D14">
    <cfRule type="containsText" dxfId="48" priority="10" operator="containsText" text="Comblage">
      <formula>NOT(ISERROR(SEARCH("Comblage",D4)))</formula>
    </cfRule>
  </conditionalFormatting>
  <conditionalFormatting sqref="E3 E5:E46 E48:E84">
    <cfRule type="containsText" dxfId="47" priority="7" operator="containsText" text="REPLAY DIMANCHE">
      <formula>NOT(ISERROR(SEARCH("REPLAY DIMANCHE",E3)))</formula>
    </cfRule>
    <cfRule type="containsText" dxfId="46" priority="8" operator="containsText" text="COMBLAGE">
      <formula>NOT(ISERROR(SEARCH("COMBLAGE",E3)))</formula>
    </cfRule>
  </conditionalFormatting>
  <conditionalFormatting sqref="E3 E5:E46 E48:E84">
    <cfRule type="containsText" dxfId="45" priority="3" operator="containsText" text="LIVE">
      <formula>NOT(ISERROR(SEARCH("LIVE",E3)))</formula>
    </cfRule>
    <cfRule type="containsText" dxfId="44" priority="4" operator="containsText" text="PUB">
      <formula>NOT(ISERROR(SEARCH("PUB",E3)))</formula>
    </cfRule>
    <cfRule type="containsText" dxfId="43" priority="5" operator="containsText" text="REPLAY ACTU">
      <formula>NOT(ISERROR(SEARCH("REPLAY ACTU",E3)))</formula>
    </cfRule>
    <cfRule type="containsText" dxfId="42" priority="6" operator="containsText" text="REPLAY MAG">
      <formula>NOT(ISERROR(SEARCH("REPLAY MAG",E3)))</formula>
    </cfRule>
  </conditionalFormatting>
  <conditionalFormatting sqref="E3 E46">
    <cfRule type="containsText" dxfId="41" priority="2" operator="containsText" text="Concert">
      <formula>NOT(ISERROR(SEARCH("Concert",E3)))</formula>
    </cfRule>
  </conditionalFormatting>
  <conditionalFormatting sqref="E3 E5:E46 E48:E84">
    <cfRule type="containsText" dxfId="40" priority="1" operator="containsText" text="Comblage">
      <formula>NOT(ISERROR(SEARCH("Comblage",E3)))</formula>
    </cfRule>
  </conditionalFormatting>
  <conditionalFormatting sqref="E3:E84">
    <cfRule type="containsBlanks" dxfId="39" priority="9">
      <formula>LEN(TRIM(E3))=0</formula>
    </cfRule>
  </conditionalFormatting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CD463A8-2C42-C147-B204-D41F4102C26B}">
          <x14:formula1>
            <xm:f>'Menus déroulants'!$E$1:$E$3</xm:f>
          </x14:formula1>
          <xm:sqref>E3:E84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9B10C8"/>
  </sheetPr>
  <dimension ref="A1:J105"/>
  <sheetViews>
    <sheetView showGridLines="0" topLeftCell="A2" zoomScale="87" zoomScaleNormal="87" workbookViewId="0">
      <selection activeCell="M20" sqref="M20"/>
    </sheetView>
  </sheetViews>
  <sheetFormatPr baseColWidth="10" defaultRowHeight="15"/>
  <cols>
    <col min="1" max="1" width="18.6640625" customWidth="1"/>
    <col min="2" max="2" width="40.6640625" customWidth="1"/>
    <col min="3" max="3" width="17.6640625" customWidth="1"/>
    <col min="4" max="4" width="15.6640625" customWidth="1"/>
    <col min="5" max="5" width="21.83203125" customWidth="1"/>
    <col min="6" max="6" width="60.83203125" customWidth="1"/>
    <col min="7" max="7" width="20.83203125" customWidth="1"/>
    <col min="8" max="8" width="25.83203125" customWidth="1"/>
    <col min="9" max="9" width="17.6640625" customWidth="1"/>
  </cols>
  <sheetData>
    <row r="1" spans="1:7" ht="38" customHeight="1">
      <c r="A1" s="160" t="s">
        <v>6</v>
      </c>
      <c r="B1" s="160"/>
      <c r="C1" s="160"/>
      <c r="D1" s="160"/>
      <c r="E1" s="160"/>
      <c r="F1" s="160"/>
      <c r="G1" s="160"/>
    </row>
    <row r="2" spans="1:7" ht="18" thickBot="1">
      <c r="A2" s="7" t="s">
        <v>7</v>
      </c>
      <c r="B2" s="21" t="s">
        <v>8</v>
      </c>
      <c r="C2" s="15" t="s">
        <v>9</v>
      </c>
      <c r="D2" s="39" t="s">
        <v>10</v>
      </c>
      <c r="E2" s="39" t="s">
        <v>84</v>
      </c>
      <c r="F2" s="15" t="s">
        <v>57</v>
      </c>
      <c r="G2" s="21" t="s">
        <v>11</v>
      </c>
    </row>
    <row r="3" spans="1:7" ht="16">
      <c r="A3" s="88">
        <v>0</v>
      </c>
      <c r="B3" s="22" t="s">
        <v>14</v>
      </c>
      <c r="C3" s="34">
        <f>MOD(DIMANCHE24[[#This Row],[Heure ]]+DIMANCHE24[[#This Row],[Durée]],1)</f>
        <v>8.3333333333333332E-3</v>
      </c>
      <c r="D3" s="46">
        <v>8.3333333333333332E-3</v>
      </c>
      <c r="E3" s="76"/>
      <c r="F3" s="16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3" s="21"/>
    </row>
    <row r="4" spans="1:7" ht="16">
      <c r="A4" s="89">
        <f>MOD(A3+D3,1)</f>
        <v>8.3333333333333332E-3</v>
      </c>
      <c r="B4" s="22" t="s">
        <v>69</v>
      </c>
      <c r="C4" s="35">
        <f>MOD(DIMANCHE24[[#This Row],[Heure ]]+DIMANCHE24[[#This Row],[Durée]],1)</f>
        <v>1.6666666666666666E-2</v>
      </c>
      <c r="D4" s="46">
        <v>8.3333333333333332E-3</v>
      </c>
      <c r="E4" s="76"/>
      <c r="F4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sur la nature proposé par Coline Utz</v>
      </c>
      <c r="G4" s="28"/>
    </row>
    <row r="5" spans="1:7" ht="16">
      <c r="A5" s="89">
        <f t="shared" ref="A5:A69" si="0">MOD(A4+D4,1)</f>
        <v>1.6666666666666666E-2</v>
      </c>
      <c r="B5" s="22" t="s">
        <v>17</v>
      </c>
      <c r="C5" s="36">
        <f>MOD(DIMANCHE24[[#This Row],[Heure ]]+DIMANCHE24[[#This Row],[Durée]],1)</f>
        <v>1.8055555555555554E-2</v>
      </c>
      <c r="D5" s="46">
        <v>1.3888888888888889E-3</v>
      </c>
      <c r="E5" s="76"/>
      <c r="F5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5" s="28"/>
    </row>
    <row r="6" spans="1:7" ht="16">
      <c r="A6" s="89">
        <f t="shared" si="0"/>
        <v>1.8055555555555554E-2</v>
      </c>
      <c r="B6" s="22" t="s">
        <v>18</v>
      </c>
      <c r="C6" s="35">
        <f>MOD(DIMANCHE24[[#This Row],[Heure ]]+DIMANCHE24[[#This Row],[Durée]],1)</f>
        <v>2.0833333333333332E-2</v>
      </c>
      <c r="D6" s="46">
        <v>2.7777777777777779E-3</v>
      </c>
      <c r="E6" s="76"/>
      <c r="F6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6" s="28"/>
    </row>
    <row r="7" spans="1:7" ht="16">
      <c r="A7" s="89">
        <f t="shared" si="0"/>
        <v>2.0833333333333332E-2</v>
      </c>
      <c r="B7" s="22" t="s">
        <v>19</v>
      </c>
      <c r="C7" s="36">
        <f>MOD(DIMANCHE24[[#This Row],[Heure ]]+DIMANCHE24[[#This Row],[Durée]],1)</f>
        <v>2.9166666666666667E-2</v>
      </c>
      <c r="D7" s="46">
        <v>8.3333333333333332E-3</v>
      </c>
      <c r="E7" s="76"/>
      <c r="F7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émission sur l’industrie et l’innovation genevoise</v>
      </c>
      <c r="G7" s="28"/>
    </row>
    <row r="8" spans="1:7" ht="16">
      <c r="A8" s="89">
        <f t="shared" si="0"/>
        <v>2.9166666666666667E-2</v>
      </c>
      <c r="B8" s="22" t="s">
        <v>76</v>
      </c>
      <c r="C8" s="35">
        <f>MOD(DIMANCHE24[[#This Row],[Heure ]]+DIMANCHE24[[#This Row],[Durée]],1)</f>
        <v>3.3333333333333333E-2</v>
      </c>
      <c r="D8" s="46">
        <v>4.1666666666666666E-3</v>
      </c>
      <c r="E8" s="76"/>
      <c r="F8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Au coeur de la formation et de l'apprentissage</v>
      </c>
      <c r="G8" s="28"/>
    </row>
    <row r="9" spans="1:7" ht="16">
      <c r="A9" s="89">
        <f t="shared" si="0"/>
        <v>3.3333333333333333E-2</v>
      </c>
      <c r="B9" s="22" t="s">
        <v>23</v>
      </c>
      <c r="C9" s="36">
        <f>MOD(DIMANCHE24[[#This Row],[Heure ]]+DIMANCHE24[[#This Row],[Durée]],1)</f>
        <v>3.888888888888889E-2</v>
      </c>
      <c r="D9" s="46">
        <v>5.5555555555555558E-3</v>
      </c>
      <c r="E9" s="77"/>
      <c r="F9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rendez-vous sportif des clubs du Servette (football, hockey, rugby)</v>
      </c>
      <c r="G9" s="28"/>
    </row>
    <row r="10" spans="1:7" ht="16">
      <c r="A10" s="89">
        <f t="shared" si="0"/>
        <v>3.888888888888889E-2</v>
      </c>
      <c r="B10" s="22" t="s">
        <v>18</v>
      </c>
      <c r="C10" s="35">
        <f>MOD(DIMANCHE24[[#This Row],[Heure ]]+DIMANCHE24[[#This Row],[Durée]],1)</f>
        <v>4.1666666666666664E-2</v>
      </c>
      <c r="D10" s="46">
        <v>2.7777777777777779E-3</v>
      </c>
      <c r="E10" s="76"/>
      <c r="F10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10" s="28"/>
    </row>
    <row r="11" spans="1:7" ht="16">
      <c r="A11" s="89">
        <f t="shared" si="0"/>
        <v>4.1666666666666664E-2</v>
      </c>
      <c r="B11" s="22" t="s">
        <v>62</v>
      </c>
      <c r="C11" s="36">
        <f>MOD(DIMANCHE24[[#This Row],[Heure ]]+DIMANCHE24[[#This Row],[Durée]],1)</f>
        <v>4.583333333333333E-2</v>
      </c>
      <c r="D11" s="46">
        <v>4.1666666666666666E-3</v>
      </c>
      <c r="E11" s="76"/>
      <c r="F11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La culture à Genève c’est Cult.</v>
      </c>
      <c r="G11" s="28"/>
    </row>
    <row r="12" spans="1:7" ht="16">
      <c r="A12" s="89">
        <f t="shared" si="0"/>
        <v>4.583333333333333E-2</v>
      </c>
      <c r="B12" s="22" t="s">
        <v>25</v>
      </c>
      <c r="C12" s="35">
        <f>MOD(DIMANCHE24[[#This Row],[Heure ]]+DIMANCHE24[[#This Row],[Durée]],1)</f>
        <v>4.9999999999999996E-2</v>
      </c>
      <c r="D12" s="46">
        <v>4.1666666666666666E-3</v>
      </c>
      <c r="E12" s="76"/>
      <c r="F12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porte-voix de la musique actuelle</v>
      </c>
      <c r="G12" s="28"/>
    </row>
    <row r="13" spans="1:7" ht="16">
      <c r="A13" s="89">
        <f t="shared" si="0"/>
        <v>4.9999999999999996E-2</v>
      </c>
      <c r="B13" s="22" t="s">
        <v>17</v>
      </c>
      <c r="C13" s="36">
        <f>MOD(DIMANCHE24[[#This Row],[Heure ]]+DIMANCHE24[[#This Row],[Durée]],1)</f>
        <v>5.347222222222222E-2</v>
      </c>
      <c r="D13" s="46">
        <v>3.472222222222222E-3</v>
      </c>
      <c r="E13" s="76"/>
      <c r="F13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13" s="28"/>
    </row>
    <row r="14" spans="1:7" ht="16">
      <c r="A14" s="89">
        <f t="shared" si="0"/>
        <v>5.347222222222222E-2</v>
      </c>
      <c r="B14" s="22" t="s">
        <v>26</v>
      </c>
      <c r="C14" s="35">
        <f>MOD(DIMANCHE24[[#This Row],[Heure ]]+DIMANCHE24[[#This Row],[Durée]],1)</f>
        <v>5.9027777777777776E-2</v>
      </c>
      <c r="D14" s="46">
        <v>5.5555555555555558E-3</v>
      </c>
      <c r="E14" s="82"/>
      <c r="F14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fois par mois, découvrez le projet de coopération d’une ONG genevoise</v>
      </c>
      <c r="G14" s="28"/>
    </row>
    <row r="15" spans="1:7" ht="16">
      <c r="A15" s="89">
        <f t="shared" si="0"/>
        <v>5.9027777777777776E-2</v>
      </c>
      <c r="B15" s="22" t="s">
        <v>24</v>
      </c>
      <c r="C15" s="36">
        <f>MOD(DIMANCHE24[[#This Row],[Heure ]]+DIMANCHE24[[#This Row],[Durée]],1)</f>
        <v>7.6388888888888895E-2</v>
      </c>
      <c r="D15" s="46">
        <v>1.7361111111111112E-2</v>
      </c>
      <c r="E15" s="76"/>
      <c r="F15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du terroir genevois présenté par Valentin Emery</v>
      </c>
      <c r="G15" s="28"/>
    </row>
    <row r="16" spans="1:7" ht="16">
      <c r="A16" s="89">
        <f t="shared" si="0"/>
        <v>7.6388888888888895E-2</v>
      </c>
      <c r="B16" s="22" t="s">
        <v>76</v>
      </c>
      <c r="C16" s="35">
        <f>MOD(DIMANCHE24[[#This Row],[Heure ]]+DIMANCHE24[[#This Row],[Durée]],1)</f>
        <v>8.0555555555555561E-2</v>
      </c>
      <c r="D16" s="46">
        <v>4.1666666666666666E-3</v>
      </c>
      <c r="E16" s="76"/>
      <c r="F16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Au coeur de la formation et de l'apprentissage</v>
      </c>
      <c r="G16" s="28"/>
    </row>
    <row r="17" spans="1:7" ht="16">
      <c r="A17" s="89">
        <f t="shared" si="0"/>
        <v>8.0555555555555561E-2</v>
      </c>
      <c r="B17" s="22" t="s">
        <v>18</v>
      </c>
      <c r="C17" s="36">
        <f>MOD(DIMANCHE24[[#This Row],[Heure ]]+DIMANCHE24[[#This Row],[Durée]],1)</f>
        <v>8.3333333333333343E-2</v>
      </c>
      <c r="D17" s="46">
        <v>2.7777777777777779E-3</v>
      </c>
      <c r="E17" s="76"/>
      <c r="F17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17" s="28"/>
    </row>
    <row r="18" spans="1:7" ht="16">
      <c r="A18" s="89">
        <f t="shared" si="0"/>
        <v>8.3333333333333343E-2</v>
      </c>
      <c r="B18" s="22" t="s">
        <v>14</v>
      </c>
      <c r="C18" s="35">
        <f>MOD(DIMANCHE24[[#This Row],[Heure ]]+DIMANCHE24[[#This Row],[Durée]],1)</f>
        <v>9.1666666666666674E-2</v>
      </c>
      <c r="D18" s="46">
        <v>8.3333333333333332E-3</v>
      </c>
      <c r="E18" s="76"/>
      <c r="F18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18" s="28"/>
    </row>
    <row r="19" spans="1:7" ht="16">
      <c r="A19" s="89">
        <f t="shared" si="0"/>
        <v>9.1666666666666674E-2</v>
      </c>
      <c r="B19" s="22" t="s">
        <v>69</v>
      </c>
      <c r="C19" s="36">
        <f>MOD(DIMANCHE24[[#This Row],[Heure ]]+DIMANCHE24[[#This Row],[Durée]],1)</f>
        <v>0.1</v>
      </c>
      <c r="D19" s="46">
        <v>8.3333333333333332E-3</v>
      </c>
      <c r="E19" s="76"/>
      <c r="F19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sur la nature proposé par Coline Utz</v>
      </c>
      <c r="G19" s="28"/>
    </row>
    <row r="20" spans="1:7" ht="16">
      <c r="A20" s="89">
        <f t="shared" si="0"/>
        <v>0.1</v>
      </c>
      <c r="B20" s="22" t="s">
        <v>32</v>
      </c>
      <c r="C20" s="35">
        <f>MOD(DIMANCHE24[[#This Row],[Heure ]]+DIMANCHE24[[#This Row],[Durée]],1)</f>
        <v>0.11805555555555557</v>
      </c>
      <c r="D20" s="46">
        <v>1.8055555555555557E-2</v>
      </c>
      <c r="E20" s="76"/>
      <c r="F20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Plongée dans les métiers d’urgence avec Denis Palma</v>
      </c>
      <c r="G20" s="28"/>
    </row>
    <row r="21" spans="1:7" ht="16">
      <c r="A21" s="89">
        <f t="shared" si="0"/>
        <v>0.11805555555555557</v>
      </c>
      <c r="B21" s="22" t="s">
        <v>62</v>
      </c>
      <c r="C21" s="36">
        <f>MOD(DIMANCHE24[[#This Row],[Heure ]]+DIMANCHE24[[#This Row],[Durée]],1)</f>
        <v>0.12222222222222223</v>
      </c>
      <c r="D21" s="46">
        <v>4.1666666666666666E-3</v>
      </c>
      <c r="E21" s="76"/>
      <c r="F21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La culture à Genève c’est Cult.</v>
      </c>
      <c r="G21" s="28"/>
    </row>
    <row r="22" spans="1:7" ht="16">
      <c r="A22" s="89">
        <f t="shared" si="0"/>
        <v>0.12222222222222223</v>
      </c>
      <c r="B22" s="22" t="s">
        <v>18</v>
      </c>
      <c r="C22" s="35">
        <f>MOD(DIMANCHE24[[#This Row],[Heure ]]+DIMANCHE24[[#This Row],[Durée]],1)</f>
        <v>0.125</v>
      </c>
      <c r="D22" s="46">
        <v>2.7777777777777779E-3</v>
      </c>
      <c r="E22" s="76"/>
      <c r="F22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22" s="28"/>
    </row>
    <row r="23" spans="1:7" ht="16">
      <c r="A23" s="89">
        <f t="shared" si="0"/>
        <v>0.125</v>
      </c>
      <c r="B23" s="22" t="s">
        <v>70</v>
      </c>
      <c r="C23" s="36">
        <f>MOD(DIMANCHE24[[#This Row],[Heure ]]+DIMANCHE24[[#This Row],[Durée]],1)</f>
        <v>0.14305555555555555</v>
      </c>
      <c r="D23" s="46">
        <v>1.8055555555555557E-2</v>
      </c>
      <c r="E23" s="76"/>
      <c r="F23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L’émission transfrontalière présentée par Céline Argento</v>
      </c>
      <c r="G23" s="28"/>
    </row>
    <row r="24" spans="1:7" ht="16">
      <c r="A24" s="89">
        <f t="shared" si="0"/>
        <v>0.14305555555555555</v>
      </c>
      <c r="B24" s="22" t="s">
        <v>17</v>
      </c>
      <c r="C24" s="35">
        <f>MOD(DIMANCHE24[[#This Row],[Heure ]]+DIMANCHE24[[#This Row],[Durée]],1)</f>
        <v>0.14583333333333331</v>
      </c>
      <c r="D24" s="46">
        <v>2.7777777777777779E-3</v>
      </c>
      <c r="E24" s="76"/>
      <c r="F24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24" s="28"/>
    </row>
    <row r="25" spans="1:7" ht="16">
      <c r="A25" s="89">
        <f t="shared" si="0"/>
        <v>0.14583333333333331</v>
      </c>
      <c r="B25" s="22" t="s">
        <v>66</v>
      </c>
      <c r="C25" s="36">
        <f>MOD(DIMANCHE24[[#This Row],[Heure ]]+DIMANCHE24[[#This Row],[Durée]],1)</f>
        <v>0.16388888888888886</v>
      </c>
      <c r="D25" s="46">
        <v>1.8055555555555557E-2</v>
      </c>
      <c r="E25" s="76"/>
      <c r="F25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magazine de la durabilité présenté par Philippe Verdier</v>
      </c>
      <c r="G25" s="28"/>
    </row>
    <row r="26" spans="1:7" ht="16">
      <c r="A26" s="89">
        <f t="shared" si="0"/>
        <v>0.16388888888888886</v>
      </c>
      <c r="B26" s="22" t="s">
        <v>18</v>
      </c>
      <c r="C26" s="35">
        <f>MOD(DIMANCHE24[[#This Row],[Heure ]]+DIMANCHE24[[#This Row],[Durée]],1)</f>
        <v>0.16666666666666663</v>
      </c>
      <c r="D26" s="46">
        <v>2.7777777777777779E-3</v>
      </c>
      <c r="E26" s="76"/>
      <c r="F26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26" s="28"/>
    </row>
    <row r="27" spans="1:7" ht="32">
      <c r="A27" s="89">
        <f t="shared" si="0"/>
        <v>0.16666666666666663</v>
      </c>
      <c r="B27" s="22" t="s">
        <v>60</v>
      </c>
      <c r="C27" s="36">
        <f>MOD(DIMANCHE24[[#This Row],[Heure ]]+DIMANCHE24[[#This Row],[Durée]],1)</f>
        <v>0.18472222222222218</v>
      </c>
      <c r="D27" s="46">
        <v>1.8055555555555557E-2</v>
      </c>
      <c r="E27" s="76"/>
      <c r="F27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G27" s="28"/>
    </row>
    <row r="28" spans="1:7" ht="16">
      <c r="A28" s="89">
        <f t="shared" si="0"/>
        <v>0.18472222222222218</v>
      </c>
      <c r="B28" s="22" t="s">
        <v>14</v>
      </c>
      <c r="C28" s="35">
        <f>MOD(DIMANCHE24[[#This Row],[Heure ]]+DIMANCHE24[[#This Row],[Durée]],1)</f>
        <v>0.19305555555555551</v>
      </c>
      <c r="D28" s="46">
        <v>8.3333333333333332E-3</v>
      </c>
      <c r="E28" s="76"/>
      <c r="F28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28" s="28"/>
    </row>
    <row r="29" spans="1:7" ht="16">
      <c r="A29" s="89">
        <f t="shared" si="0"/>
        <v>0.19305555555555551</v>
      </c>
      <c r="B29" s="22" t="s">
        <v>69</v>
      </c>
      <c r="C29" s="36">
        <f>MOD(DIMANCHE24[[#This Row],[Heure ]]+DIMANCHE24[[#This Row],[Durée]],1)</f>
        <v>0.20138888888888884</v>
      </c>
      <c r="D29" s="46">
        <v>8.3333333333333332E-3</v>
      </c>
      <c r="E29" s="76"/>
      <c r="F29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sur la nature proposé par Coline Utz</v>
      </c>
      <c r="G29" s="28"/>
    </row>
    <row r="30" spans="1:7" ht="16">
      <c r="A30" s="89">
        <f t="shared" si="0"/>
        <v>0.20138888888888884</v>
      </c>
      <c r="B30" s="22" t="s">
        <v>23</v>
      </c>
      <c r="C30" s="35">
        <f>MOD(DIMANCHE24[[#This Row],[Heure ]]+DIMANCHE24[[#This Row],[Durée]],1)</f>
        <v>0.2069444444444444</v>
      </c>
      <c r="D30" s="46">
        <v>5.5555555555555558E-3</v>
      </c>
      <c r="E30" s="76"/>
      <c r="F30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rendez-vous sportif des clubs du Servette (football, hockey, rugby)</v>
      </c>
      <c r="G30" s="28"/>
    </row>
    <row r="31" spans="1:7" ht="16">
      <c r="A31" s="89">
        <f t="shared" si="0"/>
        <v>0.2069444444444444</v>
      </c>
      <c r="B31" s="22" t="s">
        <v>18</v>
      </c>
      <c r="C31" s="36">
        <f>MOD(DIMANCHE24[[#This Row],[Heure ]]+DIMANCHE24[[#This Row],[Durée]],1)</f>
        <v>0.20833333333333329</v>
      </c>
      <c r="D31" s="46">
        <v>1.3888888888888889E-3</v>
      </c>
      <c r="E31" s="76"/>
      <c r="F31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31" s="28"/>
    </row>
    <row r="32" spans="1:7" ht="32">
      <c r="A32" s="89">
        <f t="shared" si="0"/>
        <v>0.20833333333333329</v>
      </c>
      <c r="B32" s="22" t="s">
        <v>72</v>
      </c>
      <c r="C32" s="35">
        <f>MOD(DIMANCHE24[[#This Row],[Heure ]]+DIMANCHE24[[#This Row],[Durée]],1)</f>
        <v>0.22638888888888883</v>
      </c>
      <c r="D32" s="46">
        <v>1.8055555555555557E-2</v>
      </c>
      <c r="E32" s="78"/>
      <c r="F32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Magazine réalisé par des personnes en situation de handicap de la Fondation Clair Bois</v>
      </c>
      <c r="G32" s="28"/>
    </row>
    <row r="33" spans="1:10" ht="16">
      <c r="A33" s="89">
        <f>MOD(A32+D32,1)</f>
        <v>0.22638888888888883</v>
      </c>
      <c r="B33" s="22" t="s">
        <v>19</v>
      </c>
      <c r="C33" s="36">
        <f>MOD(DIMANCHE24[[#This Row],[Heure ]]+DIMANCHE24[[#This Row],[Durée]],1)</f>
        <v>0.23472222222222217</v>
      </c>
      <c r="D33" s="46">
        <v>8.3333333333333332E-3</v>
      </c>
      <c r="E33" s="76"/>
      <c r="F33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émission sur l’industrie et l’innovation genevoise</v>
      </c>
      <c r="G33" s="28"/>
    </row>
    <row r="34" spans="1:10" ht="16">
      <c r="A34" s="89">
        <f t="shared" si="0"/>
        <v>0.23472222222222217</v>
      </c>
      <c r="B34" s="22" t="s">
        <v>76</v>
      </c>
      <c r="C34" s="35">
        <f>MOD(DIMANCHE24[[#This Row],[Heure ]]+DIMANCHE24[[#This Row],[Durée]],1)</f>
        <v>0.23888888888888885</v>
      </c>
      <c r="D34" s="46">
        <v>4.1666666666666666E-3</v>
      </c>
      <c r="E34" s="76"/>
      <c r="F34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Au coeur de la formation et de l'apprentissage</v>
      </c>
      <c r="G34" s="28"/>
    </row>
    <row r="35" spans="1:10" ht="21">
      <c r="A35" s="89">
        <f t="shared" si="0"/>
        <v>0.23888888888888885</v>
      </c>
      <c r="B35" s="22" t="s">
        <v>26</v>
      </c>
      <c r="C35" s="36">
        <f>MOD(DIMANCHE24[[#This Row],[Heure ]]+DIMANCHE24[[#This Row],[Durée]],1)</f>
        <v>0.24444444444444441</v>
      </c>
      <c r="D35" s="46">
        <v>5.5555555555555558E-3</v>
      </c>
      <c r="E35" s="76"/>
      <c r="F35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fois par mois, découvrez le projet de coopération d’une ONG genevoise</v>
      </c>
      <c r="G35" s="28"/>
      <c r="I35" s="157"/>
      <c r="J35" s="150"/>
    </row>
    <row r="36" spans="1:10" ht="16">
      <c r="A36" s="89">
        <f t="shared" si="0"/>
        <v>0.24444444444444441</v>
      </c>
      <c r="B36" s="22" t="s">
        <v>17</v>
      </c>
      <c r="C36" s="35">
        <f>MOD(DIMANCHE24[[#This Row],[Heure ]]+DIMANCHE24[[#This Row],[Durée]],1)</f>
        <v>0.24722222222222218</v>
      </c>
      <c r="D36" s="46">
        <v>2.7777777777777779E-3</v>
      </c>
      <c r="E36" s="76"/>
      <c r="F36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36" s="28"/>
      <c r="I36" s="1"/>
      <c r="J36" s="158"/>
    </row>
    <row r="37" spans="1:10" ht="16">
      <c r="A37" s="89">
        <f t="shared" si="0"/>
        <v>0.24722222222222218</v>
      </c>
      <c r="B37" s="22" t="s">
        <v>18</v>
      </c>
      <c r="C37" s="36">
        <f>MOD(DIMANCHE24[[#This Row],[Heure ]]+DIMANCHE24[[#This Row],[Durée]],1)</f>
        <v>0.24999999999999994</v>
      </c>
      <c r="D37" s="46">
        <v>2.7777777777777779E-3</v>
      </c>
      <c r="E37" s="76"/>
      <c r="F37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37" s="28"/>
      <c r="I37" s="1"/>
      <c r="J37" s="152"/>
    </row>
    <row r="38" spans="1:10" ht="16">
      <c r="A38" s="89">
        <f t="shared" si="0"/>
        <v>0.24999999999999994</v>
      </c>
      <c r="B38" s="22" t="s">
        <v>62</v>
      </c>
      <c r="C38" s="35">
        <f>MOD(DIMANCHE24[[#This Row],[Heure ]]+DIMANCHE24[[#This Row],[Durée]],1)</f>
        <v>0.2541666666666666</v>
      </c>
      <c r="D38" s="46">
        <v>4.1666666666666666E-3</v>
      </c>
      <c r="E38" s="76"/>
      <c r="F38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La culture à Genève c’est Cult.</v>
      </c>
      <c r="G38" s="28"/>
      <c r="I38" s="1"/>
      <c r="J38" s="152"/>
    </row>
    <row r="39" spans="1:10" ht="16">
      <c r="A39" s="89">
        <f t="shared" si="0"/>
        <v>0.2541666666666666</v>
      </c>
      <c r="B39" s="22" t="s">
        <v>25</v>
      </c>
      <c r="C39" s="36">
        <f>MOD(DIMANCHE24[[#This Row],[Heure ]]+DIMANCHE24[[#This Row],[Durée]],1)</f>
        <v>0.25833333333333325</v>
      </c>
      <c r="D39" s="46">
        <v>4.1666666666666666E-3</v>
      </c>
      <c r="E39" s="76"/>
      <c r="F39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porte-voix de la musique actuelle</v>
      </c>
      <c r="G39" s="28"/>
      <c r="I39" s="1"/>
      <c r="J39" s="153"/>
    </row>
    <row r="40" spans="1:10" ht="16">
      <c r="A40" s="89">
        <f t="shared" si="0"/>
        <v>0.25833333333333325</v>
      </c>
      <c r="B40" s="22" t="s">
        <v>23</v>
      </c>
      <c r="C40" s="35">
        <f>MOD(DIMANCHE24[[#This Row],[Heure ]]+DIMANCHE24[[#This Row],[Durée]],1)</f>
        <v>0.26388888888888878</v>
      </c>
      <c r="D40" s="46">
        <v>5.5555555555555558E-3</v>
      </c>
      <c r="E40" s="76"/>
      <c r="F40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rendez-vous sportif des clubs du Servette (football, hockey, rugby)</v>
      </c>
      <c r="G40" s="28"/>
      <c r="I40" s="1"/>
      <c r="J40" s="154"/>
    </row>
    <row r="41" spans="1:10" ht="16">
      <c r="A41" s="89">
        <f t="shared" si="0"/>
        <v>0.26388888888888878</v>
      </c>
      <c r="B41" s="22" t="s">
        <v>26</v>
      </c>
      <c r="C41" s="36">
        <f>MOD(DIMANCHE24[[#This Row],[Heure ]]+DIMANCHE24[[#This Row],[Durée]],1)</f>
        <v>0.26944444444444432</v>
      </c>
      <c r="D41" s="46">
        <v>5.5555555555555558E-3</v>
      </c>
      <c r="E41" s="76"/>
      <c r="F41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fois par mois, découvrez le projet de coopération d’une ONG genevoise</v>
      </c>
      <c r="G41" s="28"/>
      <c r="I41" s="1"/>
      <c r="J41" s="155"/>
    </row>
    <row r="42" spans="1:10" ht="16">
      <c r="A42" s="89">
        <f t="shared" si="0"/>
        <v>0.26944444444444432</v>
      </c>
      <c r="B42" s="22" t="s">
        <v>17</v>
      </c>
      <c r="C42" s="35">
        <f>MOD(DIMANCHE24[[#This Row],[Heure ]]+DIMANCHE24[[#This Row],[Durée]],1)</f>
        <v>0.2708333333333332</v>
      </c>
      <c r="D42" s="46">
        <v>1.3888888888888889E-3</v>
      </c>
      <c r="E42" s="76"/>
      <c r="F42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42" s="28"/>
      <c r="I42" s="1"/>
      <c r="J42" s="159"/>
    </row>
    <row r="43" spans="1:10" ht="16">
      <c r="A43" s="89">
        <f t="shared" si="0"/>
        <v>0.2708333333333332</v>
      </c>
      <c r="B43" s="22" t="s">
        <v>50</v>
      </c>
      <c r="C43" s="36">
        <f>MOD(DIMANCHE24[[#This Row],[Heure ]]+DIMANCHE24[[#This Row],[Durée]],1)</f>
        <v>0.52083333333333326</v>
      </c>
      <c r="D43" s="46">
        <v>0.25</v>
      </c>
      <c r="E43" s="76"/>
      <c r="F43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43" s="28"/>
    </row>
    <row r="44" spans="1:10" ht="16">
      <c r="A44" s="89">
        <f t="shared" si="0"/>
        <v>0.52083333333333326</v>
      </c>
      <c r="B44" s="22" t="s">
        <v>19</v>
      </c>
      <c r="C44" s="35">
        <f>MOD(DIMANCHE24[[#This Row],[Heure ]]+DIMANCHE24[[#This Row],[Durée]],1)</f>
        <v>0.52916666666666656</v>
      </c>
      <c r="D44" s="46">
        <v>8.3333333333333332E-3</v>
      </c>
      <c r="E44" s="76"/>
      <c r="F44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émission sur l’industrie et l’innovation genevoise</v>
      </c>
      <c r="G44" s="28"/>
    </row>
    <row r="45" spans="1:10" ht="16">
      <c r="A45" s="89">
        <f>MOD(A44+D44,1)</f>
        <v>0.52916666666666656</v>
      </c>
      <c r="B45" s="22" t="s">
        <v>30</v>
      </c>
      <c r="C45" s="36">
        <f>MOD(DIMANCHE24[[#This Row],[Heure ]]+DIMANCHE24[[#This Row],[Durée]],1)</f>
        <v>0.53749999999999987</v>
      </c>
      <c r="D45" s="46">
        <v>8.3333333333333332E-3</v>
      </c>
      <c r="E45" s="76"/>
      <c r="F45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sur la nature proposé par Coline Utz</v>
      </c>
      <c r="G45" s="28"/>
    </row>
    <row r="46" spans="1:10" ht="16">
      <c r="A46" s="89">
        <f t="shared" si="0"/>
        <v>0.53749999999999987</v>
      </c>
      <c r="B46" s="22" t="s">
        <v>17</v>
      </c>
      <c r="C46" s="35">
        <f>MOD(DIMANCHE24[[#This Row],[Heure ]]+DIMANCHE24[[#This Row],[Durée]],1)</f>
        <v>0.53888888888888875</v>
      </c>
      <c r="D46" s="46">
        <v>1.3888888888888889E-3</v>
      </c>
      <c r="E46" s="76"/>
      <c r="F46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46" s="28"/>
    </row>
    <row r="47" spans="1:10" ht="16">
      <c r="A47" s="89">
        <f t="shared" si="0"/>
        <v>0.53888888888888875</v>
      </c>
      <c r="B47" s="22" t="s">
        <v>18</v>
      </c>
      <c r="C47" s="36">
        <f>MOD(DIMANCHE24[[#This Row],[Heure ]]+DIMANCHE24[[#This Row],[Durée]],1)</f>
        <v>0.54166666666666652</v>
      </c>
      <c r="D47" s="46">
        <v>2.7777777777777779E-3</v>
      </c>
      <c r="E47" s="76"/>
      <c r="F47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47" s="28"/>
    </row>
    <row r="48" spans="1:10" ht="16">
      <c r="A48" s="89">
        <f t="shared" si="0"/>
        <v>0.54166666666666652</v>
      </c>
      <c r="B48" s="22" t="s">
        <v>22</v>
      </c>
      <c r="C48" s="35">
        <f>MOD(DIMANCHE24[[#This Row],[Heure ]]+DIMANCHE24[[#This Row],[Durée]],1)</f>
        <v>0.54583333333333317</v>
      </c>
      <c r="D48" s="46">
        <v>4.1666666666666666E-3</v>
      </c>
      <c r="E48" s="76"/>
      <c r="F48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48" s="28"/>
    </row>
    <row r="49" spans="1:7" ht="16">
      <c r="A49" s="89">
        <f t="shared" si="0"/>
        <v>0.54583333333333317</v>
      </c>
      <c r="B49" s="22" t="s">
        <v>25</v>
      </c>
      <c r="C49" s="36">
        <f>MOD(DIMANCHE24[[#This Row],[Heure ]]+DIMANCHE24[[#This Row],[Durée]],1)</f>
        <v>0.54999999999999982</v>
      </c>
      <c r="D49" s="46">
        <v>4.1666666666666666E-3</v>
      </c>
      <c r="E49" s="76"/>
      <c r="F49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porte-voix de la musique actuelle</v>
      </c>
      <c r="G49" s="28"/>
    </row>
    <row r="50" spans="1:7" ht="16">
      <c r="A50" s="89">
        <f t="shared" si="0"/>
        <v>0.54999999999999982</v>
      </c>
      <c r="B50" s="22" t="s">
        <v>17</v>
      </c>
      <c r="C50" s="35">
        <f>MOD(DIMANCHE24[[#This Row],[Heure ]]+DIMANCHE24[[#This Row],[Durée]],1)</f>
        <v>0.55138888888888871</v>
      </c>
      <c r="D50" s="46">
        <v>1.3888888888888889E-3</v>
      </c>
      <c r="E50" s="76"/>
      <c r="F50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50" s="28"/>
    </row>
    <row r="51" spans="1:7" ht="16">
      <c r="A51" s="89">
        <f t="shared" si="0"/>
        <v>0.55138888888888871</v>
      </c>
      <c r="B51" s="22" t="s">
        <v>26</v>
      </c>
      <c r="C51" s="36">
        <f>MOD(DIMANCHE24[[#This Row],[Heure ]]+DIMANCHE24[[#This Row],[Durée]],1)</f>
        <v>0.55694444444444424</v>
      </c>
      <c r="D51" s="46">
        <v>5.5555555555555558E-3</v>
      </c>
      <c r="E51" s="76"/>
      <c r="F51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fois par mois, découvrez le projet de coopération d’une ONG genevoise</v>
      </c>
      <c r="G51" s="28"/>
    </row>
    <row r="52" spans="1:7" ht="16">
      <c r="A52" s="89">
        <f t="shared" si="0"/>
        <v>0.55694444444444424</v>
      </c>
      <c r="B52" s="22" t="s">
        <v>24</v>
      </c>
      <c r="C52" s="35">
        <f>MOD(DIMANCHE24[[#This Row],[Heure ]]+DIMANCHE24[[#This Row],[Durée]],1)</f>
        <v>0.56249999999999978</v>
      </c>
      <c r="D52" s="46">
        <v>5.5555555555555558E-3</v>
      </c>
      <c r="E52" s="77"/>
      <c r="F52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du terroir genevois présenté par Valentin Emery</v>
      </c>
      <c r="G52" s="28"/>
    </row>
    <row r="53" spans="1:7" ht="16">
      <c r="A53" s="89">
        <f t="shared" si="0"/>
        <v>0.56249999999999978</v>
      </c>
      <c r="B53" s="22" t="s">
        <v>37</v>
      </c>
      <c r="C53" s="36">
        <f>MOD(DIMANCHE24[[#This Row],[Heure ]]+DIMANCHE24[[#This Row],[Durée]],1)</f>
        <v>0.58055555555555538</v>
      </c>
      <c r="D53" s="46">
        <v>1.8055555555555557E-2</v>
      </c>
      <c r="E53" s="76"/>
      <c r="F53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53" s="28"/>
    </row>
    <row r="54" spans="1:7" ht="16">
      <c r="A54" s="89">
        <f t="shared" si="0"/>
        <v>0.58055555555555538</v>
      </c>
      <c r="B54" s="22" t="s">
        <v>18</v>
      </c>
      <c r="C54" s="35">
        <f>MOD(DIMANCHE24[[#This Row],[Heure ]]+DIMANCHE24[[#This Row],[Durée]],1)</f>
        <v>0.58333333333333315</v>
      </c>
      <c r="D54" s="46">
        <v>2.7777777777777779E-3</v>
      </c>
      <c r="E54" s="76"/>
      <c r="F54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54" s="28"/>
    </row>
    <row r="55" spans="1:7" ht="16">
      <c r="A55" s="89">
        <f t="shared" si="0"/>
        <v>0.58333333333333315</v>
      </c>
      <c r="B55" s="22" t="s">
        <v>35</v>
      </c>
      <c r="C55" s="36">
        <f>MOD(DIMANCHE24[[#This Row],[Heure ]]+DIMANCHE24[[#This Row],[Durée]],1)</f>
        <v>0.60138888888888875</v>
      </c>
      <c r="D55" s="46">
        <v>1.8055555555555557E-2</v>
      </c>
      <c r="E55" s="76"/>
      <c r="F55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55" s="28"/>
    </row>
    <row r="56" spans="1:7" ht="16">
      <c r="A56" s="89">
        <f t="shared" si="0"/>
        <v>0.60138888888888875</v>
      </c>
      <c r="B56" s="22" t="s">
        <v>14</v>
      </c>
      <c r="C56" s="35">
        <f>MOD(DIMANCHE24[[#This Row],[Heure ]]+DIMANCHE24[[#This Row],[Durée]],1)</f>
        <v>0.60972222222222205</v>
      </c>
      <c r="D56" s="46">
        <v>8.3333333333333332E-3</v>
      </c>
      <c r="E56" s="76"/>
      <c r="F56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56" s="28"/>
    </row>
    <row r="57" spans="1:7" ht="16">
      <c r="A57" s="89">
        <f t="shared" si="0"/>
        <v>0.60972222222222205</v>
      </c>
      <c r="B57" s="22" t="s">
        <v>78</v>
      </c>
      <c r="C57" s="36">
        <f>MOD(DIMANCHE24[[#This Row],[Heure ]]+DIMANCHE24[[#This Row],[Durée]],1)</f>
        <v>0.62083333333333313</v>
      </c>
      <c r="D57" s="46">
        <v>1.1111111111111112E-2</v>
      </c>
      <c r="E57" s="82"/>
      <c r="F57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57" s="28"/>
    </row>
    <row r="58" spans="1:7" ht="16">
      <c r="A58" s="89">
        <f t="shared" si="0"/>
        <v>0.62083333333333313</v>
      </c>
      <c r="B58" s="22" t="s">
        <v>17</v>
      </c>
      <c r="C58" s="35">
        <f>MOD(DIMANCHE24[[#This Row],[Heure ]]+DIMANCHE24[[#This Row],[Durée]],1)</f>
        <v>0.62222222222222201</v>
      </c>
      <c r="D58" s="46">
        <v>1.3888888888888889E-3</v>
      </c>
      <c r="E58" s="76"/>
      <c r="F58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58" s="28"/>
    </row>
    <row r="59" spans="1:7" ht="16">
      <c r="A59" s="89">
        <f t="shared" si="0"/>
        <v>0.62222222222222201</v>
      </c>
      <c r="B59" s="22" t="s">
        <v>18</v>
      </c>
      <c r="C59" s="36">
        <f>MOD(DIMANCHE24[[#This Row],[Heure ]]+DIMANCHE24[[#This Row],[Durée]],1)</f>
        <v>0.62499999999999978</v>
      </c>
      <c r="D59" s="46">
        <v>2.7777777777777779E-3</v>
      </c>
      <c r="E59" s="76"/>
      <c r="F59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59" s="28"/>
    </row>
    <row r="60" spans="1:7" ht="16">
      <c r="A60" s="89">
        <f t="shared" si="0"/>
        <v>0.62499999999999978</v>
      </c>
      <c r="B60" s="22" t="s">
        <v>30</v>
      </c>
      <c r="C60" s="35">
        <f>MOD(DIMANCHE24[[#This Row],[Heure ]]+DIMANCHE24[[#This Row],[Durée]],1)</f>
        <v>0.63333333333333308</v>
      </c>
      <c r="D60" s="46">
        <v>8.3333333333333332E-3</v>
      </c>
      <c r="E60" s="76"/>
      <c r="F60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sur la nature proposé par Coline Utz</v>
      </c>
      <c r="G60" s="28"/>
    </row>
    <row r="61" spans="1:7" ht="16">
      <c r="A61" s="89">
        <f t="shared" si="0"/>
        <v>0.63333333333333308</v>
      </c>
      <c r="B61" s="22" t="s">
        <v>74</v>
      </c>
      <c r="C61" s="36">
        <f>MOD(DIMANCHE24[[#This Row],[Heure ]]+DIMANCHE24[[#This Row],[Durée]],1)</f>
        <v>0.64166666666666639</v>
      </c>
      <c r="D61" s="46">
        <v>8.3333333333333332E-3</v>
      </c>
      <c r="E61" s="76"/>
      <c r="F61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des animaux de compagnie présenté par Lolita Morena</v>
      </c>
      <c r="G61" s="28"/>
    </row>
    <row r="62" spans="1:7" ht="16">
      <c r="A62" s="89">
        <f t="shared" si="0"/>
        <v>0.64166666666666639</v>
      </c>
      <c r="B62" s="22" t="s">
        <v>22</v>
      </c>
      <c r="C62" s="35">
        <f>MOD(DIMANCHE24[[#This Row],[Heure ]]+DIMANCHE24[[#This Row],[Durée]],1)</f>
        <v>0.64583333333333304</v>
      </c>
      <c r="D62" s="46">
        <v>4.1666666666666666E-3</v>
      </c>
      <c r="E62" s="76"/>
      <c r="F62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62" s="28"/>
    </row>
    <row r="63" spans="1:7" ht="16">
      <c r="A63" s="89">
        <f t="shared" si="0"/>
        <v>0.64583333333333304</v>
      </c>
      <c r="B63" s="22" t="s">
        <v>25</v>
      </c>
      <c r="C63" s="36">
        <f>MOD(DIMANCHE24[[#This Row],[Heure ]]+DIMANCHE24[[#This Row],[Durée]],1)</f>
        <v>0.64999999999999969</v>
      </c>
      <c r="D63" s="46">
        <v>4.1666666666666666E-3</v>
      </c>
      <c r="E63" s="76"/>
      <c r="F63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porte-voix de la musique actuelle</v>
      </c>
      <c r="G63" s="28"/>
    </row>
    <row r="64" spans="1:7" ht="16">
      <c r="A64" s="89">
        <f t="shared" si="0"/>
        <v>0.64999999999999969</v>
      </c>
      <c r="B64" s="22" t="s">
        <v>14</v>
      </c>
      <c r="C64" s="35">
        <f>MOD(DIMANCHE24[[#This Row],[Heure ]]+DIMANCHE24[[#This Row],[Durée]],1)</f>
        <v>0.65833333333333299</v>
      </c>
      <c r="D64" s="46">
        <v>8.3333333333333332E-3</v>
      </c>
      <c r="E64" s="76"/>
      <c r="F64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64" s="28"/>
    </row>
    <row r="65" spans="1:7" ht="16">
      <c r="A65" s="89">
        <f t="shared" si="0"/>
        <v>0.65833333333333299</v>
      </c>
      <c r="B65" s="22" t="s">
        <v>24</v>
      </c>
      <c r="C65" s="36">
        <f>MOD(DIMANCHE24[[#This Row],[Heure ]]+DIMANCHE24[[#This Row],[Durée]],1)</f>
        <v>0.66388888888888853</v>
      </c>
      <c r="D65" s="46">
        <v>5.5555555555555558E-3</v>
      </c>
      <c r="E65" s="76"/>
      <c r="F65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du terroir genevois présenté par Valentin Emery</v>
      </c>
      <c r="G65" s="28"/>
    </row>
    <row r="66" spans="1:7" ht="16">
      <c r="A66" s="89">
        <f t="shared" si="0"/>
        <v>0.66388888888888853</v>
      </c>
      <c r="B66" s="22" t="s">
        <v>18</v>
      </c>
      <c r="C66" s="35">
        <f>MOD(DIMANCHE24[[#This Row],[Heure ]]+DIMANCHE24[[#This Row],[Durée]],1)</f>
        <v>0.6666666666666663</v>
      </c>
      <c r="D66" s="46">
        <v>2.7777777777777779E-3</v>
      </c>
      <c r="E66" s="76"/>
      <c r="F66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66" s="28"/>
    </row>
    <row r="67" spans="1:7" ht="32">
      <c r="A67" s="89">
        <f t="shared" si="0"/>
        <v>0.6666666666666663</v>
      </c>
      <c r="B67" s="22" t="s">
        <v>60</v>
      </c>
      <c r="C67" s="36">
        <f>MOD(DIMANCHE24[[#This Row],[Heure ]]+DIMANCHE24[[#This Row],[Durée]],1)</f>
        <v>0.6847222222222219</v>
      </c>
      <c r="D67" s="46">
        <v>1.8055555555555557E-2</v>
      </c>
      <c r="E67" s="76"/>
      <c r="F67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G67" s="28"/>
    </row>
    <row r="68" spans="1:7" ht="16">
      <c r="A68" s="89">
        <f>MOD(A67+D67,1)</f>
        <v>0.6847222222222219</v>
      </c>
      <c r="B68" s="22" t="s">
        <v>17</v>
      </c>
      <c r="C68" s="35">
        <f>MOD(DIMANCHE24[[#This Row],[Heure ]]+DIMANCHE24[[#This Row],[Durée]],1)</f>
        <v>0.68749999999999967</v>
      </c>
      <c r="D68" s="46">
        <v>2.7777777777777779E-3</v>
      </c>
      <c r="E68" s="76"/>
      <c r="F68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68" s="28"/>
    </row>
    <row r="69" spans="1:7" ht="16">
      <c r="A69" s="89">
        <f t="shared" si="0"/>
        <v>0.68749999999999967</v>
      </c>
      <c r="B69" s="22" t="s">
        <v>22</v>
      </c>
      <c r="C69" s="36">
        <f>MOD(DIMANCHE24[[#This Row],[Heure ]]+DIMANCHE24[[#This Row],[Durée]],1)</f>
        <v>0.69166666666666632</v>
      </c>
      <c r="D69" s="46">
        <v>4.1666666666666666E-3</v>
      </c>
      <c r="E69" s="76"/>
      <c r="F69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69" s="28"/>
    </row>
    <row r="70" spans="1:7" ht="16">
      <c r="A70" s="89">
        <f t="shared" ref="A70:A77" si="1">MOD(A69+D69,1)</f>
        <v>0.69166666666666632</v>
      </c>
      <c r="B70" s="22" t="s">
        <v>19</v>
      </c>
      <c r="C70" s="35">
        <f>MOD(DIMANCHE24[[#This Row],[Heure ]]+DIMANCHE24[[#This Row],[Durée]],1)</f>
        <v>0.69999999999999962</v>
      </c>
      <c r="D70" s="46">
        <v>8.3333333333333332E-3</v>
      </c>
      <c r="E70" s="76"/>
      <c r="F70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émission sur l’industrie et l’innovation genevoise</v>
      </c>
      <c r="G70" s="28"/>
    </row>
    <row r="71" spans="1:7" ht="16">
      <c r="A71" s="89">
        <f t="shared" si="1"/>
        <v>0.69999999999999962</v>
      </c>
      <c r="B71" s="22" t="s">
        <v>26</v>
      </c>
      <c r="C71" s="36">
        <f>MOD(DIMANCHE24[[#This Row],[Heure ]]+DIMANCHE24[[#This Row],[Durée]],1)</f>
        <v>0.70555555555555516</v>
      </c>
      <c r="D71" s="46">
        <v>5.5555555555555558E-3</v>
      </c>
      <c r="E71" s="76"/>
      <c r="F71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fois par mois, découvrez le projet de coopération d’une ONG genevoise</v>
      </c>
      <c r="G71" s="28"/>
    </row>
    <row r="72" spans="1:7" ht="16">
      <c r="A72" s="89">
        <f t="shared" si="1"/>
        <v>0.70555555555555516</v>
      </c>
      <c r="B72" s="22" t="s">
        <v>18</v>
      </c>
      <c r="C72" s="35">
        <f>MOD(DIMANCHE24[[#This Row],[Heure ]]+DIMANCHE24[[#This Row],[Durée]],1)</f>
        <v>0.70833333333333293</v>
      </c>
      <c r="D72" s="46">
        <v>2.7777777777777779E-3</v>
      </c>
      <c r="E72" s="76"/>
      <c r="F72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72" s="28"/>
    </row>
    <row r="73" spans="1:7" ht="16">
      <c r="A73" s="89">
        <f t="shared" si="1"/>
        <v>0.70833333333333293</v>
      </c>
      <c r="B73" s="22" t="s">
        <v>73</v>
      </c>
      <c r="C73" s="36">
        <f>MOD(DIMANCHE24[[#This Row],[Heure ]]+DIMANCHE24[[#This Row],[Durée]],1)</f>
        <v>0.72638888888888853</v>
      </c>
      <c r="D73" s="46">
        <v>1.8055555555555557E-2</v>
      </c>
      <c r="E73" s="76"/>
      <c r="F73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Plongée dans les métiers d’urgence avec Denis Palma</v>
      </c>
      <c r="G73" s="28"/>
    </row>
    <row r="74" spans="1:7" ht="16">
      <c r="A74" s="89">
        <f t="shared" si="1"/>
        <v>0.72638888888888853</v>
      </c>
      <c r="B74" s="22" t="s">
        <v>17</v>
      </c>
      <c r="C74" s="35">
        <f>MOD(DIMANCHE24[[#This Row],[Heure ]]+DIMANCHE24[[#This Row],[Durée]],1)</f>
        <v>0.7291666666666663</v>
      </c>
      <c r="D74" s="46">
        <v>2.7777777777777779E-3</v>
      </c>
      <c r="E74" s="76"/>
      <c r="F74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74" s="28"/>
    </row>
    <row r="75" spans="1:7" ht="32">
      <c r="A75" s="89">
        <f t="shared" si="1"/>
        <v>0.7291666666666663</v>
      </c>
      <c r="B75" s="22" t="s">
        <v>60</v>
      </c>
      <c r="C75" s="36">
        <f>MOD(DIMANCHE24[[#This Row],[Heure ]]+DIMANCHE24[[#This Row],[Durée]],1)</f>
        <v>0.7472222222222219</v>
      </c>
      <c r="D75" s="46">
        <v>1.8055555555555557E-2</v>
      </c>
      <c r="E75" s="78"/>
      <c r="F75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G75" s="28"/>
    </row>
    <row r="76" spans="1:7" ht="16">
      <c r="A76" s="89">
        <f t="shared" si="1"/>
        <v>0.7472222222222219</v>
      </c>
      <c r="B76" s="22" t="s">
        <v>18</v>
      </c>
      <c r="C76" s="35">
        <f>MOD(DIMANCHE24[[#This Row],[Heure ]]+DIMANCHE24[[#This Row],[Durée]],1)</f>
        <v>0.74999999999999967</v>
      </c>
      <c r="D76" s="46">
        <v>2.7777777777777779E-3</v>
      </c>
      <c r="E76" s="76"/>
      <c r="F76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76" s="28"/>
    </row>
    <row r="77" spans="1:7" ht="16">
      <c r="A77" s="89">
        <f t="shared" si="1"/>
        <v>0.74999999999999967</v>
      </c>
      <c r="B77" s="22" t="s">
        <v>77</v>
      </c>
      <c r="C77" s="36">
        <f>MOD(DIMANCHE24[[#This Row],[Heure ]]+DIMANCHE24[[#This Row],[Durée]],1)</f>
        <v>0.76805555555555527</v>
      </c>
      <c r="D77" s="46">
        <v>1.8055555555555557E-2</v>
      </c>
      <c r="E77" s="76"/>
      <c r="F77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Toute l’actualité sportive de Genève et sa région</v>
      </c>
      <c r="G77" s="28"/>
    </row>
    <row r="78" spans="1:7" ht="16">
      <c r="A78" s="89">
        <f>MOD(A77+D77,1)</f>
        <v>0.76805555555555527</v>
      </c>
      <c r="B78" s="22" t="s">
        <v>18</v>
      </c>
      <c r="C78" s="35">
        <f>MOD(DIMANCHE24[[#This Row],[Heure ]]+DIMANCHE24[[#This Row],[Durée]],1)</f>
        <v>0.77083333333333304</v>
      </c>
      <c r="D78" s="46">
        <v>2.7777777777777779E-3</v>
      </c>
      <c r="E78" s="76"/>
      <c r="F78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78" s="28"/>
    </row>
    <row r="79" spans="1:7" ht="16">
      <c r="A79" s="89">
        <f t="shared" ref="A79:A99" si="2">MOD(A78+D78,1)</f>
        <v>0.77083333333333304</v>
      </c>
      <c r="B79" s="22" t="s">
        <v>20</v>
      </c>
      <c r="C79" s="36">
        <f>MOD(DIMANCHE24[[#This Row],[Heure ]]+DIMANCHE24[[#This Row],[Durée]],1)</f>
        <v>0.77916666666666634</v>
      </c>
      <c r="D79" s="46">
        <v>8.3333333333333332E-3</v>
      </c>
      <c r="E79" s="76"/>
      <c r="F79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Les bénévoles et les associations sportives à l’honneur</v>
      </c>
      <c r="G79" s="28"/>
    </row>
    <row r="80" spans="1:7" ht="16">
      <c r="A80" s="89">
        <f t="shared" si="2"/>
        <v>0.77916666666666634</v>
      </c>
      <c r="B80" s="22" t="s">
        <v>62</v>
      </c>
      <c r="C80" s="35">
        <f>MOD(DIMANCHE24[[#This Row],[Heure ]]+DIMANCHE24[[#This Row],[Durée]],1)</f>
        <v>0.78333333333333299</v>
      </c>
      <c r="D80" s="46">
        <v>4.1666666666666666E-3</v>
      </c>
      <c r="E80" s="76"/>
      <c r="F80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La culture à Genève c’est Cult.</v>
      </c>
      <c r="G80" s="28"/>
    </row>
    <row r="81" spans="1:7" ht="16">
      <c r="A81" s="89">
        <f t="shared" si="2"/>
        <v>0.78333333333333299</v>
      </c>
      <c r="B81" s="22" t="s">
        <v>75</v>
      </c>
      <c r="C81" s="36">
        <f>MOD(DIMANCHE24[[#This Row],[Heure ]]+DIMANCHE24[[#This Row],[Durée]],1)</f>
        <v>0.78888888888888853</v>
      </c>
      <c r="D81" s="46">
        <v>5.5555555555555558E-3</v>
      </c>
      <c r="E81" s="76"/>
      <c r="F81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du terroir genevois présenté par Valentin Emery</v>
      </c>
      <c r="G81" s="28"/>
    </row>
    <row r="82" spans="1:7" ht="16">
      <c r="A82" s="89">
        <f t="shared" si="2"/>
        <v>0.78888888888888853</v>
      </c>
      <c r="B82" s="22" t="s">
        <v>18</v>
      </c>
      <c r="C82" s="35">
        <f>MOD(DIMANCHE24[[#This Row],[Heure ]]+DIMANCHE24[[#This Row],[Durée]],1)</f>
        <v>0.7916666666666663</v>
      </c>
      <c r="D82" s="46">
        <v>2.7777777777777779E-3</v>
      </c>
      <c r="E82" s="76"/>
      <c r="F82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82" s="28"/>
    </row>
    <row r="83" spans="1:7" ht="16">
      <c r="A83" s="89">
        <f t="shared" si="2"/>
        <v>0.7916666666666663</v>
      </c>
      <c r="B83" s="22" t="s">
        <v>63</v>
      </c>
      <c r="C83" s="36">
        <f>MOD(DIMANCHE24[[#This Row],[Heure ]]+DIMANCHE24[[#This Row],[Durée]],1)</f>
        <v>0.8097222222222219</v>
      </c>
      <c r="D83" s="46">
        <v>1.8055555555555557E-2</v>
      </c>
      <c r="E83" s="76"/>
      <c r="F83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débat politique et citoyen présenté par Pascal Décaillet</v>
      </c>
      <c r="G83" s="28"/>
    </row>
    <row r="84" spans="1:7" ht="16">
      <c r="A84" s="89">
        <f t="shared" si="2"/>
        <v>0.8097222222222219</v>
      </c>
      <c r="B84" s="22" t="s">
        <v>18</v>
      </c>
      <c r="C84" s="35">
        <f>MOD(DIMANCHE24[[#This Row],[Heure ]]+DIMANCHE24[[#This Row],[Durée]],1)</f>
        <v>0.81249999999999967</v>
      </c>
      <c r="D84" s="46">
        <v>2.7777777777777779E-3</v>
      </c>
      <c r="E84" s="76"/>
      <c r="F84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84" s="28"/>
    </row>
    <row r="85" spans="1:7" ht="32">
      <c r="A85" s="89">
        <f t="shared" si="2"/>
        <v>0.81249999999999967</v>
      </c>
      <c r="B85" s="22" t="s">
        <v>60</v>
      </c>
      <c r="C85" s="36">
        <f>MOD(DIMANCHE24[[#This Row],[Heure ]]+DIMANCHE24[[#This Row],[Durée]],1)</f>
        <v>0.83055555555555527</v>
      </c>
      <c r="D85" s="46">
        <v>1.8055555555555557E-2</v>
      </c>
      <c r="E85" s="76"/>
      <c r="F85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G85" s="28"/>
    </row>
    <row r="86" spans="1:7" ht="16">
      <c r="A86" s="89">
        <f t="shared" si="2"/>
        <v>0.83055555555555527</v>
      </c>
      <c r="B86" s="22" t="s">
        <v>18</v>
      </c>
      <c r="C86" s="35">
        <f>MOD(DIMANCHE24[[#This Row],[Heure ]]+DIMANCHE24[[#This Row],[Durée]],1)</f>
        <v>0.83333333333333304</v>
      </c>
      <c r="D86" s="46">
        <v>2.7777777777777779E-3</v>
      </c>
      <c r="E86" s="76"/>
      <c r="F86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86" s="28"/>
    </row>
    <row r="87" spans="1:7" ht="16">
      <c r="A87" s="89">
        <f t="shared" si="2"/>
        <v>0.83333333333333304</v>
      </c>
      <c r="B87" s="22" t="s">
        <v>55</v>
      </c>
      <c r="C87" s="36">
        <f>MOD(DIMANCHE24[[#This Row],[Heure ]]+DIMANCHE24[[#This Row],[Durée]],1)</f>
        <v>0.85138888888888864</v>
      </c>
      <c r="D87" s="46">
        <v>1.8055555555555557E-2</v>
      </c>
      <c r="E87" s="76"/>
      <c r="F87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Talk politique et société présenté par Laetitia Guinand</v>
      </c>
      <c r="G87" s="28"/>
    </row>
    <row r="88" spans="1:7" ht="16">
      <c r="A88" s="89">
        <f t="shared" si="2"/>
        <v>0.85138888888888864</v>
      </c>
      <c r="B88" s="22" t="s">
        <v>18</v>
      </c>
      <c r="C88" s="35">
        <f>MOD(DIMANCHE24[[#This Row],[Heure ]]+DIMANCHE24[[#This Row],[Durée]],1)</f>
        <v>0.85416666666666641</v>
      </c>
      <c r="D88" s="46">
        <v>2.7777777777777779E-3</v>
      </c>
      <c r="E88" s="76"/>
      <c r="F88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88" s="28"/>
    </row>
    <row r="89" spans="1:7" ht="16">
      <c r="A89" s="89">
        <f t="shared" si="2"/>
        <v>0.85416666666666641</v>
      </c>
      <c r="B89" s="22" t="s">
        <v>56</v>
      </c>
      <c r="C89" s="36">
        <f>MOD(DIMANCHE24[[#This Row],[Heure ]]+DIMANCHE24[[#This Row],[Durée]],1)</f>
        <v>0.87222222222222201</v>
      </c>
      <c r="D89" s="46">
        <v>1.8055555555555557E-2</v>
      </c>
      <c r="E89" s="76"/>
      <c r="F89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Talk politique et société présenté par Laetitia Guinand</v>
      </c>
      <c r="G89" s="28"/>
    </row>
    <row r="90" spans="1:7" ht="16">
      <c r="A90" s="89">
        <f t="shared" si="2"/>
        <v>0.87222222222222201</v>
      </c>
      <c r="B90" s="22" t="s">
        <v>18</v>
      </c>
      <c r="C90" s="35">
        <f>MOD(DIMANCHE24[[#This Row],[Heure ]]+DIMANCHE24[[#This Row],[Durée]],1)</f>
        <v>0.87499999999999978</v>
      </c>
      <c r="D90" s="46">
        <v>2.7777777777777779E-3</v>
      </c>
      <c r="E90" s="76"/>
      <c r="F90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90" s="28"/>
    </row>
    <row r="91" spans="1:7" ht="16">
      <c r="A91" s="89">
        <f t="shared" si="2"/>
        <v>0.87499999999999978</v>
      </c>
      <c r="B91" s="22" t="s">
        <v>61</v>
      </c>
      <c r="C91" s="36">
        <f>MOD(DIMANCHE24[[#This Row],[Heure ]]+DIMANCHE24[[#This Row],[Durée]],1)</f>
        <v>0.89305555555555538</v>
      </c>
      <c r="D91" s="46">
        <v>1.8055555555555557E-2</v>
      </c>
      <c r="E91" s="77"/>
      <c r="F91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Toute l’actualité sportive de Genève et sa région</v>
      </c>
      <c r="G91" s="28"/>
    </row>
    <row r="92" spans="1:7" ht="16">
      <c r="A92" s="89">
        <f t="shared" si="2"/>
        <v>0.89305555555555538</v>
      </c>
      <c r="B92" s="22" t="s">
        <v>18</v>
      </c>
      <c r="C92" s="35">
        <f>MOD(DIMANCHE24[[#This Row],[Heure ]]+DIMANCHE24[[#This Row],[Durée]],1)</f>
        <v>0.89583333333333315</v>
      </c>
      <c r="D92" s="46">
        <v>2.7777777777777779E-3</v>
      </c>
      <c r="E92" s="76"/>
      <c r="F92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92" s="28"/>
    </row>
    <row r="93" spans="1:7" ht="16">
      <c r="A93" s="89">
        <f t="shared" si="2"/>
        <v>0.89583333333333315</v>
      </c>
      <c r="B93" s="22" t="s">
        <v>20</v>
      </c>
      <c r="C93" s="36">
        <f>MOD(DIMANCHE24[[#This Row],[Heure ]]+DIMANCHE24[[#This Row],[Durée]],1)</f>
        <v>0.90416666666666645</v>
      </c>
      <c r="D93" s="46">
        <v>8.3333333333333332E-3</v>
      </c>
      <c r="E93" s="76"/>
      <c r="F93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Les bénévoles et les associations sportives à l’honneur</v>
      </c>
      <c r="G93" s="28"/>
    </row>
    <row r="94" spans="1:7" ht="16">
      <c r="A94" s="89">
        <f t="shared" si="2"/>
        <v>0.90416666666666645</v>
      </c>
      <c r="B94" s="22" t="s">
        <v>62</v>
      </c>
      <c r="C94" s="35">
        <f>MOD(DIMANCHE24[[#This Row],[Heure ]]+DIMANCHE24[[#This Row],[Durée]],1)</f>
        <v>0.9083333333333331</v>
      </c>
      <c r="D94" s="46">
        <v>4.1666666666666666E-3</v>
      </c>
      <c r="E94" s="76"/>
      <c r="F94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La culture à Genève c’est Cult.</v>
      </c>
      <c r="G94" s="28"/>
    </row>
    <row r="95" spans="1:7" ht="16">
      <c r="A95" s="89">
        <f t="shared" si="2"/>
        <v>0.9083333333333331</v>
      </c>
      <c r="B95" s="22" t="s">
        <v>24</v>
      </c>
      <c r="C95" s="36">
        <f>MOD(DIMANCHE24[[#This Row],[Heure ]]+DIMANCHE24[[#This Row],[Durée]],1)</f>
        <v>0.91388888888888864</v>
      </c>
      <c r="D95" s="46">
        <v>5.5555555555555558E-3</v>
      </c>
      <c r="E95" s="76"/>
      <c r="F95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magazine du terroir genevois présenté par Valentin Emery</v>
      </c>
      <c r="G95" s="28"/>
    </row>
    <row r="96" spans="1:7" ht="16">
      <c r="A96" s="89">
        <f t="shared" si="2"/>
        <v>0.91388888888888864</v>
      </c>
      <c r="B96" s="22" t="s">
        <v>18</v>
      </c>
      <c r="C96" s="35">
        <f>MOD(DIMANCHE24[[#This Row],[Heure ]]+DIMANCHE24[[#This Row],[Durée]],1)</f>
        <v>0.91666666666666641</v>
      </c>
      <c r="D96" s="46">
        <v>2.7777777777777779E-3</v>
      </c>
      <c r="E96" s="82"/>
      <c r="F96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96" s="28"/>
    </row>
    <row r="97" spans="1:7" ht="16">
      <c r="A97" s="89">
        <f t="shared" si="2"/>
        <v>0.91666666666666641</v>
      </c>
      <c r="B97" s="22" t="s">
        <v>63</v>
      </c>
      <c r="C97" s="36">
        <f>MOD(DIMANCHE24[[#This Row],[Heure ]]+DIMANCHE24[[#This Row],[Durée]],1)</f>
        <v>0.93472222222222201</v>
      </c>
      <c r="D97" s="46">
        <v>1.8055555555555557E-2</v>
      </c>
      <c r="E97" s="76"/>
      <c r="F97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débat politique et citoyen présenté par Pascal Décaillet</v>
      </c>
      <c r="G97" s="28"/>
    </row>
    <row r="98" spans="1:7" ht="16">
      <c r="A98" s="89">
        <f t="shared" si="2"/>
        <v>0.93472222222222201</v>
      </c>
      <c r="B98" s="22" t="s">
        <v>18</v>
      </c>
      <c r="C98" s="35">
        <f>MOD(DIMANCHE24[[#This Row],[Heure ]]+DIMANCHE24[[#This Row],[Durée]],1)</f>
        <v>0.93749999999999978</v>
      </c>
      <c r="D98" s="46">
        <v>2.7777777777777779E-3</v>
      </c>
      <c r="E98" s="76"/>
      <c r="F98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98" s="28"/>
    </row>
    <row r="99" spans="1:7" ht="32">
      <c r="A99" s="89">
        <f t="shared" si="2"/>
        <v>0.93749999999999978</v>
      </c>
      <c r="B99" s="22" t="s">
        <v>60</v>
      </c>
      <c r="C99" s="36">
        <f>MOD(DIMANCHE24[[#This Row],[Heure ]]+DIMANCHE24[[#This Row],[Durée]],1)</f>
        <v>0.95555555555555538</v>
      </c>
      <c r="D99" s="46">
        <v>1.8055555555555557E-2</v>
      </c>
      <c r="E99" s="76"/>
      <c r="F99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Une personnalité marquante de la Suisse sous le feu des questions de Valentin Emery et Jérémy Seydoux</v>
      </c>
      <c r="G99" s="28"/>
    </row>
    <row r="100" spans="1:7" ht="16">
      <c r="A100" s="89">
        <f>MOD(A99+D99,1)</f>
        <v>0.95555555555555538</v>
      </c>
      <c r="B100" s="22" t="s">
        <v>18</v>
      </c>
      <c r="C100" s="35">
        <f>MOD(DIMANCHE24[[#This Row],[Heure ]]+DIMANCHE24[[#This Row],[Durée]],1)</f>
        <v>0.95833333333333315</v>
      </c>
      <c r="D100" s="46">
        <v>2.7777777777777779E-3</v>
      </c>
      <c r="E100" s="76"/>
      <c r="F100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100" s="28"/>
    </row>
    <row r="101" spans="1:7" ht="16">
      <c r="A101" s="89">
        <f t="shared" ref="A101:A105" si="3">MOD(A100+D100,1)</f>
        <v>0.95833333333333315</v>
      </c>
      <c r="B101" s="22" t="s">
        <v>55</v>
      </c>
      <c r="C101" s="36">
        <f>MOD(DIMANCHE24[[#This Row],[Heure ]]+DIMANCHE24[[#This Row],[Durée]],1)</f>
        <v>0.97638888888888875</v>
      </c>
      <c r="D101" s="46">
        <v>1.8055555555555557E-2</v>
      </c>
      <c r="E101" s="76"/>
      <c r="F101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Talk politique et société présenté par Laetitia Guinand</v>
      </c>
      <c r="G101" s="28"/>
    </row>
    <row r="102" spans="1:7" ht="16">
      <c r="A102" s="89">
        <f t="shared" si="3"/>
        <v>0.97638888888888875</v>
      </c>
      <c r="B102" s="22" t="s">
        <v>18</v>
      </c>
      <c r="C102" s="35">
        <f>MOD(DIMANCHE24[[#This Row],[Heure ]]+DIMANCHE24[[#This Row],[Durée]],1)</f>
        <v>0.97916666666666652</v>
      </c>
      <c r="D102" s="46">
        <v>2.7777777777777779E-3</v>
      </c>
      <c r="E102" s="76"/>
      <c r="F102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102" s="28"/>
    </row>
    <row r="103" spans="1:7" ht="16">
      <c r="A103" s="89">
        <f t="shared" si="3"/>
        <v>0.97916666666666652</v>
      </c>
      <c r="B103" s="22" t="s">
        <v>56</v>
      </c>
      <c r="C103" s="36">
        <f>MOD(DIMANCHE24[[#This Row],[Heure ]]+DIMANCHE24[[#This Row],[Durée]],1)</f>
        <v>0.99722222222222212</v>
      </c>
      <c r="D103" s="46">
        <v>1.8055555555555557E-2</v>
      </c>
      <c r="E103" s="76"/>
      <c r="F103" s="18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>Le Talk politique et société présenté par Laetitia Guinand</v>
      </c>
      <c r="G103" s="28"/>
    </row>
    <row r="104" spans="1:7" ht="16">
      <c r="A104" s="89">
        <f t="shared" si="3"/>
        <v>0.99722222222222212</v>
      </c>
      <c r="B104" s="22" t="s">
        <v>18</v>
      </c>
      <c r="C104" s="35">
        <f>MOD(DIMANCHE24[[#This Row],[Heure ]]+DIMANCHE24[[#This Row],[Durée]],1)</f>
        <v>0.99999999999999989</v>
      </c>
      <c r="D104" s="46">
        <v>2.7777777777777779E-3</v>
      </c>
      <c r="E104" s="76"/>
      <c r="F104" s="17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104" s="28"/>
    </row>
    <row r="105" spans="1:7" ht="16">
      <c r="A105" s="89">
        <f t="shared" si="3"/>
        <v>0.99999999999999989</v>
      </c>
      <c r="B105" s="22" t="s">
        <v>12</v>
      </c>
      <c r="C105" s="37">
        <f>MOD(DIMANCHE24[[#This Row],[Heure ]]+DIMANCHE24[[#This Row],[Durée]],1)</f>
        <v>0.99999999999999989</v>
      </c>
      <c r="D105" s="46"/>
      <c r="E105" s="76"/>
      <c r="F105" s="13" t="str">
        <f>IF(DIMANCHE24[[#This Row],[Emission]]="CA BOUGE A LA MAISON ","Cours de gym pour seniors",IF(DIMANCHE24[[#This Row],[Emission]]="LE JOURNAL ","Le rendez-vous quotidien d'information proposé par la rédaction",IF(DIMANCHE24[[#This Row],[Emission]]="CITE SENIOR ","Conférences, ateliers, divertissement, activités physiques, une sélection d'activités destinées aux seniors",IF(DIMANCHE24[[#This Row],[Emission]]="SPORT PASSION ","Les bénévoles et les associations sportives à l’honneur",IF(DIMANCHE24[[#This Row],[Emission]]="IMMERSION ","Plongée dans les métiers d’urgence avec Denis Palma",IF(DIMANCHE24[[#This Row],[Emission]]="OBJECTIF TERRE ","Le magazine du terroir genevois présenté par Valentin Emery",IF(DIMANCHE24[[#This Row],[Emission]]="METEO ","Les nouvelles du ciel présentées par Ellen Batelaan",IF(DIMANCHE24[[#This Row],[Emission]]="LES YEUX DANS LES YEUX ","Un entretien serré d’actualité mené par Pascal Décaillet",IF(DIMANCHE24[[#This Row],[Emission]]="GENEVE A CHAUD ","Le débat politique et citoyen présenté par Pascal Décaillet",IF(DIMANCHE24[[#This Row],[Emission]]="GRAND GENEVE A CHAUD DIRECT ","Le débat politique et citoyen présenté par Pascal Décaillet",IF(DIMANCHE24[[#This Row],[Emission]]="ESPRIT SOLIDAIR ","Une fois par mois, découvrez le projet de coopération d’une ONG genevoise",IF(DIMANCHE24[[#This Row],[Emission]]="LE GENIE DES METIERS ","Au coeur de la formation et de l'apprentissage",IF(DIMANCHE24[[#This Row],[Emission]]="ESPRIT SOLIDAIRE","Une fois par mois, découvrez le projet de coopération d’une ONG genevoise",IF(DIMANCHE24[[#This Row],[Emission]]="LE MONDE DE DEMAIN ","Une émission sur l’industrie et l’innovation genevoise",IF(DIMANCHE24[[#This Row],[Emission]]="GO SOLUTIONS DURABLES ","magazine de la durabilité présenté par Philippe Verdier",IF(DIMANCHE24[[#This Row],[Emission]]="GENEVE GRANDEUR NATURE ","Le magazine sur la nature proposé par Coline Utz",IF(DIMANCHE24[[#This Row],[Emission]]="ENSEMBLE ","L’émission transfrontalière présentée par Céline Argento",IF(DIMANCHE24[[#This Row],[Emission]]="COULEUR GRENAT ","Le rendez-vous sportif des clubs du Servette (football, hockey, rugby)",IF(DIMANCHE24[[#This Row],[Emission]]="CULT ","La culture à Genève c’est Cult.",IF(DIMANCHE24[[#This Row],[Emission]]="MEGAPHONE ","Le porte-voix de la musique actuelle",IF(DIMANCHE24[[#This Row],[Emission]]="GENEVA SHOW ","Une personnalité marquante de la Suisse sous le feu des questions de Valentin Emery et Jérémy Seydoux",IF(DIMANCHE24[[#This Row],[Emission]]="AGENDA D'ELLEN","L’agenda du week-end proposé par Ellen Batelaan",IF(DIMANCHE24[[#This Row],[Emission]]="SINGULARITE ","Magazine réalisé par des personnes en situation de handicap de la Fondation Clair Bois",IF(DIMANCHE24[[#This Row],[Emission]]="TOUDOU ","Le magazine des animaux de compagnie présenté par Lolita Morena",IF(DIMANCHE24[[#This Row],[Emission]]="LES SPORTS ","Toute l’actualité sportive de Genève et sa région",IF(DIMANCHE24[[#This Row],[Emission]]="LES SPORTS DIRECT ","Toute l’actualité sportive de Genève et sa région",IF(DIMANCHE24[[#This Row],[Emission]]="LE POING part 1","Le Talk politique et société présenté par Laetitia Guinand",IF(DIMANCHE24[[#This Row],[Emission]]="LE POING part 2","Le Talk politique et société présenté par Laetitia Guinand",""))))))))))))))))))))))))))))</f>
        <v/>
      </c>
      <c r="G105" s="28"/>
    </row>
  </sheetData>
  <mergeCells count="1">
    <mergeCell ref="A1:G1"/>
  </mergeCells>
  <conditionalFormatting sqref="I35:J40 J42 I41:I42 A2:G2 A3:D105 F3:G105">
    <cfRule type="containsText" dxfId="30" priority="21" operator="containsText" text="REPLAY DIMANCHE">
      <formula>NOT(ISERROR(SEARCH("REPLAY DIMANCHE",A2)))</formula>
    </cfRule>
    <cfRule type="containsText" dxfId="29" priority="22" operator="containsText" text="COMBLAGE">
      <formula>NOT(ISERROR(SEARCH("COMBLAGE",A2)))</formula>
    </cfRule>
  </conditionalFormatting>
  <conditionalFormatting sqref="I35:J40 J42 I41:I42">
    <cfRule type="containsText" dxfId="28" priority="20" operator="containsText" text="Concert">
      <formula>NOT(ISERROR(SEARCH("Concert",I35)))</formula>
    </cfRule>
    <cfRule type="containsText" dxfId="27" priority="23" operator="containsText" text="LIVE">
      <formula>NOT(ISERROR(SEARCH("LIVE",I35)))</formula>
    </cfRule>
    <cfRule type="containsText" dxfId="26" priority="24" operator="containsText" text="PUB">
      <formula>NOT(ISERROR(SEARCH("PUB",I35)))</formula>
    </cfRule>
    <cfRule type="containsText" dxfId="25" priority="25" operator="containsText" text="REPLAY ACTU">
      <formula>NOT(ISERROR(SEARCH("REPLAY ACTU",I35)))</formula>
    </cfRule>
    <cfRule type="containsText" dxfId="24" priority="26" operator="containsText" text="REPLAY MAG">
      <formula>NOT(ISERROR(SEARCH("REPLAY MAG",I35)))</formula>
    </cfRule>
  </conditionalFormatting>
  <conditionalFormatting sqref="A3:D105 F3:G105">
    <cfRule type="containsText" dxfId="23" priority="14" operator="containsText" text="JOURNAL">
      <formula>NOT(ISERROR(SEARCH("JOURNAL",A3)))</formula>
    </cfRule>
    <cfRule type="containsText" dxfId="22" priority="15" operator="containsText" text="LIVE">
      <formula>NOT(ISERROR(SEARCH("LIVE",A3)))</formula>
    </cfRule>
    <cfRule type="containsText" dxfId="21" priority="16" operator="containsText" text="PUB">
      <formula>NOT(ISERROR(SEARCH("PUB",A3)))</formula>
    </cfRule>
    <cfRule type="containsText" dxfId="20" priority="17" operator="containsText" text="REPLAY ACTU">
      <formula>NOT(ISERROR(SEARCH("REPLAY ACTU",A3)))</formula>
    </cfRule>
    <cfRule type="containsText" dxfId="19" priority="18" operator="containsText" text="REPLAY MAG">
      <formula>NOT(ISERROR(SEARCH("REPLAY MAG",A3)))</formula>
    </cfRule>
  </conditionalFormatting>
  <conditionalFormatting sqref="A3:D105 F3:G105">
    <cfRule type="containsText" dxfId="18" priority="11" operator="containsText" text="Concert">
      <formula>NOT(ISERROR(SEARCH("Concert",A3)))</formula>
    </cfRule>
  </conditionalFormatting>
  <conditionalFormatting sqref="A2:G2 A3:D105 F3:G105">
    <cfRule type="containsText" dxfId="17" priority="10" operator="containsText" text="Comblage">
      <formula>NOT(ISERROR(SEARCH("Comblage",A2)))</formula>
    </cfRule>
  </conditionalFormatting>
  <conditionalFormatting sqref="E3 E5:E46 E48:E85 E87:E105">
    <cfRule type="containsText" dxfId="16" priority="7" operator="containsText" text="REPLAY DIMANCHE">
      <formula>NOT(ISERROR(SEARCH("REPLAY DIMANCHE",E3)))</formula>
    </cfRule>
    <cfRule type="containsText" dxfId="15" priority="8" operator="containsText" text="COMBLAGE">
      <formula>NOT(ISERROR(SEARCH("COMBLAGE",E3)))</formula>
    </cfRule>
  </conditionalFormatting>
  <conditionalFormatting sqref="E3 E5:E46 E48:E85 E87:E105">
    <cfRule type="containsText" dxfId="14" priority="3" operator="containsText" text="LIVE">
      <formula>NOT(ISERROR(SEARCH("LIVE",E3)))</formula>
    </cfRule>
    <cfRule type="containsText" dxfId="13" priority="4" operator="containsText" text="PUB">
      <formula>NOT(ISERROR(SEARCH("PUB",E3)))</formula>
    </cfRule>
    <cfRule type="containsText" dxfId="12" priority="5" operator="containsText" text="REPLAY ACTU">
      <formula>NOT(ISERROR(SEARCH("REPLAY ACTU",E3)))</formula>
    </cfRule>
    <cfRule type="containsText" dxfId="11" priority="6" operator="containsText" text="REPLAY MAG">
      <formula>NOT(ISERROR(SEARCH("REPLAY MAG",E3)))</formula>
    </cfRule>
  </conditionalFormatting>
  <conditionalFormatting sqref="E3 E46 E85">
    <cfRule type="containsText" dxfId="10" priority="2" operator="containsText" text="Concert">
      <formula>NOT(ISERROR(SEARCH("Concert",E3)))</formula>
    </cfRule>
  </conditionalFormatting>
  <conditionalFormatting sqref="E3 E5:E46 E48:E85 E87:E105">
    <cfRule type="containsText" dxfId="9" priority="1" operator="containsText" text="Comblage">
      <formula>NOT(ISERROR(SEARCH("Comblage",E3)))</formula>
    </cfRule>
  </conditionalFormatting>
  <conditionalFormatting sqref="E3:E105">
    <cfRule type="containsBlanks" dxfId="8" priority="9">
      <formula>LEN(TRIM(E3))=0</formula>
    </cfRule>
  </conditionalFormatting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B226BCD-B899-3549-A60C-56CF0C6C6BF6}">
          <x14:formula1>
            <xm:f>'Menus déroulants'!$E$1:$E$3</xm:f>
          </x14:formula1>
          <xm:sqref>E3:E105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824084-6C3F-E346-9E70-56F39FEFCD88}">
  <sheetPr codeName="Feuil9"/>
  <dimension ref="A1:H12"/>
  <sheetViews>
    <sheetView topLeftCell="A11" zoomScale="87" zoomScaleNormal="87" workbookViewId="0">
      <selection activeCell="B19" sqref="B19"/>
    </sheetView>
  </sheetViews>
  <sheetFormatPr baseColWidth="10" defaultRowHeight="15"/>
  <cols>
    <col min="1" max="1" width="25.83203125" customWidth="1"/>
    <col min="4" max="4" width="20.83203125" customWidth="1"/>
  </cols>
  <sheetData>
    <row r="1" spans="1:8" ht="19">
      <c r="A1" s="41" t="s">
        <v>79</v>
      </c>
      <c r="B1">
        <v>1</v>
      </c>
      <c r="D1" s="41" t="s">
        <v>80</v>
      </c>
      <c r="E1" t="s">
        <v>81</v>
      </c>
      <c r="G1" t="s">
        <v>85</v>
      </c>
      <c r="H1" s="43">
        <v>0.125</v>
      </c>
    </row>
    <row r="2" spans="1:8">
      <c r="B2">
        <v>2</v>
      </c>
      <c r="E2" t="s">
        <v>83</v>
      </c>
      <c r="H2" s="43">
        <v>8.3333333333333329E-2</v>
      </c>
    </row>
    <row r="3" spans="1:8">
      <c r="B3">
        <v>3</v>
      </c>
      <c r="E3" t="s">
        <v>82</v>
      </c>
      <c r="H3" s="43">
        <v>4.1666666666666664E-2</v>
      </c>
    </row>
    <row r="4" spans="1:8">
      <c r="B4">
        <v>4</v>
      </c>
      <c r="H4" s="43">
        <v>1.8055555555555557E-2</v>
      </c>
    </row>
    <row r="5" spans="1:8">
      <c r="B5">
        <v>5</v>
      </c>
      <c r="H5" s="43">
        <v>8.3333333333333332E-3</v>
      </c>
    </row>
    <row r="6" spans="1:8">
      <c r="H6" s="43">
        <v>5.5555555555555558E-3</v>
      </c>
    </row>
    <row r="7" spans="1:8">
      <c r="H7" s="43">
        <v>4.1666666666666666E-3</v>
      </c>
    </row>
    <row r="8" spans="1:8">
      <c r="H8" s="43">
        <v>2.7777777777777779E-3</v>
      </c>
    </row>
    <row r="9" spans="1:8">
      <c r="H9" s="43">
        <v>2.0833333333333333E-3</v>
      </c>
    </row>
    <row r="10" spans="1:8">
      <c r="H10" s="43">
        <v>1.3888888888888889E-3</v>
      </c>
    </row>
    <row r="11" spans="1:8">
      <c r="H11" s="43">
        <v>6.9444444444444447E-4</v>
      </c>
    </row>
    <row r="12" spans="1:8">
      <c r="H12" s="43">
        <v>3.4722222222222224E-4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Grille Semaine</vt:lpstr>
      <vt:lpstr>Lundi</vt:lpstr>
      <vt:lpstr>Mardi</vt:lpstr>
      <vt:lpstr>Mercredi</vt:lpstr>
      <vt:lpstr>Jeudi</vt:lpstr>
      <vt:lpstr>Vendredi</vt:lpstr>
      <vt:lpstr>Samedi</vt:lpstr>
      <vt:lpstr>Dimanche</vt:lpstr>
      <vt:lpstr>Menus déroulants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MEX</dc:creator>
  <cp:lastModifiedBy>Stéphane Mex</cp:lastModifiedBy>
  <cp:revision/>
  <cp:lastPrinted>2021-09-23T09:57:43Z</cp:lastPrinted>
  <dcterms:created xsi:type="dcterms:W3CDTF">2021-09-16T16:52:30Z</dcterms:created>
  <dcterms:modified xsi:type="dcterms:W3CDTF">2021-09-27T12:39:49Z</dcterms:modified>
</cp:coreProperties>
</file>