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 codeName="{51196F13-6AD0-C1B8-E2B4-A1F9AE17003E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edaction-4/Desktop/GRILLES Excel/"/>
    </mc:Choice>
  </mc:AlternateContent>
  <xr:revisionPtr revIDLastSave="0" documentId="8_{B7DF54BD-43BF-A949-A2AD-5C5A6431EB7D}" xr6:coauthVersionLast="36" xr6:coauthVersionMax="36" xr10:uidLastSave="{00000000-0000-0000-0000-000000000000}"/>
  <bookViews>
    <workbookView xWindow="0" yWindow="460" windowWidth="35840" windowHeight="18980" activeTab="1" xr2:uid="{00000000-000D-0000-FFFF-FFFF00000000}"/>
  </bookViews>
  <sheets>
    <sheet name="Grille Semaine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8" r:id="rId7"/>
    <sheet name="Dimanche" sheetId="9" r:id="rId8"/>
    <sheet name="Menus déroulants" sheetId="15" r:id="rId9"/>
  </sheets>
  <functionGroups builtInGroupCount="19"/>
  <definedNames>
    <definedName name="_xlnm._FilterDatabase" localSheetId="0" hidden="1">'Grille Semaine'!$O$1:$T$1</definedName>
    <definedName name="Lundi">Tableau2[]</definedName>
    <definedName name="Mardi">Tableau1[]</definedName>
    <definedName name="VENDREDI">Tableau5[#All]</definedName>
  </definedNames>
  <calcPr calcId="181029"/>
</workbook>
</file>

<file path=xl/calcChain.xml><?xml version="1.0" encoding="utf-8"?>
<calcChain xmlns="http://schemas.openxmlformats.org/spreadsheetml/2006/main">
  <c r="E105" i="9" l="1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A5" i="9"/>
  <c r="A6" i="9" s="1"/>
  <c r="E4" i="9"/>
  <c r="A4" i="9"/>
  <c r="C4" i="9" s="1"/>
  <c r="E3" i="9"/>
  <c r="C3" i="9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A5" i="8"/>
  <c r="C5" i="8" s="1"/>
  <c r="E4" i="8"/>
  <c r="C4" i="8"/>
  <c r="A4" i="8"/>
  <c r="E3" i="8"/>
  <c r="C3" i="8"/>
  <c r="E49" i="7"/>
  <c r="C49" i="7"/>
  <c r="E48" i="7"/>
  <c r="C48" i="7"/>
  <c r="E47" i="7"/>
  <c r="C47" i="7"/>
  <c r="E46" i="7"/>
  <c r="C46" i="7"/>
  <c r="E45" i="7"/>
  <c r="E44" i="7"/>
  <c r="E43" i="7"/>
  <c r="E42" i="7"/>
  <c r="E41" i="7"/>
  <c r="E40" i="7"/>
  <c r="E39" i="7"/>
  <c r="E38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C4" i="7"/>
  <c r="A4" i="7"/>
  <c r="A5" i="7" s="1"/>
  <c r="E3" i="7"/>
  <c r="C3" i="7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E49" i="5"/>
  <c r="C49" i="5"/>
  <c r="E48" i="5"/>
  <c r="C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A4" i="5"/>
  <c r="A5" i="5" s="1"/>
  <c r="E3" i="5"/>
  <c r="C3" i="5"/>
  <c r="F49" i="4"/>
  <c r="E49" i="4"/>
  <c r="F48" i="4"/>
  <c r="E48" i="4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E40" i="4"/>
  <c r="E39" i="4"/>
  <c r="F38" i="4"/>
  <c r="E38" i="4"/>
  <c r="F37" i="4"/>
  <c r="E37" i="4"/>
  <c r="F36" i="4"/>
  <c r="E36" i="4"/>
  <c r="E35" i="4"/>
  <c r="F34" i="4"/>
  <c r="E34" i="4"/>
  <c r="F33" i="4"/>
  <c r="E33" i="4"/>
  <c r="E32" i="4"/>
  <c r="F31" i="4"/>
  <c r="E31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F23" i="4"/>
  <c r="E23" i="4"/>
  <c r="F22" i="4"/>
  <c r="E22" i="4"/>
  <c r="F21" i="4"/>
  <c r="E21" i="4"/>
  <c r="F20" i="4"/>
  <c r="E20" i="4"/>
  <c r="F19" i="4"/>
  <c r="E19" i="4"/>
  <c r="F18" i="4"/>
  <c r="E18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F6" i="4"/>
  <c r="E6" i="4"/>
  <c r="F5" i="4"/>
  <c r="E5" i="4"/>
  <c r="F4" i="4"/>
  <c r="E4" i="4"/>
  <c r="C4" i="4"/>
  <c r="A4" i="4"/>
  <c r="A5" i="4" s="1"/>
  <c r="F3" i="4"/>
  <c r="E3" i="4"/>
  <c r="C3" i="4"/>
  <c r="F49" i="3"/>
  <c r="C49" i="3"/>
  <c r="F48" i="3"/>
  <c r="C48" i="3"/>
  <c r="F47" i="3"/>
  <c r="C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A4" i="3"/>
  <c r="A5" i="3" s="1"/>
  <c r="F3" i="3"/>
  <c r="C3" i="3"/>
  <c r="AQ100" i="1"/>
  <c r="AQ101" i="1"/>
  <c r="AQ102" i="1" s="1"/>
  <c r="AQ103" i="1" s="1"/>
  <c r="AQ104" i="1" s="1"/>
  <c r="AQ105" i="1" s="1"/>
  <c r="AQ78" i="1"/>
  <c r="AQ79" i="1" s="1"/>
  <c r="AQ80" i="1" s="1"/>
  <c r="AQ81" i="1" s="1"/>
  <c r="AQ82" i="1" s="1"/>
  <c r="AQ83" i="1" s="1"/>
  <c r="AQ84" i="1" s="1"/>
  <c r="AQ85" i="1" s="1"/>
  <c r="AQ86" i="1" s="1"/>
  <c r="AQ87" i="1" s="1"/>
  <c r="AQ88" i="1" s="1"/>
  <c r="AQ89" i="1" s="1"/>
  <c r="AQ90" i="1" s="1"/>
  <c r="AQ91" i="1" s="1"/>
  <c r="AQ92" i="1" s="1"/>
  <c r="AQ93" i="1" s="1"/>
  <c r="AQ94" i="1" s="1"/>
  <c r="AQ95" i="1" s="1"/>
  <c r="AQ96" i="1" s="1"/>
  <c r="AQ97" i="1" s="1"/>
  <c r="AQ98" i="1" s="1"/>
  <c r="AQ99" i="1" s="1"/>
  <c r="AQ68" i="1"/>
  <c r="AQ69" i="1"/>
  <c r="AQ70" i="1" s="1"/>
  <c r="AQ71" i="1" s="1"/>
  <c r="AQ72" i="1" s="1"/>
  <c r="AQ73" i="1" s="1"/>
  <c r="AQ74" i="1" s="1"/>
  <c r="AQ75" i="1" s="1"/>
  <c r="AQ76" i="1" s="1"/>
  <c r="AQ77" i="1" s="1"/>
  <c r="AQ45" i="1"/>
  <c r="AQ46" i="1" s="1"/>
  <c r="AQ47" i="1" s="1"/>
  <c r="AQ48" i="1" s="1"/>
  <c r="AQ49" i="1" s="1"/>
  <c r="AQ50" i="1" s="1"/>
  <c r="AQ51" i="1" s="1"/>
  <c r="AQ52" i="1" s="1"/>
  <c r="AQ53" i="1" s="1"/>
  <c r="AQ54" i="1" s="1"/>
  <c r="AQ55" i="1" s="1"/>
  <c r="AQ56" i="1" s="1"/>
  <c r="AQ57" i="1" s="1"/>
  <c r="AQ58" i="1" s="1"/>
  <c r="AQ59" i="1" s="1"/>
  <c r="AQ60" i="1" s="1"/>
  <c r="AQ61" i="1" s="1"/>
  <c r="AQ62" i="1" s="1"/>
  <c r="AQ63" i="1" s="1"/>
  <c r="AQ64" i="1" s="1"/>
  <c r="AQ65" i="1" s="1"/>
  <c r="AQ66" i="1" s="1"/>
  <c r="AQ67" i="1" s="1"/>
  <c r="AQ33" i="1"/>
  <c r="AQ34" i="1" s="1"/>
  <c r="AQ35" i="1" s="1"/>
  <c r="AQ36" i="1" s="1"/>
  <c r="AQ37" i="1" s="1"/>
  <c r="AQ38" i="1" s="1"/>
  <c r="AQ39" i="1" s="1"/>
  <c r="AQ40" i="1" s="1"/>
  <c r="AQ41" i="1" s="1"/>
  <c r="AQ42" i="1" s="1"/>
  <c r="AQ43" i="1" s="1"/>
  <c r="AQ44" i="1" s="1"/>
  <c r="AQ5" i="1"/>
  <c r="AQ6" i="1" s="1"/>
  <c r="AQ7" i="1" s="1"/>
  <c r="AQ8" i="1" s="1"/>
  <c r="AQ9" i="1" s="1"/>
  <c r="AQ10" i="1" s="1"/>
  <c r="AQ11" i="1" s="1"/>
  <c r="AQ12" i="1" s="1"/>
  <c r="AQ13" i="1" s="1"/>
  <c r="AQ14" i="1" s="1"/>
  <c r="AQ15" i="1" s="1"/>
  <c r="AQ16" i="1" s="1"/>
  <c r="AQ17" i="1" s="1"/>
  <c r="AQ18" i="1" s="1"/>
  <c r="AQ19" i="1" s="1"/>
  <c r="AQ20" i="1" s="1"/>
  <c r="AQ21" i="1" s="1"/>
  <c r="AQ22" i="1" s="1"/>
  <c r="AQ23" i="1" s="1"/>
  <c r="AQ24" i="1" s="1"/>
  <c r="AQ25" i="1" s="1"/>
  <c r="AQ26" i="1" s="1"/>
  <c r="AQ27" i="1" s="1"/>
  <c r="AQ28" i="1" s="1"/>
  <c r="AQ29" i="1" s="1"/>
  <c r="AQ30" i="1" s="1"/>
  <c r="AQ31" i="1" s="1"/>
  <c r="AQ32" i="1" s="1"/>
  <c r="AS3" i="1"/>
  <c r="AJ80" i="1"/>
  <c r="AJ81" i="1" s="1"/>
  <c r="AJ82" i="1" s="1"/>
  <c r="AJ83" i="1" s="1"/>
  <c r="AJ84" i="1" s="1"/>
  <c r="AJ73" i="1"/>
  <c r="AJ74" i="1" s="1"/>
  <c r="AJ75" i="1" s="1"/>
  <c r="AJ76" i="1" s="1"/>
  <c r="AJ77" i="1" s="1"/>
  <c r="AJ78" i="1" s="1"/>
  <c r="AJ79" i="1" s="1"/>
  <c r="AJ67" i="1"/>
  <c r="AJ68" i="1"/>
  <c r="AJ69" i="1" s="1"/>
  <c r="AJ70" i="1" s="1"/>
  <c r="AJ71" i="1" s="1"/>
  <c r="AJ72" i="1" s="1"/>
  <c r="AJ48" i="1"/>
  <c r="AJ49" i="1"/>
  <c r="AJ50" i="1" s="1"/>
  <c r="AJ51" i="1" s="1"/>
  <c r="AJ52" i="1" s="1"/>
  <c r="AJ53" i="1" s="1"/>
  <c r="AJ54" i="1" s="1"/>
  <c r="AJ55" i="1" s="1"/>
  <c r="AJ56" i="1" s="1"/>
  <c r="AJ57" i="1" s="1"/>
  <c r="AJ58" i="1" s="1"/>
  <c r="AJ59" i="1" s="1"/>
  <c r="AJ60" i="1" s="1"/>
  <c r="AJ61" i="1" s="1"/>
  <c r="AJ62" i="1" s="1"/>
  <c r="AJ63" i="1" s="1"/>
  <c r="AJ64" i="1" s="1"/>
  <c r="AJ65" i="1" s="1"/>
  <c r="AJ66" i="1" s="1"/>
  <c r="AJ31" i="1"/>
  <c r="AJ32" i="1" s="1"/>
  <c r="AJ33" i="1" s="1"/>
  <c r="AJ34" i="1" s="1"/>
  <c r="AJ35" i="1" s="1"/>
  <c r="AJ36" i="1" s="1"/>
  <c r="AJ37" i="1" s="1"/>
  <c r="AJ38" i="1" s="1"/>
  <c r="AJ39" i="1" s="1"/>
  <c r="AJ40" i="1" s="1"/>
  <c r="AJ41" i="1" s="1"/>
  <c r="AJ42" i="1" s="1"/>
  <c r="AJ43" i="1" s="1"/>
  <c r="AJ44" i="1" s="1"/>
  <c r="AJ45" i="1" s="1"/>
  <c r="AJ46" i="1" s="1"/>
  <c r="AJ47" i="1" s="1"/>
  <c r="AJ5" i="1"/>
  <c r="AJ6" i="1" s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L3" i="1"/>
  <c r="AC45" i="1"/>
  <c r="AC44" i="1"/>
  <c r="AC43" i="1"/>
  <c r="AC42" i="1"/>
  <c r="AC41" i="1"/>
  <c r="AC34" i="1"/>
  <c r="AC35" i="1" s="1"/>
  <c r="AC36" i="1" s="1"/>
  <c r="AC37" i="1" s="1"/>
  <c r="AC38" i="1" s="1"/>
  <c r="AC39" i="1" s="1"/>
  <c r="AC40" i="1" s="1"/>
  <c r="AC29" i="1"/>
  <c r="AC30" i="1" s="1"/>
  <c r="AC31" i="1" s="1"/>
  <c r="AC32" i="1" s="1"/>
  <c r="AC33" i="1" s="1"/>
  <c r="AC5" i="1"/>
  <c r="AC6" i="1"/>
  <c r="AC7" i="1" s="1"/>
  <c r="AE3" i="1"/>
  <c r="AE4" i="1"/>
  <c r="AE5" i="1"/>
  <c r="AE6" i="1"/>
  <c r="O5" i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Q4" i="1"/>
  <c r="Q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C4" i="1"/>
  <c r="A5" i="1"/>
  <c r="A4" i="1"/>
  <c r="C47" i="1"/>
  <c r="C48" i="1"/>
  <c r="C49" i="1"/>
  <c r="AU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AU11" i="1"/>
  <c r="AU14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U42" i="1"/>
  <c r="AU3" i="1"/>
  <c r="AU4" i="1"/>
  <c r="AU6" i="1"/>
  <c r="AU7" i="1"/>
  <c r="AU8" i="1"/>
  <c r="AU9" i="1"/>
  <c r="AU10" i="1"/>
  <c r="AU12" i="1"/>
  <c r="AU13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M18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9" i="1"/>
  <c r="M20" i="1"/>
  <c r="M21" i="1"/>
  <c r="M22" i="1"/>
  <c r="M23" i="1"/>
  <c r="M24" i="1"/>
  <c r="M25" i="1"/>
  <c r="M26" i="1"/>
  <c r="M27" i="1"/>
  <c r="M28" i="1"/>
  <c r="M29" i="1"/>
  <c r="M31" i="1"/>
  <c r="M33" i="1"/>
  <c r="M34" i="1"/>
  <c r="M36" i="1"/>
  <c r="M37" i="1"/>
  <c r="M38" i="1"/>
  <c r="M41" i="1"/>
  <c r="M42" i="1"/>
  <c r="M43" i="1"/>
  <c r="M44" i="1"/>
  <c r="M45" i="1"/>
  <c r="M46" i="1"/>
  <c r="M47" i="1"/>
  <c r="M48" i="1"/>
  <c r="M49" i="1"/>
  <c r="A7" i="9" l="1"/>
  <c r="C6" i="9"/>
  <c r="C5" i="9"/>
  <c r="A6" i="8"/>
  <c r="A6" i="7"/>
  <c r="C5" i="7"/>
  <c r="A6" i="5"/>
  <c r="C5" i="5"/>
  <c r="C4" i="5"/>
  <c r="A6" i="4"/>
  <c r="C5" i="4"/>
  <c r="A6" i="3"/>
  <c r="C5" i="3"/>
  <c r="C4" i="3"/>
  <c r="AC8" i="1"/>
  <c r="AE7" i="1"/>
  <c r="Q16" i="1"/>
  <c r="Q6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8" i="9" l="1"/>
  <c r="C7" i="9"/>
  <c r="A7" i="8"/>
  <c r="C6" i="8"/>
  <c r="C6" i="7"/>
  <c r="A7" i="7"/>
  <c r="C6" i="5"/>
  <c r="A7" i="5"/>
  <c r="A7" i="4"/>
  <c r="C6" i="4"/>
  <c r="C6" i="3"/>
  <c r="A7" i="3"/>
  <c r="C9" i="1"/>
  <c r="AC9" i="1"/>
  <c r="AE8" i="1"/>
  <c r="Q7" i="1"/>
  <c r="C10" i="1"/>
  <c r="A9" i="9" l="1"/>
  <c r="C8" i="9"/>
  <c r="A8" i="8"/>
  <c r="C7" i="8"/>
  <c r="A8" i="7"/>
  <c r="C7" i="7"/>
  <c r="A8" i="5"/>
  <c r="C7" i="5"/>
  <c r="A8" i="4"/>
  <c r="C7" i="4"/>
  <c r="A8" i="3"/>
  <c r="C7" i="3"/>
  <c r="AC10" i="1"/>
  <c r="AE9" i="1"/>
  <c r="Q8" i="1"/>
  <c r="C11" i="1"/>
  <c r="C9" i="9" l="1"/>
  <c r="A10" i="9"/>
  <c r="A9" i="8"/>
  <c r="C8" i="8"/>
  <c r="A9" i="7"/>
  <c r="C8" i="7"/>
  <c r="A9" i="5"/>
  <c r="C8" i="5"/>
  <c r="A9" i="4"/>
  <c r="C8" i="4"/>
  <c r="A9" i="3"/>
  <c r="C8" i="3"/>
  <c r="AE10" i="1"/>
  <c r="AC11" i="1"/>
  <c r="Q9" i="1"/>
  <c r="C12" i="1"/>
  <c r="C10" i="9" l="1"/>
  <c r="A11" i="9"/>
  <c r="A10" i="8"/>
  <c r="C9" i="8"/>
  <c r="A10" i="7"/>
  <c r="C9" i="7"/>
  <c r="A10" i="5"/>
  <c r="C9" i="5"/>
  <c r="A10" i="4"/>
  <c r="C9" i="4"/>
  <c r="A10" i="3"/>
  <c r="C9" i="3"/>
  <c r="AE11" i="1"/>
  <c r="AC12" i="1"/>
  <c r="Q10" i="1"/>
  <c r="C13" i="1"/>
  <c r="C3" i="1"/>
  <c r="C6" i="1"/>
  <c r="C5" i="1"/>
  <c r="C8" i="1"/>
  <c r="C7" i="1"/>
  <c r="A12" i="9" l="1"/>
  <c r="C11" i="9"/>
  <c r="C10" i="8"/>
  <c r="A11" i="8"/>
  <c r="A11" i="7"/>
  <c r="C10" i="7"/>
  <c r="A11" i="5"/>
  <c r="C10" i="5"/>
  <c r="A11" i="4"/>
  <c r="C10" i="4"/>
  <c r="A11" i="3"/>
  <c r="C10" i="3"/>
  <c r="AE12" i="1"/>
  <c r="AC13" i="1"/>
  <c r="Q11" i="1"/>
  <c r="C14" i="1"/>
  <c r="A13" i="9" l="1"/>
  <c r="C12" i="9"/>
  <c r="A12" i="8"/>
  <c r="C11" i="8"/>
  <c r="C11" i="7"/>
  <c r="A12" i="7"/>
  <c r="C11" i="5"/>
  <c r="A12" i="5"/>
  <c r="C11" i="4"/>
  <c r="A12" i="4"/>
  <c r="C11" i="3"/>
  <c r="A12" i="3"/>
  <c r="AE13" i="1"/>
  <c r="AC14" i="1"/>
  <c r="Q12" i="1"/>
  <c r="C15" i="1"/>
  <c r="A14" i="9" l="1"/>
  <c r="C13" i="9"/>
  <c r="A13" i="8"/>
  <c r="C12" i="8"/>
  <c r="A13" i="7"/>
  <c r="C12" i="7"/>
  <c r="C12" i="5"/>
  <c r="A13" i="5"/>
  <c r="A13" i="4"/>
  <c r="C12" i="4"/>
  <c r="A13" i="3"/>
  <c r="C12" i="3"/>
  <c r="AE14" i="1"/>
  <c r="AC15" i="1"/>
  <c r="Q13" i="1"/>
  <c r="C16" i="1"/>
  <c r="A15" i="9" l="1"/>
  <c r="C14" i="9"/>
  <c r="C13" i="8"/>
  <c r="A14" i="8"/>
  <c r="A14" i="7"/>
  <c r="C13" i="7"/>
  <c r="A14" i="5"/>
  <c r="C13" i="5"/>
  <c r="A14" i="4"/>
  <c r="C13" i="4"/>
  <c r="A14" i="3"/>
  <c r="C13" i="3"/>
  <c r="AE15" i="1"/>
  <c r="AC16" i="1"/>
  <c r="Q14" i="1"/>
  <c r="Q15" i="1"/>
  <c r="C17" i="1"/>
  <c r="C15" i="9" l="1"/>
  <c r="A16" i="9"/>
  <c r="A15" i="8"/>
  <c r="C14" i="8"/>
  <c r="A15" i="7"/>
  <c r="C14" i="7"/>
  <c r="A15" i="5"/>
  <c r="C14" i="5"/>
  <c r="A15" i="4"/>
  <c r="C14" i="4"/>
  <c r="A15" i="3"/>
  <c r="C14" i="3"/>
  <c r="AE16" i="1"/>
  <c r="AC17" i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C18" i="1"/>
  <c r="A17" i="9" l="1"/>
  <c r="C16" i="9"/>
  <c r="C15" i="8"/>
  <c r="A16" i="8"/>
  <c r="A16" i="7"/>
  <c r="C15" i="7"/>
  <c r="A16" i="5"/>
  <c r="C15" i="5"/>
  <c r="C15" i="4"/>
  <c r="A16" i="4"/>
  <c r="A16" i="3"/>
  <c r="C15" i="3"/>
  <c r="C19" i="1"/>
  <c r="A18" i="9" l="1"/>
  <c r="C17" i="9"/>
  <c r="A17" i="8"/>
  <c r="C16" i="8"/>
  <c r="C16" i="7"/>
  <c r="A17" i="7"/>
  <c r="A17" i="5"/>
  <c r="C16" i="5"/>
  <c r="A17" i="4"/>
  <c r="C16" i="4"/>
  <c r="C16" i="3"/>
  <c r="A17" i="3"/>
  <c r="C20" i="1"/>
  <c r="A19" i="9" l="1"/>
  <c r="C18" i="9"/>
  <c r="A18" i="8"/>
  <c r="C17" i="8"/>
  <c r="A18" i="7"/>
  <c r="C17" i="7"/>
  <c r="C17" i="5"/>
  <c r="A18" i="5"/>
  <c r="A18" i="4"/>
  <c r="C17" i="4"/>
  <c r="C17" i="3"/>
  <c r="A18" i="3"/>
  <c r="C21" i="1"/>
  <c r="A20" i="9" l="1"/>
  <c r="C19" i="9"/>
  <c r="A19" i="8"/>
  <c r="C18" i="8"/>
  <c r="A19" i="7"/>
  <c r="C18" i="7"/>
  <c r="A19" i="5"/>
  <c r="C18" i="5"/>
  <c r="A19" i="4"/>
  <c r="C18" i="4"/>
  <c r="A19" i="3"/>
  <c r="C18" i="3"/>
  <c r="C22" i="1"/>
  <c r="C20" i="9" l="1"/>
  <c r="A21" i="9"/>
  <c r="A20" i="8"/>
  <c r="C19" i="8"/>
  <c r="A20" i="7"/>
  <c r="C19" i="7"/>
  <c r="A20" i="5"/>
  <c r="C19" i="5"/>
  <c r="C19" i="4"/>
  <c r="A20" i="4"/>
  <c r="A20" i="3"/>
  <c r="C19" i="3"/>
  <c r="C23" i="1"/>
  <c r="A22" i="9" l="1"/>
  <c r="C21" i="9"/>
  <c r="C20" i="8"/>
  <c r="A21" i="8"/>
  <c r="A21" i="7"/>
  <c r="C20" i="7"/>
  <c r="A21" i="5"/>
  <c r="C20" i="5"/>
  <c r="A21" i="4"/>
  <c r="C20" i="4"/>
  <c r="A21" i="3"/>
  <c r="C20" i="3"/>
  <c r="C24" i="1"/>
  <c r="A23" i="9" l="1"/>
  <c r="C22" i="9"/>
  <c r="C21" i="8"/>
  <c r="A22" i="8"/>
  <c r="C21" i="7"/>
  <c r="A22" i="7"/>
  <c r="A22" i="5"/>
  <c r="C21" i="5"/>
  <c r="A22" i="4"/>
  <c r="C21" i="4"/>
  <c r="A22" i="3"/>
  <c r="C21" i="3"/>
  <c r="C25" i="1"/>
  <c r="A24" i="9" l="1"/>
  <c r="C23" i="9"/>
  <c r="A23" i="8"/>
  <c r="C22" i="8"/>
  <c r="C22" i="7"/>
  <c r="A23" i="7"/>
  <c r="C22" i="5"/>
  <c r="A23" i="5"/>
  <c r="A23" i="4"/>
  <c r="C22" i="4"/>
  <c r="C22" i="3"/>
  <c r="A23" i="3"/>
  <c r="C26" i="1"/>
  <c r="A25" i="9" l="1"/>
  <c r="C24" i="9"/>
  <c r="A24" i="8"/>
  <c r="C23" i="8"/>
  <c r="A24" i="7"/>
  <c r="C23" i="7"/>
  <c r="A24" i="5"/>
  <c r="C23" i="5"/>
  <c r="C23" i="4"/>
  <c r="A24" i="4"/>
  <c r="A24" i="3"/>
  <c r="C23" i="3"/>
  <c r="C27" i="1"/>
  <c r="C25" i="9" l="1"/>
  <c r="A26" i="9"/>
  <c r="A25" i="8"/>
  <c r="C24" i="8"/>
  <c r="A25" i="7"/>
  <c r="C24" i="7"/>
  <c r="A25" i="5"/>
  <c r="C24" i="5"/>
  <c r="A25" i="4"/>
  <c r="C24" i="4"/>
  <c r="A25" i="3"/>
  <c r="C24" i="3"/>
  <c r="C28" i="1"/>
  <c r="C26" i="9" l="1"/>
  <c r="A27" i="9"/>
  <c r="A26" i="8"/>
  <c r="C25" i="8"/>
  <c r="A26" i="7"/>
  <c r="C25" i="7"/>
  <c r="A26" i="5"/>
  <c r="C25" i="5"/>
  <c r="A26" i="4"/>
  <c r="C25" i="4"/>
  <c r="A26" i="3"/>
  <c r="C25" i="3"/>
  <c r="C29" i="1"/>
  <c r="A28" i="9" l="1"/>
  <c r="C27" i="9"/>
  <c r="C26" i="8"/>
  <c r="A27" i="8"/>
  <c r="A27" i="7"/>
  <c r="C26" i="7"/>
  <c r="A27" i="5"/>
  <c r="C26" i="5"/>
  <c r="A27" i="4"/>
  <c r="C26" i="4"/>
  <c r="A27" i="3"/>
  <c r="C26" i="3"/>
  <c r="C30" i="1"/>
  <c r="A29" i="9" l="1"/>
  <c r="C28" i="9"/>
  <c r="A28" i="8"/>
  <c r="C27" i="8"/>
  <c r="A28" i="7"/>
  <c r="C27" i="7"/>
  <c r="C27" i="5"/>
  <c r="A28" i="5"/>
  <c r="C27" i="4"/>
  <c r="A28" i="4"/>
  <c r="C27" i="3"/>
  <c r="A28" i="3"/>
  <c r="C31" i="1"/>
  <c r="A30" i="9" l="1"/>
  <c r="C29" i="9"/>
  <c r="A29" i="8"/>
  <c r="C28" i="8"/>
  <c r="A29" i="7"/>
  <c r="C28" i="7"/>
  <c r="C28" i="5"/>
  <c r="A29" i="5"/>
  <c r="A29" i="4"/>
  <c r="C28" i="4"/>
  <c r="A29" i="3"/>
  <c r="C28" i="3"/>
  <c r="C32" i="1"/>
  <c r="A31" i="9" l="1"/>
  <c r="C30" i="9"/>
  <c r="C29" i="8"/>
  <c r="A30" i="8"/>
  <c r="A30" i="7"/>
  <c r="C29" i="7"/>
  <c r="A30" i="5"/>
  <c r="C29" i="5"/>
  <c r="A30" i="4"/>
  <c r="C29" i="4"/>
  <c r="A30" i="3"/>
  <c r="C29" i="3"/>
  <c r="C33" i="1"/>
  <c r="A32" i="9" l="1"/>
  <c r="C31" i="9"/>
  <c r="A31" i="8"/>
  <c r="C30" i="8"/>
  <c r="A31" i="7"/>
  <c r="C30" i="7"/>
  <c r="A31" i="5"/>
  <c r="C30" i="5"/>
  <c r="A31" i="4"/>
  <c r="C30" i="4"/>
  <c r="A31" i="3"/>
  <c r="C30" i="3"/>
  <c r="C34" i="1"/>
  <c r="A33" i="9" l="1"/>
  <c r="C32" i="9"/>
  <c r="C31" i="8"/>
  <c r="A32" i="8"/>
  <c r="A32" i="7"/>
  <c r="C31" i="7"/>
  <c r="A32" i="5"/>
  <c r="C31" i="5"/>
  <c r="C31" i="4"/>
  <c r="A32" i="4"/>
  <c r="A32" i="3"/>
  <c r="C31" i="3"/>
  <c r="C35" i="1"/>
  <c r="A34" i="9" l="1"/>
  <c r="C33" i="9"/>
  <c r="A33" i="8"/>
  <c r="C32" i="8"/>
  <c r="C32" i="7"/>
  <c r="A33" i="7"/>
  <c r="A33" i="5"/>
  <c r="C32" i="5"/>
  <c r="A33" i="4"/>
  <c r="C32" i="4"/>
  <c r="C32" i="3"/>
  <c r="A33" i="3"/>
  <c r="C36" i="1"/>
  <c r="A35" i="9" l="1"/>
  <c r="C34" i="9"/>
  <c r="A34" i="8"/>
  <c r="C33" i="8"/>
  <c r="A34" i="7"/>
  <c r="C33" i="7"/>
  <c r="C33" i="5"/>
  <c r="A34" i="5"/>
  <c r="A34" i="4"/>
  <c r="C33" i="4"/>
  <c r="C33" i="3"/>
  <c r="A34" i="3"/>
  <c r="C37" i="1"/>
  <c r="A36" i="9" l="1"/>
  <c r="C35" i="9"/>
  <c r="A35" i="8"/>
  <c r="C34" i="8"/>
  <c r="A35" i="7"/>
  <c r="C34" i="7"/>
  <c r="A35" i="5"/>
  <c r="C34" i="5"/>
  <c r="A35" i="4"/>
  <c r="C34" i="4"/>
  <c r="A35" i="3"/>
  <c r="C34" i="3"/>
  <c r="C38" i="1"/>
  <c r="C36" i="9" l="1"/>
  <c r="A37" i="9"/>
  <c r="A36" i="8"/>
  <c r="C35" i="8"/>
  <c r="A36" i="7"/>
  <c r="C35" i="7"/>
  <c r="A36" i="5"/>
  <c r="C35" i="5"/>
  <c r="A36" i="4"/>
  <c r="C35" i="4"/>
  <c r="A36" i="3"/>
  <c r="C35" i="3"/>
  <c r="C39" i="1"/>
  <c r="A38" i="9" l="1"/>
  <c r="C37" i="9"/>
  <c r="A37" i="8"/>
  <c r="C36" i="8"/>
  <c r="A37" i="7"/>
  <c r="C36" i="7"/>
  <c r="A37" i="5"/>
  <c r="C36" i="5"/>
  <c r="C36" i="4"/>
  <c r="A37" i="4"/>
  <c r="A37" i="3"/>
  <c r="C36" i="3"/>
  <c r="C40" i="1"/>
  <c r="A39" i="9" l="1"/>
  <c r="C38" i="9"/>
  <c r="A38" i="8"/>
  <c r="C37" i="8"/>
  <c r="C37" i="7"/>
  <c r="A38" i="7"/>
  <c r="A38" i="5"/>
  <c r="C37" i="5"/>
  <c r="A38" i="4"/>
  <c r="C37" i="4"/>
  <c r="A38" i="3"/>
  <c r="C37" i="3"/>
  <c r="C41" i="1"/>
  <c r="A40" i="9" l="1"/>
  <c r="C39" i="9"/>
  <c r="A39" i="8"/>
  <c r="C38" i="8"/>
  <c r="A39" i="7"/>
  <c r="C38" i="7"/>
  <c r="C38" i="5"/>
  <c r="A39" i="5"/>
  <c r="A39" i="4"/>
  <c r="C38" i="4"/>
  <c r="C38" i="3"/>
  <c r="A39" i="3"/>
  <c r="C42" i="1"/>
  <c r="A41" i="9" l="1"/>
  <c r="C40" i="9"/>
  <c r="A40" i="8"/>
  <c r="C39" i="8"/>
  <c r="A40" i="7"/>
  <c r="C39" i="7"/>
  <c r="A40" i="5"/>
  <c r="C39" i="5"/>
  <c r="A40" i="4"/>
  <c r="C39" i="4"/>
  <c r="A40" i="3"/>
  <c r="C39" i="3"/>
  <c r="C43" i="1"/>
  <c r="C41" i="9" l="1"/>
  <c r="A42" i="9"/>
  <c r="A41" i="8"/>
  <c r="C40" i="8"/>
  <c r="A41" i="7"/>
  <c r="C40" i="7"/>
  <c r="A41" i="5"/>
  <c r="C40" i="5"/>
  <c r="C40" i="4"/>
  <c r="A41" i="4"/>
  <c r="A41" i="3"/>
  <c r="C40" i="3"/>
  <c r="C44" i="1"/>
  <c r="A43" i="9" l="1"/>
  <c r="C42" i="9"/>
  <c r="A42" i="8"/>
  <c r="C41" i="8"/>
  <c r="A42" i="7"/>
  <c r="C41" i="7"/>
  <c r="A42" i="5"/>
  <c r="C41" i="5"/>
  <c r="A42" i="4"/>
  <c r="C41" i="4"/>
  <c r="A42" i="3"/>
  <c r="C41" i="3"/>
  <c r="C45" i="1"/>
  <c r="C46" i="1"/>
  <c r="J3" i="1"/>
  <c r="J4" i="1"/>
  <c r="J5" i="1"/>
  <c r="J6" i="1"/>
  <c r="J9" i="1"/>
  <c r="J7" i="1"/>
  <c r="J8" i="1"/>
  <c r="J10" i="1"/>
  <c r="J11" i="1"/>
  <c r="J12" i="1"/>
  <c r="J13" i="1"/>
  <c r="J14" i="1"/>
  <c r="J15" i="1"/>
  <c r="J16" i="1"/>
  <c r="J17" i="1"/>
  <c r="J18" i="1"/>
  <c r="J19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27" i="1"/>
  <c r="J23" i="1"/>
  <c r="J24" i="1"/>
  <c r="J21" i="1"/>
  <c r="J22" i="1"/>
  <c r="J25" i="1"/>
  <c r="J26" i="1"/>
  <c r="J28" i="1"/>
  <c r="J20" i="1"/>
  <c r="Q3" i="1"/>
  <c r="O4" i="1"/>
  <c r="Q17" i="1"/>
  <c r="Q18" i="1"/>
  <c r="Q19" i="1"/>
  <c r="Q20" i="1"/>
  <c r="Q22" i="1"/>
  <c r="Q23" i="1"/>
  <c r="Q25" i="1"/>
  <c r="Q24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21" i="1"/>
  <c r="Q45" i="1"/>
  <c r="Q46" i="1"/>
  <c r="Q43" i="1"/>
  <c r="Q44" i="1"/>
  <c r="Q47" i="1"/>
  <c r="Q48" i="1"/>
  <c r="Q49" i="1"/>
  <c r="V4" i="1"/>
  <c r="X3" i="1"/>
  <c r="A44" i="9" l="1"/>
  <c r="C43" i="9"/>
  <c r="C42" i="8"/>
  <c r="A43" i="8"/>
  <c r="A43" i="7"/>
  <c r="C42" i="7"/>
  <c r="A43" i="5"/>
  <c r="C42" i="5"/>
  <c r="A43" i="4"/>
  <c r="C42" i="4"/>
  <c r="A43" i="3"/>
  <c r="C42" i="3"/>
  <c r="V5" i="1"/>
  <c r="X4" i="1"/>
  <c r="A45" i="9" l="1"/>
  <c r="C44" i="9"/>
  <c r="A44" i="8"/>
  <c r="C43" i="8"/>
  <c r="C43" i="7"/>
  <c r="A44" i="7"/>
  <c r="C43" i="5"/>
  <c r="A44" i="5"/>
  <c r="A44" i="4"/>
  <c r="C43" i="4"/>
  <c r="C43" i="3"/>
  <c r="A44" i="3"/>
  <c r="V6" i="1"/>
  <c r="X5" i="1"/>
  <c r="A46" i="9" l="1"/>
  <c r="C45" i="9"/>
  <c r="A45" i="8"/>
  <c r="C44" i="8"/>
  <c r="A45" i="7"/>
  <c r="C45" i="7" s="1"/>
  <c r="C44" i="7"/>
  <c r="C44" i="5"/>
  <c r="A45" i="5"/>
  <c r="C44" i="4"/>
  <c r="A45" i="4"/>
  <c r="A45" i="3"/>
  <c r="C44" i="3"/>
  <c r="V7" i="1"/>
  <c r="X6" i="1"/>
  <c r="A47" i="9" l="1"/>
  <c r="C46" i="9"/>
  <c r="A46" i="8"/>
  <c r="C45" i="8"/>
  <c r="A46" i="5"/>
  <c r="C45" i="5"/>
  <c r="A46" i="4"/>
  <c r="C45" i="4"/>
  <c r="A46" i="3"/>
  <c r="C46" i="3" s="1"/>
  <c r="C45" i="3"/>
  <c r="V8" i="1"/>
  <c r="X7" i="1"/>
  <c r="C47" i="9" l="1"/>
  <c r="A48" i="9"/>
  <c r="A47" i="8"/>
  <c r="C46" i="8"/>
  <c r="A47" i="5"/>
  <c r="C47" i="5" s="1"/>
  <c r="C46" i="5"/>
  <c r="A47" i="4"/>
  <c r="C46" i="4"/>
  <c r="V9" i="1"/>
  <c r="X8" i="1"/>
  <c r="A49" i="9" l="1"/>
  <c r="C48" i="9"/>
  <c r="C47" i="8"/>
  <c r="A48" i="8"/>
  <c r="V10" i="1"/>
  <c r="X9" i="1"/>
  <c r="A50" i="9" l="1"/>
  <c r="C49" i="9"/>
  <c r="A49" i="8"/>
  <c r="C48" i="8"/>
  <c r="V11" i="1"/>
  <c r="X10" i="1"/>
  <c r="A51" i="9" l="1"/>
  <c r="C50" i="9"/>
  <c r="A50" i="8"/>
  <c r="C49" i="8"/>
  <c r="V12" i="1"/>
  <c r="X11" i="1"/>
  <c r="A52" i="9" l="1"/>
  <c r="C51" i="9"/>
  <c r="A51" i="8"/>
  <c r="C50" i="8"/>
  <c r="V13" i="1"/>
  <c r="X12" i="1"/>
  <c r="C52" i="9" l="1"/>
  <c r="A53" i="9"/>
  <c r="A52" i="8"/>
  <c r="C51" i="8"/>
  <c r="V14" i="1"/>
  <c r="X13" i="1"/>
  <c r="A54" i="9" l="1"/>
  <c r="C53" i="9"/>
  <c r="C52" i="8"/>
  <c r="A53" i="8"/>
  <c r="V15" i="1"/>
  <c r="X14" i="1"/>
  <c r="A55" i="9" l="1"/>
  <c r="C54" i="9"/>
  <c r="A54" i="8"/>
  <c r="C53" i="8"/>
  <c r="V16" i="1"/>
  <c r="X15" i="1"/>
  <c r="A56" i="9" l="1"/>
  <c r="C55" i="9"/>
  <c r="A55" i="8"/>
  <c r="C54" i="8"/>
  <c r="V17" i="1"/>
  <c r="X16" i="1"/>
  <c r="A57" i="9" l="1"/>
  <c r="C56" i="9"/>
  <c r="A56" i="8"/>
  <c r="C55" i="8"/>
  <c r="V18" i="1"/>
  <c r="X17" i="1"/>
  <c r="C57" i="9" l="1"/>
  <c r="A58" i="9"/>
  <c r="A57" i="8"/>
  <c r="C56" i="8"/>
  <c r="V19" i="1"/>
  <c r="X18" i="1"/>
  <c r="A59" i="9" l="1"/>
  <c r="C58" i="9"/>
  <c r="A58" i="8"/>
  <c r="C57" i="8"/>
  <c r="V20" i="1"/>
  <c r="X19" i="1"/>
  <c r="A60" i="9" l="1"/>
  <c r="C59" i="9"/>
  <c r="C58" i="8"/>
  <c r="A59" i="8"/>
  <c r="V21" i="1"/>
  <c r="X20" i="1"/>
  <c r="A61" i="9" l="1"/>
  <c r="C60" i="9"/>
  <c r="A60" i="8"/>
  <c r="C59" i="8"/>
  <c r="V22" i="1"/>
  <c r="X21" i="1"/>
  <c r="A62" i="9" l="1"/>
  <c r="C61" i="9"/>
  <c r="A61" i="8"/>
  <c r="C60" i="8"/>
  <c r="V23" i="1"/>
  <c r="X22" i="1"/>
  <c r="A63" i="9" l="1"/>
  <c r="C62" i="9"/>
  <c r="A62" i="8"/>
  <c r="C61" i="8"/>
  <c r="V24" i="1"/>
  <c r="X23" i="1"/>
  <c r="C63" i="9" l="1"/>
  <c r="A64" i="9"/>
  <c r="A63" i="8"/>
  <c r="C62" i="8"/>
  <c r="V25" i="1"/>
  <c r="X24" i="1"/>
  <c r="A65" i="9" l="1"/>
  <c r="C64" i="9"/>
  <c r="C63" i="8"/>
  <c r="A64" i="8"/>
  <c r="V26" i="1"/>
  <c r="X25" i="1"/>
  <c r="A66" i="9" l="1"/>
  <c r="C65" i="9"/>
  <c r="A65" i="8"/>
  <c r="C64" i="8"/>
  <c r="V27" i="1"/>
  <c r="X26" i="1"/>
  <c r="A67" i="9" l="1"/>
  <c r="C66" i="9"/>
  <c r="A66" i="8"/>
  <c r="C65" i="8"/>
  <c r="V28" i="1"/>
  <c r="X27" i="1"/>
  <c r="A68" i="9" l="1"/>
  <c r="C67" i="9"/>
  <c r="A67" i="8"/>
  <c r="C66" i="8"/>
  <c r="X28" i="1"/>
  <c r="V29" i="1"/>
  <c r="C68" i="9" l="1"/>
  <c r="A69" i="9"/>
  <c r="A68" i="8"/>
  <c r="C67" i="8"/>
  <c r="V30" i="1"/>
  <c r="X29" i="1"/>
  <c r="A70" i="9" l="1"/>
  <c r="C69" i="9"/>
  <c r="C68" i="8"/>
  <c r="A69" i="8"/>
  <c r="V31" i="1"/>
  <c r="X30" i="1"/>
  <c r="A71" i="9" l="1"/>
  <c r="C70" i="9"/>
  <c r="A70" i="8"/>
  <c r="C69" i="8"/>
  <c r="V32" i="1"/>
  <c r="X31" i="1"/>
  <c r="A72" i="9" l="1"/>
  <c r="C71" i="9"/>
  <c r="A71" i="8"/>
  <c r="C70" i="8"/>
  <c r="V33" i="1"/>
  <c r="X32" i="1"/>
  <c r="A73" i="9" l="1"/>
  <c r="C72" i="9"/>
  <c r="A72" i="8"/>
  <c r="C71" i="8"/>
  <c r="V34" i="1"/>
  <c r="X33" i="1"/>
  <c r="C73" i="9" l="1"/>
  <c r="A74" i="9"/>
  <c r="A73" i="8"/>
  <c r="C72" i="8"/>
  <c r="V35" i="1"/>
  <c r="X34" i="1"/>
  <c r="A75" i="9" l="1"/>
  <c r="C74" i="9"/>
  <c r="A74" i="8"/>
  <c r="C73" i="8"/>
  <c r="V36" i="1"/>
  <c r="X35" i="1"/>
  <c r="A76" i="9" l="1"/>
  <c r="C75" i="9"/>
  <c r="C74" i="8"/>
  <c r="A75" i="8"/>
  <c r="V37" i="1"/>
  <c r="X36" i="1"/>
  <c r="A77" i="9" l="1"/>
  <c r="C76" i="9"/>
  <c r="A76" i="8"/>
  <c r="C75" i="8"/>
  <c r="V38" i="1"/>
  <c r="X37" i="1"/>
  <c r="A78" i="9" l="1"/>
  <c r="C77" i="9"/>
  <c r="A77" i="8"/>
  <c r="C76" i="8"/>
  <c r="V39" i="1"/>
  <c r="X38" i="1"/>
  <c r="A79" i="9" l="1"/>
  <c r="C78" i="9"/>
  <c r="A78" i="8"/>
  <c r="C77" i="8"/>
  <c r="X39" i="1"/>
  <c r="V40" i="1"/>
  <c r="C79" i="9" l="1"/>
  <c r="A80" i="9"/>
  <c r="A79" i="8"/>
  <c r="C78" i="8"/>
  <c r="V41" i="1"/>
  <c r="X40" i="1"/>
  <c r="A81" i="9" l="1"/>
  <c r="C80" i="9"/>
  <c r="C79" i="8"/>
  <c r="A80" i="8"/>
  <c r="V42" i="1"/>
  <c r="X41" i="1"/>
  <c r="A82" i="9" l="1"/>
  <c r="C81" i="9"/>
  <c r="A81" i="8"/>
  <c r="C80" i="8"/>
  <c r="V43" i="1"/>
  <c r="X42" i="1"/>
  <c r="A83" i="9" l="1"/>
  <c r="C82" i="9"/>
  <c r="A82" i="8"/>
  <c r="C81" i="8"/>
  <c r="V44" i="1"/>
  <c r="X43" i="1"/>
  <c r="A84" i="9" l="1"/>
  <c r="C83" i="9"/>
  <c r="A83" i="8"/>
  <c r="C82" i="8"/>
  <c r="V45" i="1"/>
  <c r="X44" i="1"/>
  <c r="C84" i="9" l="1"/>
  <c r="A85" i="9"/>
  <c r="A84" i="8"/>
  <c r="C84" i="8" s="1"/>
  <c r="C83" i="8"/>
  <c r="V46" i="1"/>
  <c r="X45" i="1"/>
  <c r="A86" i="9" l="1"/>
  <c r="C85" i="9"/>
  <c r="V47" i="1"/>
  <c r="X46" i="1"/>
  <c r="A87" i="9" l="1"/>
  <c r="C86" i="9"/>
  <c r="V48" i="1"/>
  <c r="X47" i="1"/>
  <c r="A88" i="9" l="1"/>
  <c r="C87" i="9"/>
  <c r="V49" i="1"/>
  <c r="X49" i="1" s="1"/>
  <c r="X48" i="1"/>
  <c r="AC4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7" i="1"/>
  <c r="AE38" i="1"/>
  <c r="AE39" i="1"/>
  <c r="AE36" i="1"/>
  <c r="AE40" i="1"/>
  <c r="AE41" i="1"/>
  <c r="AE44" i="1"/>
  <c r="AE42" i="1"/>
  <c r="AE45" i="1"/>
  <c r="AE43" i="1"/>
  <c r="AE46" i="1"/>
  <c r="AE47" i="1"/>
  <c r="AE48" i="1"/>
  <c r="AE49" i="1"/>
  <c r="AJ4" i="1"/>
  <c r="AL10" i="1"/>
  <c r="AL8" i="1"/>
  <c r="AL4" i="1"/>
  <c r="AL6" i="1"/>
  <c r="AL14" i="1"/>
  <c r="AL7" i="1"/>
  <c r="AL9" i="1"/>
  <c r="AL5" i="1"/>
  <c r="AL11" i="1"/>
  <c r="AL12" i="1"/>
  <c r="AL13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Q4" i="1"/>
  <c r="AS4" i="1"/>
  <c r="AS7" i="1"/>
  <c r="AS5" i="1"/>
  <c r="AS6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89" i="9" l="1"/>
  <c r="C88" i="9"/>
  <c r="C89" i="9" l="1"/>
  <c r="A90" i="9"/>
  <c r="A91" i="9" l="1"/>
  <c r="C90" i="9"/>
  <c r="A92" i="9" l="1"/>
  <c r="C91" i="9"/>
  <c r="A93" i="9" l="1"/>
  <c r="C92" i="9"/>
  <c r="A94" i="9" l="1"/>
  <c r="C93" i="9"/>
  <c r="A95" i="9" l="1"/>
  <c r="C94" i="9"/>
  <c r="A96" i="9" l="1"/>
  <c r="C95" i="9"/>
  <c r="A97" i="9" l="1"/>
  <c r="C96" i="9"/>
  <c r="A98" i="9" l="1"/>
  <c r="C97" i="9"/>
  <c r="A99" i="9" l="1"/>
  <c r="C98" i="9"/>
  <c r="A100" i="9" l="1"/>
  <c r="C99" i="9"/>
  <c r="C100" i="9" l="1"/>
  <c r="A101" i="9"/>
  <c r="A102" i="9" l="1"/>
  <c r="C101" i="9"/>
  <c r="A103" i="9" l="1"/>
  <c r="C102" i="9"/>
  <c r="A104" i="9" l="1"/>
  <c r="C103" i="9"/>
  <c r="A105" i="9" l="1"/>
  <c r="C105" i="9" s="1"/>
  <c r="C104" i="9"/>
</calcChain>
</file>

<file path=xl/sharedStrings.xml><?xml version="1.0" encoding="utf-8"?>
<sst xmlns="http://schemas.openxmlformats.org/spreadsheetml/2006/main" count="1032" uniqueCount="95">
  <si>
    <t>LUNDI</t>
  </si>
  <si>
    <t>MARDI</t>
  </si>
  <si>
    <t>MERCREDI</t>
  </si>
  <si>
    <t>JEUDI</t>
  </si>
  <si>
    <t>VENDREDI</t>
  </si>
  <si>
    <t>SAMEDI</t>
  </si>
  <si>
    <t>DIMANCHE</t>
  </si>
  <si>
    <t xml:space="preserve">Heure </t>
  </si>
  <si>
    <t>Emission</t>
  </si>
  <si>
    <t>Heure de fin</t>
  </si>
  <si>
    <t>Durée</t>
  </si>
  <si>
    <t>ID</t>
  </si>
  <si>
    <t>REPLAY DIMANCHE 21h00- 00h00 LE POING </t>
  </si>
  <si>
    <t>REPLAY ACTU </t>
  </si>
  <si>
    <t>MAG 12’’REDIFF / MAG SPECIAL </t>
  </si>
  <si>
    <t>REPLAY MAG </t>
  </si>
  <si>
    <t>GENEVE GRANDEUR NATURE</t>
  </si>
  <si>
    <t>ENTREPRISE/ CSPAG / PUBLI / COMBLAGE</t>
  </si>
  <si>
    <t>PUB</t>
  </si>
  <si>
    <t>LE MONDE DE DEMAIN </t>
  </si>
  <si>
    <t>SPORT PASSION </t>
  </si>
  <si>
    <t>LE GENIE DES METIERS</t>
  </si>
  <si>
    <t>CULT.</t>
  </si>
  <si>
    <t>COULEUR GRENAT </t>
  </si>
  <si>
    <t>OBJECTIF TERRE </t>
  </si>
  <si>
    <t>MEGAPHONE </t>
  </si>
  <si>
    <t>ESPRIT SOLIDAIRE</t>
  </si>
  <si>
    <t>OBJECTIF TERRE  X3</t>
  </si>
  <si>
    <t>CA BOUGE A LA MAISON </t>
  </si>
  <si>
    <t>PUB </t>
  </si>
  <si>
    <t>GENEVE GRANDEUR NATURE </t>
  </si>
  <si>
    <t>CULT. </t>
  </si>
  <si>
    <t>IMMERSION </t>
  </si>
  <si>
    <t>AGENDA D’ELLEN </t>
  </si>
  <si>
    <t>Coming next TJ </t>
  </si>
  <si>
    <t>ENSEMBLE</t>
  </si>
  <si>
    <t>BA </t>
  </si>
  <si>
    <t>GO DEVELOPMENT DURABLE </t>
  </si>
  <si>
    <t>PGM MAG </t>
  </si>
  <si>
    <t>Horloge TAMPON ( MAX 30’’ ) </t>
  </si>
  <si>
    <t>GENEVA SHOW 1 GRAND ENTRETIEN REDIFF</t>
  </si>
  <si>
    <t>LE JOURNAL </t>
  </si>
  <si>
    <t>METEO </t>
  </si>
  <si>
    <t>LES YEUX DANS LES YEUX </t>
  </si>
  <si>
    <t>SPORT PASSION</t>
  </si>
  <si>
    <t>SINGULARITE</t>
  </si>
  <si>
    <t>GENEVE A CHAUD </t>
  </si>
  <si>
    <t>ENSEMBLE </t>
  </si>
  <si>
    <t>LE GENIE DES METIERS </t>
  </si>
  <si>
    <t>UN JOUR UN DOMAINE </t>
  </si>
  <si>
    <t>REPLAY BOUCLE 00H30-6H30</t>
  </si>
  <si>
    <t>Légende Couleurs</t>
  </si>
  <si>
    <t>Emissions spéciales</t>
  </si>
  <si>
    <t>LE JOURNAL</t>
  </si>
  <si>
    <t>REPLAY ACTU</t>
  </si>
  <si>
    <t>REPLAY MAG</t>
  </si>
  <si>
    <t>TOUDOU + OBJECTIF TERRE </t>
  </si>
  <si>
    <t>CONCERT OCG/VILLE DIVERS part 1</t>
  </si>
  <si>
    <t>CONCERT OCG/VILLE DIVERS part 2</t>
  </si>
  <si>
    <t>LE POING part 1</t>
  </si>
  <si>
    <t>LE POING part 2</t>
  </si>
  <si>
    <t>REPLAY DIMANCHE</t>
  </si>
  <si>
    <t>LIVE Spécial</t>
  </si>
  <si>
    <t>CONCERT</t>
  </si>
  <si>
    <t>Description</t>
  </si>
  <si>
    <t xml:space="preserve">CA BOUGE A LA MAISON </t>
  </si>
  <si>
    <t xml:space="preserve">CITE SENIOR </t>
  </si>
  <si>
    <t xml:space="preserve">GENEVA SHOW </t>
  </si>
  <si>
    <t>LES SPORTS </t>
  </si>
  <si>
    <t xml:space="preserve">CULT </t>
  </si>
  <si>
    <t xml:space="preserve">GRAND GENEVE A CHAUD DIRECT </t>
  </si>
  <si>
    <t xml:space="preserve">LES SPORTS </t>
  </si>
  <si>
    <t xml:space="preserve">SPORT PASSION </t>
  </si>
  <si>
    <t xml:space="preserve">GO SOLUTIONS DURABLES </t>
  </si>
  <si>
    <t xml:space="preserve">AGENDA D'ELLEN </t>
  </si>
  <si>
    <t xml:space="preserve">MEGAPHONE </t>
  </si>
  <si>
    <t xml:space="preserve">GENEVE GRANDEUR NATURE </t>
  </si>
  <si>
    <t xml:space="preserve">ENSEMBLE </t>
  </si>
  <si>
    <t>AGENDA D'ELLEN</t>
  </si>
  <si>
    <t xml:space="preserve">SINGULARITE </t>
  </si>
  <si>
    <t xml:space="preserve">IMMERSION </t>
  </si>
  <si>
    <t xml:space="preserve">TOUDOU </t>
  </si>
  <si>
    <t xml:space="preserve">OBJECTIF TERRE </t>
  </si>
  <si>
    <t xml:space="preserve">LE GENIE DES METIERS </t>
  </si>
  <si>
    <t xml:space="preserve">LES SPORTS DIRECT </t>
  </si>
  <si>
    <t>OBJECTIF TERRE X2</t>
  </si>
  <si>
    <t>Légende</t>
  </si>
  <si>
    <t>Nombre de diffusions</t>
  </si>
  <si>
    <t>Type de diffusion</t>
  </si>
  <si>
    <t>1ere Diff</t>
  </si>
  <si>
    <t>Rediff</t>
  </si>
  <si>
    <t>Direct</t>
  </si>
  <si>
    <t>Type de Diffusion</t>
  </si>
  <si>
    <t>- Select -</t>
  </si>
  <si>
    <t>Durées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</si>
</sst>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7" x14ac:knownFonts="1">
    <font>
      <sz val="11"/>
      <color theme="1"/>
      <name val="Calibri"/>
      <family val="2"/>
      <scheme val="minor"/>
    </font>
    <font>
      <sz val="8"/>
      <color rgb="FF000000"/>
      <name val="Helvetica Neue"/>
      <family val="2"/>
    </font>
    <font>
      <b/>
      <sz val="16"/>
      <color rgb="FFFFFFFF"/>
      <name val="Calibri"/>
      <family val="2"/>
      <scheme val="minor"/>
    </font>
    <font>
      <sz val="11"/>
      <color rgb="FF000000"/>
      <name val="Helvetica Neue"/>
      <family val="2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677E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B10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medium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3" fillId="15" borderId="7" applyNumberFormat="0" applyFont="0" applyAlignment="0" applyProtection="0"/>
  </cellStyleXfs>
  <cellXfs count="96">
    <xf numFmtId="0" fontId="0" fillId="0" borderId="0" xfId="0"/>
    <xf numFmtId="0" fontId="5" fillId="3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9" fillId="10" borderId="0" xfId="0" applyFont="1" applyFill="1" applyAlignment="1">
      <alignment vertical="center"/>
    </xf>
    <xf numFmtId="0" fontId="7" fillId="7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10" fillId="11" borderId="0" xfId="0" applyFont="1" applyFill="1" applyAlignment="1">
      <alignment vertical="center"/>
    </xf>
    <xf numFmtId="0" fontId="11" fillId="12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4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1" fontId="3" fillId="0" borderId="1" xfId="0" applyNumberFormat="1" applyFont="1" applyBorder="1" applyAlignment="1">
      <alignment horizontal="left" vertical="center" wrapText="1"/>
    </xf>
    <xf numFmtId="21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12" fillId="0" borderId="0" xfId="0" applyFont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9" fillId="10" borderId="0" xfId="0" applyFont="1" applyFill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9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7" fillId="7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 wrapText="1"/>
    </xf>
    <xf numFmtId="0" fontId="11" fillId="12" borderId="0" xfId="0" applyFont="1" applyFill="1" applyAlignment="1">
      <alignment horizontal="center" vertical="center" wrapText="1"/>
    </xf>
    <xf numFmtId="0" fontId="10" fillId="11" borderId="0" xfId="0" applyFont="1" applyFill="1" applyAlignment="1">
      <alignment vertical="center" wrapText="1"/>
    </xf>
    <xf numFmtId="0" fontId="5" fillId="3" borderId="2" xfId="0" applyFont="1" applyFill="1" applyBorder="1" applyAlignment="1">
      <alignment horizontal="left" vertical="center" wrapText="1"/>
    </xf>
    <xf numFmtId="21" fontId="3" fillId="14" borderId="1" xfId="0" applyNumberFormat="1" applyFon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center" vertical="center" wrapText="1"/>
    </xf>
    <xf numFmtId="21" fontId="0" fillId="14" borderId="4" xfId="0" applyNumberFormat="1" applyFont="1" applyFill="1" applyBorder="1" applyAlignment="1">
      <alignment vertical="center" wrapText="1"/>
    </xf>
    <xf numFmtId="21" fontId="0" fillId="0" borderId="4" xfId="0" applyNumberFormat="1" applyFont="1" applyBorder="1" applyAlignment="1">
      <alignment vertical="center" wrapText="1"/>
    </xf>
    <xf numFmtId="0" fontId="5" fillId="3" borderId="5" xfId="0" applyFont="1" applyFill="1" applyBorder="1" applyAlignment="1">
      <alignment horizontal="center" vertical="center" wrapText="1"/>
    </xf>
    <xf numFmtId="21" fontId="0" fillId="14" borderId="6" xfId="0" applyNumberFormat="1" applyFont="1" applyFill="1" applyBorder="1" applyAlignment="1">
      <alignment vertical="center" wrapText="1"/>
    </xf>
    <xf numFmtId="21" fontId="0" fillId="14" borderId="8" xfId="0" applyNumberFormat="1" applyFont="1" applyFill="1" applyBorder="1" applyAlignment="1">
      <alignment vertical="center" wrapText="1"/>
    </xf>
    <xf numFmtId="21" fontId="0" fillId="0" borderId="8" xfId="0" applyNumberFormat="1" applyFont="1" applyBorder="1" applyAlignment="1">
      <alignment vertical="center" wrapText="1"/>
    </xf>
    <xf numFmtId="21" fontId="3" fillId="14" borderId="9" xfId="0" applyNumberFormat="1" applyFont="1" applyFill="1" applyBorder="1" applyAlignment="1">
      <alignment horizontal="left" vertical="center" wrapText="1"/>
    </xf>
    <xf numFmtId="21" fontId="3" fillId="0" borderId="9" xfId="0" applyNumberFormat="1" applyFont="1" applyBorder="1" applyAlignment="1">
      <alignment horizontal="left" vertical="center" wrapText="1"/>
    </xf>
    <xf numFmtId="0" fontId="5" fillId="3" borderId="2" xfId="0" applyFont="1" applyFill="1" applyBorder="1" applyAlignment="1">
      <alignment horizontal="center" vertical="center" wrapText="1"/>
    </xf>
    <xf numFmtId="21" fontId="0" fillId="14" borderId="10" xfId="0" applyNumberFormat="1" applyFont="1" applyFill="1" applyBorder="1" applyAlignment="1">
      <alignment vertical="center" wrapText="1"/>
    </xf>
    <xf numFmtId="21" fontId="0" fillId="0" borderId="2" xfId="0" applyNumberFormat="1" applyFont="1" applyBorder="1" applyAlignment="1">
      <alignment vertical="center" wrapText="1"/>
    </xf>
    <xf numFmtId="21" fontId="0" fillId="14" borderId="2" xfId="0" applyNumberFormat="1" applyFont="1" applyFill="1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164" fontId="0" fillId="0" borderId="11" xfId="0" applyNumberFormat="1" applyFont="1" applyBorder="1" applyAlignment="1">
      <alignment vertical="center" wrapText="1"/>
    </xf>
    <xf numFmtId="164" fontId="0" fillId="14" borderId="11" xfId="0" applyNumberFormat="1" applyFont="1" applyFill="1" applyBorder="1" applyAlignment="1">
      <alignment vertical="center" wrapText="1"/>
    </xf>
    <xf numFmtId="164" fontId="0" fillId="14" borderId="13" xfId="0" applyNumberFormat="1" applyFont="1" applyFill="1" applyBorder="1" applyAlignment="1">
      <alignment vertical="center" wrapText="1"/>
    </xf>
    <xf numFmtId="20" fontId="6" fillId="0" borderId="9" xfId="0" applyNumberFormat="1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5" fillId="13" borderId="0" xfId="0" applyFont="1" applyFill="1" applyAlignment="1">
      <alignment horizontal="center" vertical="center"/>
    </xf>
    <xf numFmtId="0" fontId="14" fillId="0" borderId="0" xfId="1" applyAlignment="1">
      <alignment vertical="center" wrapText="1"/>
    </xf>
    <xf numFmtId="21" fontId="14" fillId="15" borderId="7" xfId="2" applyNumberFormat="1" applyFont="1" applyAlignment="1">
      <alignment vertical="center" wrapText="1"/>
    </xf>
    <xf numFmtId="0" fontId="14" fillId="15" borderId="7" xfId="2" applyFont="1" applyAlignment="1">
      <alignment horizontal="center" vertical="center" wrapText="1"/>
    </xf>
    <xf numFmtId="0" fontId="1" fillId="15" borderId="7" xfId="2" applyFont="1" applyAlignment="1">
      <alignment vertical="center" wrapText="1"/>
    </xf>
    <xf numFmtId="0" fontId="0" fillId="15" borderId="7" xfId="2" applyFont="1" applyAlignment="1">
      <alignment vertical="center" wrapText="1"/>
    </xf>
    <xf numFmtId="21" fontId="0" fillId="0" borderId="4" xfId="0" applyNumberFormat="1" applyFont="1" applyFill="1" applyBorder="1" applyAlignment="1">
      <alignment vertical="center" wrapText="1"/>
    </xf>
    <xf numFmtId="21" fontId="0" fillId="0" borderId="6" xfId="0" applyNumberFormat="1" applyFont="1" applyFill="1" applyBorder="1" applyAlignment="1">
      <alignment vertical="center" wrapText="1"/>
    </xf>
    <xf numFmtId="21" fontId="14" fillId="15" borderId="7" xfId="1" applyNumberFormat="1" applyFill="1" applyBorder="1" applyAlignment="1">
      <alignment horizontal="left" vertical="center" wrapText="1"/>
    </xf>
    <xf numFmtId="0" fontId="14" fillId="15" borderId="7" xfId="1" applyFill="1" applyBorder="1" applyAlignment="1">
      <alignment horizontal="center" vertical="center" wrapText="1"/>
    </xf>
    <xf numFmtId="0" fontId="14" fillId="15" borderId="7" xfId="1" applyFill="1" applyBorder="1"/>
    <xf numFmtId="164" fontId="14" fillId="15" borderId="7" xfId="1" applyNumberFormat="1" applyFill="1" applyBorder="1" applyAlignment="1">
      <alignment vertical="center" wrapText="1"/>
    </xf>
    <xf numFmtId="21" fontId="14" fillId="15" borderId="7" xfId="2" applyNumberFormat="1" applyFont="1" applyAlignment="1">
      <alignment horizontal="center" vertical="center" wrapText="1"/>
    </xf>
    <xf numFmtId="164" fontId="14" fillId="15" borderId="7" xfId="2" applyNumberFormat="1" applyFont="1" applyAlignment="1">
      <alignment vertical="center" wrapText="1"/>
    </xf>
    <xf numFmtId="21" fontId="14" fillId="15" borderId="7" xfId="2" applyNumberFormat="1" applyFont="1" applyAlignment="1">
      <alignment horizontal="left" vertical="center" wrapText="1"/>
    </xf>
    <xf numFmtId="21" fontId="0" fillId="0" borderId="10" xfId="0" applyNumberFormat="1" applyFont="1" applyFill="1" applyBorder="1" applyAlignment="1">
      <alignment vertical="center" wrapText="1"/>
    </xf>
    <xf numFmtId="21" fontId="3" fillId="14" borderId="9" xfId="0" applyNumberFormat="1" applyFont="1" applyFill="1" applyBorder="1" applyAlignment="1">
      <alignment horizontal="center" vertical="center" wrapText="1"/>
    </xf>
    <xf numFmtId="21" fontId="3" fillId="0" borderId="9" xfId="0" applyNumberFormat="1" applyFont="1" applyBorder="1" applyAlignment="1">
      <alignment horizontal="center" vertical="center" wrapText="1"/>
    </xf>
    <xf numFmtId="21" fontId="0" fillId="14" borderId="4" xfId="0" applyNumberFormat="1" applyFont="1" applyFill="1" applyBorder="1" applyAlignment="1">
      <alignment horizontal="center" vertical="center" wrapText="1"/>
    </xf>
    <xf numFmtId="21" fontId="0" fillId="0" borderId="4" xfId="0" applyNumberFormat="1" applyFont="1" applyBorder="1" applyAlignment="1">
      <alignment horizontal="center" vertical="center" wrapText="1"/>
    </xf>
    <xf numFmtId="21" fontId="0" fillId="14" borderId="10" xfId="0" applyNumberFormat="1" applyFont="1" applyFill="1" applyBorder="1" applyAlignment="1">
      <alignment horizontal="center" vertical="center" wrapText="1"/>
    </xf>
    <xf numFmtId="21" fontId="0" fillId="0" borderId="2" xfId="0" applyNumberFormat="1" applyFont="1" applyBorder="1" applyAlignment="1">
      <alignment horizontal="center" vertical="center" wrapText="1"/>
    </xf>
    <xf numFmtId="21" fontId="0" fillId="14" borderId="2" xfId="0" applyNumberFormat="1" applyFont="1" applyFill="1" applyBorder="1" applyAlignment="1">
      <alignment horizontal="center" vertical="center" wrapText="1"/>
    </xf>
    <xf numFmtId="21" fontId="0" fillId="14" borderId="8" xfId="0" applyNumberFormat="1" applyFont="1" applyFill="1" applyBorder="1" applyAlignment="1">
      <alignment horizontal="center" vertical="center" wrapText="1"/>
    </xf>
    <xf numFmtId="21" fontId="15" fillId="15" borderId="7" xfId="2" applyNumberFormat="1" applyFont="1" applyAlignment="1">
      <alignment vertical="center" wrapText="1"/>
    </xf>
    <xf numFmtId="21" fontId="15" fillId="15" borderId="7" xfId="2" applyNumberFormat="1" applyFont="1" applyAlignment="1">
      <alignment horizontal="right" vertical="center" wrapText="1"/>
    </xf>
    <xf numFmtId="21" fontId="15" fillId="15" borderId="7" xfId="1" applyNumberFormat="1" applyFont="1" applyFill="1" applyBorder="1" applyAlignment="1">
      <alignment vertical="center" wrapText="1"/>
    </xf>
    <xf numFmtId="21" fontId="15" fillId="15" borderId="7" xfId="1" quotePrefix="1" applyNumberFormat="1" applyFont="1" applyFill="1" applyBorder="1" applyAlignment="1">
      <alignment vertical="center" wrapText="1"/>
    </xf>
    <xf numFmtId="21" fontId="0" fillId="0" borderId="8" xfId="0" applyNumberFormat="1" applyFont="1" applyBorder="1" applyAlignment="1">
      <alignment horizontal="center" vertical="center" wrapText="1"/>
    </xf>
    <xf numFmtId="20" fontId="14" fillId="15" borderId="7" xfId="2" applyNumberFormat="1" applyFont="1" applyAlignment="1">
      <alignment horizontal="left" vertical="center" wrapText="1"/>
    </xf>
    <xf numFmtId="0" fontId="15" fillId="15" borderId="7" xfId="2" applyFont="1" applyAlignment="1">
      <alignment horizontal="center" vertical="center" wrapText="1"/>
    </xf>
    <xf numFmtId="0" fontId="0" fillId="15" borderId="7" xfId="2" applyFont="1"/>
    <xf numFmtId="0" fontId="16" fillId="0" borderId="0" xfId="0" applyFont="1" applyAlignment="1">
      <alignment vertical="center"/>
    </xf>
    <xf numFmtId="0" fontId="16" fillId="0" borderId="0" xfId="0" applyFont="1"/>
    <xf numFmtId="0" fontId="2" fillId="4" borderId="0" xfId="0" applyFont="1" applyFill="1" applyAlignment="1">
      <alignment horizontal="center" vertical="center" wrapText="1"/>
    </xf>
    <xf numFmtId="1" fontId="15" fillId="15" borderId="7" xfId="2" quotePrefix="1" applyNumberFormat="1" applyFont="1" applyAlignment="1">
      <alignment horizontal="center" vertical="center" wrapText="1"/>
    </xf>
    <xf numFmtId="164" fontId="0" fillId="0" borderId="0" xfId="0" applyNumberFormat="1"/>
    <xf numFmtId="0" fontId="9" fillId="10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5" fillId="10" borderId="0" xfId="0" applyFont="1" applyFill="1" applyAlignment="1">
      <alignment horizontal="center" vertical="center"/>
    </xf>
    <xf numFmtId="21" fontId="3" fillId="0" borderId="1" xfId="0" applyNumberFormat="1" applyFont="1" applyFill="1" applyBorder="1" applyAlignment="1">
      <alignment horizontal="left" vertical="center" wrapText="1"/>
    </xf>
    <xf numFmtId="0" fontId="8" fillId="0" borderId="0" xfId="0" applyFont="1" applyFill="1"/>
    <xf numFmtId="21" fontId="15" fillId="15" borderId="7" xfId="2" applyNumberFormat="1" applyFont="1" applyAlignment="1">
      <alignment horizontal="center" vertical="center" wrapText="1"/>
    </xf>
    <xf numFmtId="164" fontId="15" fillId="15" borderId="7" xfId="2" applyNumberFormat="1" applyFont="1" applyAlignment="1">
      <alignment horizontal="center" vertical="center" wrapText="1"/>
    </xf>
  </cellXfs>
  <cellStyles count="3">
    <cellStyle name="Avertissement" xfId="1" builtinId="11"/>
    <cellStyle name="Normal" xfId="0" builtinId="0"/>
    <cellStyle name="Note" xfId="2" builtinId="10"/>
  </cellStyles>
  <dxfs count="317"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sz val="12"/>
        <color rgb="FFFF0000"/>
      </font>
      <numFmt numFmtId="26" formatCode="hh:mm:ss"/>
      <alignment horizontal="center" vertical="center" textRotation="0" wrapText="1" indent="0" justifyLastLine="0" shrinkToFit="0" readingOrder="0"/>
      <border outline="0">
        <right style="thin">
          <color rgb="FFB2B2B2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outline="0">
        <left style="thin">
          <color rgb="FFB2B2B2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rgb="FFB2B2B2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B2B2B2"/>
        </left>
        <right style="thin">
          <color theme="4"/>
        </right>
        <top/>
        <bottom style="thin">
          <color theme="4"/>
        </bottom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Helvetica Neue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26" formatCode="hh:mm:ss"/>
      <alignment horizontal="general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/>
      </font>
      <numFmt numFmtId="26" formatCode="hh:mm:ss"/>
      <alignment horizontal="general" vertical="center" textRotation="0" wrapText="1" relative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/>
        <bottom style="thin">
          <color theme="4"/>
        </bottom>
      </border>
    </dxf>
    <dxf>
      <alignment horizontal="general" vertical="center" textRotation="0" wrapText="1" relativeIndent="0" justifyLastLine="0" shrinkToFit="0" readingOrder="0"/>
      <border outline="0">
        <right style="thin">
          <color theme="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</font>
      <numFmt numFmtId="26" formatCode="hh:mm:ss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/>
        <sz val="12"/>
        <color rgb="FFFF0000"/>
      </font>
      <numFmt numFmtId="26" formatCode="hh:mm:ss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4"/>
        </left>
        <right/>
        <top/>
        <bottom style="thin">
          <color theme="4"/>
        </bottom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26" formatCode="hh:mm:ss"/>
      <alignment horizontal="general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/>
      </font>
      <numFmt numFmtId="26" formatCode="hh:mm:ss"/>
      <alignment horizontal="general" vertical="center" textRotation="0" wrapText="1" relative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/>
        <bottom style="thin">
          <color theme="4"/>
        </bottom>
      </border>
    </dxf>
    <dxf>
      <alignment horizontal="general" vertical="center" textRotation="0" wrapText="1" relativeIndent="0" justifyLastLine="0" shrinkToFit="0" readingOrder="0"/>
      <border outline="0">
        <right style="thin">
          <color theme="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2" defaultPivotStyle="PivotStyleLight16"/>
  <colors>
    <mruColors>
      <color rgb="FFE676E0"/>
      <color rgb="FFE677E0"/>
      <color rgb="FFFFD966"/>
      <color rgb="FFC00000"/>
      <color rgb="FFD9E1F2"/>
      <color rgb="FF9B10C8"/>
      <color rgb="FFBED8EF"/>
      <color rgb="FF2F75B4"/>
      <color rgb="FF315396"/>
      <color rgb="FFF5B0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</xdr:row>
      <xdr:rowOff>25401</xdr:rowOff>
    </xdr:from>
    <xdr:to>
      <xdr:col>8</xdr:col>
      <xdr:colOff>957400</xdr:colOff>
      <xdr:row>3</xdr:row>
      <xdr:rowOff>34100</xdr:rowOff>
    </xdr:to>
    <xdr:sp macro="[0]!Feuil2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765D5736-4EBC-4A4A-AFFE-A108BF00AE6F}"/>
            </a:ext>
          </a:extLst>
        </xdr:cNvPr>
        <xdr:cNvSpPr/>
      </xdr:nvSpPr>
      <xdr:spPr>
        <a:xfrm>
          <a:off x="13792200" y="1295401"/>
          <a:ext cx="1440000" cy="503999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Masquer Colonnes</a:t>
          </a:r>
        </a:p>
      </xdr:txBody>
    </xdr:sp>
    <xdr:clientData/>
  </xdr:twoCellAnchor>
  <xdr:twoCellAnchor>
    <xdr:from>
      <xdr:col>8</xdr:col>
      <xdr:colOff>1155700</xdr:colOff>
      <xdr:row>1</xdr:row>
      <xdr:rowOff>25401</xdr:rowOff>
    </xdr:from>
    <xdr:to>
      <xdr:col>9</xdr:col>
      <xdr:colOff>627200</xdr:colOff>
      <xdr:row>3</xdr:row>
      <xdr:rowOff>34100</xdr:rowOff>
    </xdr:to>
    <xdr:sp macro="[0]!Feuil2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830B93D9-F31F-E342-B338-A90590086317}"/>
            </a:ext>
          </a:extLst>
        </xdr:cNvPr>
        <xdr:cNvSpPr/>
      </xdr:nvSpPr>
      <xdr:spPr>
        <a:xfrm>
          <a:off x="15430500" y="1295401"/>
          <a:ext cx="1440000" cy="503999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Afficher colonnes</a:t>
          </a:r>
        </a:p>
      </xdr:txBody>
    </xdr:sp>
    <xdr:clientData/>
  </xdr:twoCellAnchor>
  <xdr:twoCellAnchor>
    <xdr:from>
      <xdr:col>7</xdr:col>
      <xdr:colOff>330200</xdr:colOff>
      <xdr:row>5</xdr:row>
      <xdr:rowOff>50801</xdr:rowOff>
    </xdr:from>
    <xdr:to>
      <xdr:col>8</xdr:col>
      <xdr:colOff>944700</xdr:colOff>
      <xdr:row>7</xdr:row>
      <xdr:rowOff>110300</xdr:rowOff>
    </xdr:to>
    <xdr:sp macro="[0]!Feuil2.couleur_Liv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402F8FD2-DDB9-3640-9015-6E2413CBF477}"/>
            </a:ext>
          </a:extLst>
        </xdr:cNvPr>
        <xdr:cNvSpPr>
          <a:spLocks/>
        </xdr:cNvSpPr>
      </xdr:nvSpPr>
      <xdr:spPr>
        <a:xfrm>
          <a:off x="13779500" y="1447801"/>
          <a:ext cx="1440000" cy="491299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14000000}" name="Tableau1" displayName="Tableau1" ref="H2:M49" totalsRowShown="0" headerRowDxfId="316" tableBorderDxfId="315">
  <autoFilter ref="H2:M49" xr:uid="{00000000-0009-0000-0100-000001000000}"/>
  <tableColumns count="6">
    <tableColumn id="1" xr3:uid="{00000000-0010-0000-1400-000001000000}" name="Heure " dataDxfId="314"/>
    <tableColumn id="2" xr3:uid="{00000000-0010-0000-1400-000002000000}" name="Emission" dataDxfId="313" dataCellStyle="Note"/>
    <tableColumn id="3" xr3:uid="{00000000-0010-0000-1400-000003000000}" name="Heure de fin" dataDxfId="312">
      <calculatedColumnFormula>MOD(Tableau1[[#This Row],[Heure ]]+Tableau1[[#This Row],[Durée]],1)</calculatedColumnFormula>
    </tableColumn>
    <tableColumn id="4" xr3:uid="{00000000-0010-0000-1400-000004000000}" name="Durée" dataDxfId="311" dataCellStyle="Avertissement">
      <calculatedColumnFormula>MOD(J3-H3,1)</calculatedColumnFormula>
    </tableColumn>
    <tableColumn id="5" xr3:uid="{00000000-0010-0000-1400-000005000000}" name="Description" dataDxfId="310">
      <calculatedColumnFormula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calculatedColumnFormula>
    </tableColumn>
    <tableColumn id="6" xr3:uid="{00000000-0010-0000-1400-000006000000}" name="ID" dataDxfId="309" dataCellStyle="Note">
      <calculatedColumnFormula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15000000}" name="Tableau2" displayName="Tableau2" ref="A2:F49" totalsRowShown="0" headerRowDxfId="308" tableBorderDxfId="307">
  <autoFilter ref="A2:F49" xr:uid="{00000000-0009-0000-0100-000002000000}"/>
  <tableColumns count="6">
    <tableColumn id="1" xr3:uid="{00000000-0010-0000-1500-000001000000}" name="Heure " dataDxfId="306"/>
    <tableColumn id="2" xr3:uid="{00000000-0010-0000-1500-000002000000}" name="Emission" dataDxfId="305" dataCellStyle="Note"/>
    <tableColumn id="3" xr3:uid="{00000000-0010-0000-1500-000003000000}" name="Heure de fin" dataDxfId="304">
      <calculatedColumnFormula>MOD(Tableau2[[#This Row],[Heure ]]+Tableau2[[#This Row],[Durée]],1)</calculatedColumnFormula>
    </tableColumn>
    <tableColumn id="4" xr3:uid="{00000000-0010-0000-1500-000004000000}" name="Durée" dataDxfId="303" dataCellStyle="Note">
      <calculatedColumnFormula>MOD(C3-A3,1)</calculatedColumnFormula>
    </tableColumn>
    <tableColumn id="5" xr3:uid="{00000000-0010-0000-1500-000005000000}" name="Description" dataDxfId="302">
      <calculatedColumnFormula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calculatedColumnFormula>
    </tableColumn>
    <tableColumn id="6" xr3:uid="{00000000-0010-0000-1500-000006000000}" name="ID" dataDxfId="301" dataCellStyle="Avertiss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DE13AF-5B9F-8141-8E20-5AAE45550BCB}" name="Mercredi" displayName="Mercredi" ref="O2:T49" totalsRowShown="0" headerRowDxfId="300" tableBorderDxfId="299">
  <autoFilter ref="O2:T49" xr:uid="{66847F56-2504-D843-B88C-59A88645E438}"/>
  <tableColumns count="6">
    <tableColumn id="1" xr3:uid="{A1FA5C5A-9B2A-4D40-B7AB-AF933A1DA404}" name="Heure " dataDxfId="298"/>
    <tableColumn id="2" xr3:uid="{31CB4FFB-37EB-964B-A165-661257469ABA}" name="Emission" dataDxfId="297" dataCellStyle="Note"/>
    <tableColumn id="3" xr3:uid="{293E0FA0-894F-6447-8780-1F420523615D}" name="Heure de fin" dataDxfId="296">
      <calculatedColumnFormula>MOD(Mercredi[[#This Row],[Heure ]]+Mercredi[[#This Row],[Durée]],1)</calculatedColumnFormula>
    </tableColumn>
    <tableColumn id="4" xr3:uid="{EB6D28FC-FFA3-5E46-A293-4D9F8935B363}" name="Durée" dataDxfId="295" dataCellStyle="Note">
      <calculatedColumnFormula>MOD(Q3-O3,1)</calculatedColumnFormula>
    </tableColumn>
    <tableColumn id="5" xr3:uid="{526E6438-F67B-B749-9361-486F0716AD30}" name="Description" dataDxfId="294">
      <calculatedColumnFormula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calculatedColumnFormula>
    </tableColumn>
    <tableColumn id="6" xr3:uid="{AEEC6E99-D795-2D41-ACE8-B7473D51BDF0}" name="ID" dataDxfId="293" dataCellStyle="Avertisseme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7C0956-A3B7-9847-9A4C-AD803BBF3D52}" name="Jeudi" displayName="Jeudi" ref="V2:AA49" totalsRowShown="0" headerRowDxfId="292" tableBorderDxfId="291">
  <autoFilter ref="V2:AA49" xr:uid="{746DFA96-AF10-C74B-9A83-7B07B96F1704}"/>
  <tableColumns count="6">
    <tableColumn id="1" xr3:uid="{4780A33F-1496-904C-9F8C-8B7764A0902C}" name="Heure " dataDxfId="290"/>
    <tableColumn id="2" xr3:uid="{AB9F239A-15E8-4E45-B817-A7A955390B2A}" name="Emission" dataCellStyle="Note"/>
    <tableColumn id="3" xr3:uid="{CB2FCDFE-2CF1-A348-B664-B2A8AA84AE5E}" name="Heure de fin" dataDxfId="289">
      <calculatedColumnFormula>MOD(Jeudi[[#This Row],[Heure ]]+Jeudi[[#This Row],[Durée]],1)</calculatedColumnFormula>
    </tableColumn>
    <tableColumn id="4" xr3:uid="{C3335C38-0EC6-C544-9C33-A17E4BAC1C3F}" name="Durée" dataDxfId="288" dataCellStyle="Note">
      <calculatedColumnFormula>MOD(X3-V3,1)</calculatedColumnFormula>
    </tableColumn>
    <tableColumn id="5" xr3:uid="{CE71EFF1-01EB-F645-98A8-5D4B87B54DE6}" name="Description" dataDxfId="287">
      <calculatedColumnFormula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calculatedColumnFormula>
    </tableColumn>
    <tableColumn id="6" xr3:uid="{8F5C9E76-4C8B-1541-B188-00704CD5A17F}" name="ID" dataDxfId="28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226355-C1BF-034A-8CF6-2142EAE9E569}" name="Tableau5" displayName="Tableau5" ref="AC2:AH49" totalsRowShown="0" headerRowDxfId="285" tableBorderDxfId="284">
  <autoFilter ref="AC2:AH49" xr:uid="{3ED22673-A8B8-3945-8ACB-E1849ACF871B}"/>
  <tableColumns count="6">
    <tableColumn id="1" xr3:uid="{5FE08626-F5FC-1047-A38E-0688F1A406D6}" name="Heure " dataDxfId="283"/>
    <tableColumn id="2" xr3:uid="{9BA14BA4-6E93-F146-9687-3533EAFBA0C8}" name="Emission" dataCellStyle="Note"/>
    <tableColumn id="3" xr3:uid="{8AA936C4-7B36-F04D-BE86-F323ACA84DCB}" name="Heure de fin" dataDxfId="282">
      <calculatedColumnFormula>MOD(Tableau5[[#This Row],[Heure ]]+Tableau5[[#This Row],[Durée]],1)</calculatedColumnFormula>
    </tableColumn>
    <tableColumn id="4" xr3:uid="{49725C19-E618-1B4E-84A4-FAD17C1A64DB}" name="Durée" dataDxfId="281" dataCellStyle="Note">
      <calculatedColumnFormula>MOD(AE3-AC3,1)</calculatedColumnFormula>
    </tableColumn>
    <tableColumn id="5" xr3:uid="{F22687F1-BB28-DB4E-8EDA-8C67D95E2036}" name="Description" dataDxfId="280">
      <calculatedColumnFormula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calculatedColumnFormula>
    </tableColumn>
    <tableColumn id="6" xr3:uid="{3BCF223D-76BF-F14A-9768-CB5746ED28C7}" name="ID" dataDxfId="279" dataCellStyle="No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EE20C54-0046-A14C-A30B-3759F1EC6692}" name="SAMEDI" displayName="SAMEDI" ref="AJ2:AO84" totalsRowShown="0" headerRowDxfId="278" tableBorderDxfId="277">
  <autoFilter ref="AJ2:AO84" xr:uid="{032F7E08-6E18-5047-B346-F1ABDA1B29A8}"/>
  <tableColumns count="6">
    <tableColumn id="1" xr3:uid="{959A4FC9-B211-1F43-9C1D-3A1F3ABD4A64}" name="Heure " dataDxfId="276"/>
    <tableColumn id="2" xr3:uid="{70E93F54-5DB3-724C-825B-5EC6C344D0C6}" name="Emission" dataCellStyle="Note"/>
    <tableColumn id="3" xr3:uid="{EE589E89-4161-D44B-99E0-96EAE370816D}" name="Heure de fin" dataDxfId="275">
      <calculatedColumnFormula>MOD(SAMEDI[[#This Row],[Heure ]]+SAMEDI[[#This Row],[Durée]],1)</calculatedColumnFormula>
    </tableColumn>
    <tableColumn id="4" xr3:uid="{6E255029-A590-C544-816E-8D2450005CE3}" name="Durée" dataDxfId="274" dataCellStyle="Note">
      <calculatedColumnFormula>MOD(AL3-AJ3,1)</calculatedColumnFormula>
    </tableColumn>
    <tableColumn id="5" xr3:uid="{C06693FF-B5F0-6940-80A5-310FBD351EBD}" name="Description" dataDxfId="273">
      <calculatedColumnFormula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calculatedColumnFormula>
    </tableColumn>
    <tableColumn id="6" xr3:uid="{087EF755-FB72-2B49-B11A-C742D9719807}" name="ID" dataDxfId="272" dataCellStyle="No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81257B5-B59E-F742-9AF2-5873F1202454}" name="DIMANCHE" displayName="DIMANCHE" ref="AQ2:AV105" totalsRowShown="0" headerRowDxfId="271" tableBorderDxfId="270">
  <autoFilter ref="AQ2:AV105" xr:uid="{41FF0736-3CBA-0A44-ACF0-3843A7C0C68B}"/>
  <tableColumns count="6">
    <tableColumn id="1" xr3:uid="{1AAC276B-BEF4-384D-A5CB-04D4D6026D90}" name="Heure " dataDxfId="269"/>
    <tableColumn id="2" xr3:uid="{67A5D7C6-BB4E-FC48-B29B-91ACF3880A66}" name="Emission" dataCellStyle="Note"/>
    <tableColumn id="3" xr3:uid="{A69FECE8-C5E3-224F-81AF-0337696A90E5}" name="Heure de fin" dataDxfId="268">
      <calculatedColumnFormula>MOD(DIMANCHE[[#This Row],[Heure ]]+DIMANCHE[[#This Row],[Durée]],1)</calculatedColumnFormula>
    </tableColumn>
    <tableColumn id="4" xr3:uid="{A5199DDD-A779-4C40-97E6-79BBFD0654B5}" name="Durée" dataDxfId="267" dataCellStyle="Note">
      <calculatedColumnFormula>MOD(AS3-AQ3,1)</calculatedColumnFormula>
    </tableColumn>
    <tableColumn id="5" xr3:uid="{5D844E68-72C4-F844-B536-4C73534719DD}" name="Description" dataDxfId="266">
      <calculatedColumnFormula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calculatedColumnFormula>
    </tableColumn>
    <tableColumn id="6" xr3:uid="{9C3E0609-1302-C946-B689-50400B7C1880}" name="ID" dataDxfId="265" dataCellStyl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046FC77-C2AA-504B-8942-FDCF1FC47A4F}" name="Tableau219" displayName="Tableau219" ref="A2:G49" totalsRowShown="0" headerRowDxfId="264" tableBorderDxfId="263">
  <autoFilter ref="A2:G49" xr:uid="{FDDA35FA-0025-D84A-B162-F5B35D805617}"/>
  <tableColumns count="7">
    <tableColumn id="1" xr3:uid="{6408FE1B-B701-114A-8674-DFE4900C775B}" name="Heure " dataDxfId="262"/>
    <tableColumn id="2" xr3:uid="{D77646C0-4363-6A4D-BC4A-1E97CB4EA983}" name="Emission" dataDxfId="261" dataCellStyle="Note"/>
    <tableColumn id="3" xr3:uid="{6584B7EF-7BD7-3848-8644-F7728C192A96}" name="Heure de fin" dataDxfId="213">
      <calculatedColumnFormula>MOD(Tableau219[[#This Row],[Heure ]]+Tableau219[[#This Row],[Durée]],1)</calculatedColumnFormula>
    </tableColumn>
    <tableColumn id="4" xr3:uid="{94D1ACF3-5E2D-1A45-9BD8-6BBD1F139F8D}" name="Durée" dataDxfId="211" dataCellStyle="Note"/>
    <tableColumn id="7" xr3:uid="{B8D7C337-512E-DA49-BD73-F0D4C6E7FA6D}" name="Type de Diffusion" dataDxfId="212" dataCellStyle="Note"/>
    <tableColumn id="5" xr3:uid="{98C773F0-B617-B14F-B208-588AD7A1D179}" name="Description" dataDxfId="214">
      <calculatedColumnFormula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calculatedColumnFormula>
    </tableColumn>
    <tableColumn id="6" xr3:uid="{81C43CDC-1001-0F4A-8836-9FBFA6FD7935}" name="ID" dataDxfId="260" dataCellStyle="Avertissement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0D1E250-7B06-154D-92AB-098B36F28CE9}" name="Tableau120" displayName="Tableau120" ref="A2:F49" totalsRowShown="0" headerRowDxfId="259" tableBorderDxfId="258">
  <autoFilter ref="A2:F49" xr:uid="{EFBE12D6-2538-5446-BD3C-F6972BC9DBE7}"/>
  <tableColumns count="6">
    <tableColumn id="1" xr3:uid="{9AA49515-7B59-3F4E-BBDF-1E45E89B07B5}" name="Heure " dataDxfId="257"/>
    <tableColumn id="2" xr3:uid="{09BF8672-58B2-0C49-87F3-98F35B6ACC03}" name="Emission" dataDxfId="256" dataCellStyle="Note"/>
    <tableColumn id="3" xr3:uid="{D001BE4E-B090-7E4F-88CE-54C84F27FA3B}" name="Heure de fin" dataDxfId="255">
      <calculatedColumnFormula>MOD(Tableau120[[#This Row],[Heure ]]+Tableau120[[#This Row],[Durée]],1)</calculatedColumnFormula>
    </tableColumn>
    <tableColumn id="4" xr3:uid="{AE81230F-2BE1-C54F-9E4D-86134E3B198F}" name="Durée" dataDxfId="254" dataCellStyle="Avertissement">
      <calculatedColumnFormula>MOD(C3-A3,1)</calculatedColumnFormula>
    </tableColumn>
    <tableColumn id="5" xr3:uid="{CF978DC1-E955-5647-894C-A0DBA25B77B6}" name="Description" dataDxfId="253">
      <calculatedColumnFormula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calculatedColumnFormula>
    </tableColumn>
    <tableColumn id="6" xr3:uid="{41AC8393-66B3-4B40-BC2E-6FC5DCCD741E}" name="ID" dataDxfId="252" dataCellStyle="Note">
      <calculatedColumnFormula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51AD1A42-C3E1-5D4B-97BF-F143D9F5FE77}" name="Mercredi21" displayName="Mercredi21" ref="A2:F49" totalsRowShown="0" headerRowDxfId="251" tableBorderDxfId="250">
  <autoFilter ref="A2:F49" xr:uid="{6C635705-4CCE-0344-A3E9-3619B5CD7A3F}"/>
  <tableColumns count="6">
    <tableColumn id="1" xr3:uid="{B47DC357-A8F5-2545-9E69-5CA08A8D044B}" name="Heure " dataDxfId="249"/>
    <tableColumn id="2" xr3:uid="{99F72AAC-EE5D-F644-A963-BC2DAE142942}" name="Emission" dataDxfId="248" dataCellStyle="Note"/>
    <tableColumn id="3" xr3:uid="{75890C31-4E86-AF4E-9DEA-50262A33136E}" name="Heure de fin" dataDxfId="247">
      <calculatedColumnFormula>MOD(Mercredi21[[#This Row],[Heure ]]+Mercredi21[[#This Row],[Durée]],1)</calculatedColumnFormula>
    </tableColumn>
    <tableColumn id="4" xr3:uid="{F20A7964-6D85-C747-846E-9AD66AFF4957}" name="Durée" dataDxfId="246" dataCellStyle="Note">
      <calculatedColumnFormula>MOD(C3-A3,1)</calculatedColumnFormula>
    </tableColumn>
    <tableColumn id="5" xr3:uid="{C11EA191-A7D6-F94F-8CA7-CED9A8EE7B17}" name="Description" dataDxfId="245">
      <calculatedColumnFormula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calculatedColumnFormula>
    </tableColumn>
    <tableColumn id="6" xr3:uid="{113D4919-B3CC-5A48-B6BB-E1B093DF761D}" name="ID" dataDxfId="244" dataCellStyle="Avertissement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CA29600-E839-BA47-A732-C83C3964A619}" name="Tableau11" displayName="Tableau11" ref="A2:F50" totalsRowShown="0" headerRowDxfId="243" dataDxfId="242">
  <autoFilter ref="A2:F50" xr:uid="{D1D94BC1-3EE4-0144-A34A-86FBEE66E15F}"/>
  <tableColumns count="6">
    <tableColumn id="1" xr3:uid="{36678260-4128-164F-8BCD-4DF688ADC499}" name="Heure " dataDxfId="241"/>
    <tableColumn id="2" xr3:uid="{964D0471-9C39-444A-A8D2-9FFCE8C08176}" name="Emission" dataDxfId="240"/>
    <tableColumn id="3" xr3:uid="{8071CEFE-430A-674A-B180-2B33E7823744}" name="Heure de fin" dataDxfId="239">
      <calculatedColumnFormula>MOD(Jeudi[[#This Row],[Heure ]]+Jeudi[[#This Row],[Durée]],1)</calculatedColumnFormula>
    </tableColumn>
    <tableColumn id="4" xr3:uid="{C635C0F3-36A3-AE4F-BF15-7DE2707BAD66}" name="Durée" dataDxfId="238"/>
    <tableColumn id="5" xr3:uid="{4DD5554E-0AC5-C446-9E5E-12D4A70959FC}" name="Description" dataDxfId="237">
      <calculatedColumnFormula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calculatedColumnFormula>
    </tableColumn>
    <tableColumn id="6" xr3:uid="{900BAFC2-75BA-B34A-8CD9-311834190358}" name="ID" dataDxfId="23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D8A0AD6-A229-044D-94E1-179398CB12D4}" name="Tableau522" displayName="Tableau522" ref="A2:F49" totalsRowShown="0" headerRowDxfId="235" tableBorderDxfId="234">
  <autoFilter ref="A2:F49" xr:uid="{16AD67E5-35D9-9D42-ADD3-60DFB5ECFEEC}"/>
  <tableColumns count="6">
    <tableColumn id="1" xr3:uid="{C1274E5F-16CA-C248-8CAD-5A1155886DEE}" name="Heure " dataDxfId="233"/>
    <tableColumn id="2" xr3:uid="{FF8F4B14-0151-4D4A-939A-3CCFDBF6BBBA}" name="Emission" dataCellStyle="Note"/>
    <tableColumn id="3" xr3:uid="{6E36D096-A599-EA4F-B889-6F8C36AD3E30}" name="Heure de fin" dataDxfId="232">
      <calculatedColumnFormula>MOD(Tableau522[[#This Row],[Heure ]]+Tableau522[[#This Row],[Durée]],1)</calculatedColumnFormula>
    </tableColumn>
    <tableColumn id="4" xr3:uid="{CF95CB73-4167-2149-9726-6866F98545D0}" name="Durée" dataDxfId="231" dataCellStyle="Note">
      <calculatedColumnFormula>MOD(C3-A3,1)</calculatedColumnFormula>
    </tableColumn>
    <tableColumn id="5" xr3:uid="{D3F97663-DB96-C74A-9925-55510083F78D}" name="Description" dataDxfId="230">
      <calculatedColumnFormula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calculatedColumnFormula>
    </tableColumn>
    <tableColumn id="6" xr3:uid="{82127374-9A1F-5646-AF10-1679DEDCBAFC}" name="ID" dataDxfId="229" dataCellStyle="Not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FD62B58-8DB7-BF44-A9A8-E6BA72610B5A}" name="SAMEDI23" displayName="SAMEDI23" ref="A2:F84" totalsRowShown="0" headerRowDxfId="228" tableBorderDxfId="227">
  <autoFilter ref="A2:F84" xr:uid="{9C6E8C85-415B-FE48-8840-EE6D85926A79}"/>
  <tableColumns count="6">
    <tableColumn id="1" xr3:uid="{4A10C610-1F59-ED4E-ABD8-6B89D897135C}" name="Heure " dataDxfId="226"/>
    <tableColumn id="2" xr3:uid="{2E188ED1-73F4-2741-BD68-9C7D16890615}" name="Emission" dataCellStyle="Note"/>
    <tableColumn id="3" xr3:uid="{847719C0-D8BF-AD41-8845-057665855630}" name="Heure de fin" dataDxfId="225">
      <calculatedColumnFormula>MOD(SAMEDI23[[#This Row],[Heure ]]+SAMEDI23[[#This Row],[Durée]],1)</calculatedColumnFormula>
    </tableColumn>
    <tableColumn id="4" xr3:uid="{798A6719-1D04-774F-89F5-72424A09D414}" name="Durée" dataDxfId="224" dataCellStyle="Note">
      <calculatedColumnFormula>MOD(C3-A3,1)</calculatedColumnFormula>
    </tableColumn>
    <tableColumn id="5" xr3:uid="{12077F93-4431-984F-BDA9-BB05536AF129}" name="Description" dataDxfId="223">
      <calculatedColumnFormula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calculatedColumnFormula>
    </tableColumn>
    <tableColumn id="6" xr3:uid="{3AE9B8FE-D995-4C43-BA65-6CC8E85E254F}" name="ID" dataDxfId="222" dataCellStyle="Not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7F56C446-E08D-1D4E-807C-6C2966CB2F69}" name="DIMANCHE24" displayName="DIMANCHE24" ref="A2:F105" totalsRowShown="0" headerRowDxfId="221" tableBorderDxfId="220">
  <autoFilter ref="A2:F105" xr:uid="{75FEC3ED-AB23-FB4C-BAE9-536637AD0838}"/>
  <tableColumns count="6">
    <tableColumn id="1" xr3:uid="{14E027FE-A04E-1245-99F2-F896BB342815}" name="Heure " dataDxfId="219"/>
    <tableColumn id="2" xr3:uid="{F132C35D-9CA5-A442-B0FC-4989C7539D91}" name="Emission" dataCellStyle="Note"/>
    <tableColumn id="3" xr3:uid="{5507A2B8-2C78-D24C-8E8C-E4BD7A7EEF79}" name="Heure de fin" dataDxfId="218">
      <calculatedColumnFormula>MOD(DIMANCHE24[[#This Row],[Heure ]]+DIMANCHE24[[#This Row],[Durée]],1)</calculatedColumnFormula>
    </tableColumn>
    <tableColumn id="4" xr3:uid="{B191E7FB-1CB6-AF45-9FC2-F94698BF1F65}" name="Durée" dataDxfId="217" dataCellStyle="Note">
      <calculatedColumnFormula>MOD(C3-A3,1)</calculatedColumnFormula>
    </tableColumn>
    <tableColumn id="5" xr3:uid="{8FACF3D1-4BD6-BB4C-B9A5-BA77DAD8DC62}" name="Description" dataDxfId="216">
      <calculatedColumnFormula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calculatedColumnFormula>
    </tableColumn>
    <tableColumn id="6" xr3:uid="{50591D0E-112E-4F46-B7C5-9191F64829BA}" name="ID" dataDxfId="215" dataCellStyl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05"/>
  <sheetViews>
    <sheetView showGridLines="0" zoomScale="87" zoomScaleNormal="38" zoomScaleSheetLayoutView="100" workbookViewId="0">
      <selection activeCell="A2" sqref="A2"/>
    </sheetView>
  </sheetViews>
  <sheetFormatPr baseColWidth="10" defaultColWidth="9.1640625" defaultRowHeight="16" x14ac:dyDescent="0.2"/>
  <cols>
    <col min="1" max="1" width="18.6640625" style="18" customWidth="1"/>
    <col min="2" max="2" width="40.6640625" style="11" customWidth="1"/>
    <col min="3" max="3" width="17.6640625" style="11" customWidth="1"/>
    <col min="4" max="4" width="15.6640625" style="52" customWidth="1"/>
    <col min="5" max="5" width="45.83203125" style="11" customWidth="1"/>
    <col min="6" max="6" width="15.6640625" style="11" customWidth="1"/>
    <col min="7" max="7" width="9.1640625" style="11"/>
    <col min="8" max="8" width="18.6640625" style="18" customWidth="1"/>
    <col min="9" max="9" width="40.6640625" style="11" customWidth="1"/>
    <col min="10" max="10" width="17.6640625" style="11" customWidth="1"/>
    <col min="11" max="11" width="15.6640625" style="11" customWidth="1"/>
    <col min="12" max="12" width="45.83203125" style="11" customWidth="1"/>
    <col min="13" max="13" width="15.6640625" style="11" customWidth="1"/>
    <col min="14" max="14" width="9.1640625" style="11"/>
    <col min="15" max="15" width="18.6640625" style="18" customWidth="1"/>
    <col min="16" max="16" width="40.6640625" style="11" customWidth="1"/>
    <col min="17" max="17" width="17.6640625" style="11" customWidth="1"/>
    <col min="18" max="18" width="15.6640625" style="11" customWidth="1"/>
    <col min="19" max="19" width="45.83203125" style="11" customWidth="1"/>
    <col min="20" max="20" width="15.6640625" style="11" customWidth="1"/>
    <col min="21" max="21" width="9.1640625" style="11"/>
    <col min="22" max="22" width="18.6640625" style="18" customWidth="1"/>
    <col min="23" max="23" width="40.6640625" style="11" customWidth="1"/>
    <col min="24" max="24" width="17.6640625" style="11" customWidth="1"/>
    <col min="25" max="25" width="15.6640625" style="11" customWidth="1"/>
    <col min="26" max="26" width="45.83203125" style="11" customWidth="1"/>
    <col min="27" max="27" width="15.6640625" style="11" customWidth="1"/>
    <col min="28" max="28" width="9.1640625" style="11"/>
    <col min="29" max="29" width="18.6640625" style="18" customWidth="1"/>
    <col min="30" max="30" width="40.6640625" style="11" customWidth="1"/>
    <col min="31" max="31" width="17.6640625" style="11" customWidth="1"/>
    <col min="32" max="32" width="15.6640625" style="11" customWidth="1"/>
    <col min="33" max="33" width="45.83203125" style="11" customWidth="1"/>
    <col min="34" max="34" width="15.6640625" style="11" customWidth="1"/>
    <col min="35" max="35" width="9.1640625" style="11"/>
    <col min="36" max="36" width="18.6640625" style="18" customWidth="1"/>
    <col min="37" max="37" width="40.6640625" style="11" customWidth="1"/>
    <col min="38" max="38" width="17.6640625" style="11" customWidth="1"/>
    <col min="39" max="39" width="15.6640625" style="11" customWidth="1"/>
    <col min="40" max="40" width="45.83203125" style="11" customWidth="1"/>
    <col min="41" max="41" width="15.6640625" style="11" customWidth="1"/>
    <col min="42" max="42" width="9.1640625" style="11"/>
    <col min="43" max="43" width="18.6640625" style="18" customWidth="1"/>
    <col min="44" max="44" width="40.6640625" style="11" customWidth="1"/>
    <col min="45" max="45" width="17.6640625" style="11" customWidth="1"/>
    <col min="46" max="46" width="15.6640625" style="11" customWidth="1"/>
    <col min="47" max="47" width="45.83203125" style="11" customWidth="1"/>
    <col min="48" max="48" width="15.6640625" style="11" customWidth="1"/>
    <col min="49" max="16384" width="9.1640625" style="13"/>
  </cols>
  <sheetData>
    <row r="1" spans="1:48" ht="35.25" customHeight="1" x14ac:dyDescent="0.2">
      <c r="A1" s="85" t="s">
        <v>0</v>
      </c>
      <c r="B1" s="85"/>
      <c r="C1" s="85"/>
      <c r="D1" s="85"/>
      <c r="E1" s="85"/>
      <c r="F1" s="85"/>
      <c r="G1" s="12"/>
      <c r="H1" s="85" t="s">
        <v>1</v>
      </c>
      <c r="I1" s="85"/>
      <c r="J1" s="85"/>
      <c r="K1" s="85"/>
      <c r="L1" s="85"/>
      <c r="M1" s="85"/>
      <c r="O1" s="85" t="s">
        <v>2</v>
      </c>
      <c r="P1" s="85"/>
      <c r="Q1" s="85"/>
      <c r="R1" s="85"/>
      <c r="S1" s="85"/>
      <c r="T1" s="85"/>
      <c r="V1" s="85" t="s">
        <v>3</v>
      </c>
      <c r="W1" s="85"/>
      <c r="X1" s="85"/>
      <c r="Y1" s="85"/>
      <c r="Z1" s="85"/>
      <c r="AA1" s="85"/>
      <c r="AC1" s="85" t="s">
        <v>4</v>
      </c>
      <c r="AD1" s="85"/>
      <c r="AE1" s="85"/>
      <c r="AF1" s="85"/>
      <c r="AG1" s="85"/>
      <c r="AH1" s="85"/>
      <c r="AJ1" s="85" t="s">
        <v>5</v>
      </c>
      <c r="AK1" s="85"/>
      <c r="AL1" s="85"/>
      <c r="AM1" s="85"/>
      <c r="AN1" s="85"/>
      <c r="AO1" s="85"/>
      <c r="AQ1" s="85" t="s">
        <v>6</v>
      </c>
      <c r="AR1" s="85"/>
      <c r="AS1" s="85"/>
      <c r="AT1" s="85"/>
      <c r="AU1" s="85"/>
      <c r="AV1" s="85"/>
    </row>
    <row r="2" spans="1:48" s="15" customFormat="1" ht="18" thickBot="1" x14ac:dyDescent="0.25">
      <c r="A2" s="29" t="s">
        <v>7</v>
      </c>
      <c r="B2" s="54" t="s">
        <v>8</v>
      </c>
      <c r="C2" s="31" t="s">
        <v>9</v>
      </c>
      <c r="D2" s="54" t="s">
        <v>10</v>
      </c>
      <c r="E2" s="34" t="s">
        <v>64</v>
      </c>
      <c r="F2" s="54" t="s">
        <v>11</v>
      </c>
      <c r="G2" s="14"/>
      <c r="H2" s="29" t="s">
        <v>7</v>
      </c>
      <c r="I2" s="54" t="s">
        <v>8</v>
      </c>
      <c r="J2" s="31" t="s">
        <v>9</v>
      </c>
      <c r="K2" s="60" t="s">
        <v>10</v>
      </c>
      <c r="L2" s="34" t="s">
        <v>64</v>
      </c>
      <c r="M2" s="54" t="s">
        <v>11</v>
      </c>
      <c r="O2" s="29" t="s">
        <v>7</v>
      </c>
      <c r="P2" s="54" t="s">
        <v>8</v>
      </c>
      <c r="Q2" s="40" t="s">
        <v>9</v>
      </c>
      <c r="R2" s="54" t="s">
        <v>10</v>
      </c>
      <c r="S2" s="40" t="s">
        <v>64</v>
      </c>
      <c r="T2" s="60" t="s">
        <v>11</v>
      </c>
      <c r="V2" s="29" t="s">
        <v>7</v>
      </c>
      <c r="W2" s="54" t="s">
        <v>8</v>
      </c>
      <c r="X2" s="40" t="s">
        <v>9</v>
      </c>
      <c r="Y2" s="54" t="s">
        <v>10</v>
      </c>
      <c r="Z2" s="40" t="s">
        <v>64</v>
      </c>
      <c r="AA2" s="44" t="s">
        <v>11</v>
      </c>
      <c r="AC2" s="29" t="s">
        <v>7</v>
      </c>
      <c r="AD2" s="54" t="s">
        <v>8</v>
      </c>
      <c r="AE2" s="40" t="s">
        <v>9</v>
      </c>
      <c r="AF2" s="54" t="s">
        <v>10</v>
      </c>
      <c r="AG2" s="40" t="s">
        <v>64</v>
      </c>
      <c r="AH2" s="54" t="s">
        <v>11</v>
      </c>
      <c r="AJ2" s="29" t="s">
        <v>7</v>
      </c>
      <c r="AK2" s="54" t="s">
        <v>8</v>
      </c>
      <c r="AL2" s="40" t="s">
        <v>9</v>
      </c>
      <c r="AM2" s="54" t="s">
        <v>10</v>
      </c>
      <c r="AN2" s="40" t="s">
        <v>64</v>
      </c>
      <c r="AO2" s="54" t="s">
        <v>11</v>
      </c>
      <c r="AQ2" s="29" t="s">
        <v>7</v>
      </c>
      <c r="AR2" s="54" t="s">
        <v>8</v>
      </c>
      <c r="AS2" s="40" t="s">
        <v>9</v>
      </c>
      <c r="AT2" s="81" t="s">
        <v>10</v>
      </c>
      <c r="AU2" s="40" t="s">
        <v>64</v>
      </c>
      <c r="AV2" s="54" t="s">
        <v>11</v>
      </c>
    </row>
    <row r="3" spans="1:48" ht="18" thickBot="1" x14ac:dyDescent="0.25">
      <c r="A3" s="59">
        <v>0</v>
      </c>
      <c r="B3" s="55" t="s">
        <v>12</v>
      </c>
      <c r="C3" s="32">
        <f>MOD(Tableau2[[#This Row],[Heure ]]+Tableau2[[#This Row],[Durée]],1)</f>
        <v>0.125</v>
      </c>
      <c r="D3" s="75">
        <v>0.125</v>
      </c>
      <c r="E3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" s="60"/>
      <c r="H3" s="59">
        <v>2.0833333333333332E-2</v>
      </c>
      <c r="I3" s="55" t="s">
        <v>13</v>
      </c>
      <c r="J3" s="69">
        <f>MOD(Tableau1[[#This Row],[Heure ]]+Tableau1[[#This Row],[Durée]],1)</f>
        <v>6.25E-2</v>
      </c>
      <c r="K3" s="77">
        <v>4.1666666666666664E-2</v>
      </c>
      <c r="L3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" s="6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" s="65">
        <v>2.0833333333333332E-2</v>
      </c>
      <c r="P3" s="55" t="s">
        <v>13</v>
      </c>
      <c r="Q3" s="67">
        <f>MOD(Mercredi[[#This Row],[Heure ]]+Mercredi[[#This Row],[Durée]],1)</f>
        <v>6.25E-2</v>
      </c>
      <c r="R3" s="75">
        <v>4.1666666666666664E-2</v>
      </c>
      <c r="S3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" s="60"/>
      <c r="V3" s="65">
        <v>2.0833333333333332E-2</v>
      </c>
      <c r="W3" s="82" t="s">
        <v>13</v>
      </c>
      <c r="X3" s="67">
        <f>MOD(Jeudi[[#This Row],[Heure ]]+Jeudi[[#This Row],[Durée]],1)</f>
        <v>6.25E-2</v>
      </c>
      <c r="Y3" s="76">
        <v>4.1666666666666664E-2</v>
      </c>
      <c r="Z3" s="41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" s="45"/>
      <c r="AC3" s="65">
        <v>2.0833333333333332E-2</v>
      </c>
      <c r="AD3" s="82" t="s">
        <v>13</v>
      </c>
      <c r="AE3" s="71">
        <f>MOD(Tableau5[[#This Row],[Heure ]]+Tableau5[[#This Row],[Durée]],1)</f>
        <v>6.25E-2</v>
      </c>
      <c r="AF3" s="75">
        <v>4.1666666666666664E-2</v>
      </c>
      <c r="AG3" s="41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" s="54"/>
      <c r="AJ3" s="65">
        <v>2.0833333333333332E-2</v>
      </c>
      <c r="AK3" s="82" t="s">
        <v>13</v>
      </c>
      <c r="AL3" s="71">
        <f>MOD(SAMEDI[[#This Row],[Heure ]]+SAMEDI[[#This Row],[Durée]],1)</f>
        <v>6.25E-2</v>
      </c>
      <c r="AM3" s="75">
        <v>4.1666666666666664E-2</v>
      </c>
      <c r="AN3" s="41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" s="54"/>
      <c r="AQ3" s="80">
        <v>0</v>
      </c>
      <c r="AR3" s="55" t="s">
        <v>14</v>
      </c>
      <c r="AS3" s="71">
        <f>MOD(DIMANCHE[[#This Row],[Heure ]]+DIMANCHE[[#This Row],[Durée]],1)</f>
        <v>8.3333333333333332E-3</v>
      </c>
      <c r="AT3" s="75">
        <v>8.3333333333333332E-3</v>
      </c>
      <c r="AU3" s="41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3" s="54"/>
    </row>
    <row r="4" spans="1:48" ht="18" thickBot="1" x14ac:dyDescent="0.25">
      <c r="A4" s="16">
        <f>MOD(A3+D3,1)</f>
        <v>0.125</v>
      </c>
      <c r="B4" s="55" t="s">
        <v>12</v>
      </c>
      <c r="C4" s="57">
        <f>MOD(Tableau2[[#This Row],[Heure ]]+Tableau2[[#This Row],[Durée]],1)</f>
        <v>0.25</v>
      </c>
      <c r="D4" s="75">
        <v>0.125</v>
      </c>
      <c r="E4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" s="61"/>
      <c r="H4" s="16">
        <f>MOD(H3+K3,1)</f>
        <v>6.25E-2</v>
      </c>
      <c r="I4" s="55" t="s">
        <v>15</v>
      </c>
      <c r="J4" s="70">
        <f>MOD(Tableau1[[#This Row],[Heure ]]+Tableau1[[#This Row],[Durée]],1)</f>
        <v>0.10416666666666666</v>
      </c>
      <c r="K4" s="77">
        <v>4.1666666666666664E-2</v>
      </c>
      <c r="L4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" s="5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" s="39">
        <f>MOD(O3+R3,1)</f>
        <v>6.25E-2</v>
      </c>
      <c r="P4" s="55" t="s">
        <v>15</v>
      </c>
      <c r="Q4" s="68">
        <f>MOD(Mercredi[[#This Row],[Heure ]]+Mercredi[[#This Row],[Durée]],1)</f>
        <v>0.10416666666666666</v>
      </c>
      <c r="R4" s="75">
        <v>4.1666666666666664E-2</v>
      </c>
      <c r="S4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" s="62"/>
      <c r="V4" s="39">
        <f>MOD(V3+Y3,1)</f>
        <v>6.25E-2</v>
      </c>
      <c r="W4" s="82" t="s">
        <v>15</v>
      </c>
      <c r="X4" s="68">
        <f>MOD(Jeudi[[#This Row],[Heure ]]+Jeudi[[#This Row],[Durée]],1)</f>
        <v>0.10416666666666666</v>
      </c>
      <c r="Y4" s="76">
        <v>4.1666666666666664E-2</v>
      </c>
      <c r="Z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" s="46"/>
      <c r="AC4" s="39">
        <f>MOD(AC3+AF3,1)</f>
        <v>6.25E-2</v>
      </c>
      <c r="AD4" s="82" t="s">
        <v>15</v>
      </c>
      <c r="AE4" s="72">
        <f>MOD(Tableau5[[#This Row],[Heure ]]+Tableau5[[#This Row],[Durée]],1)</f>
        <v>0.10416666666666666</v>
      </c>
      <c r="AF4" s="75">
        <v>4.1666666666666664E-2</v>
      </c>
      <c r="AG4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" s="64"/>
      <c r="AJ4" s="39">
        <f>MOD(AJ3+AM3,1)</f>
        <v>6.25E-2</v>
      </c>
      <c r="AK4" s="82" t="s">
        <v>13</v>
      </c>
      <c r="AL4" s="72">
        <f>MOD(SAMEDI[[#This Row],[Heure ]]+SAMEDI[[#This Row],[Durée]],1)</f>
        <v>0.10416666666666666</v>
      </c>
      <c r="AM4" s="75">
        <v>4.1666666666666664E-2</v>
      </c>
      <c r="AN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" s="64"/>
      <c r="AQ4" s="49">
        <f>MOD(AQ3+AT3,1)</f>
        <v>8.3333333333333332E-3</v>
      </c>
      <c r="AR4" s="55" t="s">
        <v>76</v>
      </c>
      <c r="AS4" s="72">
        <f>MOD(DIMANCHE[[#This Row],[Heure ]]+DIMANCHE[[#This Row],[Durée]],1)</f>
        <v>1.6666666666666666E-2</v>
      </c>
      <c r="AT4" s="75">
        <v>8.3333333333333332E-3</v>
      </c>
      <c r="AU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sur la nature proposé par Coline Utz</v>
      </c>
      <c r="AV4" s="64"/>
    </row>
    <row r="5" spans="1:48" ht="18" thickBot="1" x14ac:dyDescent="0.25">
      <c r="A5" s="16">
        <f>MOD(A4+D4,1)</f>
        <v>0.25</v>
      </c>
      <c r="B5" s="55" t="s">
        <v>12</v>
      </c>
      <c r="C5" s="32">
        <f>MOD(Tableau2[[#This Row],[Heure ]]+Tableau2[[#This Row],[Durée]],1)</f>
        <v>0.375</v>
      </c>
      <c r="D5" s="75">
        <v>0.125</v>
      </c>
      <c r="E5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5" s="62"/>
      <c r="H5" s="16">
        <f t="shared" ref="H5:H47" si="0">MOD(H4+K4,1)</f>
        <v>0.10416666666666666</v>
      </c>
      <c r="I5" s="55" t="s">
        <v>13</v>
      </c>
      <c r="J5" s="69">
        <f>MOD(Tableau1[[#This Row],[Heure ]]+Tableau1[[#This Row],[Durée]],1)</f>
        <v>0.14583333333333331</v>
      </c>
      <c r="K5" s="77">
        <v>4.1666666666666664E-2</v>
      </c>
      <c r="L5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5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5" s="39">
        <f t="shared" ref="O5:O47" si="1">MOD(O4+R4,1)</f>
        <v>0.10416666666666666</v>
      </c>
      <c r="P5" s="55" t="s">
        <v>13</v>
      </c>
      <c r="Q5" s="67">
        <f>MOD(Mercredi[[#This Row],[Heure ]]+Mercredi[[#This Row],[Durée]],1)</f>
        <v>0.14583333333333331</v>
      </c>
      <c r="R5" s="75">
        <v>4.1666666666666664E-2</v>
      </c>
      <c r="S5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5" s="62"/>
      <c r="V5" s="39">
        <f t="shared" ref="V5:V49" si="2">MOD(V4+Y4,1)</f>
        <v>0.10416666666666666</v>
      </c>
      <c r="W5" s="82" t="s">
        <v>13</v>
      </c>
      <c r="X5" s="67">
        <f>MOD(Jeudi[[#This Row],[Heure ]]+Jeudi[[#This Row],[Durée]],1)</f>
        <v>0.14583333333333331</v>
      </c>
      <c r="Y5" s="76">
        <v>4.1666666666666664E-2</v>
      </c>
      <c r="Z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5" s="47"/>
      <c r="AC5" s="39">
        <f t="shared" ref="AC5:AC40" si="3">MOD(AC4+AF4,1)</f>
        <v>0.10416666666666666</v>
      </c>
      <c r="AD5" s="82" t="s">
        <v>13</v>
      </c>
      <c r="AE5" s="73">
        <f>MOD(Tableau5[[#This Row],[Heure ]]+Tableau5[[#This Row],[Durée]],1)</f>
        <v>0.14583333333333331</v>
      </c>
      <c r="AF5" s="75">
        <v>4.1666666666666664E-2</v>
      </c>
      <c r="AG5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5" s="64"/>
      <c r="AJ5" s="39">
        <f t="shared" ref="AJ5:AJ68" si="4">MOD(AJ4+AM4,1)</f>
        <v>0.10416666666666666</v>
      </c>
      <c r="AK5" s="82" t="s">
        <v>13</v>
      </c>
      <c r="AL5" s="73">
        <f>MOD(SAMEDI[[#This Row],[Heure ]]+SAMEDI[[#This Row],[Durée]],1)</f>
        <v>0.14583333333333331</v>
      </c>
      <c r="AM5" s="75">
        <v>4.1666666666666664E-2</v>
      </c>
      <c r="AN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" s="64"/>
      <c r="AQ5" s="49">
        <f t="shared" ref="AQ5:AQ69" si="5">MOD(AQ4+AT4,1)</f>
        <v>1.6666666666666666E-2</v>
      </c>
      <c r="AR5" s="55" t="s">
        <v>17</v>
      </c>
      <c r="AS5" s="73">
        <f>MOD(DIMANCHE[[#This Row],[Heure ]]+DIMANCHE[[#This Row],[Durée]],1)</f>
        <v>1.8055555555555554E-2</v>
      </c>
      <c r="AT5" s="75">
        <v>1.3888888888888889E-3</v>
      </c>
      <c r="AU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" s="64"/>
    </row>
    <row r="6" spans="1:48" ht="18" thickBot="1" x14ac:dyDescent="0.25">
      <c r="A6" s="16">
        <f t="shared" ref="A6:A46" si="6">MOD(A5+D5,1)</f>
        <v>0.375</v>
      </c>
      <c r="B6" s="55" t="s">
        <v>68</v>
      </c>
      <c r="C6" s="57">
        <f>MOD(Tableau2[[#This Row],[Heure ]]+Tableau2[[#This Row],[Durée]],1)</f>
        <v>0.39305555555555555</v>
      </c>
      <c r="D6" s="75">
        <v>1.8055555555555557E-2</v>
      </c>
      <c r="E6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Toute l’actualité sportive de Genève et sa région</v>
      </c>
      <c r="F6" s="62"/>
      <c r="H6" s="16">
        <f t="shared" si="0"/>
        <v>0.14583333333333331</v>
      </c>
      <c r="I6" s="55" t="s">
        <v>15</v>
      </c>
      <c r="J6" s="70">
        <f>MOD(Tableau1[[#This Row],[Heure ]]+Tableau1[[#This Row],[Durée]],1)</f>
        <v>0.18749999999999997</v>
      </c>
      <c r="K6" s="77">
        <v>4.1666666666666664E-2</v>
      </c>
      <c r="L6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6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6" s="39">
        <f t="shared" si="1"/>
        <v>0.14583333333333331</v>
      </c>
      <c r="P6" s="55" t="s">
        <v>15</v>
      </c>
      <c r="Q6" s="68">
        <f>MOD(Mercredi[[#This Row],[Heure ]]+Mercredi[[#This Row],[Durée]],1)</f>
        <v>0.18749999999999997</v>
      </c>
      <c r="R6" s="75">
        <v>4.1666666666666664E-2</v>
      </c>
      <c r="S6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6" s="62"/>
      <c r="V6" s="39">
        <f t="shared" si="2"/>
        <v>0.14583333333333331</v>
      </c>
      <c r="W6" s="82" t="s">
        <v>15</v>
      </c>
      <c r="X6" s="68">
        <f>MOD(Jeudi[[#This Row],[Heure ]]+Jeudi[[#This Row],[Durée]],1)</f>
        <v>0.18749999999999997</v>
      </c>
      <c r="Y6" s="76">
        <v>4.1666666666666664E-2</v>
      </c>
      <c r="Z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6" s="46"/>
      <c r="AC6" s="39">
        <f t="shared" si="3"/>
        <v>0.14583333333333331</v>
      </c>
      <c r="AD6" s="82" t="s">
        <v>15</v>
      </c>
      <c r="AE6" s="72">
        <f>MOD(Tableau5[[#This Row],[Heure ]]+Tableau5[[#This Row],[Durée]],1)</f>
        <v>0.18749999999999997</v>
      </c>
      <c r="AF6" s="75">
        <v>4.1666666666666664E-2</v>
      </c>
      <c r="AG6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6" s="64"/>
      <c r="AJ6" s="39">
        <f t="shared" si="4"/>
        <v>0.14583333333333331</v>
      </c>
      <c r="AK6" s="82" t="s">
        <v>13</v>
      </c>
      <c r="AL6" s="72">
        <f>MOD(SAMEDI[[#This Row],[Heure ]]+SAMEDI[[#This Row],[Durée]],1)</f>
        <v>0.18749999999999997</v>
      </c>
      <c r="AM6" s="75">
        <v>4.1666666666666664E-2</v>
      </c>
      <c r="AN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" s="64"/>
      <c r="AQ6" s="49">
        <f t="shared" si="5"/>
        <v>1.8055555555555554E-2</v>
      </c>
      <c r="AR6" s="55" t="s">
        <v>18</v>
      </c>
      <c r="AS6" s="72">
        <f>MOD(DIMANCHE[[#This Row],[Heure ]]+DIMANCHE[[#This Row],[Durée]],1)</f>
        <v>2.0833333333333332E-2</v>
      </c>
      <c r="AT6" s="75">
        <v>2.7777777777777779E-3</v>
      </c>
      <c r="AU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" s="64"/>
    </row>
    <row r="7" spans="1:48" ht="18" thickBot="1" x14ac:dyDescent="0.25">
      <c r="A7" s="16">
        <f t="shared" si="6"/>
        <v>0.39305555555555555</v>
      </c>
      <c r="B7" s="55" t="s">
        <v>18</v>
      </c>
      <c r="C7" s="32">
        <f>MOD(Tableau2[[#This Row],[Heure ]]+Tableau2[[#This Row],[Durée]],1)</f>
        <v>0.39583333333333331</v>
      </c>
      <c r="D7" s="75">
        <v>2.7777777777777779E-3</v>
      </c>
      <c r="E7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7" s="62"/>
      <c r="H7" s="16">
        <f t="shared" si="0"/>
        <v>0.18749999999999997</v>
      </c>
      <c r="I7" s="55" t="s">
        <v>13</v>
      </c>
      <c r="J7" s="69">
        <f>MOD(Tableau1[[#This Row],[Heure ]]+Tableau1[[#This Row],[Durée]],1)</f>
        <v>0.22916666666666663</v>
      </c>
      <c r="K7" s="77">
        <v>4.1666666666666664E-2</v>
      </c>
      <c r="L7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7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7" s="39">
        <f t="shared" si="1"/>
        <v>0.18749999999999997</v>
      </c>
      <c r="P7" s="55" t="s">
        <v>13</v>
      </c>
      <c r="Q7" s="67">
        <f>MOD(Mercredi[[#This Row],[Heure ]]+Mercredi[[#This Row],[Durée]],1)</f>
        <v>0.22916666666666663</v>
      </c>
      <c r="R7" s="75">
        <v>4.1666666666666664E-2</v>
      </c>
      <c r="S7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7" s="62"/>
      <c r="V7" s="39">
        <f t="shared" si="2"/>
        <v>0.18749999999999997</v>
      </c>
      <c r="W7" s="82" t="s">
        <v>13</v>
      </c>
      <c r="X7" s="67">
        <f>MOD(Jeudi[[#This Row],[Heure ]]+Jeudi[[#This Row],[Durée]],1)</f>
        <v>0.22916666666666663</v>
      </c>
      <c r="Y7" s="76">
        <v>4.1666666666666664E-2</v>
      </c>
      <c r="Z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7" s="47"/>
      <c r="AC7" s="39">
        <f t="shared" si="3"/>
        <v>0.18749999999999997</v>
      </c>
      <c r="AD7" s="82" t="s">
        <v>13</v>
      </c>
      <c r="AE7" s="73">
        <f>MOD(Tableau5[[#This Row],[Heure ]]+Tableau5[[#This Row],[Durée]],1)</f>
        <v>0.22916666666666663</v>
      </c>
      <c r="AF7" s="75">
        <v>4.1666666666666664E-2</v>
      </c>
      <c r="AG7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7" s="64"/>
      <c r="AJ7" s="39">
        <f t="shared" si="4"/>
        <v>0.18749999999999997</v>
      </c>
      <c r="AK7" s="82" t="s">
        <v>13</v>
      </c>
      <c r="AL7" s="73">
        <f>MOD(SAMEDI[[#This Row],[Heure ]]+SAMEDI[[#This Row],[Durée]],1)</f>
        <v>0.22916666666666663</v>
      </c>
      <c r="AM7" s="75">
        <v>4.1666666666666664E-2</v>
      </c>
      <c r="AN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7" s="64"/>
      <c r="AQ7" s="49">
        <f t="shared" si="5"/>
        <v>2.0833333333333332E-2</v>
      </c>
      <c r="AR7" s="55" t="s">
        <v>19</v>
      </c>
      <c r="AS7" s="73">
        <f>MOD(DIMANCHE[[#This Row],[Heure ]]+DIMANCHE[[#This Row],[Durée]],1)</f>
        <v>2.9166666666666667E-2</v>
      </c>
      <c r="AT7" s="75">
        <v>8.3333333333333332E-3</v>
      </c>
      <c r="AU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émission sur l’industrie et l’innovation genevoise</v>
      </c>
      <c r="AV7" s="64"/>
    </row>
    <row r="8" spans="1:48" ht="18" thickBot="1" x14ac:dyDescent="0.25">
      <c r="A8" s="16">
        <f t="shared" si="6"/>
        <v>0.39583333333333331</v>
      </c>
      <c r="B8" s="55" t="s">
        <v>20</v>
      </c>
      <c r="C8" s="57">
        <f>MOD(Tableau2[[#This Row],[Heure ]]+Tableau2[[#This Row],[Durée]],1)</f>
        <v>0.40416666666666667</v>
      </c>
      <c r="D8" s="75">
        <v>8.3333333333333332E-3</v>
      </c>
      <c r="E8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Les bénévoles et les associations sportives à l’honneur</v>
      </c>
      <c r="F8" s="62"/>
      <c r="H8" s="16">
        <f t="shared" si="0"/>
        <v>0.22916666666666663</v>
      </c>
      <c r="I8" s="55" t="s">
        <v>15</v>
      </c>
      <c r="J8" s="70">
        <f>MOD(Tableau1[[#This Row],[Heure ]]+Tableau1[[#This Row],[Durée]],1)</f>
        <v>0.27083333333333331</v>
      </c>
      <c r="K8" s="77">
        <v>4.1666666666666664E-2</v>
      </c>
      <c r="L8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8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8" s="39">
        <f t="shared" si="1"/>
        <v>0.22916666666666663</v>
      </c>
      <c r="P8" s="55" t="s">
        <v>15</v>
      </c>
      <c r="Q8" s="68">
        <f>MOD(Mercredi[[#This Row],[Heure ]]+Mercredi[[#This Row],[Durée]],1)</f>
        <v>0.27083333333333331</v>
      </c>
      <c r="R8" s="75">
        <v>4.1666666666666664E-2</v>
      </c>
      <c r="S8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8" s="62"/>
      <c r="V8" s="39">
        <f t="shared" si="2"/>
        <v>0.22916666666666663</v>
      </c>
      <c r="W8" s="82" t="s">
        <v>15</v>
      </c>
      <c r="X8" s="68">
        <f>MOD(Jeudi[[#This Row],[Heure ]]+Jeudi[[#This Row],[Durée]],1)</f>
        <v>0.27083333333333331</v>
      </c>
      <c r="Y8" s="76">
        <v>4.1666666666666664E-2</v>
      </c>
      <c r="Z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8" s="46"/>
      <c r="AC8" s="39">
        <f t="shared" si="3"/>
        <v>0.22916666666666663</v>
      </c>
      <c r="AD8" s="82" t="s">
        <v>15</v>
      </c>
      <c r="AE8" s="72">
        <f>MOD(Tableau5[[#This Row],[Heure ]]+Tableau5[[#This Row],[Durée]],1)</f>
        <v>0.27083333333333331</v>
      </c>
      <c r="AF8" s="75">
        <v>4.1666666666666664E-2</v>
      </c>
      <c r="AG8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8" s="64"/>
      <c r="AJ8" s="39">
        <f t="shared" si="4"/>
        <v>0.22916666666666663</v>
      </c>
      <c r="AK8" s="82" t="s">
        <v>13</v>
      </c>
      <c r="AL8" s="72">
        <f>MOD(SAMEDI[[#This Row],[Heure ]]+SAMEDI[[#This Row],[Durée]],1)</f>
        <v>0.27083333333333331</v>
      </c>
      <c r="AM8" s="75">
        <v>4.1666666666666664E-2</v>
      </c>
      <c r="AN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8" s="64"/>
      <c r="AQ8" s="49">
        <f t="shared" si="5"/>
        <v>2.9166666666666667E-2</v>
      </c>
      <c r="AR8" s="55" t="s">
        <v>83</v>
      </c>
      <c r="AS8" s="72">
        <f>MOD(DIMANCHE[[#This Row],[Heure ]]+DIMANCHE[[#This Row],[Durée]],1)</f>
        <v>3.3333333333333333E-2</v>
      </c>
      <c r="AT8" s="75">
        <v>4.1666666666666666E-3</v>
      </c>
      <c r="AU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Au coeur de la formation et de l'apprentissage</v>
      </c>
      <c r="AV8" s="64"/>
    </row>
    <row r="9" spans="1:48" ht="33" thickBot="1" x14ac:dyDescent="0.25">
      <c r="A9" s="16">
        <f t="shared" si="6"/>
        <v>0.40416666666666667</v>
      </c>
      <c r="B9" s="55" t="s">
        <v>69</v>
      </c>
      <c r="C9" s="32">
        <f>MOD(Tableau2[[#This Row],[Heure ]]+Tableau2[[#This Row],[Durée]],1)</f>
        <v>0.40833333333333333</v>
      </c>
      <c r="D9" s="75">
        <v>4.1666666666666666E-3</v>
      </c>
      <c r="E9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La culture à Genève c’est Cult.</v>
      </c>
      <c r="F9" s="62"/>
      <c r="H9" s="16">
        <f t="shared" si="0"/>
        <v>0.27083333333333331</v>
      </c>
      <c r="I9" s="55" t="s">
        <v>13</v>
      </c>
      <c r="J9" s="69">
        <f>MOD(Tableau1[[#This Row],[Heure ]]+Tableau1[[#This Row],[Durée]],1)</f>
        <v>0.3125</v>
      </c>
      <c r="K9" s="77">
        <v>4.1666666666666664E-2</v>
      </c>
      <c r="L9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9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9" s="39">
        <f t="shared" si="1"/>
        <v>0.27083333333333331</v>
      </c>
      <c r="P9" s="55" t="s">
        <v>13</v>
      </c>
      <c r="Q9" s="67">
        <f>MOD(Mercredi[[#This Row],[Heure ]]+Mercredi[[#This Row],[Durée]],1)</f>
        <v>0.3125</v>
      </c>
      <c r="R9" s="75">
        <v>4.1666666666666664E-2</v>
      </c>
      <c r="S9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9" s="62"/>
      <c r="V9" s="39">
        <f t="shared" si="2"/>
        <v>0.27083333333333331</v>
      </c>
      <c r="W9" s="82" t="s">
        <v>13</v>
      </c>
      <c r="X9" s="67">
        <f>MOD(Jeudi[[#This Row],[Heure ]]+Jeudi[[#This Row],[Durée]],1)</f>
        <v>0.3125</v>
      </c>
      <c r="Y9" s="76">
        <v>4.1666666666666664E-2</v>
      </c>
      <c r="Z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9" s="47"/>
      <c r="AC9" s="39">
        <f t="shared" si="3"/>
        <v>0.27083333333333331</v>
      </c>
      <c r="AD9" s="82" t="s">
        <v>13</v>
      </c>
      <c r="AE9" s="73">
        <f>MOD(Tableau5[[#This Row],[Heure ]]+Tableau5[[#This Row],[Durée]],1)</f>
        <v>0.3125</v>
      </c>
      <c r="AF9" s="75">
        <v>4.1666666666666664E-2</v>
      </c>
      <c r="AG9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9" s="64"/>
      <c r="AJ9" s="39">
        <f t="shared" si="4"/>
        <v>0.27083333333333331</v>
      </c>
      <c r="AK9" s="82" t="s">
        <v>13</v>
      </c>
      <c r="AL9" s="73">
        <f>MOD(SAMEDI[[#This Row],[Heure ]]+SAMEDI[[#This Row],[Durée]],1)</f>
        <v>0.3125</v>
      </c>
      <c r="AM9" s="75">
        <v>4.1666666666666664E-2</v>
      </c>
      <c r="AN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9" s="64"/>
      <c r="AQ9" s="49">
        <f t="shared" si="5"/>
        <v>3.3333333333333333E-2</v>
      </c>
      <c r="AR9" s="55" t="s">
        <v>23</v>
      </c>
      <c r="AS9" s="73">
        <f>MOD(DIMANCHE[[#This Row],[Heure ]]+DIMANCHE[[#This Row],[Durée]],1)</f>
        <v>3.888888888888889E-2</v>
      </c>
      <c r="AT9" s="75">
        <v>5.5555555555555558E-3</v>
      </c>
      <c r="AU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rendez-vous sportif des clubs du Servette (football, hockey, rugby)</v>
      </c>
      <c r="AV9" s="64"/>
    </row>
    <row r="10" spans="1:48" ht="33" thickBot="1" x14ac:dyDescent="0.25">
      <c r="A10" s="16">
        <f t="shared" si="6"/>
        <v>0.40833333333333333</v>
      </c>
      <c r="B10" s="55" t="s">
        <v>24</v>
      </c>
      <c r="C10" s="57">
        <f>MOD(Tableau2[[#This Row],[Heure ]]+Tableau2[[#This Row],[Durée]],1)</f>
        <v>0.41388888888888886</v>
      </c>
      <c r="D10" s="75">
        <v>5.5555555555555558E-3</v>
      </c>
      <c r="E10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 magazine du terroir genevois présenté par Valentin Emery</v>
      </c>
      <c r="F10" s="62"/>
      <c r="H10" s="16">
        <f t="shared" si="0"/>
        <v>0.3125</v>
      </c>
      <c r="I10" s="55" t="s">
        <v>15</v>
      </c>
      <c r="J10" s="70">
        <f>MOD(Tableau1[[#This Row],[Heure ]]+Tableau1[[#This Row],[Durée]],1)</f>
        <v>0.35416666666666669</v>
      </c>
      <c r="K10" s="77">
        <v>4.1666666666666664E-2</v>
      </c>
      <c r="L10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0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0" s="39">
        <f t="shared" si="1"/>
        <v>0.3125</v>
      </c>
      <c r="P10" s="55" t="s">
        <v>15</v>
      </c>
      <c r="Q10" s="68">
        <f>MOD(Mercredi[[#This Row],[Heure ]]+Mercredi[[#This Row],[Durée]],1)</f>
        <v>0.35416666666666669</v>
      </c>
      <c r="R10" s="75">
        <v>4.1666666666666664E-2</v>
      </c>
      <c r="S10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0" s="62"/>
      <c r="V10" s="39">
        <f t="shared" si="2"/>
        <v>0.3125</v>
      </c>
      <c r="W10" s="82" t="s">
        <v>15</v>
      </c>
      <c r="X10" s="68">
        <f>MOD(Jeudi[[#This Row],[Heure ]]+Jeudi[[#This Row],[Durée]],1)</f>
        <v>0.35416666666666669</v>
      </c>
      <c r="Y10" s="76">
        <v>4.1666666666666664E-2</v>
      </c>
      <c r="Z1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0" s="46"/>
      <c r="AC10" s="39">
        <f t="shared" si="3"/>
        <v>0.3125</v>
      </c>
      <c r="AD10" s="82" t="s">
        <v>15</v>
      </c>
      <c r="AE10" s="72">
        <f>MOD(Tableau5[[#This Row],[Heure ]]+Tableau5[[#This Row],[Durée]],1)</f>
        <v>0.35416666666666669</v>
      </c>
      <c r="AF10" s="75">
        <v>4.1666666666666664E-2</v>
      </c>
      <c r="AG10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0" s="64"/>
      <c r="AJ10" s="39">
        <f t="shared" si="4"/>
        <v>0.3125</v>
      </c>
      <c r="AK10" s="82" t="s">
        <v>13</v>
      </c>
      <c r="AL10" s="72">
        <f>MOD(SAMEDI[[#This Row],[Heure ]]+SAMEDI[[#This Row],[Durée]],1)</f>
        <v>0.35416666666666669</v>
      </c>
      <c r="AM10" s="75">
        <v>4.1666666666666664E-2</v>
      </c>
      <c r="AN1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0" s="64"/>
      <c r="AQ10" s="49">
        <f t="shared" si="5"/>
        <v>3.888888888888889E-2</v>
      </c>
      <c r="AR10" s="55" t="s">
        <v>18</v>
      </c>
      <c r="AS10" s="72">
        <f>MOD(DIMANCHE[[#This Row],[Heure ]]+DIMANCHE[[#This Row],[Durée]],1)</f>
        <v>4.1666666666666664E-2</v>
      </c>
      <c r="AT10" s="75">
        <v>2.7777777777777779E-3</v>
      </c>
      <c r="AU1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0" s="64"/>
    </row>
    <row r="11" spans="1:48" ht="18" thickBot="1" x14ac:dyDescent="0.25">
      <c r="A11" s="16">
        <f>MOD(A10+D10,1)</f>
        <v>0.41388888888888886</v>
      </c>
      <c r="B11" s="55" t="s">
        <v>18</v>
      </c>
      <c r="C11" s="32">
        <f>MOD(Tableau2[[#This Row],[Heure ]]+Tableau2[[#This Row],[Durée]],1)</f>
        <v>0.41666666666666663</v>
      </c>
      <c r="D11" s="75">
        <v>2.7777777777777779E-3</v>
      </c>
      <c r="E11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11" s="62"/>
      <c r="H11" s="16">
        <f t="shared" si="0"/>
        <v>0.35416666666666669</v>
      </c>
      <c r="I11" s="55" t="s">
        <v>13</v>
      </c>
      <c r="J11" s="69">
        <f>MOD(Tableau1[[#This Row],[Heure ]]+Tableau1[[#This Row],[Durée]],1)</f>
        <v>0.39583333333333337</v>
      </c>
      <c r="K11" s="77">
        <v>4.1666666666666664E-2</v>
      </c>
      <c r="L11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1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1" s="39">
        <f t="shared" si="1"/>
        <v>0.35416666666666669</v>
      </c>
      <c r="P11" s="55" t="s">
        <v>13</v>
      </c>
      <c r="Q11" s="67">
        <f>MOD(Mercredi[[#This Row],[Heure ]]+Mercredi[[#This Row],[Durée]],1)</f>
        <v>0.39583333333333337</v>
      </c>
      <c r="R11" s="75">
        <v>4.1666666666666664E-2</v>
      </c>
      <c r="S11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1" s="62"/>
      <c r="V11" s="39">
        <f t="shared" si="2"/>
        <v>0.35416666666666669</v>
      </c>
      <c r="W11" s="82" t="s">
        <v>13</v>
      </c>
      <c r="X11" s="67">
        <f>MOD(Jeudi[[#This Row],[Heure ]]+Jeudi[[#This Row],[Durée]],1)</f>
        <v>0.39583333333333337</v>
      </c>
      <c r="Y11" s="76">
        <v>4.1666666666666664E-2</v>
      </c>
      <c r="Z1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1" s="47"/>
      <c r="AC11" s="39">
        <f t="shared" si="3"/>
        <v>0.35416666666666669</v>
      </c>
      <c r="AD11" s="82" t="s">
        <v>13</v>
      </c>
      <c r="AE11" s="73">
        <f>MOD(Tableau5[[#This Row],[Heure ]]+Tableau5[[#This Row],[Durée]],1)</f>
        <v>0.39583333333333337</v>
      </c>
      <c r="AF11" s="75">
        <v>4.1666666666666664E-2</v>
      </c>
      <c r="AG11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1" s="64"/>
      <c r="AJ11" s="39">
        <f t="shared" si="4"/>
        <v>0.35416666666666669</v>
      </c>
      <c r="AK11" s="82" t="s">
        <v>13</v>
      </c>
      <c r="AL11" s="73">
        <f>MOD(SAMEDI[[#This Row],[Heure ]]+SAMEDI[[#This Row],[Durée]],1)</f>
        <v>0.39583333333333337</v>
      </c>
      <c r="AM11" s="75">
        <v>4.1666666666666664E-2</v>
      </c>
      <c r="AN1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1" s="64"/>
      <c r="AQ11" s="49">
        <f t="shared" si="5"/>
        <v>4.1666666666666664E-2</v>
      </c>
      <c r="AR11" s="55" t="s">
        <v>69</v>
      </c>
      <c r="AS11" s="73">
        <f>MOD(DIMANCHE[[#This Row],[Heure ]]+DIMANCHE[[#This Row],[Durée]],1)</f>
        <v>4.583333333333333E-2</v>
      </c>
      <c r="AT11" s="75">
        <v>4.1666666666666666E-3</v>
      </c>
      <c r="AU1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La culture à Genève c’est Cult.</v>
      </c>
      <c r="AV11" s="64"/>
    </row>
    <row r="12" spans="1:48" ht="18" thickBot="1" x14ac:dyDescent="0.25">
      <c r="A12" s="16">
        <f t="shared" si="6"/>
        <v>0.41666666666666663</v>
      </c>
      <c r="B12" s="55" t="s">
        <v>70</v>
      </c>
      <c r="C12" s="57">
        <f>MOD(Tableau2[[#This Row],[Heure ]]+Tableau2[[#This Row],[Durée]],1)</f>
        <v>0.43472222222222218</v>
      </c>
      <c r="D12" s="75">
        <v>1.8055555555555557E-2</v>
      </c>
      <c r="E12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 débat politique et citoyen présenté par Pascal Décaillet</v>
      </c>
      <c r="F12" s="62"/>
      <c r="H12" s="16">
        <f t="shared" si="0"/>
        <v>0.39583333333333337</v>
      </c>
      <c r="I12" s="55" t="s">
        <v>15</v>
      </c>
      <c r="J12" s="70">
        <f>MOD(Tableau1[[#This Row],[Heure ]]+Tableau1[[#This Row],[Durée]],1)</f>
        <v>0.43750000000000006</v>
      </c>
      <c r="K12" s="77">
        <v>4.1666666666666664E-2</v>
      </c>
      <c r="L12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2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2" s="39">
        <f t="shared" si="1"/>
        <v>0.39583333333333337</v>
      </c>
      <c r="P12" s="55" t="s">
        <v>15</v>
      </c>
      <c r="Q12" s="68">
        <f>MOD(Mercredi[[#This Row],[Heure ]]+Mercredi[[#This Row],[Durée]],1)</f>
        <v>0.43750000000000006</v>
      </c>
      <c r="R12" s="75">
        <v>4.1666666666666664E-2</v>
      </c>
      <c r="S12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2" s="62"/>
      <c r="V12" s="39">
        <f t="shared" si="2"/>
        <v>0.39583333333333337</v>
      </c>
      <c r="W12" s="82" t="s">
        <v>15</v>
      </c>
      <c r="X12" s="68">
        <f>MOD(Jeudi[[#This Row],[Heure ]]+Jeudi[[#This Row],[Durée]],1)</f>
        <v>0.43750000000000006</v>
      </c>
      <c r="Y12" s="76">
        <v>4.1666666666666664E-2</v>
      </c>
      <c r="Z1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2" s="46"/>
      <c r="AC12" s="39">
        <f t="shared" si="3"/>
        <v>0.39583333333333337</v>
      </c>
      <c r="AD12" s="82" t="s">
        <v>15</v>
      </c>
      <c r="AE12" s="72">
        <f>MOD(Tableau5[[#This Row],[Heure ]]+Tableau5[[#This Row],[Durée]],1)</f>
        <v>0.43750000000000006</v>
      </c>
      <c r="AF12" s="75">
        <v>4.1666666666666664E-2</v>
      </c>
      <c r="AG12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2" s="64"/>
      <c r="AJ12" s="39">
        <f t="shared" si="4"/>
        <v>0.39583333333333337</v>
      </c>
      <c r="AK12" s="82" t="s">
        <v>13</v>
      </c>
      <c r="AL12" s="72">
        <f>MOD(SAMEDI[[#This Row],[Heure ]]+SAMEDI[[#This Row],[Durée]],1)</f>
        <v>0.43750000000000006</v>
      </c>
      <c r="AM12" s="75">
        <v>4.1666666666666664E-2</v>
      </c>
      <c r="AN1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2" s="64"/>
      <c r="AQ12" s="49">
        <f t="shared" si="5"/>
        <v>4.583333333333333E-2</v>
      </c>
      <c r="AR12" s="55" t="s">
        <v>25</v>
      </c>
      <c r="AS12" s="72">
        <f>MOD(DIMANCHE[[#This Row],[Heure ]]+DIMANCHE[[#This Row],[Durée]],1)</f>
        <v>4.9999999999999996E-2</v>
      </c>
      <c r="AT12" s="75">
        <v>4.1666666666666666E-3</v>
      </c>
      <c r="AU1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porte-voix de la musique actuelle</v>
      </c>
      <c r="AV12" s="64"/>
    </row>
    <row r="13" spans="1:48" ht="18" thickBot="1" x14ac:dyDescent="0.25">
      <c r="A13" s="16">
        <f t="shared" si="6"/>
        <v>0.43472222222222218</v>
      </c>
      <c r="B13" s="55" t="s">
        <v>17</v>
      </c>
      <c r="C13" s="32">
        <f>MOD(Tableau2[[#This Row],[Heure ]]+Tableau2[[#This Row],[Durée]],1)</f>
        <v>0.43749999999999994</v>
      </c>
      <c r="D13" s="75">
        <v>2.7777777777777779E-3</v>
      </c>
      <c r="E13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13" s="62"/>
      <c r="H13" s="16">
        <f t="shared" si="0"/>
        <v>0.43750000000000006</v>
      </c>
      <c r="I13" s="55" t="s">
        <v>15</v>
      </c>
      <c r="J13" s="69">
        <f>MOD(Tableau1[[#This Row],[Heure ]]+Tableau1[[#This Row],[Durée]],1)</f>
        <v>0.47916666666666674</v>
      </c>
      <c r="K13" s="77">
        <v>4.1666666666666664E-2</v>
      </c>
      <c r="L13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3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3" s="39">
        <f t="shared" si="1"/>
        <v>0.43750000000000006</v>
      </c>
      <c r="P13" s="55" t="s">
        <v>15</v>
      </c>
      <c r="Q13" s="67">
        <f>MOD(Mercredi[[#This Row],[Heure ]]+Mercredi[[#This Row],[Durée]],1)</f>
        <v>0.47916666666666674</v>
      </c>
      <c r="R13" s="75">
        <v>4.1666666666666664E-2</v>
      </c>
      <c r="S13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3" s="62"/>
      <c r="V13" s="39">
        <f t="shared" si="2"/>
        <v>0.43750000000000006</v>
      </c>
      <c r="W13" s="82" t="s">
        <v>15</v>
      </c>
      <c r="X13" s="67">
        <f>MOD(Jeudi[[#This Row],[Heure ]]+Jeudi[[#This Row],[Durée]],1)</f>
        <v>0.47916666666666674</v>
      </c>
      <c r="Y13" s="76">
        <v>4.1666666666666664E-2</v>
      </c>
      <c r="Z1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3" s="47"/>
      <c r="AC13" s="39">
        <f t="shared" si="3"/>
        <v>0.43750000000000006</v>
      </c>
      <c r="AD13" s="82" t="s">
        <v>15</v>
      </c>
      <c r="AE13" s="73">
        <f>MOD(Tableau5[[#This Row],[Heure ]]+Tableau5[[#This Row],[Durée]],1)</f>
        <v>0.47916666666666674</v>
      </c>
      <c r="AF13" s="75">
        <v>4.1666666666666664E-2</v>
      </c>
      <c r="AG13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3" s="64"/>
      <c r="AJ13" s="39">
        <f t="shared" si="4"/>
        <v>0.43750000000000006</v>
      </c>
      <c r="AK13" s="82" t="s">
        <v>13</v>
      </c>
      <c r="AL13" s="73">
        <f>MOD(SAMEDI[[#This Row],[Heure ]]+SAMEDI[[#This Row],[Durée]],1)</f>
        <v>0.47916666666666674</v>
      </c>
      <c r="AM13" s="75">
        <v>4.1666666666666664E-2</v>
      </c>
      <c r="AN1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3" s="64"/>
      <c r="AQ13" s="49">
        <f t="shared" si="5"/>
        <v>4.9999999999999996E-2</v>
      </c>
      <c r="AR13" s="55" t="s">
        <v>17</v>
      </c>
      <c r="AS13" s="73">
        <f>MOD(DIMANCHE[[#This Row],[Heure ]]+DIMANCHE[[#This Row],[Durée]],1)</f>
        <v>5.347222222222222E-2</v>
      </c>
      <c r="AT13" s="75">
        <v>3.472222222222222E-3</v>
      </c>
      <c r="AU1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3" s="64"/>
    </row>
    <row r="14" spans="1:48" ht="33" thickBot="1" x14ac:dyDescent="0.25">
      <c r="A14" s="16">
        <f t="shared" si="6"/>
        <v>0.43749999999999994</v>
      </c>
      <c r="B14" s="55" t="s">
        <v>66</v>
      </c>
      <c r="C14" s="57">
        <f>MOD(Tableau2[[#This Row],[Heure ]]+Tableau2[[#This Row],[Durée]],1)</f>
        <v>0.45555555555555549</v>
      </c>
      <c r="D14" s="75">
        <v>1.8055555555555557E-2</v>
      </c>
      <c r="E14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Conférences, ateliers, divertissement, activités physiques, une sélection d'activités destinées aux seniors</v>
      </c>
      <c r="F14" s="62"/>
      <c r="H14" s="16">
        <f t="shared" si="0"/>
        <v>0.47916666666666674</v>
      </c>
      <c r="I14" s="55" t="s">
        <v>15</v>
      </c>
      <c r="J14" s="70">
        <f>MOD(Tableau1[[#This Row],[Heure ]]+Tableau1[[#This Row],[Durée]],1)</f>
        <v>0.52083333333333337</v>
      </c>
      <c r="K14" s="77">
        <v>4.1666666666666664E-2</v>
      </c>
      <c r="L14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4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4" s="39">
        <f t="shared" si="1"/>
        <v>0.47916666666666674</v>
      </c>
      <c r="P14" s="55" t="s">
        <v>15</v>
      </c>
      <c r="Q14" s="68">
        <f>MOD(Mercredi[[#This Row],[Heure ]]+Mercredi[[#This Row],[Durée]],1)</f>
        <v>0.52083333333333337</v>
      </c>
      <c r="R14" s="75">
        <v>4.1666666666666664E-2</v>
      </c>
      <c r="S14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4" s="62"/>
      <c r="V14" s="39">
        <f t="shared" si="2"/>
        <v>0.47916666666666674</v>
      </c>
      <c r="W14" s="82" t="s">
        <v>15</v>
      </c>
      <c r="X14" s="68">
        <f>MOD(Jeudi[[#This Row],[Heure ]]+Jeudi[[#This Row],[Durée]],1)</f>
        <v>0.52083333333333337</v>
      </c>
      <c r="Y14" s="76">
        <v>4.1666666666666664E-2</v>
      </c>
      <c r="Z1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4" s="46"/>
      <c r="AC14" s="39">
        <f t="shared" si="3"/>
        <v>0.47916666666666674</v>
      </c>
      <c r="AD14" s="82" t="s">
        <v>15</v>
      </c>
      <c r="AE14" s="72">
        <f>MOD(Tableau5[[#This Row],[Heure ]]+Tableau5[[#This Row],[Durée]],1)</f>
        <v>0.52083333333333337</v>
      </c>
      <c r="AF14" s="75">
        <v>4.1666666666666664E-2</v>
      </c>
      <c r="AG14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4" s="64"/>
      <c r="AJ14" s="39">
        <f t="shared" si="4"/>
        <v>0.47916666666666674</v>
      </c>
      <c r="AK14" s="82" t="s">
        <v>13</v>
      </c>
      <c r="AL14" s="72">
        <f>MOD(SAMEDI[[#This Row],[Heure ]]+SAMEDI[[#This Row],[Durée]],1)</f>
        <v>0.52083333333333337</v>
      </c>
      <c r="AM14" s="75">
        <v>4.1666666666666664E-2</v>
      </c>
      <c r="AN1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4" s="64"/>
      <c r="AQ14" s="49">
        <f t="shared" si="5"/>
        <v>5.347222222222222E-2</v>
      </c>
      <c r="AR14" s="55" t="s">
        <v>26</v>
      </c>
      <c r="AS14" s="72">
        <f>MOD(DIMANCHE[[#This Row],[Heure ]]+DIMANCHE[[#This Row],[Durée]],1)</f>
        <v>5.9027777777777776E-2</v>
      </c>
      <c r="AT14" s="75">
        <v>5.5555555555555558E-3</v>
      </c>
      <c r="AU1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fois par mois, découvrez le projet de coopération d’une ONG genevoise</v>
      </c>
      <c r="AV14" s="64"/>
    </row>
    <row r="15" spans="1:48" ht="33" thickBot="1" x14ac:dyDescent="0.25">
      <c r="A15" s="16">
        <f>MOD(A14+D14,1)</f>
        <v>0.45555555555555549</v>
      </c>
      <c r="B15" s="55" t="s">
        <v>18</v>
      </c>
      <c r="C15" s="32">
        <f>MOD(Tableau2[[#This Row],[Heure ]]+Tableau2[[#This Row],[Durée]],1)</f>
        <v>0.45833333333333326</v>
      </c>
      <c r="D15" s="75">
        <v>2.7777777777777779E-3</v>
      </c>
      <c r="E15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15" s="62"/>
      <c r="H15" s="16">
        <f t="shared" si="0"/>
        <v>0.52083333333333337</v>
      </c>
      <c r="I15" s="55" t="s">
        <v>15</v>
      </c>
      <c r="J15" s="69">
        <f>MOD(Tableau1[[#This Row],[Heure ]]+Tableau1[[#This Row],[Durée]],1)</f>
        <v>0.5625</v>
      </c>
      <c r="K15" s="77">
        <v>4.1666666666666664E-2</v>
      </c>
      <c r="L15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5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5" s="39">
        <f t="shared" si="1"/>
        <v>0.52083333333333337</v>
      </c>
      <c r="P15" s="55" t="s">
        <v>15</v>
      </c>
      <c r="Q15" s="67">
        <f>MOD(Mercredi[[#This Row],[Heure ]]+Mercredi[[#This Row],[Durée]],1)</f>
        <v>0.5625</v>
      </c>
      <c r="R15" s="75">
        <v>4.1666666666666664E-2</v>
      </c>
      <c r="S15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5" s="62"/>
      <c r="V15" s="39">
        <f t="shared" si="2"/>
        <v>0.52083333333333337</v>
      </c>
      <c r="W15" s="82" t="s">
        <v>15</v>
      </c>
      <c r="X15" s="67">
        <f>MOD(Jeudi[[#This Row],[Heure ]]+Jeudi[[#This Row],[Durée]],1)</f>
        <v>0.5625</v>
      </c>
      <c r="Y15" s="76">
        <v>4.1666666666666664E-2</v>
      </c>
      <c r="Z1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5" s="47"/>
      <c r="AC15" s="39">
        <f t="shared" si="3"/>
        <v>0.52083333333333337</v>
      </c>
      <c r="AD15" s="82" t="s">
        <v>15</v>
      </c>
      <c r="AE15" s="73">
        <f>MOD(Tableau5[[#This Row],[Heure ]]+Tableau5[[#This Row],[Durée]],1)</f>
        <v>0.5625</v>
      </c>
      <c r="AF15" s="75">
        <v>4.1666666666666664E-2</v>
      </c>
      <c r="AG15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5" s="64"/>
      <c r="AJ15" s="39">
        <f t="shared" si="4"/>
        <v>0.52083333333333337</v>
      </c>
      <c r="AK15" s="82" t="s">
        <v>19</v>
      </c>
      <c r="AL15" s="73">
        <f>MOD(SAMEDI[[#This Row],[Heure ]]+SAMEDI[[#This Row],[Durée]],1)</f>
        <v>0.52916666666666667</v>
      </c>
      <c r="AM15" s="75">
        <v>8.3333333333333332E-3</v>
      </c>
      <c r="AN1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émission sur l’industrie et l’innovation genevoise</v>
      </c>
      <c r="AO15" s="64"/>
      <c r="AQ15" s="49">
        <f t="shared" si="5"/>
        <v>5.9027777777777776E-2</v>
      </c>
      <c r="AR15" s="55" t="s">
        <v>24</v>
      </c>
      <c r="AS15" s="73">
        <f>MOD(DIMANCHE[[#This Row],[Heure ]]+DIMANCHE[[#This Row],[Durée]],1)</f>
        <v>7.6388888888888895E-2</v>
      </c>
      <c r="AT15" s="75">
        <v>1.7361111111111112E-2</v>
      </c>
      <c r="AU1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du terroir genevois présenté par Valentin Emery</v>
      </c>
      <c r="AV15" s="64"/>
    </row>
    <row r="16" spans="1:48" ht="18" thickBot="1" x14ac:dyDescent="0.25">
      <c r="A16" s="16">
        <f t="shared" si="6"/>
        <v>0.45833333333333326</v>
      </c>
      <c r="B16" s="55" t="s">
        <v>12</v>
      </c>
      <c r="C16" s="57">
        <f>MOD(Tableau2[[#This Row],[Heure ]]+Tableau2[[#This Row],[Durée]],1)</f>
        <v>0.58333333333333326</v>
      </c>
      <c r="D16" s="75">
        <v>0.125</v>
      </c>
      <c r="E16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16" s="62"/>
      <c r="H16" s="16">
        <f t="shared" si="0"/>
        <v>0.5625</v>
      </c>
      <c r="I16" s="55" t="s">
        <v>15</v>
      </c>
      <c r="J16" s="70">
        <f>MOD(Tableau1[[#This Row],[Heure ]]+Tableau1[[#This Row],[Durée]],1)</f>
        <v>0.60416666666666663</v>
      </c>
      <c r="K16" s="77">
        <v>4.1666666666666664E-2</v>
      </c>
      <c r="L16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6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6" s="39">
        <f t="shared" si="1"/>
        <v>0.5625</v>
      </c>
      <c r="P16" s="55" t="s">
        <v>15</v>
      </c>
      <c r="Q16" s="68">
        <f>MOD(Mercredi[[#This Row],[Heure ]]+Mercredi[[#This Row],[Durée]],1)</f>
        <v>0.60416666666666663</v>
      </c>
      <c r="R16" s="75">
        <v>4.1666666666666664E-2</v>
      </c>
      <c r="S16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6" s="62"/>
      <c r="V16" s="39">
        <f t="shared" si="2"/>
        <v>0.5625</v>
      </c>
      <c r="W16" s="82" t="s">
        <v>15</v>
      </c>
      <c r="X16" s="68">
        <f>MOD(Jeudi[[#This Row],[Heure ]]+Jeudi[[#This Row],[Durée]],1)</f>
        <v>0.60416666666666663</v>
      </c>
      <c r="Y16" s="76">
        <v>4.1666666666666664E-2</v>
      </c>
      <c r="Z1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6" s="46"/>
      <c r="AC16" s="39">
        <f t="shared" si="3"/>
        <v>0.5625</v>
      </c>
      <c r="AD16" s="82" t="s">
        <v>15</v>
      </c>
      <c r="AE16" s="72">
        <f>MOD(Tableau5[[#This Row],[Heure ]]+Tableau5[[#This Row],[Durée]],1)</f>
        <v>0.60416666666666663</v>
      </c>
      <c r="AF16" s="75">
        <v>4.1666666666666664E-2</v>
      </c>
      <c r="AG16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6" s="64"/>
      <c r="AJ16" s="39">
        <f t="shared" si="4"/>
        <v>0.52916666666666667</v>
      </c>
      <c r="AK16" s="82" t="s">
        <v>21</v>
      </c>
      <c r="AL16" s="72">
        <f>MOD(SAMEDI[[#This Row],[Heure ]]+SAMEDI[[#This Row],[Durée]],1)</f>
        <v>0.53333333333333333</v>
      </c>
      <c r="AM16" s="75">
        <v>4.1666666666666666E-3</v>
      </c>
      <c r="AN1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6" s="64"/>
      <c r="AQ16" s="49">
        <f t="shared" si="5"/>
        <v>7.6388888888888895E-2</v>
      </c>
      <c r="AR16" s="55" t="s">
        <v>83</v>
      </c>
      <c r="AS16" s="72">
        <f>MOD(DIMANCHE[[#This Row],[Heure ]]+DIMANCHE[[#This Row],[Durée]],1)</f>
        <v>8.0555555555555561E-2</v>
      </c>
      <c r="AT16" s="75">
        <v>4.1666666666666666E-3</v>
      </c>
      <c r="AU1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Au coeur de la formation et de l'apprentissage</v>
      </c>
      <c r="AV16" s="64"/>
    </row>
    <row r="17" spans="1:48" ht="33" thickBot="1" x14ac:dyDescent="0.25">
      <c r="A17" s="16">
        <f t="shared" si="6"/>
        <v>0.58333333333333326</v>
      </c>
      <c r="B17" s="55" t="s">
        <v>71</v>
      </c>
      <c r="C17" s="32">
        <f>MOD(Tableau2[[#This Row],[Heure ]]+Tableau2[[#This Row],[Durée]],1)</f>
        <v>0.60138888888888886</v>
      </c>
      <c r="D17" s="75">
        <v>1.8055555555555557E-2</v>
      </c>
      <c r="E17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Toute l’actualité sportive de Genève et sa région</v>
      </c>
      <c r="F17" s="62"/>
      <c r="H17" s="16">
        <f t="shared" si="0"/>
        <v>0.60416666666666663</v>
      </c>
      <c r="I17" s="55" t="s">
        <v>28</v>
      </c>
      <c r="J17" s="69">
        <f>MOD(Tableau1[[#This Row],[Heure ]]+Tableau1[[#This Row],[Durée]],1)</f>
        <v>0.63194444444444442</v>
      </c>
      <c r="K17" s="77">
        <v>2.7777777777777776E-2</v>
      </c>
      <c r="L17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Cours de gym pour seniors</v>
      </c>
      <c r="M17" s="64"/>
      <c r="O17" s="39">
        <f t="shared" si="1"/>
        <v>0.60416666666666663</v>
      </c>
      <c r="P17" s="55" t="s">
        <v>28</v>
      </c>
      <c r="Q17" s="67">
        <f>MOD(Mercredi[[#This Row],[Heure ]]+Mercredi[[#This Row],[Durée]],1)</f>
        <v>0.63194444444444442</v>
      </c>
      <c r="R17" s="75">
        <v>2.7777777777777776E-2</v>
      </c>
      <c r="S17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Cours de gym pour seniors</v>
      </c>
      <c r="T17" s="62"/>
      <c r="V17" s="39">
        <f t="shared" si="2"/>
        <v>0.60416666666666663</v>
      </c>
      <c r="W17" s="82" t="s">
        <v>28</v>
      </c>
      <c r="X17" s="67">
        <f>MOD(Jeudi[[#This Row],[Heure ]]+Jeudi[[#This Row],[Durée]],1)</f>
        <v>0.63194444444444442</v>
      </c>
      <c r="Y17" s="76">
        <v>2.7777777777777776E-2</v>
      </c>
      <c r="Z1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Cours de gym pour seniors</v>
      </c>
      <c r="AA17" s="47"/>
      <c r="AC17" s="39">
        <f t="shared" si="3"/>
        <v>0.60416666666666663</v>
      </c>
      <c r="AD17" s="82" t="s">
        <v>28</v>
      </c>
      <c r="AE17" s="73">
        <f>MOD(Tableau5[[#This Row],[Heure ]]+Tableau5[[#This Row],[Durée]],1)</f>
        <v>0.63194444444444442</v>
      </c>
      <c r="AF17" s="75">
        <v>2.7777777777777776E-2</v>
      </c>
      <c r="AG17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>Cours de gym pour seniors</v>
      </c>
      <c r="AH17" s="64"/>
      <c r="AJ17" s="39">
        <f t="shared" si="4"/>
        <v>0.53333333333333333</v>
      </c>
      <c r="AK17" s="82" t="s">
        <v>23</v>
      </c>
      <c r="AL17" s="73">
        <f>MOD(SAMEDI[[#This Row],[Heure ]]+SAMEDI[[#This Row],[Durée]],1)</f>
        <v>0.53888888888888886</v>
      </c>
      <c r="AM17" s="75">
        <v>5.5555555555555558E-3</v>
      </c>
      <c r="AN1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rendez-vous sportif des clubs du Servette (football, hockey, rugby)</v>
      </c>
      <c r="AO17" s="64"/>
      <c r="AQ17" s="49">
        <f t="shared" si="5"/>
        <v>8.0555555555555561E-2</v>
      </c>
      <c r="AR17" s="55" t="s">
        <v>18</v>
      </c>
      <c r="AS17" s="73">
        <f>MOD(DIMANCHE[[#This Row],[Heure ]]+DIMANCHE[[#This Row],[Durée]],1)</f>
        <v>8.3333333333333343E-2</v>
      </c>
      <c r="AT17" s="75">
        <v>2.7777777777777779E-3</v>
      </c>
      <c r="AU1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7" s="64"/>
    </row>
    <row r="18" spans="1:48" ht="18" thickBot="1" x14ac:dyDescent="0.25">
      <c r="A18" s="16">
        <f t="shared" si="6"/>
        <v>0.60138888888888886</v>
      </c>
      <c r="B18" s="55" t="s">
        <v>17</v>
      </c>
      <c r="C18" s="57">
        <f>MOD(Tableau2[[#This Row],[Heure ]]+Tableau2[[#This Row],[Durée]],1)</f>
        <v>0.60416666666666663</v>
      </c>
      <c r="D18" s="75">
        <v>2.7777777777777779E-3</v>
      </c>
      <c r="E18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18" s="62"/>
      <c r="H18" s="16">
        <f t="shared" si="0"/>
        <v>0.63194444444444442</v>
      </c>
      <c r="I18" s="55" t="s">
        <v>29</v>
      </c>
      <c r="J18" s="70">
        <f>MOD(Tableau1[[#This Row],[Heure ]]+Tableau1[[#This Row],[Durée]],1)</f>
        <v>0.63472222222222219</v>
      </c>
      <c r="K18" s="77">
        <v>2.7777777777777779E-3</v>
      </c>
      <c r="L18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8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8" s="39">
        <f t="shared" si="1"/>
        <v>0.63194444444444442</v>
      </c>
      <c r="P18" s="55" t="s">
        <v>29</v>
      </c>
      <c r="Q18" s="68">
        <f>MOD(Mercredi[[#This Row],[Heure ]]+Mercredi[[#This Row],[Durée]],1)</f>
        <v>0.63472222222222219</v>
      </c>
      <c r="R18" s="75">
        <v>2.7777777777777779E-3</v>
      </c>
      <c r="S18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18" s="62"/>
      <c r="V18" s="39">
        <f t="shared" si="2"/>
        <v>0.63194444444444442</v>
      </c>
      <c r="W18" s="82" t="s">
        <v>29</v>
      </c>
      <c r="X18" s="68">
        <f>MOD(Jeudi[[#This Row],[Heure ]]+Jeudi[[#This Row],[Durée]],1)</f>
        <v>0.63472222222222219</v>
      </c>
      <c r="Y18" s="76">
        <v>2.7777777777777779E-3</v>
      </c>
      <c r="Z1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18" s="46"/>
      <c r="AC18" s="39">
        <f t="shared" si="3"/>
        <v>0.63194444444444442</v>
      </c>
      <c r="AD18" s="82" t="s">
        <v>29</v>
      </c>
      <c r="AE18" s="72">
        <f>MOD(Tableau5[[#This Row],[Heure ]]+Tableau5[[#This Row],[Durée]],1)</f>
        <v>0.63472222222222219</v>
      </c>
      <c r="AF18" s="75">
        <v>2.7777777777777779E-3</v>
      </c>
      <c r="AG18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8" s="64"/>
      <c r="AJ18" s="39">
        <f t="shared" si="4"/>
        <v>0.53888888888888886</v>
      </c>
      <c r="AK18" s="82" t="s">
        <v>18</v>
      </c>
      <c r="AL18" s="72">
        <f>MOD(SAMEDI[[#This Row],[Heure ]]+SAMEDI[[#This Row],[Durée]],1)</f>
        <v>0.54166666666666663</v>
      </c>
      <c r="AM18" s="75">
        <v>2.7777777777777779E-3</v>
      </c>
      <c r="AN1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8" s="64"/>
      <c r="AQ18" s="49">
        <f t="shared" si="5"/>
        <v>8.3333333333333343E-2</v>
      </c>
      <c r="AR18" s="55" t="s">
        <v>14</v>
      </c>
      <c r="AS18" s="72">
        <f>MOD(DIMANCHE[[#This Row],[Heure ]]+DIMANCHE[[#This Row],[Durée]],1)</f>
        <v>9.1666666666666674E-2</v>
      </c>
      <c r="AT18" s="75">
        <v>8.3333333333333332E-3</v>
      </c>
      <c r="AU1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8" s="64"/>
    </row>
    <row r="19" spans="1:48" ht="18" thickBot="1" x14ac:dyDescent="0.25">
      <c r="A19" s="16">
        <f t="shared" si="6"/>
        <v>0.60416666666666663</v>
      </c>
      <c r="B19" s="55" t="s">
        <v>65</v>
      </c>
      <c r="C19" s="32">
        <f>MOD(Tableau2[[#This Row],[Heure ]]+Tableau2[[#This Row],[Durée]],1)</f>
        <v>0.63194444444444442</v>
      </c>
      <c r="D19" s="75">
        <v>2.7777777777777776E-2</v>
      </c>
      <c r="E19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Cours de gym pour seniors</v>
      </c>
      <c r="F19" s="62"/>
      <c r="H19" s="16">
        <f t="shared" si="0"/>
        <v>0.63472222222222219</v>
      </c>
      <c r="I19" s="55" t="s">
        <v>14</v>
      </c>
      <c r="J19" s="69">
        <f>MOD(Tableau1[[#This Row],[Heure ]]+Tableau1[[#This Row],[Durée]],1)</f>
        <v>0.64305555555555549</v>
      </c>
      <c r="K19" s="77">
        <v>8.3333333333333332E-3</v>
      </c>
      <c r="L19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19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19" s="39">
        <f t="shared" si="1"/>
        <v>0.63472222222222219</v>
      </c>
      <c r="P19" s="55" t="s">
        <v>19</v>
      </c>
      <c r="Q19" s="67">
        <f>MOD(Mercredi[[#This Row],[Heure ]]+Mercredi[[#This Row],[Durée]],1)</f>
        <v>0.64305555555555549</v>
      </c>
      <c r="R19" s="75">
        <v>8.3333333333333332E-3</v>
      </c>
      <c r="S19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Une émission sur l’industrie et l’innovation genevoise</v>
      </c>
      <c r="T19" s="62"/>
      <c r="V19" s="39">
        <f t="shared" si="2"/>
        <v>0.63472222222222219</v>
      </c>
      <c r="W19" s="82" t="s">
        <v>30</v>
      </c>
      <c r="X19" s="67">
        <f>MOD(Jeudi[[#This Row],[Heure ]]+Jeudi[[#This Row],[Durée]],1)</f>
        <v>0.64305555555555549</v>
      </c>
      <c r="Y19" s="76">
        <v>8.3333333333333332E-3</v>
      </c>
      <c r="Z1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magazine sur la nature proposé par Coline Utz</v>
      </c>
      <c r="AA19" s="47"/>
      <c r="AC19" s="39">
        <f t="shared" si="3"/>
        <v>0.63472222222222219</v>
      </c>
      <c r="AD19" s="82" t="s">
        <v>31</v>
      </c>
      <c r="AE19" s="73">
        <f>MOD(Tableau5[[#This Row],[Heure ]]+Tableau5[[#This Row],[Durée]],1)</f>
        <v>0.63888888888888884</v>
      </c>
      <c r="AF19" s="75">
        <v>4.1666666666666666E-3</v>
      </c>
      <c r="AG19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19" s="64"/>
      <c r="AJ19" s="39">
        <f t="shared" si="4"/>
        <v>0.54166666666666663</v>
      </c>
      <c r="AK19" s="82" t="s">
        <v>22</v>
      </c>
      <c r="AL19" s="73">
        <f>MOD(SAMEDI[[#This Row],[Heure ]]+SAMEDI[[#This Row],[Durée]],1)</f>
        <v>0.54583333333333328</v>
      </c>
      <c r="AM19" s="75">
        <v>4.1666666666666666E-3</v>
      </c>
      <c r="AN1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19" s="64"/>
      <c r="AQ19" s="49">
        <f t="shared" si="5"/>
        <v>9.1666666666666674E-2</v>
      </c>
      <c r="AR19" s="55" t="s">
        <v>76</v>
      </c>
      <c r="AS19" s="73">
        <f>MOD(DIMANCHE[[#This Row],[Heure ]]+DIMANCHE[[#This Row],[Durée]],1)</f>
        <v>0.1</v>
      </c>
      <c r="AT19" s="75">
        <v>8.3333333333333332E-3</v>
      </c>
      <c r="AU1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sur la nature proposé par Coline Utz</v>
      </c>
      <c r="AV19" s="64"/>
    </row>
    <row r="20" spans="1:48" ht="18" thickBot="1" x14ac:dyDescent="0.25">
      <c r="A20" s="16">
        <f t="shared" si="6"/>
        <v>0.63194444444444442</v>
      </c>
      <c r="B20" s="55" t="s">
        <v>18</v>
      </c>
      <c r="C20" s="57">
        <f>MOD(Tableau2[[#This Row],[Heure ]]+Tableau2[[#This Row],[Durée]],1)</f>
        <v>0.63472222222222219</v>
      </c>
      <c r="D20" s="75">
        <v>2.7777777777777779E-3</v>
      </c>
      <c r="E20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0" s="62"/>
      <c r="H20" s="16">
        <f t="shared" si="0"/>
        <v>0.64305555555555549</v>
      </c>
      <c r="I20" s="55" t="s">
        <v>17</v>
      </c>
      <c r="J20" s="70">
        <f>MOD(Tableau1[[#This Row],[Heure ]]+Tableau1[[#This Row],[Durée]],1)</f>
        <v>0.64583333333333326</v>
      </c>
      <c r="K20" s="77">
        <v>2.7777777777777779E-3</v>
      </c>
      <c r="L20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0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0" s="39">
        <f t="shared" si="1"/>
        <v>0.64305555555555549</v>
      </c>
      <c r="P20" s="55" t="s">
        <v>17</v>
      </c>
      <c r="Q20" s="68">
        <f>MOD(Mercredi[[#This Row],[Heure ]]+Mercredi[[#This Row],[Durée]],1)</f>
        <v>0.64583333333333326</v>
      </c>
      <c r="R20" s="75">
        <v>2.7777777777777779E-3</v>
      </c>
      <c r="S20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0" s="62"/>
      <c r="V20" s="39">
        <f t="shared" si="2"/>
        <v>0.64305555555555549</v>
      </c>
      <c r="W20" s="82" t="s">
        <v>17</v>
      </c>
      <c r="X20" s="68">
        <f>MOD(Jeudi[[#This Row],[Heure ]]+Jeudi[[#This Row],[Durée]],1)</f>
        <v>0.64583333333333326</v>
      </c>
      <c r="Y20" s="76">
        <v>2.7777777777777779E-3</v>
      </c>
      <c r="Z2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0" s="46"/>
      <c r="AC20" s="39">
        <f t="shared" si="3"/>
        <v>0.63888888888888884</v>
      </c>
      <c r="AD20" s="82" t="s">
        <v>75</v>
      </c>
      <c r="AE20" s="72">
        <f>MOD(Tableau5[[#This Row],[Heure ]]+Tableau5[[#This Row],[Durée]],1)</f>
        <v>0.64305555555555549</v>
      </c>
      <c r="AF20" s="75">
        <v>4.1666666666666666E-3</v>
      </c>
      <c r="AG20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>Le porte-voix de la musique actuelle</v>
      </c>
      <c r="AH20" s="64"/>
      <c r="AJ20" s="39">
        <f t="shared" si="4"/>
        <v>0.54583333333333328</v>
      </c>
      <c r="AK20" s="82" t="s">
        <v>25</v>
      </c>
      <c r="AL20" s="72">
        <f>MOD(SAMEDI[[#This Row],[Heure ]]+SAMEDI[[#This Row],[Durée]],1)</f>
        <v>0.54999999999999993</v>
      </c>
      <c r="AM20" s="75">
        <v>4.1666666666666666E-3</v>
      </c>
      <c r="AN2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porte-voix de la musique actuelle</v>
      </c>
      <c r="AO20" s="64"/>
      <c r="AQ20" s="49">
        <f t="shared" si="5"/>
        <v>0.1</v>
      </c>
      <c r="AR20" s="55" t="s">
        <v>32</v>
      </c>
      <c r="AS20" s="72">
        <f>MOD(DIMANCHE[[#This Row],[Heure ]]+DIMANCHE[[#This Row],[Durée]],1)</f>
        <v>0.11805555555555557</v>
      </c>
      <c r="AT20" s="75">
        <v>1.8055555555555557E-2</v>
      </c>
      <c r="AU2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Plongée dans les métiers d’urgence avec Denis Palma</v>
      </c>
      <c r="AV20" s="64"/>
    </row>
    <row r="21" spans="1:48" ht="18" thickBot="1" x14ac:dyDescent="0.25">
      <c r="A21" s="16">
        <f t="shared" si="6"/>
        <v>0.63472222222222219</v>
      </c>
      <c r="B21" s="55" t="s">
        <v>20</v>
      </c>
      <c r="C21" s="32">
        <f>MOD(Tableau2[[#This Row],[Heure ]]+Tableau2[[#This Row],[Durée]],1)</f>
        <v>0.64305555555555549</v>
      </c>
      <c r="D21" s="75">
        <v>8.3333333333333332E-3</v>
      </c>
      <c r="E21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Les bénévoles et les associations sportives à l’honneur</v>
      </c>
      <c r="F21" s="62"/>
      <c r="H21" s="16">
        <f t="shared" si="0"/>
        <v>0.64583333333333326</v>
      </c>
      <c r="I21" s="55" t="s">
        <v>15</v>
      </c>
      <c r="J21" s="69">
        <f>MOD(Tableau1[[#This Row],[Heure ]]+Tableau1[[#This Row],[Durée]],1)</f>
        <v>0.68749999999999989</v>
      </c>
      <c r="K21" s="77">
        <v>4.1666666666666664E-2</v>
      </c>
      <c r="L21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1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1" s="39">
        <f t="shared" si="1"/>
        <v>0.64583333333333326</v>
      </c>
      <c r="P21" s="55" t="s">
        <v>15</v>
      </c>
      <c r="Q21" s="67">
        <f>MOD(Mercredi[[#This Row],[Heure ]]+Mercredi[[#This Row],[Durée]],1)</f>
        <v>0.68749999999999989</v>
      </c>
      <c r="R21" s="75">
        <v>4.1666666666666664E-2</v>
      </c>
      <c r="S21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1" s="62"/>
      <c r="V21" s="39">
        <f t="shared" si="2"/>
        <v>0.64583333333333326</v>
      </c>
      <c r="W21" s="82" t="s">
        <v>15</v>
      </c>
      <c r="X21" s="67">
        <f>MOD(Jeudi[[#This Row],[Heure ]]+Jeudi[[#This Row],[Durée]],1)</f>
        <v>0.68749999999999989</v>
      </c>
      <c r="Y21" s="76">
        <v>4.1666666666666664E-2</v>
      </c>
      <c r="Z2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1" s="47"/>
      <c r="AC21" s="39">
        <f t="shared" si="3"/>
        <v>0.64305555555555549</v>
      </c>
      <c r="AD21" s="82" t="s">
        <v>17</v>
      </c>
      <c r="AE21" s="73">
        <f>MOD(Tableau5[[#This Row],[Heure ]]+Tableau5[[#This Row],[Durée]],1)</f>
        <v>0.64583333333333326</v>
      </c>
      <c r="AF21" s="75">
        <v>2.7777777777777779E-3</v>
      </c>
      <c r="AG21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1" s="64"/>
      <c r="AJ21" s="39">
        <f t="shared" si="4"/>
        <v>0.54999999999999993</v>
      </c>
      <c r="AK21" s="82" t="s">
        <v>33</v>
      </c>
      <c r="AL21" s="73">
        <f>MOD(SAMEDI[[#This Row],[Heure ]]+SAMEDI[[#This Row],[Durée]],1)</f>
        <v>0.55138888888888882</v>
      </c>
      <c r="AM21" s="75">
        <v>1.3888888888888889E-3</v>
      </c>
      <c r="AN2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1" s="64"/>
      <c r="AQ21" s="49">
        <f t="shared" si="5"/>
        <v>0.11805555555555557</v>
      </c>
      <c r="AR21" s="55" t="s">
        <v>69</v>
      </c>
      <c r="AS21" s="73">
        <f>MOD(DIMANCHE[[#This Row],[Heure ]]+DIMANCHE[[#This Row],[Durée]],1)</f>
        <v>0.12222222222222223</v>
      </c>
      <c r="AT21" s="75">
        <v>4.1666666666666666E-3</v>
      </c>
      <c r="AU2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La culture à Genève c’est Cult.</v>
      </c>
      <c r="AV21" s="64"/>
    </row>
    <row r="22" spans="1:48" ht="18" thickBot="1" x14ac:dyDescent="0.25">
      <c r="A22" s="16">
        <f t="shared" si="6"/>
        <v>0.64305555555555549</v>
      </c>
      <c r="B22" s="55" t="s">
        <v>12</v>
      </c>
      <c r="C22" s="57">
        <f>MOD(Tableau2[[#This Row],[Heure ]]+Tableau2[[#This Row],[Durée]],1)</f>
        <v>0.76805555555555549</v>
      </c>
      <c r="D22" s="75">
        <v>0.125</v>
      </c>
      <c r="E22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2" s="62"/>
      <c r="H22" s="16">
        <f t="shared" si="0"/>
        <v>0.68749999999999989</v>
      </c>
      <c r="I22" s="55" t="s">
        <v>15</v>
      </c>
      <c r="J22" s="70">
        <f>MOD(Tableau1[[#This Row],[Heure ]]+Tableau1[[#This Row],[Durée]],1)</f>
        <v>0.72916666666666652</v>
      </c>
      <c r="K22" s="77">
        <v>4.1666666666666664E-2</v>
      </c>
      <c r="L22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2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2" s="39">
        <f t="shared" si="1"/>
        <v>0.68749999999999989</v>
      </c>
      <c r="P22" s="55" t="s">
        <v>15</v>
      </c>
      <c r="Q22" s="68">
        <f>MOD(Mercredi[[#This Row],[Heure ]]+Mercredi[[#This Row],[Durée]],1)</f>
        <v>0.72916666666666652</v>
      </c>
      <c r="R22" s="75">
        <v>4.1666666666666664E-2</v>
      </c>
      <c r="S22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2" s="62"/>
      <c r="V22" s="39">
        <f t="shared" si="2"/>
        <v>0.68749999999999989</v>
      </c>
      <c r="W22" s="82" t="s">
        <v>15</v>
      </c>
      <c r="X22" s="68">
        <f>MOD(Jeudi[[#This Row],[Heure ]]+Jeudi[[#This Row],[Durée]],1)</f>
        <v>0.72916666666666652</v>
      </c>
      <c r="Y22" s="76">
        <v>4.1666666666666664E-2</v>
      </c>
      <c r="Z2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2" s="46"/>
      <c r="AC22" s="39">
        <f t="shared" si="3"/>
        <v>0.64583333333333326</v>
      </c>
      <c r="AD22" s="82" t="s">
        <v>15</v>
      </c>
      <c r="AE22" s="72">
        <f>MOD(Tableau5[[#This Row],[Heure ]]+Tableau5[[#This Row],[Durée]],1)</f>
        <v>0.68749999999999989</v>
      </c>
      <c r="AF22" s="75">
        <v>4.1666666666666664E-2</v>
      </c>
      <c r="AG22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2" s="64"/>
      <c r="AJ22" s="39">
        <f t="shared" si="4"/>
        <v>0.55138888888888882</v>
      </c>
      <c r="AK22" s="82" t="s">
        <v>17</v>
      </c>
      <c r="AL22" s="72">
        <f>MOD(SAMEDI[[#This Row],[Heure ]]+SAMEDI[[#This Row],[Durée]],1)</f>
        <v>0.55347222222222214</v>
      </c>
      <c r="AM22" s="75">
        <v>2.0833333333333333E-3</v>
      </c>
      <c r="AN2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2" s="64"/>
      <c r="AQ22" s="49">
        <f t="shared" si="5"/>
        <v>0.12222222222222223</v>
      </c>
      <c r="AR22" s="55" t="s">
        <v>18</v>
      </c>
      <c r="AS22" s="72">
        <f>MOD(DIMANCHE[[#This Row],[Heure ]]+DIMANCHE[[#This Row],[Durée]],1)</f>
        <v>0.125</v>
      </c>
      <c r="AT22" s="75">
        <v>2.7777777777777779E-3</v>
      </c>
      <c r="AU2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22" s="64"/>
    </row>
    <row r="23" spans="1:48" ht="33" thickBot="1" x14ac:dyDescent="0.25">
      <c r="A23" s="16">
        <f t="shared" si="6"/>
        <v>0.76805555555555549</v>
      </c>
      <c r="B23" s="55" t="s">
        <v>34</v>
      </c>
      <c r="C23" s="32">
        <f>MOD(Tableau2[[#This Row],[Heure ]]+Tableau2[[#This Row],[Durée]],1)</f>
        <v>0.76805555555555549</v>
      </c>
      <c r="D23" s="75">
        <v>0</v>
      </c>
      <c r="E23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3" s="62"/>
      <c r="H23" s="16">
        <f t="shared" si="0"/>
        <v>0.72916666666666652</v>
      </c>
      <c r="I23" s="55" t="s">
        <v>15</v>
      </c>
      <c r="J23" s="69">
        <f>MOD(Tableau1[[#This Row],[Heure ]]+Tableau1[[#This Row],[Durée]],1)</f>
        <v>0.76805555555555538</v>
      </c>
      <c r="K23" s="77">
        <v>3.888888888888889E-2</v>
      </c>
      <c r="L23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3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3" s="39">
        <f t="shared" si="1"/>
        <v>0.72916666666666652</v>
      </c>
      <c r="P23" s="55" t="s">
        <v>15</v>
      </c>
      <c r="Q23" s="67">
        <f>MOD(Mercredi[[#This Row],[Heure ]]+Mercredi[[#This Row],[Durée]],1)</f>
        <v>0.76805555555555538</v>
      </c>
      <c r="R23" s="75">
        <v>3.888888888888889E-2</v>
      </c>
      <c r="S23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3" s="62"/>
      <c r="V23" s="39">
        <f t="shared" si="2"/>
        <v>0.72916666666666652</v>
      </c>
      <c r="W23" s="82" t="s">
        <v>15</v>
      </c>
      <c r="X23" s="67">
        <f>MOD(Jeudi[[#This Row],[Heure ]]+Jeudi[[#This Row],[Durée]],1)</f>
        <v>0.76805555555555538</v>
      </c>
      <c r="Y23" s="76">
        <v>3.888888888888889E-2</v>
      </c>
      <c r="Z2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3" s="47"/>
      <c r="AC23" s="39">
        <f t="shared" si="3"/>
        <v>0.68749999999999989</v>
      </c>
      <c r="AD23" s="82" t="s">
        <v>15</v>
      </c>
      <c r="AE23" s="73">
        <f>MOD(Tableau5[[#This Row],[Heure ]]+Tableau5[[#This Row],[Durée]],1)</f>
        <v>0.72916666666666652</v>
      </c>
      <c r="AF23" s="75">
        <v>4.1666666666666664E-2</v>
      </c>
      <c r="AG23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3" s="64"/>
      <c r="AJ23" s="39">
        <f t="shared" si="4"/>
        <v>0.55347222222222214</v>
      </c>
      <c r="AK23" s="82" t="s">
        <v>26</v>
      </c>
      <c r="AL23" s="73">
        <f>MOD(SAMEDI[[#This Row],[Heure ]]+SAMEDI[[#This Row],[Durée]],1)</f>
        <v>0.55902777777777768</v>
      </c>
      <c r="AM23" s="75">
        <v>5.5555555555555558E-3</v>
      </c>
      <c r="AN2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fois par mois, découvrez le projet de coopération d’une ONG genevoise</v>
      </c>
      <c r="AO23" s="64"/>
      <c r="AQ23" s="49">
        <f t="shared" si="5"/>
        <v>0.125</v>
      </c>
      <c r="AR23" s="55" t="s">
        <v>77</v>
      </c>
      <c r="AS23" s="73">
        <f>MOD(DIMANCHE[[#This Row],[Heure ]]+DIMANCHE[[#This Row],[Durée]],1)</f>
        <v>0.14305555555555555</v>
      </c>
      <c r="AT23" s="75">
        <v>1.8055555555555557E-2</v>
      </c>
      <c r="AU2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L’émission transfrontalière présentée par Céline Argento</v>
      </c>
      <c r="AV23" s="64"/>
    </row>
    <row r="24" spans="1:48" ht="18" thickBot="1" x14ac:dyDescent="0.25">
      <c r="A24" s="16">
        <f t="shared" si="6"/>
        <v>0.76805555555555549</v>
      </c>
      <c r="B24" s="55" t="s">
        <v>36</v>
      </c>
      <c r="C24" s="57">
        <f>MOD(Tableau2[[#This Row],[Heure ]]+Tableau2[[#This Row],[Durée]],1)</f>
        <v>0.76805555555555549</v>
      </c>
      <c r="D24" s="75">
        <v>0</v>
      </c>
      <c r="E24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4" s="62"/>
      <c r="H24" s="16">
        <f>MOD(H23+K23,1)</f>
        <v>0.76805555555555538</v>
      </c>
      <c r="I24" s="55" t="s">
        <v>34</v>
      </c>
      <c r="J24" s="70">
        <f>MOD(Tableau1[[#This Row],[Heure ]]+Tableau1[[#This Row],[Durée]],1)</f>
        <v>0.76805555555555538</v>
      </c>
      <c r="K24" s="78">
        <v>0</v>
      </c>
      <c r="L24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4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4" s="39">
        <f t="shared" si="1"/>
        <v>0.76805555555555538</v>
      </c>
      <c r="P24" s="55" t="s">
        <v>34</v>
      </c>
      <c r="Q24" s="68">
        <f>MOD(Mercredi[[#This Row],[Heure ]]+Mercredi[[#This Row],[Durée]],1)</f>
        <v>0.76805555555555538</v>
      </c>
      <c r="R24" s="75"/>
      <c r="S24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4" s="62"/>
      <c r="V24" s="39">
        <f t="shared" si="2"/>
        <v>0.76805555555555538</v>
      </c>
      <c r="W24" s="82" t="s">
        <v>34</v>
      </c>
      <c r="X24" s="68">
        <f>MOD(Jeudi[[#This Row],[Heure ]]+Jeudi[[#This Row],[Durée]],1)</f>
        <v>0.76805555555555538</v>
      </c>
      <c r="Y24" s="76"/>
      <c r="Z2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4" s="46"/>
      <c r="AC24" s="39">
        <f t="shared" si="3"/>
        <v>0.72916666666666652</v>
      </c>
      <c r="AD24" s="82" t="s">
        <v>15</v>
      </c>
      <c r="AE24" s="72">
        <f>MOD(Tableau5[[#This Row],[Heure ]]+Tableau5[[#This Row],[Durée]],1)</f>
        <v>0.76805555555555538</v>
      </c>
      <c r="AF24" s="75">
        <v>3.888888888888889E-2</v>
      </c>
      <c r="AG24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4" s="64"/>
      <c r="AJ24" s="39">
        <f t="shared" si="4"/>
        <v>0.55902777777777768</v>
      </c>
      <c r="AK24" s="82" t="s">
        <v>27</v>
      </c>
      <c r="AL24" s="72">
        <f>MOD(SAMEDI[[#This Row],[Heure ]]+SAMEDI[[#This Row],[Durée]],1)</f>
        <v>0.57638888888888884</v>
      </c>
      <c r="AM24" s="75">
        <v>1.7361111111111112E-2</v>
      </c>
      <c r="AN2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4" s="64"/>
      <c r="AQ24" s="49">
        <f t="shared" si="5"/>
        <v>0.14305555555555555</v>
      </c>
      <c r="AR24" s="55" t="s">
        <v>17</v>
      </c>
      <c r="AS24" s="72">
        <f>MOD(DIMANCHE[[#This Row],[Heure ]]+DIMANCHE[[#This Row],[Durée]],1)</f>
        <v>0.14583333333333331</v>
      </c>
      <c r="AT24" s="75">
        <v>2.7777777777777779E-3</v>
      </c>
      <c r="AU2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24" s="64"/>
    </row>
    <row r="25" spans="1:48" ht="18" thickBot="1" x14ac:dyDescent="0.25">
      <c r="A25" s="16">
        <f t="shared" si="6"/>
        <v>0.76805555555555549</v>
      </c>
      <c r="B25" s="55" t="s">
        <v>29</v>
      </c>
      <c r="C25" s="32">
        <f>MOD(Tableau2[[#This Row],[Heure ]]+Tableau2[[#This Row],[Durée]],1)</f>
        <v>0.77083333333333326</v>
      </c>
      <c r="D25" s="75">
        <v>2.7777777777777779E-3</v>
      </c>
      <c r="E25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5" s="62"/>
      <c r="H25" s="16">
        <f t="shared" si="0"/>
        <v>0.76805555555555538</v>
      </c>
      <c r="I25" s="55" t="s">
        <v>36</v>
      </c>
      <c r="J25" s="69">
        <f>MOD(Tableau1[[#This Row],[Heure ]]+Tableau1[[#This Row],[Durée]],1)</f>
        <v>0.76805555555555538</v>
      </c>
      <c r="K25" s="77">
        <v>0</v>
      </c>
      <c r="L25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5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5" s="39">
        <f t="shared" si="1"/>
        <v>0.76805555555555538</v>
      </c>
      <c r="P25" s="55" t="s">
        <v>36</v>
      </c>
      <c r="Q25" s="67">
        <f>MOD(Mercredi[[#This Row],[Heure ]]+Mercredi[[#This Row],[Durée]],1)</f>
        <v>0.76805555555555538</v>
      </c>
      <c r="R25" s="75"/>
      <c r="S25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5" s="62"/>
      <c r="V25" s="39">
        <f t="shared" si="2"/>
        <v>0.76805555555555538</v>
      </c>
      <c r="W25" s="82" t="s">
        <v>36</v>
      </c>
      <c r="X25" s="67">
        <f>MOD(Jeudi[[#This Row],[Heure ]]+Jeudi[[#This Row],[Durée]],1)</f>
        <v>0.76805555555555538</v>
      </c>
      <c r="Y25" s="76"/>
      <c r="Z2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5" s="47"/>
      <c r="AC25" s="39">
        <f t="shared" si="3"/>
        <v>0.76805555555555538</v>
      </c>
      <c r="AD25" s="82" t="s">
        <v>34</v>
      </c>
      <c r="AE25" s="73">
        <f>MOD(Tableau5[[#This Row],[Heure ]]+Tableau5[[#This Row],[Durée]],1)</f>
        <v>0.76805555555555538</v>
      </c>
      <c r="AF25" s="75"/>
      <c r="AG25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5" s="64"/>
      <c r="AJ25" s="39">
        <f t="shared" si="4"/>
        <v>0.57638888888888884</v>
      </c>
      <c r="AK25" s="82" t="s">
        <v>21</v>
      </c>
      <c r="AL25" s="73">
        <f>MOD(SAMEDI[[#This Row],[Heure ]]+SAMEDI[[#This Row],[Durée]],1)</f>
        <v>0.58055555555555549</v>
      </c>
      <c r="AM25" s="75">
        <v>4.1666666666666666E-3</v>
      </c>
      <c r="AN2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5" s="64"/>
      <c r="AQ25" s="49">
        <f t="shared" si="5"/>
        <v>0.14583333333333331</v>
      </c>
      <c r="AR25" s="55" t="s">
        <v>73</v>
      </c>
      <c r="AS25" s="73">
        <f>MOD(DIMANCHE[[#This Row],[Heure ]]+DIMANCHE[[#This Row],[Durée]],1)</f>
        <v>0.16388888888888886</v>
      </c>
      <c r="AT25" s="75">
        <v>1.8055555555555557E-2</v>
      </c>
      <c r="AU2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magazine de la durabilité présenté par Philippe Verdier</v>
      </c>
      <c r="AV25" s="64"/>
    </row>
    <row r="26" spans="1:48" ht="18" thickBot="1" x14ac:dyDescent="0.25">
      <c r="A26" s="16">
        <f t="shared" si="6"/>
        <v>0.77083333333333326</v>
      </c>
      <c r="B26" s="55" t="s">
        <v>38</v>
      </c>
      <c r="C26" s="57">
        <f>MOD(Tableau2[[#This Row],[Heure ]]+Tableau2[[#This Row],[Durée]],1)</f>
        <v>0.77083333333333326</v>
      </c>
      <c r="D26" s="75">
        <v>0</v>
      </c>
      <c r="E26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6" s="62"/>
      <c r="H26" s="16">
        <f t="shared" si="0"/>
        <v>0.76805555555555538</v>
      </c>
      <c r="I26" s="55" t="s">
        <v>29</v>
      </c>
      <c r="J26" s="70">
        <f>MOD(Tableau1[[#This Row],[Heure ]]+Tableau1[[#This Row],[Durée]],1)</f>
        <v>0.77083333333333315</v>
      </c>
      <c r="K26" s="77">
        <v>2.7777777777777779E-3</v>
      </c>
      <c r="L26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6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6" s="39">
        <f t="shared" si="1"/>
        <v>0.76805555555555538</v>
      </c>
      <c r="P26" s="55" t="s">
        <v>29</v>
      </c>
      <c r="Q26" s="68">
        <f>MOD(Mercredi[[#This Row],[Heure ]]+Mercredi[[#This Row],[Durée]],1)</f>
        <v>0.77083333333333315</v>
      </c>
      <c r="R26" s="75">
        <v>2.7777777777777779E-3</v>
      </c>
      <c r="S26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6" s="62"/>
      <c r="V26" s="39">
        <f t="shared" si="2"/>
        <v>0.76805555555555538</v>
      </c>
      <c r="W26" s="82" t="s">
        <v>29</v>
      </c>
      <c r="X26" s="68">
        <f>MOD(Jeudi[[#This Row],[Heure ]]+Jeudi[[#This Row],[Durée]],1)</f>
        <v>0.77083333333333315</v>
      </c>
      <c r="Y26" s="76">
        <v>2.7777777777777779E-3</v>
      </c>
      <c r="Z2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6" s="46"/>
      <c r="AC26" s="39">
        <f t="shared" si="3"/>
        <v>0.76805555555555538</v>
      </c>
      <c r="AD26" s="82" t="s">
        <v>36</v>
      </c>
      <c r="AE26" s="72">
        <f>MOD(Tableau5[[#This Row],[Heure ]]+Tableau5[[#This Row],[Durée]],1)</f>
        <v>0.76805555555555538</v>
      </c>
      <c r="AF26" s="75"/>
      <c r="AG26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6" s="64"/>
      <c r="AJ26" s="39">
        <f t="shared" si="4"/>
        <v>0.58055555555555549</v>
      </c>
      <c r="AK26" s="82" t="s">
        <v>18</v>
      </c>
      <c r="AL26" s="72">
        <f>MOD(SAMEDI[[#This Row],[Heure ]]+SAMEDI[[#This Row],[Durée]],1)</f>
        <v>0.58333333333333326</v>
      </c>
      <c r="AM26" s="75">
        <v>2.7777777777777779E-3</v>
      </c>
      <c r="AN2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6" s="64"/>
      <c r="AQ26" s="49">
        <f t="shared" si="5"/>
        <v>0.16388888888888886</v>
      </c>
      <c r="AR26" s="55" t="s">
        <v>18</v>
      </c>
      <c r="AS26" s="72">
        <f>MOD(DIMANCHE[[#This Row],[Heure ]]+DIMANCHE[[#This Row],[Durée]],1)</f>
        <v>0.16666666666666663</v>
      </c>
      <c r="AT26" s="75">
        <v>2.7777777777777779E-3</v>
      </c>
      <c r="AU2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26" s="64"/>
    </row>
    <row r="27" spans="1:48" ht="33" thickBot="1" x14ac:dyDescent="0.25">
      <c r="A27" s="16">
        <f t="shared" si="6"/>
        <v>0.77083333333333326</v>
      </c>
      <c r="B27" s="55" t="s">
        <v>39</v>
      </c>
      <c r="C27" s="32">
        <f>MOD(Tableau2[[#This Row],[Heure ]]+Tableau2[[#This Row],[Durée]],1)</f>
        <v>0.77083333333333326</v>
      </c>
      <c r="D27" s="75">
        <v>0</v>
      </c>
      <c r="E27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27" s="62"/>
      <c r="H27" s="16">
        <f t="shared" si="0"/>
        <v>0.77083333333333315</v>
      </c>
      <c r="I27" s="55" t="s">
        <v>38</v>
      </c>
      <c r="J27" s="69">
        <f>MOD(Tableau1[[#This Row],[Heure ]]+Tableau1[[#This Row],[Durée]],1)</f>
        <v>0.77083333333333315</v>
      </c>
      <c r="K27" s="77">
        <v>0</v>
      </c>
      <c r="L27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7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7" s="39">
        <f t="shared" si="1"/>
        <v>0.77083333333333315</v>
      </c>
      <c r="P27" s="55" t="s">
        <v>38</v>
      </c>
      <c r="Q27" s="67">
        <f>MOD(Mercredi[[#This Row],[Heure ]]+Mercredi[[#This Row],[Durée]],1)</f>
        <v>0.77083333333333315</v>
      </c>
      <c r="R27" s="75"/>
      <c r="S27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7" s="62"/>
      <c r="V27" s="39">
        <f t="shared" si="2"/>
        <v>0.77083333333333315</v>
      </c>
      <c r="W27" s="82" t="s">
        <v>38</v>
      </c>
      <c r="X27" s="67">
        <f>MOD(Jeudi[[#This Row],[Heure ]]+Jeudi[[#This Row],[Durée]],1)</f>
        <v>0.77083333333333315</v>
      </c>
      <c r="Y27" s="76"/>
      <c r="Z2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7" s="47"/>
      <c r="AC27" s="39">
        <f t="shared" si="3"/>
        <v>0.76805555555555538</v>
      </c>
      <c r="AD27" s="82" t="s">
        <v>29</v>
      </c>
      <c r="AE27" s="73">
        <f>MOD(Tableau5[[#This Row],[Heure ]]+Tableau5[[#This Row],[Durée]],1)</f>
        <v>0.77083333333333315</v>
      </c>
      <c r="AF27" s="75">
        <v>2.7777777777777779E-3</v>
      </c>
      <c r="AG27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7" s="64"/>
      <c r="AJ27" s="39">
        <f t="shared" si="4"/>
        <v>0.58333333333333326</v>
      </c>
      <c r="AK27" s="82" t="s">
        <v>14</v>
      </c>
      <c r="AL27" s="73">
        <f>MOD(SAMEDI[[#This Row],[Heure ]]+SAMEDI[[#This Row],[Durée]],1)</f>
        <v>0.59166666666666656</v>
      </c>
      <c r="AM27" s="75">
        <v>8.3333333333333332E-3</v>
      </c>
      <c r="AN2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7" s="64"/>
      <c r="AQ27" s="49">
        <f t="shared" si="5"/>
        <v>0.16666666666666663</v>
      </c>
      <c r="AR27" s="55" t="s">
        <v>67</v>
      </c>
      <c r="AS27" s="73">
        <f>MOD(DIMANCHE[[#This Row],[Heure ]]+DIMANCHE[[#This Row],[Durée]],1)</f>
        <v>0.18472222222222218</v>
      </c>
      <c r="AT27" s="75">
        <v>1.8055555555555557E-2</v>
      </c>
      <c r="AU2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V27" s="64"/>
    </row>
    <row r="28" spans="1:48" ht="33" thickBot="1" x14ac:dyDescent="0.25">
      <c r="A28" s="16">
        <f t="shared" si="6"/>
        <v>0.77083333333333326</v>
      </c>
      <c r="B28" s="55" t="s">
        <v>41</v>
      </c>
      <c r="C28" s="57">
        <f>MOD(Tableau2[[#This Row],[Heure ]]+Tableau2[[#This Row],[Durée]],1)</f>
        <v>0.78819444444444442</v>
      </c>
      <c r="D28" s="75">
        <v>1.7361111111111112E-2</v>
      </c>
      <c r="E28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 rendez-vous quotidien d'information proposé par la rédaction</v>
      </c>
      <c r="F28" s="62"/>
      <c r="H28" s="16">
        <f t="shared" si="0"/>
        <v>0.77083333333333315</v>
      </c>
      <c r="I28" s="55" t="s">
        <v>39</v>
      </c>
      <c r="J28" s="70">
        <f>MOD(Tableau1[[#This Row],[Heure ]]+Tableau1[[#This Row],[Durée]],1)</f>
        <v>0.77083333333333315</v>
      </c>
      <c r="K28" s="77">
        <v>0</v>
      </c>
      <c r="L28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8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8" s="39">
        <f t="shared" si="1"/>
        <v>0.77083333333333315</v>
      </c>
      <c r="P28" s="55" t="s">
        <v>39</v>
      </c>
      <c r="Q28" s="68">
        <f>MOD(Mercredi[[#This Row],[Heure ]]+Mercredi[[#This Row],[Durée]],1)</f>
        <v>0.77083333333333315</v>
      </c>
      <c r="R28" s="75"/>
      <c r="S28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28" s="62"/>
      <c r="V28" s="39">
        <f t="shared" si="2"/>
        <v>0.77083333333333315</v>
      </c>
      <c r="W28" s="82" t="s">
        <v>39</v>
      </c>
      <c r="X28" s="68">
        <f>MOD(Jeudi[[#This Row],[Heure ]]+Jeudi[[#This Row],[Durée]],1)</f>
        <v>0.77083333333333315</v>
      </c>
      <c r="Y28" s="76"/>
      <c r="Z2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28" s="46"/>
      <c r="AC28" s="39">
        <f t="shared" si="3"/>
        <v>0.77083333333333315</v>
      </c>
      <c r="AD28" s="82" t="s">
        <v>38</v>
      </c>
      <c r="AE28" s="72">
        <f>MOD(Tableau5[[#This Row],[Heure ]]+Tableau5[[#This Row],[Durée]],1)</f>
        <v>0.77083333333333315</v>
      </c>
      <c r="AF28" s="75"/>
      <c r="AG28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8" s="64"/>
      <c r="AJ28" s="39">
        <f t="shared" si="4"/>
        <v>0.59166666666666656</v>
      </c>
      <c r="AK28" s="82" t="s">
        <v>16</v>
      </c>
      <c r="AL28" s="72">
        <f>MOD(SAMEDI[[#This Row],[Heure ]]+SAMEDI[[#This Row],[Durée]],1)</f>
        <v>0.59999999999999987</v>
      </c>
      <c r="AM28" s="75">
        <v>8.3333333333333332E-3</v>
      </c>
      <c r="AN2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8" s="64"/>
      <c r="AQ28" s="49">
        <f t="shared" si="5"/>
        <v>0.18472222222222218</v>
      </c>
      <c r="AR28" s="55" t="s">
        <v>14</v>
      </c>
      <c r="AS28" s="72">
        <f>MOD(DIMANCHE[[#This Row],[Heure ]]+DIMANCHE[[#This Row],[Durée]],1)</f>
        <v>0.19305555555555551</v>
      </c>
      <c r="AT28" s="75">
        <v>8.3333333333333332E-3</v>
      </c>
      <c r="AU2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28" s="64"/>
    </row>
    <row r="29" spans="1:48" ht="33" thickBot="1" x14ac:dyDescent="0.25">
      <c r="A29" s="16">
        <f t="shared" si="6"/>
        <v>0.78819444444444442</v>
      </c>
      <c r="B29" s="55" t="s">
        <v>42</v>
      </c>
      <c r="C29" s="32">
        <f>MOD(Tableau2[[#This Row],[Heure ]]+Tableau2[[#This Row],[Durée]],1)</f>
        <v>0.7895833333333333</v>
      </c>
      <c r="D29" s="75">
        <v>1.3888888888888889E-3</v>
      </c>
      <c r="E29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Les nouvelles du ciel présentées par Ellen Batelaan</v>
      </c>
      <c r="F29" s="62"/>
      <c r="H29" s="16">
        <f t="shared" si="0"/>
        <v>0.77083333333333315</v>
      </c>
      <c r="I29" s="55" t="s">
        <v>53</v>
      </c>
      <c r="J29" s="69">
        <f>MOD(Tableau1[[#This Row],[Heure ]]+Tableau1[[#This Row],[Durée]],1)</f>
        <v>0.78819444444444431</v>
      </c>
      <c r="K29" s="77">
        <v>1.7361111111111112E-2</v>
      </c>
      <c r="L29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29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29" s="39">
        <f>MOD(O28+R28,1)</f>
        <v>0.77083333333333315</v>
      </c>
      <c r="P29" s="55" t="s">
        <v>41</v>
      </c>
      <c r="Q29" s="67">
        <f>MOD(Mercredi[[#This Row],[Heure ]]+Mercredi[[#This Row],[Durée]],1)</f>
        <v>0.78819444444444431</v>
      </c>
      <c r="R29" s="75">
        <v>1.7361111111111112E-2</v>
      </c>
      <c r="S29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Le rendez-vous quotidien d'information proposé par la rédaction</v>
      </c>
      <c r="T29" s="62"/>
      <c r="V29" s="39">
        <f>MOD(V28+Y28,1)</f>
        <v>0.77083333333333315</v>
      </c>
      <c r="W29" s="82" t="s">
        <v>41</v>
      </c>
      <c r="X29" s="67">
        <f>MOD(Jeudi[[#This Row],[Heure ]]+Jeudi[[#This Row],[Durée]],1)</f>
        <v>0.78819444444444431</v>
      </c>
      <c r="Y29" s="76">
        <v>1.7361111111111112E-2</v>
      </c>
      <c r="Z2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rendez-vous quotidien d'information proposé par la rédaction</v>
      </c>
      <c r="AA29" s="47"/>
      <c r="AC29" s="39">
        <f>MOD(AC28+AF28,1)</f>
        <v>0.77083333333333315</v>
      </c>
      <c r="AD29" s="82" t="s">
        <v>39</v>
      </c>
      <c r="AE29" s="73">
        <f>MOD(Tableau5[[#This Row],[Heure ]]+Tableau5[[#This Row],[Durée]],1)</f>
        <v>0.77083333333333315</v>
      </c>
      <c r="AF29" s="75"/>
      <c r="AG29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29" s="64"/>
      <c r="AJ29" s="39">
        <f t="shared" si="4"/>
        <v>0.59999999999999987</v>
      </c>
      <c r="AK29" s="82" t="s">
        <v>21</v>
      </c>
      <c r="AL29" s="73">
        <f>MOD(SAMEDI[[#This Row],[Heure ]]+SAMEDI[[#This Row],[Durée]],1)</f>
        <v>0.60416666666666652</v>
      </c>
      <c r="AM29" s="75">
        <v>4.1666666666666666E-3</v>
      </c>
      <c r="AN2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29" s="64"/>
      <c r="AQ29" s="49">
        <f t="shared" si="5"/>
        <v>0.19305555555555551</v>
      </c>
      <c r="AR29" s="55" t="s">
        <v>76</v>
      </c>
      <c r="AS29" s="73">
        <f>MOD(DIMANCHE[[#This Row],[Heure ]]+DIMANCHE[[#This Row],[Durée]],1)</f>
        <v>0.20138888888888884</v>
      </c>
      <c r="AT29" s="75">
        <v>8.3333333333333332E-3</v>
      </c>
      <c r="AU2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sur la nature proposé par Coline Utz</v>
      </c>
      <c r="AV29" s="64"/>
    </row>
    <row r="30" spans="1:48" ht="33" thickBot="1" x14ac:dyDescent="0.25">
      <c r="A30" s="16">
        <f t="shared" si="6"/>
        <v>0.7895833333333333</v>
      </c>
      <c r="B30" s="55" t="s">
        <v>29</v>
      </c>
      <c r="C30" s="57">
        <f>MOD(Tableau2[[#This Row],[Heure ]]+Tableau2[[#This Row],[Durée]],1)</f>
        <v>0.79236111111111107</v>
      </c>
      <c r="D30" s="75">
        <v>2.7777777777777779E-3</v>
      </c>
      <c r="E30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0" s="62"/>
      <c r="H30" s="16">
        <f t="shared" si="0"/>
        <v>0.78819444444444431</v>
      </c>
      <c r="I30" s="55" t="s">
        <v>42</v>
      </c>
      <c r="J30" s="70">
        <f>MOD(Tableau1[[#This Row],[Heure ]]+Tableau1[[#This Row],[Durée]],1)</f>
        <v>0.78958333333333319</v>
      </c>
      <c r="K30" s="77">
        <v>1.3888888888888889E-3</v>
      </c>
      <c r="L30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Les nouvelles du ciel présentées par Ellen Batelaan</v>
      </c>
      <c r="M30" s="64"/>
      <c r="O30" s="39">
        <f t="shared" si="1"/>
        <v>0.78819444444444431</v>
      </c>
      <c r="P30" s="55" t="s">
        <v>42</v>
      </c>
      <c r="Q30" s="68">
        <f>MOD(Mercredi[[#This Row],[Heure ]]+Mercredi[[#This Row],[Durée]],1)</f>
        <v>0.78958333333333319</v>
      </c>
      <c r="R30" s="75">
        <v>1.3888888888888889E-3</v>
      </c>
      <c r="S30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Les nouvelles du ciel présentées par Ellen Batelaan</v>
      </c>
      <c r="T30" s="62"/>
      <c r="V30" s="39">
        <f t="shared" si="2"/>
        <v>0.78819444444444431</v>
      </c>
      <c r="W30" s="82" t="s">
        <v>42</v>
      </c>
      <c r="X30" s="68">
        <f>MOD(Jeudi[[#This Row],[Heure ]]+Jeudi[[#This Row],[Durée]],1)</f>
        <v>0.78958333333333319</v>
      </c>
      <c r="Y30" s="76">
        <v>1.3888888888888889E-3</v>
      </c>
      <c r="Z3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Les nouvelles du ciel présentées par Ellen Batelaan</v>
      </c>
      <c r="AA30" s="46"/>
      <c r="AC30" s="39">
        <f t="shared" si="3"/>
        <v>0.77083333333333315</v>
      </c>
      <c r="AD30" s="82" t="s">
        <v>41</v>
      </c>
      <c r="AE30" s="72">
        <f>MOD(Tableau5[[#This Row],[Heure ]]+Tableau5[[#This Row],[Durée]],1)</f>
        <v>0.78819444444444431</v>
      </c>
      <c r="AF30" s="75">
        <v>1.7361111111111112E-2</v>
      </c>
      <c r="AG30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>Le rendez-vous quotidien d'information proposé par la rédaction</v>
      </c>
      <c r="AH30" s="64"/>
      <c r="AJ30" s="39">
        <f t="shared" si="4"/>
        <v>0.60416666666666652</v>
      </c>
      <c r="AK30" s="82" t="s">
        <v>28</v>
      </c>
      <c r="AL30" s="72">
        <f>MOD(SAMEDI[[#This Row],[Heure ]]+SAMEDI[[#This Row],[Durée]],1)</f>
        <v>0.63194444444444431</v>
      </c>
      <c r="AM30" s="75">
        <v>2.7777777777777776E-2</v>
      </c>
      <c r="AN3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Cours de gym pour seniors</v>
      </c>
      <c r="AO30" s="64"/>
      <c r="AQ30" s="49">
        <f t="shared" si="5"/>
        <v>0.20138888888888884</v>
      </c>
      <c r="AR30" s="55" t="s">
        <v>23</v>
      </c>
      <c r="AS30" s="72">
        <f>MOD(DIMANCHE[[#This Row],[Heure ]]+DIMANCHE[[#This Row],[Durée]],1)</f>
        <v>0.2069444444444444</v>
      </c>
      <c r="AT30" s="75">
        <v>5.5555555555555558E-3</v>
      </c>
      <c r="AU3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rendez-vous sportif des clubs du Servette (football, hockey, rugby)</v>
      </c>
      <c r="AV30" s="64"/>
    </row>
    <row r="31" spans="1:48" ht="18" thickBot="1" x14ac:dyDescent="0.25">
      <c r="A31" s="16">
        <f t="shared" si="6"/>
        <v>0.79236111111111107</v>
      </c>
      <c r="B31" s="55" t="s">
        <v>43</v>
      </c>
      <c r="C31" s="32">
        <f>MOD(Tableau2[[#This Row],[Heure ]]+Tableau2[[#This Row],[Durée]],1)</f>
        <v>0.79583333333333328</v>
      </c>
      <c r="D31" s="75">
        <v>3.472222222222222E-3</v>
      </c>
      <c r="E31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Un entretien serré d’actualité mené par Pascal Décaillet</v>
      </c>
      <c r="F31" s="62"/>
      <c r="H31" s="16">
        <f t="shared" si="0"/>
        <v>0.78958333333333319</v>
      </c>
      <c r="I31" s="55" t="s">
        <v>29</v>
      </c>
      <c r="J31" s="69">
        <f>MOD(Tableau1[[#This Row],[Heure ]]+Tableau1[[#This Row],[Durée]],1)</f>
        <v>0.79166666666666652</v>
      </c>
      <c r="K31" s="77">
        <v>2.0833333333333333E-3</v>
      </c>
      <c r="L31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1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1" s="39">
        <f t="shared" si="1"/>
        <v>0.78958333333333319</v>
      </c>
      <c r="P31" s="55" t="s">
        <v>29</v>
      </c>
      <c r="Q31" s="67">
        <f>MOD(Mercredi[[#This Row],[Heure ]]+Mercredi[[#This Row],[Durée]],1)</f>
        <v>0.79166666666666652</v>
      </c>
      <c r="R31" s="75">
        <v>2.0833333333333333E-3</v>
      </c>
      <c r="S31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1" s="62"/>
      <c r="V31" s="39">
        <f t="shared" si="2"/>
        <v>0.78958333333333319</v>
      </c>
      <c r="W31" s="82" t="s">
        <v>29</v>
      </c>
      <c r="X31" s="67">
        <f>MOD(Jeudi[[#This Row],[Heure ]]+Jeudi[[#This Row],[Durée]],1)</f>
        <v>0.79166666666666652</v>
      </c>
      <c r="Y31" s="76">
        <v>2.0833333333333333E-3</v>
      </c>
      <c r="Z3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1" s="47"/>
      <c r="AC31" s="39">
        <f t="shared" si="3"/>
        <v>0.78819444444444431</v>
      </c>
      <c r="AD31" s="82" t="s">
        <v>42</v>
      </c>
      <c r="AE31" s="73">
        <f>MOD(Tableau5[[#This Row],[Heure ]]+Tableau5[[#This Row],[Durée]],1)</f>
        <v>0.78958333333333319</v>
      </c>
      <c r="AF31" s="75">
        <v>1.3888888888888889E-3</v>
      </c>
      <c r="AG31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>Les nouvelles du ciel présentées par Ellen Batelaan</v>
      </c>
      <c r="AH31" s="64"/>
      <c r="AJ31" s="39">
        <f>MOD(AJ30+AM30,1)</f>
        <v>0.63194444444444431</v>
      </c>
      <c r="AK31" s="82" t="s">
        <v>18</v>
      </c>
      <c r="AL31" s="73">
        <f>MOD(SAMEDI[[#This Row],[Heure ]]+SAMEDI[[#This Row],[Durée]],1)</f>
        <v>0.63472222222222208</v>
      </c>
      <c r="AM31" s="75">
        <v>2.7777777777777779E-3</v>
      </c>
      <c r="AN3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1" s="64"/>
      <c r="AQ31" s="49">
        <f t="shared" si="5"/>
        <v>0.2069444444444444</v>
      </c>
      <c r="AR31" s="55" t="s">
        <v>18</v>
      </c>
      <c r="AS31" s="73">
        <f>MOD(DIMANCHE[[#This Row],[Heure ]]+DIMANCHE[[#This Row],[Durée]],1)</f>
        <v>0.20833333333333329</v>
      </c>
      <c r="AT31" s="75">
        <v>1.3888888888888889E-3</v>
      </c>
      <c r="AU3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31" s="64"/>
    </row>
    <row r="32" spans="1:48" ht="33" thickBot="1" x14ac:dyDescent="0.25">
      <c r="A32" s="16">
        <f t="shared" si="6"/>
        <v>0.79583333333333328</v>
      </c>
      <c r="B32" s="55" t="s">
        <v>38</v>
      </c>
      <c r="C32" s="57">
        <f>MOD(Tableau2[[#This Row],[Heure ]]+Tableau2[[#This Row],[Durée]],1)</f>
        <v>0.79583333333333328</v>
      </c>
      <c r="D32" s="75">
        <v>0</v>
      </c>
      <c r="E32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2" s="62"/>
      <c r="H32" s="16">
        <f t="shared" si="0"/>
        <v>0.79166666666666652</v>
      </c>
      <c r="I32" s="55" t="s">
        <v>43</v>
      </c>
      <c r="J32" s="70">
        <f>MOD(Tableau1[[#This Row],[Heure ]]+Tableau1[[#This Row],[Durée]],1)</f>
        <v>0.79513888888888873</v>
      </c>
      <c r="K32" s="77">
        <v>3.472222222222222E-3</v>
      </c>
      <c r="L32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Un entretien serré d’actualité mené par Pascal Décaillet</v>
      </c>
      <c r="M32" s="64"/>
      <c r="O32" s="39">
        <f t="shared" si="1"/>
        <v>0.79166666666666652</v>
      </c>
      <c r="P32" s="55" t="s">
        <v>43</v>
      </c>
      <c r="Q32" s="68">
        <f>MOD(Mercredi[[#This Row],[Heure ]]+Mercredi[[#This Row],[Durée]],1)</f>
        <v>0.79513888888888873</v>
      </c>
      <c r="R32" s="75">
        <v>3.472222222222222E-3</v>
      </c>
      <c r="S32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Un entretien serré d’actualité mené par Pascal Décaillet</v>
      </c>
      <c r="T32" s="62"/>
      <c r="V32" s="39">
        <f t="shared" si="2"/>
        <v>0.79166666666666652</v>
      </c>
      <c r="W32" s="82" t="s">
        <v>43</v>
      </c>
      <c r="X32" s="68">
        <f>MOD(Jeudi[[#This Row],[Heure ]]+Jeudi[[#This Row],[Durée]],1)</f>
        <v>0.79513888888888873</v>
      </c>
      <c r="Y32" s="76">
        <v>3.472222222222222E-3</v>
      </c>
      <c r="Z3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Un entretien serré d’actualité mené par Pascal Décaillet</v>
      </c>
      <c r="AA32" s="46"/>
      <c r="AC32" s="39">
        <f t="shared" si="3"/>
        <v>0.78958333333333319</v>
      </c>
      <c r="AD32" s="82" t="s">
        <v>29</v>
      </c>
      <c r="AE32" s="72">
        <f>MOD(Tableau5[[#This Row],[Heure ]]+Tableau5[[#This Row],[Durée]],1)</f>
        <v>0.79166666666666652</v>
      </c>
      <c r="AF32" s="75">
        <v>2.0833333333333333E-3</v>
      </c>
      <c r="AG32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2" s="64"/>
      <c r="AJ32" s="39">
        <f t="shared" si="4"/>
        <v>0.63472222222222208</v>
      </c>
      <c r="AK32" s="82" t="s">
        <v>44</v>
      </c>
      <c r="AL32" s="72">
        <f>MOD(SAMEDI[[#This Row],[Heure ]]+SAMEDI[[#This Row],[Durée]],1)</f>
        <v>0.64305555555555538</v>
      </c>
      <c r="AM32" s="75">
        <v>8.3333333333333332E-3</v>
      </c>
      <c r="AN3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2" s="64"/>
      <c r="AQ32" s="49">
        <f t="shared" si="5"/>
        <v>0.20833333333333329</v>
      </c>
      <c r="AR32" s="55" t="s">
        <v>79</v>
      </c>
      <c r="AS32" s="72">
        <f>MOD(DIMANCHE[[#This Row],[Heure ]]+DIMANCHE[[#This Row],[Durée]],1)</f>
        <v>0.22638888888888883</v>
      </c>
      <c r="AT32" s="75">
        <v>1.8055555555555557E-2</v>
      </c>
      <c r="AU3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Magazine réalisé par des personnes en situation de handicap de la Fondation Clair Bois</v>
      </c>
      <c r="AV32" s="64"/>
    </row>
    <row r="33" spans="1:48" ht="33" thickBot="1" x14ac:dyDescent="0.25">
      <c r="A33" s="16">
        <f t="shared" si="6"/>
        <v>0.79583333333333328</v>
      </c>
      <c r="B33" s="55" t="s">
        <v>36</v>
      </c>
      <c r="C33" s="32">
        <f>MOD(Tableau2[[#This Row],[Heure ]]+Tableau2[[#This Row],[Durée]],1)</f>
        <v>0.79583333333333328</v>
      </c>
      <c r="D33" s="75">
        <v>0</v>
      </c>
      <c r="E33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3" s="62"/>
      <c r="H33" s="16">
        <f t="shared" si="0"/>
        <v>0.79513888888888873</v>
      </c>
      <c r="I33" s="55" t="s">
        <v>38</v>
      </c>
      <c r="J33" s="69">
        <f>MOD(Tableau1[[#This Row],[Heure ]]+Tableau1[[#This Row],[Durée]],1)</f>
        <v>0.79548611111111101</v>
      </c>
      <c r="K33" s="77">
        <v>3.4722222222222224E-4</v>
      </c>
      <c r="L33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3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3" s="39">
        <f>MOD(O32+R32,1)</f>
        <v>0.79513888888888873</v>
      </c>
      <c r="P33" s="55" t="s">
        <v>38</v>
      </c>
      <c r="Q33" s="67">
        <f>MOD(Mercredi[[#This Row],[Heure ]]+Mercredi[[#This Row],[Durée]],1)</f>
        <v>0.79548611111111101</v>
      </c>
      <c r="R33" s="75">
        <v>3.4722222222222224E-4</v>
      </c>
      <c r="S33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3" s="62"/>
      <c r="V33" s="39">
        <f t="shared" si="2"/>
        <v>0.79513888888888873</v>
      </c>
      <c r="W33" s="82" t="s">
        <v>38</v>
      </c>
      <c r="X33" s="67">
        <f>MOD(Jeudi[[#This Row],[Heure ]]+Jeudi[[#This Row],[Durée]],1)</f>
        <v>0.79548611111111101</v>
      </c>
      <c r="Y33" s="76">
        <v>3.4722222222222224E-4</v>
      </c>
      <c r="Z3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3" s="47"/>
      <c r="AC33" s="39">
        <f t="shared" si="3"/>
        <v>0.79166666666666652</v>
      </c>
      <c r="AD33" s="82" t="s">
        <v>67</v>
      </c>
      <c r="AE33" s="73">
        <f>MOD(Tableau5[[#This Row],[Heure ]]+Tableau5[[#This Row],[Durée]],1)</f>
        <v>0.80972222222222212</v>
      </c>
      <c r="AF33" s="75">
        <v>1.8055555555555557E-2</v>
      </c>
      <c r="AG33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H33" s="64"/>
      <c r="AJ33" s="39">
        <f t="shared" si="4"/>
        <v>0.64305555555555538</v>
      </c>
      <c r="AK33" s="82" t="s">
        <v>17</v>
      </c>
      <c r="AL33" s="73">
        <f>MOD(SAMEDI[[#This Row],[Heure ]]+SAMEDI[[#This Row],[Durée]],1)</f>
        <v>0.64583333333333315</v>
      </c>
      <c r="AM33" s="75">
        <v>2.7777777777777779E-3</v>
      </c>
      <c r="AN3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3" s="64"/>
      <c r="AQ33" s="49">
        <f>MOD(AQ32+AT32,1)</f>
        <v>0.22638888888888883</v>
      </c>
      <c r="AR33" s="55" t="s">
        <v>19</v>
      </c>
      <c r="AS33" s="73">
        <f>MOD(DIMANCHE[[#This Row],[Heure ]]+DIMANCHE[[#This Row],[Durée]],1)</f>
        <v>0.23472222222222217</v>
      </c>
      <c r="AT33" s="75">
        <v>8.3333333333333332E-3</v>
      </c>
      <c r="AU3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émission sur l’industrie et l’innovation genevoise</v>
      </c>
      <c r="AV33" s="64"/>
    </row>
    <row r="34" spans="1:48" ht="18" thickBot="1" x14ac:dyDescent="0.25">
      <c r="A34" s="16">
        <f t="shared" si="6"/>
        <v>0.79583333333333328</v>
      </c>
      <c r="B34" s="55" t="s">
        <v>46</v>
      </c>
      <c r="C34" s="57">
        <f>MOD(Tableau2[[#This Row],[Heure ]]+Tableau2[[#This Row],[Durée]],1)</f>
        <v>0.80972222222222212</v>
      </c>
      <c r="D34" s="75">
        <v>1.3888888888888888E-2</v>
      </c>
      <c r="E34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 débat politique et citoyen présenté par Pascal Décaillet</v>
      </c>
      <c r="F34" s="62"/>
      <c r="H34" s="16">
        <f t="shared" si="0"/>
        <v>0.79548611111111101</v>
      </c>
      <c r="I34" s="55" t="s">
        <v>36</v>
      </c>
      <c r="J34" s="70">
        <f>MOD(Tableau1[[#This Row],[Heure ]]+Tableau1[[#This Row],[Durée]],1)</f>
        <v>0.79583333333333328</v>
      </c>
      <c r="K34" s="77">
        <v>3.4722222222222224E-4</v>
      </c>
      <c r="L34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4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4" s="39">
        <f t="shared" si="1"/>
        <v>0.79548611111111101</v>
      </c>
      <c r="P34" s="55" t="s">
        <v>36</v>
      </c>
      <c r="Q34" s="68">
        <f>MOD(Mercredi[[#This Row],[Heure ]]+Mercredi[[#This Row],[Durée]],1)</f>
        <v>0.79583333333333328</v>
      </c>
      <c r="R34" s="75">
        <v>3.4722222222222224E-4</v>
      </c>
      <c r="S34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4" s="62"/>
      <c r="V34" s="39">
        <f t="shared" si="2"/>
        <v>0.79548611111111101</v>
      </c>
      <c r="W34" s="82" t="s">
        <v>36</v>
      </c>
      <c r="X34" s="68">
        <f>MOD(Jeudi[[#This Row],[Heure ]]+Jeudi[[#This Row],[Durée]],1)</f>
        <v>0.79583333333333328</v>
      </c>
      <c r="Y34" s="76">
        <v>3.4722222222222224E-4</v>
      </c>
      <c r="Z3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4" s="46"/>
      <c r="AC34" s="39">
        <f>MOD(AC33+AF33,1)</f>
        <v>0.80972222222222212</v>
      </c>
      <c r="AD34" s="82" t="s">
        <v>29</v>
      </c>
      <c r="AE34" s="72">
        <f>MOD(Tableau5[[#This Row],[Heure ]]+Tableau5[[#This Row],[Durée]],1)</f>
        <v>0.81249999999999989</v>
      </c>
      <c r="AF34" s="75">
        <v>2.7777777777777779E-3</v>
      </c>
      <c r="AG34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4" s="64"/>
      <c r="AJ34" s="39">
        <f t="shared" si="4"/>
        <v>0.64583333333333315</v>
      </c>
      <c r="AK34" s="82" t="s">
        <v>37</v>
      </c>
      <c r="AL34" s="72">
        <f>MOD(SAMEDI[[#This Row],[Heure ]]+SAMEDI[[#This Row],[Durée]],1)</f>
        <v>0.66388888888888875</v>
      </c>
      <c r="AM34" s="75">
        <v>1.8055555555555557E-2</v>
      </c>
      <c r="AN3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4" s="64"/>
      <c r="AQ34" s="49">
        <f t="shared" si="5"/>
        <v>0.23472222222222217</v>
      </c>
      <c r="AR34" s="55" t="s">
        <v>83</v>
      </c>
      <c r="AS34" s="72">
        <f>MOD(DIMANCHE[[#This Row],[Heure ]]+DIMANCHE[[#This Row],[Durée]],1)</f>
        <v>0.23888888888888885</v>
      </c>
      <c r="AT34" s="75">
        <v>4.1666666666666666E-3</v>
      </c>
      <c r="AU3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Au coeur de la formation et de l'apprentissage</v>
      </c>
      <c r="AV34" s="64"/>
    </row>
    <row r="35" spans="1:48" ht="33" thickBot="1" x14ac:dyDescent="0.25">
      <c r="A35" s="16">
        <f t="shared" si="6"/>
        <v>0.80972222222222212</v>
      </c>
      <c r="B35" s="55" t="s">
        <v>29</v>
      </c>
      <c r="C35" s="32">
        <f>MOD(Tableau2[[#This Row],[Heure ]]+Tableau2[[#This Row],[Durée]],1)</f>
        <v>0.81249999999999989</v>
      </c>
      <c r="D35" s="75">
        <v>2.7777777777777779E-3</v>
      </c>
      <c r="E35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5" s="62"/>
      <c r="H35" s="16">
        <f t="shared" si="0"/>
        <v>0.79583333333333328</v>
      </c>
      <c r="I35" s="55" t="s">
        <v>46</v>
      </c>
      <c r="J35" s="69">
        <f>MOD(Tableau1[[#This Row],[Heure ]]+Tableau1[[#This Row],[Durée]],1)</f>
        <v>0.80972222222222212</v>
      </c>
      <c r="K35" s="77">
        <v>1.3888888888888888E-2</v>
      </c>
      <c r="L35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Le débat politique et citoyen présenté par Pascal Décaillet</v>
      </c>
      <c r="M35" s="64"/>
      <c r="O35" s="39">
        <f t="shared" si="1"/>
        <v>0.79583333333333328</v>
      </c>
      <c r="P35" s="55" t="s">
        <v>46</v>
      </c>
      <c r="Q35" s="67">
        <f>MOD(Mercredi[[#This Row],[Heure ]]+Mercredi[[#This Row],[Durée]],1)</f>
        <v>0.80972222222222212</v>
      </c>
      <c r="R35" s="75">
        <v>1.3888888888888888E-2</v>
      </c>
      <c r="S35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Le débat politique et citoyen présenté par Pascal Décaillet</v>
      </c>
      <c r="T35" s="62"/>
      <c r="V35" s="39">
        <f t="shared" si="2"/>
        <v>0.79583333333333328</v>
      </c>
      <c r="W35" s="82" t="s">
        <v>46</v>
      </c>
      <c r="X35" s="67">
        <f>MOD(Jeudi[[#This Row],[Heure ]]+Jeudi[[#This Row],[Durée]],1)</f>
        <v>0.80972222222222212</v>
      </c>
      <c r="Y35" s="76">
        <v>1.3888888888888888E-2</v>
      </c>
      <c r="Z3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débat politique et citoyen présenté par Pascal Décaillet</v>
      </c>
      <c r="AA35" s="47"/>
      <c r="AC35" s="39">
        <f t="shared" si="3"/>
        <v>0.81249999999999989</v>
      </c>
      <c r="AD35" s="82" t="s">
        <v>13</v>
      </c>
      <c r="AE35" s="73">
        <f>MOD(Tableau5[[#This Row],[Heure ]]+Tableau5[[#This Row],[Durée]],1)</f>
        <v>0.85416666666666652</v>
      </c>
      <c r="AF35" s="75">
        <v>4.1666666666666664E-2</v>
      </c>
      <c r="AG35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5" s="64"/>
      <c r="AJ35" s="39">
        <f t="shared" si="4"/>
        <v>0.66388888888888875</v>
      </c>
      <c r="AK35" s="82" t="s">
        <v>18</v>
      </c>
      <c r="AL35" s="73">
        <f>MOD(SAMEDI[[#This Row],[Heure ]]+SAMEDI[[#This Row],[Durée]],1)</f>
        <v>0.66666666666666652</v>
      </c>
      <c r="AM35" s="75">
        <v>2.7777777777777779E-3</v>
      </c>
      <c r="AN3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5" s="64"/>
      <c r="AQ35" s="49">
        <f t="shared" si="5"/>
        <v>0.23888888888888885</v>
      </c>
      <c r="AR35" s="55" t="s">
        <v>26</v>
      </c>
      <c r="AS35" s="73">
        <f>MOD(DIMANCHE[[#This Row],[Heure ]]+DIMANCHE[[#This Row],[Durée]],1)</f>
        <v>0.24444444444444441</v>
      </c>
      <c r="AT35" s="75">
        <v>5.5555555555555558E-3</v>
      </c>
      <c r="AU3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fois par mois, découvrez le projet de coopération d’une ONG genevoise</v>
      </c>
      <c r="AV35" s="64"/>
    </row>
    <row r="36" spans="1:48" ht="18" thickBot="1" x14ac:dyDescent="0.25">
      <c r="A36" s="16">
        <f t="shared" si="6"/>
        <v>0.81249999999999989</v>
      </c>
      <c r="B36" s="55" t="s">
        <v>32</v>
      </c>
      <c r="C36" s="57">
        <f>MOD(Tableau2[[#This Row],[Heure ]]+Tableau2[[#This Row],[Durée]],1)</f>
        <v>0.83055555555555549</v>
      </c>
      <c r="D36" s="75">
        <v>1.8055555555555557E-2</v>
      </c>
      <c r="E36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Plongée dans les métiers d’urgence avec Denis Palma</v>
      </c>
      <c r="F36" s="62"/>
      <c r="H36" s="16">
        <f t="shared" si="0"/>
        <v>0.80972222222222212</v>
      </c>
      <c r="I36" s="55" t="s">
        <v>29</v>
      </c>
      <c r="J36" s="70">
        <f>MOD(Tableau1[[#This Row],[Heure ]]+Tableau1[[#This Row],[Durée]],1)</f>
        <v>0.81249999999999989</v>
      </c>
      <c r="K36" s="77">
        <v>2.7777777777777779E-3</v>
      </c>
      <c r="L36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6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6" s="39">
        <f t="shared" si="1"/>
        <v>0.80972222222222212</v>
      </c>
      <c r="P36" s="55" t="s">
        <v>29</v>
      </c>
      <c r="Q36" s="68">
        <f>MOD(Mercredi[[#This Row],[Heure ]]+Mercredi[[#This Row],[Durée]],1)</f>
        <v>0.81249999999999989</v>
      </c>
      <c r="R36" s="75">
        <v>2.7777777777777779E-3</v>
      </c>
      <c r="S36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6" s="62"/>
      <c r="V36" s="39">
        <f t="shared" si="2"/>
        <v>0.80972222222222212</v>
      </c>
      <c r="W36" s="82" t="s">
        <v>29</v>
      </c>
      <c r="X36" s="68">
        <f>MOD(Jeudi[[#This Row],[Heure ]]+Jeudi[[#This Row],[Durée]],1)</f>
        <v>0.81249999999999989</v>
      </c>
      <c r="Y36" s="76">
        <v>2.7777777777777779E-3</v>
      </c>
      <c r="Z3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6" s="46"/>
      <c r="AC36" s="39">
        <f t="shared" si="3"/>
        <v>0.85416666666666652</v>
      </c>
      <c r="AD36" s="82" t="s">
        <v>13</v>
      </c>
      <c r="AE36" s="72">
        <f>MOD(Tableau5[[#This Row],[Heure ]]+Tableau5[[#This Row],[Durée]],1)</f>
        <v>0.89583333333333315</v>
      </c>
      <c r="AF36" s="75">
        <v>4.1666666666666664E-2</v>
      </c>
      <c r="AG36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6" s="64"/>
      <c r="AJ36" s="39">
        <f t="shared" si="4"/>
        <v>0.66666666666666652</v>
      </c>
      <c r="AK36" s="82" t="s">
        <v>40</v>
      </c>
      <c r="AL36" s="72">
        <f>MOD(SAMEDI[[#This Row],[Heure ]]+SAMEDI[[#This Row],[Durée]],1)</f>
        <v>0.68472222222222212</v>
      </c>
      <c r="AM36" s="75">
        <v>1.8055555555555557E-2</v>
      </c>
      <c r="AN3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6" s="64"/>
      <c r="AQ36" s="49">
        <f t="shared" si="5"/>
        <v>0.24444444444444441</v>
      </c>
      <c r="AR36" s="55" t="s">
        <v>17</v>
      </c>
      <c r="AS36" s="72">
        <f>MOD(DIMANCHE[[#This Row],[Heure ]]+DIMANCHE[[#This Row],[Durée]],1)</f>
        <v>0.24722222222222218</v>
      </c>
      <c r="AT36" s="75">
        <v>2.7777777777777779E-3</v>
      </c>
      <c r="AU3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36" s="64"/>
    </row>
    <row r="37" spans="1:48" ht="33" thickBot="1" x14ac:dyDescent="0.25">
      <c r="A37" s="16">
        <f t="shared" si="6"/>
        <v>0.83055555555555549</v>
      </c>
      <c r="B37" s="55" t="s">
        <v>18</v>
      </c>
      <c r="C37" s="32">
        <f>MOD(Tableau2[[#This Row],[Heure ]]+Tableau2[[#This Row],[Durée]],1)</f>
        <v>0.83333333333333326</v>
      </c>
      <c r="D37" s="75">
        <v>2.7777777777777779E-3</v>
      </c>
      <c r="E37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7" s="62"/>
      <c r="H37" s="16">
        <f t="shared" si="0"/>
        <v>0.81249999999999989</v>
      </c>
      <c r="I37" s="55" t="s">
        <v>67</v>
      </c>
      <c r="J37" s="69">
        <f>MOD(Tableau1[[#This Row],[Heure ]]+Tableau1[[#This Row],[Durée]],1)</f>
        <v>0.83055555555555549</v>
      </c>
      <c r="K37" s="77">
        <v>1.8055555555555557E-2</v>
      </c>
      <c r="L37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M37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7" s="39">
        <f t="shared" si="1"/>
        <v>0.81249999999999989</v>
      </c>
      <c r="P37" s="55" t="s">
        <v>73</v>
      </c>
      <c r="Q37" s="67">
        <f>MOD(Mercredi[[#This Row],[Heure ]]+Mercredi[[#This Row],[Durée]],1)</f>
        <v>0.83055555555555549</v>
      </c>
      <c r="R37" s="75">
        <v>1.8055555555555557E-2</v>
      </c>
      <c r="S37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magazine de la durabilité présenté par Philippe Verdier</v>
      </c>
      <c r="T37" s="62"/>
      <c r="V37" s="39">
        <f t="shared" si="2"/>
        <v>0.81249999999999989</v>
      </c>
      <c r="W37" s="82" t="s">
        <v>47</v>
      </c>
      <c r="X37" s="67">
        <f>MOD(Jeudi[[#This Row],[Heure ]]+Jeudi[[#This Row],[Durée]],1)</f>
        <v>0.83055555555555549</v>
      </c>
      <c r="Y37" s="76">
        <v>1.8055555555555557E-2</v>
      </c>
      <c r="Z3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L’émission transfrontalière présentée par Céline Argento</v>
      </c>
      <c r="AA37" s="47"/>
      <c r="AC37" s="39">
        <f t="shared" si="3"/>
        <v>0.89583333333333315</v>
      </c>
      <c r="AD37" s="82" t="s">
        <v>13</v>
      </c>
      <c r="AE37" s="73">
        <f>MOD(Tableau5[[#This Row],[Heure ]]+Tableau5[[#This Row],[Durée]],1)</f>
        <v>0.93749999999999978</v>
      </c>
      <c r="AF37" s="75">
        <v>4.1666666666666664E-2</v>
      </c>
      <c r="AG37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7" s="64"/>
      <c r="AJ37" s="39">
        <f t="shared" si="4"/>
        <v>0.68472222222222212</v>
      </c>
      <c r="AK37" s="82" t="s">
        <v>14</v>
      </c>
      <c r="AL37" s="73">
        <f>MOD(SAMEDI[[#This Row],[Heure ]]+SAMEDI[[#This Row],[Durée]],1)</f>
        <v>0.69305555555555542</v>
      </c>
      <c r="AM37" s="75">
        <v>8.3333333333333332E-3</v>
      </c>
      <c r="AN3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7" s="64"/>
      <c r="AQ37" s="49">
        <f t="shared" si="5"/>
        <v>0.24722222222222218</v>
      </c>
      <c r="AR37" s="55" t="s">
        <v>18</v>
      </c>
      <c r="AS37" s="73">
        <f>MOD(DIMANCHE[[#This Row],[Heure ]]+DIMANCHE[[#This Row],[Durée]],1)</f>
        <v>0.24999999999999994</v>
      </c>
      <c r="AT37" s="75">
        <v>2.7777777777777779E-3</v>
      </c>
      <c r="AU3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37" s="64"/>
    </row>
    <row r="38" spans="1:48" ht="33" thickBot="1" x14ac:dyDescent="0.25">
      <c r="A38" s="16">
        <f t="shared" si="6"/>
        <v>0.83333333333333326</v>
      </c>
      <c r="B38" s="55" t="s">
        <v>24</v>
      </c>
      <c r="C38" s="57">
        <f>MOD(Tableau2[[#This Row],[Heure ]]+Tableau2[[#This Row],[Durée]],1)</f>
        <v>0.8388888888888888</v>
      </c>
      <c r="D38" s="75">
        <v>5.5555555555555558E-3</v>
      </c>
      <c r="E38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>Le magazine du terroir genevois présenté par Valentin Emery</v>
      </c>
      <c r="F38" s="62"/>
      <c r="H38" s="16">
        <f t="shared" si="0"/>
        <v>0.83055555555555549</v>
      </c>
      <c r="I38" s="55" t="s">
        <v>18</v>
      </c>
      <c r="J38" s="70">
        <f>MOD(Tableau1[[#This Row],[Heure ]]+Tableau1[[#This Row],[Durée]],1)</f>
        <v>0.83333333333333326</v>
      </c>
      <c r="K38" s="77">
        <v>2.7777777777777779E-3</v>
      </c>
      <c r="L38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38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38" s="39">
        <f t="shared" si="1"/>
        <v>0.83055555555555549</v>
      </c>
      <c r="P38" s="55" t="s">
        <v>18</v>
      </c>
      <c r="Q38" s="68">
        <f>MOD(Mercredi[[#This Row],[Heure ]]+Mercredi[[#This Row],[Durée]],1)</f>
        <v>0.83333333333333326</v>
      </c>
      <c r="R38" s="75">
        <v>2.7777777777777779E-3</v>
      </c>
      <c r="S38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38" s="62"/>
      <c r="V38" s="39">
        <f t="shared" si="2"/>
        <v>0.83055555555555549</v>
      </c>
      <c r="W38" s="82" t="s">
        <v>18</v>
      </c>
      <c r="X38" s="68">
        <f>MOD(Jeudi[[#This Row],[Heure ]]+Jeudi[[#This Row],[Durée]],1)</f>
        <v>0.83333333333333326</v>
      </c>
      <c r="Y38" s="76">
        <v>2.7777777777777779E-3</v>
      </c>
      <c r="Z3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38" s="46"/>
      <c r="AC38" s="39">
        <f t="shared" si="3"/>
        <v>0.93749999999999978</v>
      </c>
      <c r="AD38" s="82" t="s">
        <v>13</v>
      </c>
      <c r="AE38" s="72">
        <f>MOD(Tableau5[[#This Row],[Heure ]]+Tableau5[[#This Row],[Durée]],1)</f>
        <v>0.97916666666666641</v>
      </c>
      <c r="AF38" s="75">
        <v>4.1666666666666664E-2</v>
      </c>
      <c r="AG38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8" s="64"/>
      <c r="AJ38" s="39">
        <f t="shared" si="4"/>
        <v>0.69305555555555542</v>
      </c>
      <c r="AK38" s="82" t="s">
        <v>16</v>
      </c>
      <c r="AL38" s="72">
        <f>MOD(SAMEDI[[#This Row],[Heure ]]+SAMEDI[[#This Row],[Durée]],1)</f>
        <v>0.70138888888888873</v>
      </c>
      <c r="AM38" s="75">
        <v>8.3333333333333332E-3</v>
      </c>
      <c r="AN3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38" s="64"/>
      <c r="AQ38" s="49">
        <f t="shared" si="5"/>
        <v>0.24999999999999994</v>
      </c>
      <c r="AR38" s="55" t="s">
        <v>69</v>
      </c>
      <c r="AS38" s="72">
        <f>MOD(DIMANCHE[[#This Row],[Heure ]]+DIMANCHE[[#This Row],[Durée]],1)</f>
        <v>0.2541666666666666</v>
      </c>
      <c r="AT38" s="75">
        <v>4.1666666666666666E-3</v>
      </c>
      <c r="AU3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La culture à Genève c’est Cult.</v>
      </c>
      <c r="AV38" s="64"/>
    </row>
    <row r="39" spans="1:48" ht="33" thickBot="1" x14ac:dyDescent="0.25">
      <c r="A39" s="16">
        <f t="shared" si="6"/>
        <v>0.8388888888888888</v>
      </c>
      <c r="B39" s="55" t="s">
        <v>14</v>
      </c>
      <c r="C39" s="32">
        <f>MOD(Tableau2[[#This Row],[Heure ]]+Tableau2[[#This Row],[Durée]],1)</f>
        <v>0.8472222222222221</v>
      </c>
      <c r="D39" s="75">
        <v>8.3333333333333332E-3</v>
      </c>
      <c r="E39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39" s="62"/>
      <c r="H39" s="16">
        <f t="shared" si="0"/>
        <v>0.83333333333333326</v>
      </c>
      <c r="I39" s="55" t="s">
        <v>26</v>
      </c>
      <c r="J39" s="69">
        <f>MOD(Tableau1[[#This Row],[Heure ]]+Tableau1[[#This Row],[Durée]],1)</f>
        <v>0.8388888888888888</v>
      </c>
      <c r="K39" s="77">
        <v>5.5555555555555558E-3</v>
      </c>
      <c r="L39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Une fois par mois, découvrez le projet de coopération d’une ONG genevoise</v>
      </c>
      <c r="M39" s="64"/>
      <c r="O39" s="39">
        <f t="shared" si="1"/>
        <v>0.83333333333333326</v>
      </c>
      <c r="P39" s="55" t="s">
        <v>30</v>
      </c>
      <c r="Q39" s="67">
        <f>MOD(Mercredi[[#This Row],[Heure ]]+Mercredi[[#This Row],[Durée]],1)</f>
        <v>0.84166666666666656</v>
      </c>
      <c r="R39" s="75">
        <v>8.3333333333333332E-3</v>
      </c>
      <c r="S39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Le magazine sur la nature proposé par Coline Utz</v>
      </c>
      <c r="T39" s="62"/>
      <c r="V39" s="39">
        <f t="shared" si="2"/>
        <v>0.83333333333333326</v>
      </c>
      <c r="W39" s="82" t="s">
        <v>23</v>
      </c>
      <c r="X39" s="67">
        <f>MOD(Jeudi[[#This Row],[Heure ]]+Jeudi[[#This Row],[Durée]],1)</f>
        <v>0.8388888888888888</v>
      </c>
      <c r="Y39" s="76">
        <v>5.5555555555555558E-3</v>
      </c>
      <c r="Z3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rendez-vous sportif des clubs du Servette (football, hockey, rugby)</v>
      </c>
      <c r="AA39" s="47"/>
      <c r="AC39" s="39">
        <f t="shared" si="3"/>
        <v>0.97916666666666641</v>
      </c>
      <c r="AD39" s="82" t="s">
        <v>13</v>
      </c>
      <c r="AE39" s="73">
        <f>MOD(Tableau5[[#This Row],[Heure ]]+Tableau5[[#This Row],[Durée]],1)</f>
        <v>2.0833333333333037E-2</v>
      </c>
      <c r="AF39" s="75">
        <v>4.1666666666666664E-2</v>
      </c>
      <c r="AG39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39" s="64"/>
      <c r="AJ39" s="39">
        <f t="shared" si="4"/>
        <v>0.70138888888888873</v>
      </c>
      <c r="AK39" s="82" t="s">
        <v>23</v>
      </c>
      <c r="AL39" s="73">
        <f>MOD(SAMEDI[[#This Row],[Heure ]]+SAMEDI[[#This Row],[Durée]],1)</f>
        <v>0.70694444444444426</v>
      </c>
      <c r="AM39" s="75">
        <v>5.5555555555555558E-3</v>
      </c>
      <c r="AN3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rendez-vous sportif des clubs du Servette (football, hockey, rugby)</v>
      </c>
      <c r="AO39" s="64"/>
      <c r="AQ39" s="49">
        <f t="shared" si="5"/>
        <v>0.2541666666666666</v>
      </c>
      <c r="AR39" s="55" t="s">
        <v>25</v>
      </c>
      <c r="AS39" s="73">
        <f>MOD(DIMANCHE[[#This Row],[Heure ]]+DIMANCHE[[#This Row],[Durée]],1)</f>
        <v>0.25833333333333325</v>
      </c>
      <c r="AT39" s="75">
        <v>4.1666666666666666E-3</v>
      </c>
      <c r="AU3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porte-voix de la musique actuelle</v>
      </c>
      <c r="AV39" s="64"/>
    </row>
    <row r="40" spans="1:48" ht="33" thickBot="1" x14ac:dyDescent="0.25">
      <c r="A40" s="16">
        <f t="shared" si="6"/>
        <v>0.8472222222222221</v>
      </c>
      <c r="B40" s="55" t="s">
        <v>17</v>
      </c>
      <c r="C40" s="57">
        <f>MOD(Tableau2[[#This Row],[Heure ]]+Tableau2[[#This Row],[Durée]],1)</f>
        <v>0.85138888888888875</v>
      </c>
      <c r="D40" s="75">
        <v>4.1666666666666666E-3</v>
      </c>
      <c r="E40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0" s="62"/>
      <c r="H40" s="16">
        <f t="shared" si="0"/>
        <v>0.8388888888888888</v>
      </c>
      <c r="I40" s="55" t="s">
        <v>48</v>
      </c>
      <c r="J40" s="70">
        <f>MOD(Tableau1[[#This Row],[Heure ]]+Tableau1[[#This Row],[Durée]],1)</f>
        <v>0.84305555555555545</v>
      </c>
      <c r="K40" s="77">
        <v>4.1666666666666666E-3</v>
      </c>
      <c r="L40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Au coeur de la formation et de l'apprentissage</v>
      </c>
      <c r="M40" s="64"/>
      <c r="O40" s="39">
        <f>MOD(O39+R39,1)</f>
        <v>0.84166666666666656</v>
      </c>
      <c r="P40" s="55" t="s">
        <v>72</v>
      </c>
      <c r="Q40" s="68">
        <f>MOD(Mercredi[[#This Row],[Heure ]]+Mercredi[[#This Row],[Durée]],1)</f>
        <v>0.84999999999999987</v>
      </c>
      <c r="R40" s="75">
        <v>8.3333333333333332E-3</v>
      </c>
      <c r="S40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>Les bénévoles et les associations sportives à l’honneur</v>
      </c>
      <c r="T40" s="62"/>
      <c r="V40" s="39">
        <f>MOD(V39+Y39,1)</f>
        <v>0.8388888888888888</v>
      </c>
      <c r="W40" s="82" t="s">
        <v>69</v>
      </c>
      <c r="X40" s="68">
        <f>MOD(Jeudi[[#This Row],[Heure ]]+Jeudi[[#This Row],[Durée]],1)</f>
        <v>0.84305555555555545</v>
      </c>
      <c r="Y40" s="76">
        <v>4.1666666666666666E-3</v>
      </c>
      <c r="Z4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La culture à Genève c’est Cult.</v>
      </c>
      <c r="AA40" s="46"/>
      <c r="AC40" s="39">
        <f t="shared" si="3"/>
        <v>2.0833333333333037E-2</v>
      </c>
      <c r="AD40" s="82" t="s">
        <v>17</v>
      </c>
      <c r="AE40" s="72">
        <f>MOD(Tableau5[[#This Row],[Heure ]]+Tableau5[[#This Row],[Durée]],1)</f>
        <v>2.1527777777777483E-2</v>
      </c>
      <c r="AF40" s="75">
        <v>6.9444444444444447E-4</v>
      </c>
      <c r="AG40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0" s="64"/>
      <c r="AJ40" s="39">
        <f t="shared" si="4"/>
        <v>0.70694444444444426</v>
      </c>
      <c r="AK40" s="82" t="s">
        <v>18</v>
      </c>
      <c r="AL40" s="72">
        <f>MOD(SAMEDI[[#This Row],[Heure ]]+SAMEDI[[#This Row],[Durée]],1)</f>
        <v>0.70833333333333315</v>
      </c>
      <c r="AM40" s="75">
        <v>1.3888888888888889E-3</v>
      </c>
      <c r="AN4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0" s="64"/>
      <c r="AQ40" s="49">
        <f t="shared" si="5"/>
        <v>0.25833333333333325</v>
      </c>
      <c r="AR40" s="55" t="s">
        <v>23</v>
      </c>
      <c r="AS40" s="72">
        <f>MOD(DIMANCHE[[#This Row],[Heure ]]+DIMANCHE[[#This Row],[Durée]],1)</f>
        <v>0.26388888888888878</v>
      </c>
      <c r="AT40" s="75">
        <v>5.5555555555555558E-3</v>
      </c>
      <c r="AU4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rendez-vous sportif des clubs du Servette (football, hockey, rugby)</v>
      </c>
      <c r="AV40" s="64"/>
    </row>
    <row r="41" spans="1:48" ht="33" thickBot="1" x14ac:dyDescent="0.25">
      <c r="A41" s="16">
        <f t="shared" si="6"/>
        <v>0.85138888888888875</v>
      </c>
      <c r="B41" s="55" t="s">
        <v>29</v>
      </c>
      <c r="C41" s="32">
        <f>MOD(Tableau2[[#This Row],[Heure ]]+Tableau2[[#This Row],[Durée]],1)</f>
        <v>0.85416666666666652</v>
      </c>
      <c r="D41" s="75">
        <v>2.7777777777777779E-3</v>
      </c>
      <c r="E41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1" s="62"/>
      <c r="H41" s="16">
        <f t="shared" si="0"/>
        <v>0.84305555555555545</v>
      </c>
      <c r="I41" s="55" t="s">
        <v>19</v>
      </c>
      <c r="J41" s="69">
        <f>MOD(Tableau1[[#This Row],[Heure ]]+Tableau1[[#This Row],[Durée]],1)</f>
        <v>0.85138888888888875</v>
      </c>
      <c r="K41" s="77">
        <v>8.3333333333333332E-3</v>
      </c>
      <c r="L41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>Une émission sur l’industrie et l’innovation genevoise</v>
      </c>
      <c r="M41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1" s="39">
        <f t="shared" si="1"/>
        <v>0.84999999999999987</v>
      </c>
      <c r="P41" s="55" t="s">
        <v>17</v>
      </c>
      <c r="Q41" s="67">
        <f>MOD(Mercredi[[#This Row],[Heure ]]+Mercredi[[#This Row],[Durée]],1)</f>
        <v>0.85138888888888875</v>
      </c>
      <c r="R41" s="75">
        <v>1.3888888888888889E-3</v>
      </c>
      <c r="S41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1" s="62"/>
      <c r="V41" s="39">
        <f t="shared" si="2"/>
        <v>0.84305555555555545</v>
      </c>
      <c r="W41" s="82" t="s">
        <v>25</v>
      </c>
      <c r="X41" s="67">
        <f>MOD(Jeudi[[#This Row],[Heure ]]+Jeudi[[#This Row],[Durée]],1)</f>
        <v>0.8472222222222221</v>
      </c>
      <c r="Y41" s="76">
        <v>4.1666666666666666E-3</v>
      </c>
      <c r="Z4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porte-voix de la musique actuelle</v>
      </c>
      <c r="AA41" s="47"/>
      <c r="AC41" s="39">
        <f>MOD(AC40+AF40,1)</f>
        <v>2.1527777777777483E-2</v>
      </c>
      <c r="AD41" s="82" t="s">
        <v>29</v>
      </c>
      <c r="AE41" s="73">
        <f>MOD(Tableau5[[#This Row],[Heure ]]+Tableau5[[#This Row],[Durée]],1)</f>
        <v>2.4305555555555261E-2</v>
      </c>
      <c r="AF41" s="75">
        <v>2.7777777777777779E-3</v>
      </c>
      <c r="AG41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1" s="64"/>
      <c r="AJ41" s="39">
        <f t="shared" si="4"/>
        <v>0.70833333333333315</v>
      </c>
      <c r="AK41" s="82" t="s">
        <v>45</v>
      </c>
      <c r="AL41" s="73">
        <f>MOD(SAMEDI[[#This Row],[Heure ]]+SAMEDI[[#This Row],[Durée]],1)</f>
        <v>0.72638888888888875</v>
      </c>
      <c r="AM41" s="75">
        <v>1.8055555555555557E-2</v>
      </c>
      <c r="AN4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1" s="64"/>
      <c r="AQ41" s="49">
        <f t="shared" si="5"/>
        <v>0.26388888888888878</v>
      </c>
      <c r="AR41" s="55" t="s">
        <v>26</v>
      </c>
      <c r="AS41" s="73">
        <f>MOD(DIMANCHE[[#This Row],[Heure ]]+DIMANCHE[[#This Row],[Durée]],1)</f>
        <v>0.26944444444444432</v>
      </c>
      <c r="AT41" s="75">
        <v>5.5555555555555558E-3</v>
      </c>
      <c r="AU4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fois par mois, découvrez le projet de coopération d’une ONG genevoise</v>
      </c>
      <c r="AV41" s="64"/>
    </row>
    <row r="42" spans="1:48" ht="18" thickBot="1" x14ac:dyDescent="0.25">
      <c r="A42" s="16">
        <f t="shared" si="6"/>
        <v>0.85416666666666652</v>
      </c>
      <c r="B42" s="55" t="s">
        <v>13</v>
      </c>
      <c r="C42" s="57">
        <f>MOD(Tableau2[[#This Row],[Heure ]]+Tableau2[[#This Row],[Durée]],1)</f>
        <v>0.89583333333333315</v>
      </c>
      <c r="D42" s="75">
        <v>4.1666666666666664E-2</v>
      </c>
      <c r="E42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2" s="62"/>
      <c r="H42" s="16">
        <f t="shared" si="0"/>
        <v>0.85138888888888875</v>
      </c>
      <c r="I42" s="55" t="s">
        <v>18</v>
      </c>
      <c r="J42" s="70">
        <f>MOD(Tableau1[[#This Row],[Heure ]]+Tableau1[[#This Row],[Durée]],1)</f>
        <v>0.85416666666666652</v>
      </c>
      <c r="K42" s="77">
        <v>2.7777777777777779E-3</v>
      </c>
      <c r="L42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2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2" s="39">
        <f t="shared" si="1"/>
        <v>0.85138888888888875</v>
      </c>
      <c r="P42" s="55" t="s">
        <v>29</v>
      </c>
      <c r="Q42" s="68">
        <f>MOD(Mercredi[[#This Row],[Heure ]]+Mercredi[[#This Row],[Durée]],1)</f>
        <v>0.85416666666666652</v>
      </c>
      <c r="R42" s="75">
        <v>2.7777777777777779E-3</v>
      </c>
      <c r="S42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2" s="62"/>
      <c r="V42" s="39">
        <f t="shared" si="2"/>
        <v>0.8472222222222221</v>
      </c>
      <c r="W42" s="82" t="s">
        <v>49</v>
      </c>
      <c r="X42" s="68">
        <f>MOD(Jeudi[[#This Row],[Heure ]]+Jeudi[[#This Row],[Durée]],1)</f>
        <v>0.84930555555555542</v>
      </c>
      <c r="Y42" s="76">
        <v>2.0833333333333333E-3</v>
      </c>
      <c r="Z4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2" s="46"/>
      <c r="AC42" s="39">
        <f>MOD(AC41+AF41,1)</f>
        <v>2.4305555555555261E-2</v>
      </c>
      <c r="AD42" s="82" t="s">
        <v>13</v>
      </c>
      <c r="AE42" s="72">
        <f>MOD(Tableau5[[#This Row],[Heure ]]+Tableau5[[#This Row],[Durée]],1)</f>
        <v>6.5972222222221932E-2</v>
      </c>
      <c r="AF42" s="75">
        <v>4.1666666666666664E-2</v>
      </c>
      <c r="AG42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2" s="64"/>
      <c r="AJ42" s="39">
        <f t="shared" si="4"/>
        <v>0.72638888888888875</v>
      </c>
      <c r="AK42" s="82" t="s">
        <v>19</v>
      </c>
      <c r="AL42" s="72">
        <f>MOD(SAMEDI[[#This Row],[Heure ]]+SAMEDI[[#This Row],[Durée]],1)</f>
        <v>0.73472222222222205</v>
      </c>
      <c r="AM42" s="75">
        <v>8.3333333333333332E-3</v>
      </c>
      <c r="AN4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émission sur l’industrie et l’innovation genevoise</v>
      </c>
      <c r="AO42" s="64"/>
      <c r="AQ42" s="49">
        <f t="shared" si="5"/>
        <v>0.26944444444444432</v>
      </c>
      <c r="AR42" s="55" t="s">
        <v>17</v>
      </c>
      <c r="AS42" s="72">
        <f>MOD(DIMANCHE[[#This Row],[Heure ]]+DIMANCHE[[#This Row],[Durée]],1)</f>
        <v>0.2708333333333332</v>
      </c>
      <c r="AT42" s="75">
        <v>1.3888888888888889E-3</v>
      </c>
      <c r="AU4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42" s="64"/>
    </row>
    <row r="43" spans="1:48" ht="18" thickBot="1" x14ac:dyDescent="0.25">
      <c r="A43" s="16">
        <f t="shared" si="6"/>
        <v>0.89583333333333315</v>
      </c>
      <c r="B43" s="55" t="s">
        <v>15</v>
      </c>
      <c r="C43" s="32">
        <f>MOD(Tableau2[[#This Row],[Heure ]]+Tableau2[[#This Row],[Durée]],1)</f>
        <v>0.93749999999999978</v>
      </c>
      <c r="D43" s="75">
        <v>4.1666666666666664E-2</v>
      </c>
      <c r="E43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3" s="62"/>
      <c r="H43" s="16">
        <f t="shared" si="0"/>
        <v>0.85416666666666652</v>
      </c>
      <c r="I43" s="55" t="s">
        <v>13</v>
      </c>
      <c r="J43" s="69">
        <f>MOD(Tableau1[[#This Row],[Heure ]]+Tableau1[[#This Row],[Durée]],1)</f>
        <v>0.89583333333333315</v>
      </c>
      <c r="K43" s="77">
        <v>4.1666666666666664E-2</v>
      </c>
      <c r="L43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3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3" s="39">
        <f t="shared" si="1"/>
        <v>0.85416666666666652</v>
      </c>
      <c r="P43" s="55" t="s">
        <v>13</v>
      </c>
      <c r="Q43" s="67">
        <f>MOD(Mercredi[[#This Row],[Heure ]]+Mercredi[[#This Row],[Durée]],1)</f>
        <v>0.89583333333333315</v>
      </c>
      <c r="R43" s="75">
        <v>4.1666666666666664E-2</v>
      </c>
      <c r="S43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3" s="62"/>
      <c r="V43" s="39">
        <f t="shared" si="2"/>
        <v>0.84930555555555542</v>
      </c>
      <c r="W43" s="82" t="s">
        <v>74</v>
      </c>
      <c r="X43" s="67">
        <f>MOD(Jeudi[[#This Row],[Heure ]]+Jeudi[[#This Row],[Durée]],1)</f>
        <v>0.85069444444444431</v>
      </c>
      <c r="Y43" s="76">
        <v>1.3888888888888889E-3</v>
      </c>
      <c r="Z4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3" s="47"/>
      <c r="AC43" s="39">
        <f>MOD(AC42+AF42,1)</f>
        <v>6.5972222222221932E-2</v>
      </c>
      <c r="AD43" s="82" t="s">
        <v>15</v>
      </c>
      <c r="AE43" s="73">
        <f>MOD(Tableau5[[#This Row],[Heure ]]+Tableau5[[#This Row],[Durée]],1)</f>
        <v>0.10763888888888859</v>
      </c>
      <c r="AF43" s="75">
        <v>4.1666666666666664E-2</v>
      </c>
      <c r="AG43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3" s="64"/>
      <c r="AJ43" s="39">
        <f t="shared" si="4"/>
        <v>0.73472222222222205</v>
      </c>
      <c r="AK43" s="82" t="s">
        <v>21</v>
      </c>
      <c r="AL43" s="73">
        <f>MOD(SAMEDI[[#This Row],[Heure ]]+SAMEDI[[#This Row],[Durée]],1)</f>
        <v>0.73888888888888871</v>
      </c>
      <c r="AM43" s="75">
        <v>4.1666666666666666E-3</v>
      </c>
      <c r="AN4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3" s="64"/>
      <c r="AQ43" s="49">
        <f t="shared" si="5"/>
        <v>0.2708333333333332</v>
      </c>
      <c r="AR43" s="55" t="s">
        <v>50</v>
      </c>
      <c r="AS43" s="73">
        <f>MOD(DIMANCHE[[#This Row],[Heure ]]+DIMANCHE[[#This Row],[Durée]],1)</f>
        <v>0.52083333333333326</v>
      </c>
      <c r="AT43" s="75">
        <v>0.25</v>
      </c>
      <c r="AU4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43" s="64"/>
    </row>
    <row r="44" spans="1:48" ht="33" thickBot="1" x14ac:dyDescent="0.25">
      <c r="A44" s="16">
        <f t="shared" si="6"/>
        <v>0.93749999999999978</v>
      </c>
      <c r="B44" s="55" t="s">
        <v>13</v>
      </c>
      <c r="C44" s="57">
        <f>MOD(Tableau2[[#This Row],[Heure ]]+Tableau2[[#This Row],[Durée]],1)</f>
        <v>0.97916666666666641</v>
      </c>
      <c r="D44" s="75">
        <v>4.1666666666666664E-2</v>
      </c>
      <c r="E44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4" s="62"/>
      <c r="H44" s="16">
        <f t="shared" si="0"/>
        <v>0.89583333333333315</v>
      </c>
      <c r="I44" s="55" t="s">
        <v>15</v>
      </c>
      <c r="J44" s="70">
        <f>MOD(Tableau1[[#This Row],[Heure ]]+Tableau1[[#This Row],[Durée]],1)</f>
        <v>0.93749999999999978</v>
      </c>
      <c r="K44" s="77">
        <v>4.1666666666666664E-2</v>
      </c>
      <c r="L44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4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4" s="39">
        <f t="shared" si="1"/>
        <v>0.89583333333333315</v>
      </c>
      <c r="P44" s="55" t="s">
        <v>15</v>
      </c>
      <c r="Q44" s="68">
        <f>MOD(Mercredi[[#This Row],[Heure ]]+Mercredi[[#This Row],[Durée]],1)</f>
        <v>0.93749999999999978</v>
      </c>
      <c r="R44" s="75">
        <v>4.1666666666666664E-2</v>
      </c>
      <c r="S44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4" s="62"/>
      <c r="V44" s="39">
        <f t="shared" si="2"/>
        <v>0.85069444444444431</v>
      </c>
      <c r="W44" s="82" t="s">
        <v>17</v>
      </c>
      <c r="X44" s="68">
        <f>MOD(Jeudi[[#This Row],[Heure ]]+Jeudi[[#This Row],[Durée]],1)</f>
        <v>0.85138888888888875</v>
      </c>
      <c r="Y44" s="76">
        <v>6.9444444444444447E-4</v>
      </c>
      <c r="Z4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4" s="46"/>
      <c r="AC44" s="39">
        <f>MOD(AC43+AF43,1)</f>
        <v>0.10763888888888859</v>
      </c>
      <c r="AD44" s="82" t="s">
        <v>13</v>
      </c>
      <c r="AE44" s="72">
        <f>MOD(Tableau5[[#This Row],[Heure ]]+Tableau5[[#This Row],[Durée]],1)</f>
        <v>0.14930555555555525</v>
      </c>
      <c r="AF44" s="75">
        <v>4.1666666666666664E-2</v>
      </c>
      <c r="AG44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4" s="64"/>
      <c r="AJ44" s="39">
        <f t="shared" si="4"/>
        <v>0.73888888888888871</v>
      </c>
      <c r="AK44" s="82" t="s">
        <v>26</v>
      </c>
      <c r="AL44" s="72">
        <f>MOD(SAMEDI[[#This Row],[Heure ]]+SAMEDI[[#This Row],[Durée]],1)</f>
        <v>0.74444444444444424</v>
      </c>
      <c r="AM44" s="75">
        <v>5.5555555555555558E-3</v>
      </c>
      <c r="AN4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fois par mois, découvrez le projet de coopération d’une ONG genevoise</v>
      </c>
      <c r="AO44" s="64"/>
      <c r="AQ44" s="49">
        <f t="shared" si="5"/>
        <v>0.52083333333333326</v>
      </c>
      <c r="AR44" s="55" t="s">
        <v>19</v>
      </c>
      <c r="AS44" s="72">
        <f>MOD(DIMANCHE[[#This Row],[Heure ]]+DIMANCHE[[#This Row],[Durée]],1)</f>
        <v>0.52916666666666656</v>
      </c>
      <c r="AT44" s="75">
        <v>8.3333333333333332E-3</v>
      </c>
      <c r="AU4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émission sur l’industrie et l’innovation genevoise</v>
      </c>
      <c r="AV44" s="64"/>
    </row>
    <row r="45" spans="1:48" ht="18" thickBot="1" x14ac:dyDescent="0.25">
      <c r="A45" s="16">
        <f t="shared" si="6"/>
        <v>0.97916666666666641</v>
      </c>
      <c r="B45" s="55" t="s">
        <v>15</v>
      </c>
      <c r="C45" s="32">
        <f>MOD(Tableau2[[#This Row],[Heure ]]+Tableau2[[#This Row],[Durée]],1)</f>
        <v>2.0833333333333037E-2</v>
      </c>
      <c r="D45" s="75">
        <v>4.1666666666666664E-2</v>
      </c>
      <c r="E45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5" s="62"/>
      <c r="H45" s="16">
        <f t="shared" si="0"/>
        <v>0.93749999999999978</v>
      </c>
      <c r="I45" s="55" t="s">
        <v>13</v>
      </c>
      <c r="J45" s="69">
        <f>MOD(Tableau1[[#This Row],[Heure ]]+Tableau1[[#This Row],[Durée]],1)</f>
        <v>0.97916666666666641</v>
      </c>
      <c r="K45" s="77">
        <v>4.1666666666666664E-2</v>
      </c>
      <c r="L45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5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5" s="39">
        <f t="shared" si="1"/>
        <v>0.93749999999999978</v>
      </c>
      <c r="P45" s="55" t="s">
        <v>13</v>
      </c>
      <c r="Q45" s="67">
        <f>MOD(Mercredi[[#This Row],[Heure ]]+Mercredi[[#This Row],[Durée]],1)</f>
        <v>0.97916666666666641</v>
      </c>
      <c r="R45" s="75">
        <v>4.1666666666666664E-2</v>
      </c>
      <c r="S45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5" s="62"/>
      <c r="V45" s="39">
        <f t="shared" si="2"/>
        <v>0.85138888888888875</v>
      </c>
      <c r="W45" s="82" t="s">
        <v>29</v>
      </c>
      <c r="X45" s="67">
        <f>MOD(Jeudi[[#This Row],[Heure ]]+Jeudi[[#This Row],[Durée]],1)</f>
        <v>0.85416666666666652</v>
      </c>
      <c r="Y45" s="76">
        <v>2.7777777777777779E-3</v>
      </c>
      <c r="Z4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5" s="47"/>
      <c r="AC45" s="39">
        <f>MOD(AC44+AF44,1)</f>
        <v>0.14930555555555525</v>
      </c>
      <c r="AD45" s="82" t="s">
        <v>15</v>
      </c>
      <c r="AE45" s="73">
        <f>MOD(Tableau5[[#This Row],[Heure ]]+Tableau5[[#This Row],[Durée]],1)</f>
        <v>0.1909722222222219</v>
      </c>
      <c r="AF45" s="75">
        <v>4.1666666666666664E-2</v>
      </c>
      <c r="AG45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5" s="64"/>
      <c r="AJ45" s="39">
        <f t="shared" si="4"/>
        <v>0.74444444444444424</v>
      </c>
      <c r="AK45" s="82" t="s">
        <v>17</v>
      </c>
      <c r="AL45" s="73">
        <f>MOD(SAMEDI[[#This Row],[Heure ]]+SAMEDI[[#This Row],[Durée]],1)</f>
        <v>0.74722222222222201</v>
      </c>
      <c r="AM45" s="75">
        <v>2.7777777777777779E-3</v>
      </c>
      <c r="AN4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5" s="64"/>
      <c r="AQ45" s="49">
        <f>MOD(AQ44+AT44,1)</f>
        <v>0.52916666666666656</v>
      </c>
      <c r="AR45" s="55" t="s">
        <v>30</v>
      </c>
      <c r="AS45" s="73">
        <f>MOD(DIMANCHE[[#This Row],[Heure ]]+DIMANCHE[[#This Row],[Durée]],1)</f>
        <v>0.53749999999999987</v>
      </c>
      <c r="AT45" s="75">
        <v>8.3333333333333332E-3</v>
      </c>
      <c r="AU4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sur la nature proposé par Coline Utz</v>
      </c>
      <c r="AV45" s="64"/>
    </row>
    <row r="46" spans="1:48" ht="18" thickBot="1" x14ac:dyDescent="0.25">
      <c r="A46" s="16">
        <f t="shared" si="6"/>
        <v>2.0833333333333037E-2</v>
      </c>
      <c r="B46" s="56"/>
      <c r="C46" s="57">
        <f>MOD(Tableau2[[#This Row],[Heure ]]+Tableau2[[#This Row],[Durée]],1)</f>
        <v>2.0833333333333037E-2</v>
      </c>
      <c r="D46" s="75"/>
      <c r="E46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6" s="62"/>
      <c r="H46" s="16">
        <f t="shared" si="0"/>
        <v>0.97916666666666641</v>
      </c>
      <c r="I46" s="55" t="s">
        <v>15</v>
      </c>
      <c r="J46" s="70">
        <f>MOD(Tableau1[[#This Row],[Heure ]]+Tableau1[[#This Row],[Durée]],1)</f>
        <v>2.0833333333333037E-2</v>
      </c>
      <c r="K46" s="77">
        <v>4.1666666666666664E-2</v>
      </c>
      <c r="L46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6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6" s="39">
        <f t="shared" si="1"/>
        <v>0.97916666666666641</v>
      </c>
      <c r="P46" s="55" t="s">
        <v>15</v>
      </c>
      <c r="Q46" s="68">
        <f>MOD(Mercredi[[#This Row],[Heure ]]+Mercredi[[#This Row],[Durée]],1)</f>
        <v>2.0833333333333037E-2</v>
      </c>
      <c r="R46" s="75">
        <v>4.1666666666666664E-2</v>
      </c>
      <c r="S46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6" s="62"/>
      <c r="V46" s="39">
        <f t="shared" si="2"/>
        <v>0.85416666666666652</v>
      </c>
      <c r="W46" s="82" t="s">
        <v>13</v>
      </c>
      <c r="X46" s="68">
        <f>MOD(Jeudi[[#This Row],[Heure ]]+Jeudi[[#This Row],[Durée]],1)</f>
        <v>0.89583333333333315</v>
      </c>
      <c r="Y46" s="76">
        <v>4.1666666666666664E-2</v>
      </c>
      <c r="Z4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6" s="46"/>
      <c r="AC46" s="39"/>
      <c r="AD46" s="82"/>
      <c r="AE46" s="72">
        <f>MOD(Tableau5[[#This Row],[Heure ]]+Tableau5[[#This Row],[Durée]],1)</f>
        <v>0</v>
      </c>
      <c r="AF46" s="75"/>
      <c r="AG46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6" s="64"/>
      <c r="AJ46" s="39">
        <f t="shared" si="4"/>
        <v>0.74722222222222201</v>
      </c>
      <c r="AK46" s="82" t="s">
        <v>18</v>
      </c>
      <c r="AL46" s="72">
        <f>MOD(SAMEDI[[#This Row],[Heure ]]+SAMEDI[[#This Row],[Durée]],1)</f>
        <v>0.74999999999999978</v>
      </c>
      <c r="AM46" s="75">
        <v>2.7777777777777779E-3</v>
      </c>
      <c r="AN4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6" s="64"/>
      <c r="AQ46" s="49">
        <f t="shared" si="5"/>
        <v>0.53749999999999987</v>
      </c>
      <c r="AR46" s="55" t="s">
        <v>17</v>
      </c>
      <c r="AS46" s="72">
        <f>MOD(DIMANCHE[[#This Row],[Heure ]]+DIMANCHE[[#This Row],[Durée]],1)</f>
        <v>0.53888888888888875</v>
      </c>
      <c r="AT46" s="75">
        <v>1.3888888888888889E-3</v>
      </c>
      <c r="AU4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46" s="64"/>
    </row>
    <row r="47" spans="1:48" ht="18" thickBot="1" x14ac:dyDescent="0.25">
      <c r="A47" s="30"/>
      <c r="B47" s="56"/>
      <c r="C47" s="32">
        <f>MOD(Tableau2[[#This Row],[Heure ]]+Tableau2[[#This Row],[Durée]],1)</f>
        <v>0</v>
      </c>
      <c r="D47" s="75"/>
      <c r="E47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7" s="62"/>
      <c r="H47" s="16">
        <f t="shared" si="0"/>
        <v>2.0833333333333037E-2</v>
      </c>
      <c r="I47" s="56"/>
      <c r="J47" s="69"/>
      <c r="K47" s="77"/>
      <c r="L47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7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7" s="39">
        <f t="shared" si="1"/>
        <v>2.0833333333333037E-2</v>
      </c>
      <c r="P47" s="56"/>
      <c r="Q47" s="67">
        <f>MOD(Mercredi[[#This Row],[Heure ]]+Mercredi[[#This Row],[Durée]],1)</f>
        <v>2.0833333333333037E-2</v>
      </c>
      <c r="R47" s="75"/>
      <c r="S47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7" s="62"/>
      <c r="V47" s="39">
        <f t="shared" si="2"/>
        <v>0.89583333333333315</v>
      </c>
      <c r="W47" s="82" t="s">
        <v>15</v>
      </c>
      <c r="X47" s="67">
        <f>MOD(Jeudi[[#This Row],[Heure ]]+Jeudi[[#This Row],[Durée]],1)</f>
        <v>0.93749999999999978</v>
      </c>
      <c r="Y47" s="76">
        <v>4.1666666666666664E-2</v>
      </c>
      <c r="Z4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7" s="47"/>
      <c r="AC47" s="38"/>
      <c r="AD47" s="82"/>
      <c r="AE47" s="73">
        <f>MOD(Tableau5[[#This Row],[Heure ]]+Tableau5[[#This Row],[Durée]],1)</f>
        <v>0</v>
      </c>
      <c r="AF47" s="75"/>
      <c r="AG47" s="43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7" s="64"/>
      <c r="AJ47" s="39">
        <f t="shared" si="4"/>
        <v>0.74999999999999978</v>
      </c>
      <c r="AK47" s="82" t="s">
        <v>22</v>
      </c>
      <c r="AL47" s="73">
        <f>MOD(SAMEDI[[#This Row],[Heure ]]+SAMEDI[[#This Row],[Durée]],1)</f>
        <v>0.75416666666666643</v>
      </c>
      <c r="AM47" s="75">
        <v>4.1666666666666666E-3</v>
      </c>
      <c r="AN4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7" s="64"/>
      <c r="AQ47" s="49">
        <f t="shared" si="5"/>
        <v>0.53888888888888875</v>
      </c>
      <c r="AR47" s="55" t="s">
        <v>18</v>
      </c>
      <c r="AS47" s="73">
        <f>MOD(DIMANCHE[[#This Row],[Heure ]]+DIMANCHE[[#This Row],[Durée]],1)</f>
        <v>0.54166666666666652</v>
      </c>
      <c r="AT47" s="75">
        <v>2.7777777777777779E-3</v>
      </c>
      <c r="AU4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47" s="64"/>
    </row>
    <row r="48" spans="1:48" ht="18" thickBot="1" x14ac:dyDescent="0.25">
      <c r="A48" s="16"/>
      <c r="B48" s="56"/>
      <c r="C48" s="57">
        <f>MOD(Tableau2[[#This Row],[Heure ]]+Tableau2[[#This Row],[Durée]],1)</f>
        <v>0</v>
      </c>
      <c r="D48" s="75"/>
      <c r="E48" s="58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8" s="62"/>
      <c r="H48" s="16"/>
      <c r="I48" s="56"/>
      <c r="J48" s="70"/>
      <c r="K48" s="77"/>
      <c r="L48" s="33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8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8" s="39"/>
      <c r="P48" s="56"/>
      <c r="Q48" s="68">
        <f>MOD(Mercredi[[#This Row],[Heure ]]+Mercredi[[#This Row],[Durée]],1)</f>
        <v>0</v>
      </c>
      <c r="R48" s="75"/>
      <c r="S48" s="66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8" s="62"/>
      <c r="V48" s="39">
        <f t="shared" si="2"/>
        <v>0.93749999999999978</v>
      </c>
      <c r="W48" s="82" t="s">
        <v>13</v>
      </c>
      <c r="X48" s="68">
        <f>MOD(Jeudi[[#This Row],[Heure ]]+Jeudi[[#This Row],[Durée]],1)</f>
        <v>0.97916666666666641</v>
      </c>
      <c r="Y48" s="76">
        <v>4.1666666666666664E-2</v>
      </c>
      <c r="Z4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8" s="46"/>
      <c r="AC48" s="39"/>
      <c r="AD48" s="82"/>
      <c r="AE48" s="72">
        <f>MOD(Tableau5[[#This Row],[Heure ]]+Tableau5[[#This Row],[Durée]],1)</f>
        <v>0</v>
      </c>
      <c r="AF48" s="75"/>
      <c r="AG48" s="42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8" s="64"/>
      <c r="AJ48" s="39">
        <f>MOD(AJ47+AM47,1)</f>
        <v>0.75416666666666643</v>
      </c>
      <c r="AK48" s="82" t="s">
        <v>25</v>
      </c>
      <c r="AL48" s="72">
        <f>MOD(SAMEDI[[#This Row],[Heure ]]+SAMEDI[[#This Row],[Durée]],1)</f>
        <v>0.75833333333333308</v>
      </c>
      <c r="AM48" s="75">
        <v>4.1666666666666666E-3</v>
      </c>
      <c r="AN4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porte-voix de la musique actuelle</v>
      </c>
      <c r="AO48" s="64"/>
      <c r="AQ48" s="49">
        <f t="shared" si="5"/>
        <v>0.54166666666666652</v>
      </c>
      <c r="AR48" s="55" t="s">
        <v>22</v>
      </c>
      <c r="AS48" s="72">
        <f>MOD(DIMANCHE[[#This Row],[Heure ]]+DIMANCHE[[#This Row],[Durée]],1)</f>
        <v>0.54583333333333317</v>
      </c>
      <c r="AT48" s="75">
        <v>4.1666666666666666E-3</v>
      </c>
      <c r="AU4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48" s="64"/>
    </row>
    <row r="49" spans="1:48" ht="17" x14ac:dyDescent="0.2">
      <c r="A49" s="30"/>
      <c r="B49" s="56"/>
      <c r="C49" s="32">
        <f>MOD(Tableau2[[#This Row],[Heure ]]+Tableau2[[#This Row],[Durée]],1)</f>
        <v>0</v>
      </c>
      <c r="D49" s="75"/>
      <c r="E49" s="35" t="str">
        <f>IF(Tableau2[[#This Row],[Emission]]="CA BOUGE A LA MAISON ","Cours de gym pour seniors",IF(Tableau2[[#This Row],[Emission]]="LE JOURNAL ","Le rendez-vous quotidien d'information proposé par la rédaction",IF(Tableau2[[#This Row],[Emission]]="CITE SENIOR ","Conférences, ateliers, divertissement, activités physiques, une sélection d'activités destinées aux seniors",IF(Tableau2[[#This Row],[Emission]]="SPORT PASSION ","Les bénévoles et les associations sportives à l’honneur",IF(Tableau2[[#This Row],[Emission]]="IMMERSION ","Plongée dans les métiers d’urgence avec Denis Palma",IF(Tableau2[[#This Row],[Emission]]="OBJECTIF TERRE ","Le magazine du terroir genevois présenté par Valentin Emery",IF(Tableau2[[#This Row],[Emission]]="METEO ","Les nouvelles du ciel présentées par Ellen Batelaan",IF(Tableau2[[#This Row],[Emission]]="LES YEUX DANS LES YEUX ","Un entretien serré d’actualité mené par Pascal Décaillet",IF(Tableau2[[#This Row],[Emission]]="GENEVE A CHAUD ","Le débat politique et citoyen présenté par Pascal Décaillet",IF(Tableau2[[#This Row],[Emission]]="GRAND GENEVE A CHAUD DIRECT ","Le débat politique et citoyen présenté par Pascal Décaillet",IF(Tableau2[[#This Row],[Emission]]="ESPRIT SOLIDAIR ","Une fois par mois, découvrez le projet de coopération d’une ONG genevoise",IF(Tableau2[[#This Row],[Emission]]="LE GENIE DES METIERS ","Au coeur de la formation et de l'apprentissage",IF(Tableau2[[#This Row],[Emission]]="ESPRIT SOLIDAIRE","Une fois par mois, découvrez le projet de coopération d’une ONG genevoise",IF(Tableau2[[#This Row],[Emission]]="LE MONDE DE DEMAIN ","Une émission sur l’industrie et l’innovation genevoise",IF(Tableau2[[#This Row],[Emission]]="GO SOLUTIONS DURABLES ","magazine de la durabilité présenté par Philippe Verdier",IF(Tableau2[[#This Row],[Emission]]="GENEVE GRANDEUR NATURE ","Le magazine sur la nature proposé par Coline Utz",IF(Tableau2[[#This Row],[Emission]]="ENSEMBLE ","L’émission transfrontalière présentée par Céline Argento",IF(Tableau2[[#This Row],[Emission]]="COULEUR GRENAT ","Le rendez-vous sportif des clubs du Servette (football, hockey, rugby)",IF(Tableau2[[#This Row],[Emission]]="CULT ","La culture à Genève c’est Cult.",IF(Tableau2[[#This Row],[Emission]]="MEGAPHONE ","Le porte-voix de la musique actuelle",IF(Tableau2[[#This Row],[Emission]]="GENEVA SHOW ","Une personnalité marquante de la Suisse sous le feu des questions de Valentin Emery et Jérémy Seydoux",IF(Tableau2[[#This Row],[Emission]]="AGENDA D'ELLEN","L’agenda du week-end proposé par Ellen Batelaan",IF(Tableau2[[#This Row],[Emission]]="SINGULARITE ","Magazine réalisé par des personnes en situation de handicap de la Fondation Clair Bois",IF(Tableau2[[#This Row],[Emission]]="TOUDOU ","Le magazine des animaux de compagnie présenté par Lolita Morena",IF(Tableau2[[#This Row],[Emission]]="LES SPORTS ","Toute l’actualité sportive de Genève et sa région",IF(Tableau2[[#This Row],[Emission]]="LES SPORTS DIRECT ","Toute l’actualité sportive de Genève et sa région",IF(Tableau2[[#This Row],[Emission]]="LE POING part 1","Le Talk politique et société présenté par Laetitia Guinand",IF(Tableau2[[#This Row],[Emission]]="LE POING part 2","Le Talk politique et société présenté par Laetitia Guinand",""))))))))))))))))))))))))))))</f>
        <v/>
      </c>
      <c r="F49" s="62"/>
      <c r="H49" s="30"/>
      <c r="I49" s="56"/>
      <c r="J49" s="69"/>
      <c r="K49" s="77"/>
      <c r="L49" s="32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Row],[Emission]]="GRAND GENEVE A CHAUD DIRECT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genevoise",IF(Tableau1[[#This Row],[Emission]]="LE MONDE DE DEMAIN ","Une émission sur l’industrie et l’innovation genevoise",IF(Tableau1[[#This Row],[Emission]]="GO SOLUTIONS DURABLES ","magazine de la durabilité présenté par Philippe Verdier",IF(Tableau1[[#This Row],[Emission]]="GENEVE GRANDEUR NATURE ","Le magazine sur la nature proposé par Coline Utz",IF(Tableau1[[#This Row],[Emission]]="ENSEMBLE ","L’émission transfrontalière présentée par Céline Argento",IF(Tableau1[[#This Row],[Emission]]="COULEUR GRENAT ","Le rendez-vous sportif des clubs du Servette (football, hockey, rugby)",IF(Tableau1[[#This Row],[Emission]]="CULT ","La culture à Genève c’est Cult.",IF(Tableau1[[#This Row],[Emission]]="MEGAPHONE ","Le porte-voix de la musique actuelle",IF(Tableau1[[#This Row],[Emission]]="GENEVA SHOW ","Une personnalité marquante de la Suisse sous le feu des questions de Valentin Emery et Jérémy Seydoux",IF(Tableau1[[#This Row],[Emission]]="AGENDA D'ELLEN","L’agenda du week-end proposé par Ellen Batelaan",IF(Tableau1[[#This Row],[Emission]]="SINGULARITE ","Magazine réalisé par des personnes en situation de handicap de la Fondation Clair Bois",IF(Tableau1[[#This Row],[Emission]]="TOUDOU ","Le magazine des animaux de compagnie présenté par Lolita Morena",IF(Tableau1[[#This Row],[Emission]]="LES SPORTS ","Toute l’actualité sportive de Genève et sa région",IF(Tableau1[[#This Row],[Emission]]="LES SPORTS DIRECT ","Toute l’actualité sportive de Genève et sa région",IF(Tableau1[[#This Row],[Emission]]="LE POING part 1","Le Talk politique et société présenté par Laetitia Guinand",IF(Tableau1[[#This Row],[Emission]]="LE POING part 2","Le Talk politique et société présenté par Laetitia Guinand",""))))))))))))))))))))))))))))</f>
        <v/>
      </c>
      <c r="M49" s="64" t="str">
        <f>IF(Tableau1[[#This Row],[Emission]]="CA BOUGE A LA MAISON ","Cours de gym pour seniors",IF(Tableau1[[#This Row],[Emission]]="LE JOURNAL ","Le rendez-vous quotidien d'information proposé par la rédaction",IF(Tableau1[[#This Row],[Emission]]="CITE SENIOR ","Conférences, ateliers, divertissement, activités physiques, une sélection d'activités destinées aux seniors",IF(Tableau1[[#This Row],[Emission]]="SPORT PASSION ","Les bénévoles et les associations sportives à l’honneur",IF(Tableau1[[#This Row],[Emission]]="IMMERSION ","Plongée dans les métiers d’urgence avec Denis Palma",IF(Tableau1[[#This Row],[Emission]]="OBJECTIF TERRE ","Le magazine du terroir genevois présenté par Valentin Emery",IF(Tableau1[[#This Row],[Emission]]="METEO ","Les nouvelles du ciel présentées par Ellen Batelaan",IF(Tableau1[[#This Row],[Emission]]="LES YEUX DANS LES YEUX ","Un entretien serré d’actualité mené par Pascal Décaillet",IF(Tableau1[[#This Row],[Emission]]="GENEVE A CHAUD ","Le débat politique et citoyen présenté par Pascal Décaillet",IF(Tableau1[[#This Row],[Emission]]="ESPRIT SOLIDAIR ","Une fois par mois, découvrez le projet de coopération d’une ONG genevoise",IF(Tableau1[[#This Row],[Emission]]="LE GENIE DES METIERS ","Au coeur de la formation et de l'apprentissage",IF(Tableau1[[#This Row],[Emission]]="ESPRIT SOLIDAIRE","Une fois par mois, découvrez le projet de coopération d’une ONG genevoise",""))))))))))))</f>
        <v/>
      </c>
      <c r="O49" s="30"/>
      <c r="P49" s="56"/>
      <c r="Q49" s="67">
        <f>MOD(Mercredi[[#This Row],[Heure ]]+Mercredi[[#This Row],[Durée]],1)</f>
        <v>0</v>
      </c>
      <c r="R49" s="75"/>
      <c r="S49" s="41" t="str">
        <f>IF(Mercredi[[#This Row],[Emission]]="CA BOUGE A LA MAISON ","Cours de gym pour seniors",IF(Mercredi[[#This Row],[Emission]]="LE JOURNAL ","Le rendez-vous quotidien d'information proposé par la rédaction",IF(Mercredi[[#This Row],[Emission]]="CITE SENIOR ","Conférences, ateliers, divertissement, activités physiques, une sélection d'activités destinées aux seniors",IF(Mercredi[[#This Row],[Emission]]="SPORT PASSION ","Les bénévoles et les associations sportives à l’honneur",IF(Mercredi[[#This Row],[Emission]]="IMMERSION ","Plongée dans les métiers d’urgence avec Denis Palma",IF(Mercredi[[#This Row],[Emission]]="OBJECTIF TERRE ","Le magazine du terroir genevois présenté par Valentin Emery",IF(Mercredi[[#This Row],[Emission]]="METEO ","Les nouvelles du ciel présentées par Ellen Batelaan",IF(Mercredi[[#This Row],[Emission]]="LES YEUX DANS LES YEUX ","Un entretien serré d’actualité mené par Pascal Décaillet",IF(Mercredi[[#This Row],[Emission]]="GENEVE A CHAUD ","Le débat politique et citoyen présenté par Pascal Décaillet",IF(Mercredi[[#This Row],[Emission]]="GRAND GENEVE A CHAUD DIRECT ","Le débat politique et citoyen présenté par Pascal Décaillet",IF(Mercredi[[#This Row],[Emission]]="ESPRIT SOLIDAIR ","Une fois par mois, découvrez le projet de coopération d’une ONG genevoise",IF(Mercredi[[#This Row],[Emission]]="LE GENIE DES METIERS ","Au coeur de la formation et de l'apprentissage",IF(Mercredi[[#This Row],[Emission]]="ESPRIT SOLIDAIRE","Une fois par mois, découvrez le projet de coopération d’une ONG genevoise",IF(Mercredi[[#This Row],[Emission]]="LE MONDE DE DEMAIN ","Une émission sur l’industrie et l’innovation genevoise",IF(Mercredi[[#This Row],[Emission]]="GO SOLUTIONS DURABLES ","magazine de la durabilité présenté par Philippe Verdier",IF(Mercredi[[#This Row],[Emission]]="GENEVE GRANDEUR NATURE ","Le magazine sur la nature proposé par Coline Utz",IF(Mercredi[[#This Row],[Emission]]="ENSEMBLE ","L’émission transfrontalière présentée par Céline Argento",IF(Mercredi[[#This Row],[Emission]]="COULEUR GRENAT ","Le rendez-vous sportif des clubs du Servette (football, hockey, rugby)",IF(Mercredi[[#This Row],[Emission]]="CULT ","La culture à Genève c’est Cult.",IF(Mercredi[[#This Row],[Emission]]="MEGAPHONE ","Le porte-voix de la musique actuelle",IF(Mercredi[[#This Row],[Emission]]="GENEVA SHOW ","Une personnalité marquante de la Suisse sous le feu des questions de Valentin Emery et Jérémy Seydoux",IF(Mercredi[[#This Row],[Emission]]="AGENDA D'ELLEN","L’agenda du week-end proposé par Ellen Batelaan",IF(Mercredi[[#This Row],[Emission]]="SINGULARITE ","Magazine réalisé par des personnes en situation de handicap de la Fondation Clair Bois",IF(Mercredi[[#This Row],[Emission]]="TOUDOU ","Le magazine des animaux de compagnie présenté par Lolita Morena",IF(Mercredi[[#This Row],[Emission]]="LES SPORTS ","Toute l’actualité sportive de Genève et sa région",IF(Mercredi[[#This Row],[Emission]]="LES SPORTS DIRECT ","Toute l’actualité sportive de Genève et sa région",IF(Mercredi[[#This Row],[Emission]]="LE POING part 1","Le Talk politique et société présenté par Laetitia Guinand",IF(Mercredi[[#This Row],[Emission]]="LE POING part 2","Le Talk politique et société présenté par Laetitia Guinand",""))))))))))))))))))))))))))))</f>
        <v/>
      </c>
      <c r="T49" s="62"/>
      <c r="V49" s="39">
        <f t="shared" si="2"/>
        <v>0.97916666666666641</v>
      </c>
      <c r="W49" s="82"/>
      <c r="X49" s="67">
        <f>MOD(Jeudi[[#This Row],[Heure ]]+Jeudi[[#This Row],[Durée]],1)</f>
        <v>0.97916666666666641</v>
      </c>
      <c r="Y49" s="76"/>
      <c r="Z49" s="36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AA49" s="48"/>
      <c r="AC49" s="30"/>
      <c r="AD49" s="82"/>
      <c r="AE49" s="74">
        <f>MOD(Tableau5[[#This Row],[Heure ]]+Tableau5[[#This Row],[Durée]],1)</f>
        <v>0</v>
      </c>
      <c r="AF49" s="75"/>
      <c r="AG49" s="36" t="str">
        <f>IF(Tableau5[[#This Row],[Emission]]="CA BOUGE A LA MAISON ","Cours de gym pour seniors",IF(Tableau5[[#This Row],[Emission]]="LE JOURNAL ","Le rendez-vous quotidien d'information proposé par la rédaction",IF(Tableau5[[#This Row],[Emission]]="CITE SENIOR ","Conférences, ateliers, divertissement, activités physiques, une sélection d'activités destinées aux seniors",IF(Tableau5[[#This Row],[Emission]]="SPORT PASSION ","Les bénévoles et les associations sportives à l’honneur",IF(Tableau5[[#This Row],[Emission]]="IMMERSION ","Plongée dans les métiers d’urgence avec Denis Palma",IF(Tableau5[[#This Row],[Emission]]="OBJECTIF TERRE ","Le magazine du terroir genevois présenté par Valentin Emery",IF(Tableau5[[#This Row],[Emission]]="METEO ","Les nouvelles du ciel présentées par Ellen Batelaan",IF(Tableau5[[#This Row],[Emission]]="LES YEUX DANS LES YEUX ","Un entretien serré d’actualité mené par Pascal Décaillet",IF(Tableau5[[#This Row],[Emission]]="GENEVE A CHAUD ","Le débat politique et citoyen présenté par Pascal Décaillet",IF(Tableau5[[#This Row],[Emission]]="GRAND GENEVE A CHAUD DIRECT ","Le débat politique et citoyen présenté par Pascal Décaillet",IF(Tableau5[[#This Row],[Emission]]="ESPRIT SOLIDAIR ","Une fois par mois, découvrez le projet de coopération d’une ONG genevoise",IF(Tableau5[[#This Row],[Emission]]="LE GENIE DES METIERS ","Au coeur de la formation et de l'apprentissage",IF(Tableau5[[#This Row],[Emission]]="ESPRIT SOLIDAIRE","Une fois par mois, découvrez le projet de coopération d’une ONG genevoise",IF(Tableau5[[#This Row],[Emission]]="LE MONDE DE DEMAIN ","Une émission sur l’industrie et l’innovation genevoise",IF(Tableau5[[#This Row],[Emission]]="GO SOLUTIONS DURABLES ","magazine de la durabilité présenté par Philippe Verdier",IF(Tableau5[[#This Row],[Emission]]="GENEVE GRANDEUR NATURE ","Le magazine sur la nature proposé par Coline Utz",IF(Tableau5[[#This Row],[Emission]]="ENSEMBLE ","L’émission transfrontalière présentée par Céline Argento",IF(Tableau5[[#This Row],[Emission]]="COULEUR GRENAT ","Le rendez-vous sportif des clubs du Servette (football, hockey, rugby)",IF(Tableau5[[#This Row],[Emission]]="CULT ","La culture à Genève c’est Cult.",IF(Tableau5[[#This Row],[Emission]]="MEGAPHONE ","Le porte-voix de la musique actuelle",IF(Tableau5[[#This Row],[Emission]]="GENEVA SHOW ","Une personnalité marquante de la Suisse sous le feu des questions de Valentin Emery et Jérémy Seydoux",IF(Tableau5[[#This Row],[Emission]]="AGENDA D'ELLEN","L’agenda du week-end proposé par Ellen Batelaan",IF(Tableau5[[#This Row],[Emission]]="SINGULARITE ","Magazine réalisé par des personnes en situation de handicap de la Fondation Clair Bois",IF(Tableau5[[#This Row],[Emission]]="TOUDOU ","Le magazine des animaux de compagnie présenté par Lolita Morena",IF(Tableau5[[#This Row],[Emission]]="LES SPORTS ","Toute l’actualité sportive de Genève et sa région",IF(Tableau5[[#This Row],[Emission]]="LES SPORTS DIRECT ","Toute l’actualité sportive de Genève et sa région",IF(Tableau5[[#This Row],[Emission]]="LE POING part 1","Le Talk politique et société présenté par Laetitia Guinand",IF(Tableau5[[#This Row],[Emission]]="LE POING part 2","Le Talk politique et société présenté par Laetitia Guinand",""))))))))))))))))))))))))))))</f>
        <v/>
      </c>
      <c r="AH49" s="64"/>
      <c r="AJ49" s="39">
        <f t="shared" si="4"/>
        <v>0.75833333333333308</v>
      </c>
      <c r="AK49" s="82" t="s">
        <v>33</v>
      </c>
      <c r="AL49" s="73">
        <f>MOD(SAMEDI[[#This Row],[Heure ]]+SAMEDI[[#This Row],[Durée]],1)</f>
        <v>0.75972222222222197</v>
      </c>
      <c r="AM49" s="75">
        <v>1.3888888888888889E-3</v>
      </c>
      <c r="AN4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49" s="64"/>
      <c r="AQ49" s="49">
        <f t="shared" si="5"/>
        <v>0.54583333333333317</v>
      </c>
      <c r="AR49" s="55" t="s">
        <v>25</v>
      </c>
      <c r="AS49" s="73">
        <f>MOD(DIMANCHE[[#This Row],[Heure ]]+DIMANCHE[[#This Row],[Durée]],1)</f>
        <v>0.54999999999999982</v>
      </c>
      <c r="AT49" s="75">
        <v>4.1666666666666666E-3</v>
      </c>
      <c r="AU4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porte-voix de la musique actuelle</v>
      </c>
      <c r="AV49" s="64"/>
    </row>
    <row r="50" spans="1:48" x14ac:dyDescent="0.2">
      <c r="AJ50" s="39">
        <f t="shared" si="4"/>
        <v>0.75972222222222197</v>
      </c>
      <c r="AK50" s="82" t="s">
        <v>17</v>
      </c>
      <c r="AL50" s="72">
        <f>MOD(SAMEDI[[#This Row],[Heure ]]+SAMEDI[[#This Row],[Durée]],1)</f>
        <v>0.76249999999999973</v>
      </c>
      <c r="AM50" s="75">
        <v>2.7777777777777779E-3</v>
      </c>
      <c r="AN5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0" s="64"/>
      <c r="AQ50" s="49">
        <f t="shared" si="5"/>
        <v>0.54999999999999982</v>
      </c>
      <c r="AR50" s="55" t="s">
        <v>17</v>
      </c>
      <c r="AS50" s="72">
        <f>MOD(DIMANCHE[[#This Row],[Heure ]]+DIMANCHE[[#This Row],[Durée]],1)</f>
        <v>0.55138888888888871</v>
      </c>
      <c r="AT50" s="75">
        <v>1.3888888888888889E-3</v>
      </c>
      <c r="AU5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0" s="64"/>
    </row>
    <row r="51" spans="1:48" ht="32" x14ac:dyDescent="0.2">
      <c r="AJ51" s="39">
        <f t="shared" si="4"/>
        <v>0.76249999999999973</v>
      </c>
      <c r="AK51" s="82" t="s">
        <v>26</v>
      </c>
      <c r="AL51" s="73">
        <f>MOD(SAMEDI[[#This Row],[Heure ]]+SAMEDI[[#This Row],[Durée]],1)</f>
        <v>0.76805555555555527</v>
      </c>
      <c r="AM51" s="75">
        <v>5.5555555555555558E-3</v>
      </c>
      <c r="AN5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fois par mois, découvrez le projet de coopération d’une ONG genevoise</v>
      </c>
      <c r="AO51" s="64"/>
      <c r="AQ51" s="49">
        <f t="shared" si="5"/>
        <v>0.55138888888888871</v>
      </c>
      <c r="AR51" s="55" t="s">
        <v>26</v>
      </c>
      <c r="AS51" s="73">
        <f>MOD(DIMANCHE[[#This Row],[Heure ]]+DIMANCHE[[#This Row],[Durée]],1)</f>
        <v>0.55694444444444424</v>
      </c>
      <c r="AT51" s="75">
        <v>5.5555555555555558E-3</v>
      </c>
      <c r="AU5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fois par mois, découvrez le projet de coopération d’une ONG genevoise</v>
      </c>
      <c r="AV51" s="64"/>
    </row>
    <row r="52" spans="1:48" ht="32" x14ac:dyDescent="0.2">
      <c r="AJ52" s="39">
        <f t="shared" si="4"/>
        <v>0.76805555555555527</v>
      </c>
      <c r="AK52" s="82" t="s">
        <v>18</v>
      </c>
      <c r="AL52" s="72">
        <f>MOD(SAMEDI[[#This Row],[Heure ]]+SAMEDI[[#This Row],[Durée]],1)</f>
        <v>0.77083333333333304</v>
      </c>
      <c r="AM52" s="75">
        <v>2.7777777777777779E-3</v>
      </c>
      <c r="AN5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2" s="64"/>
      <c r="AQ52" s="49">
        <f t="shared" si="5"/>
        <v>0.55694444444444424</v>
      </c>
      <c r="AR52" s="55" t="s">
        <v>24</v>
      </c>
      <c r="AS52" s="72">
        <f>MOD(DIMANCHE[[#This Row],[Heure ]]+DIMANCHE[[#This Row],[Durée]],1)</f>
        <v>0.56249999999999978</v>
      </c>
      <c r="AT52" s="75">
        <v>5.5555555555555558E-3</v>
      </c>
      <c r="AU5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du terroir genevois présenté par Valentin Emery</v>
      </c>
      <c r="AV52" s="64"/>
    </row>
    <row r="53" spans="1:48" x14ac:dyDescent="0.2">
      <c r="AJ53" s="39">
        <f t="shared" si="4"/>
        <v>0.77083333333333304</v>
      </c>
      <c r="AK53" s="82" t="s">
        <v>14</v>
      </c>
      <c r="AL53" s="73">
        <f>MOD(SAMEDI[[#This Row],[Heure ]]+SAMEDI[[#This Row],[Durée]],1)</f>
        <v>0.77916666666666634</v>
      </c>
      <c r="AM53" s="75">
        <v>8.3333333333333332E-3</v>
      </c>
      <c r="AN5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3" s="64"/>
      <c r="AQ53" s="49">
        <f t="shared" si="5"/>
        <v>0.56249999999999978</v>
      </c>
      <c r="AR53" s="55" t="s">
        <v>37</v>
      </c>
      <c r="AS53" s="73">
        <f>MOD(DIMANCHE[[#This Row],[Heure ]]+DIMANCHE[[#This Row],[Durée]],1)</f>
        <v>0.58055555555555538</v>
      </c>
      <c r="AT53" s="75">
        <v>1.8055555555555557E-2</v>
      </c>
      <c r="AU5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3" s="64"/>
    </row>
    <row r="54" spans="1:48" ht="22" x14ac:dyDescent="0.2">
      <c r="B54" s="19" t="s">
        <v>51</v>
      </c>
      <c r="C54" s="20" t="s">
        <v>62</v>
      </c>
      <c r="AJ54" s="39">
        <f t="shared" si="4"/>
        <v>0.77916666666666634</v>
      </c>
      <c r="AK54" s="82" t="s">
        <v>76</v>
      </c>
      <c r="AL54" s="72">
        <f>MOD(SAMEDI[[#This Row],[Heure ]]+SAMEDI[[#This Row],[Durée]],1)</f>
        <v>0.78749999999999964</v>
      </c>
      <c r="AM54" s="75">
        <v>8.3333333333333332E-3</v>
      </c>
      <c r="AN5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magazine sur la nature proposé par Coline Utz</v>
      </c>
      <c r="AO54" s="64"/>
      <c r="AQ54" s="49">
        <f t="shared" si="5"/>
        <v>0.58055555555555538</v>
      </c>
      <c r="AR54" s="55" t="s">
        <v>18</v>
      </c>
      <c r="AS54" s="72">
        <f>MOD(DIMANCHE[[#This Row],[Heure ]]+DIMANCHE[[#This Row],[Durée]],1)</f>
        <v>0.58333333333333315</v>
      </c>
      <c r="AT54" s="75">
        <v>2.7777777777777779E-3</v>
      </c>
      <c r="AU5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4" s="64"/>
    </row>
    <row r="55" spans="1:48" x14ac:dyDescent="0.2">
      <c r="C55" s="21" t="s">
        <v>52</v>
      </c>
      <c r="E55" s="22"/>
      <c r="AJ55" s="39">
        <f t="shared" si="4"/>
        <v>0.78749999999999964</v>
      </c>
      <c r="AK55" s="82" t="s">
        <v>17</v>
      </c>
      <c r="AL55" s="73">
        <f>MOD(SAMEDI[[#This Row],[Heure ]]+SAMEDI[[#This Row],[Durée]],1)</f>
        <v>0.78888888888888853</v>
      </c>
      <c r="AM55" s="75">
        <v>1.3888888888888889E-3</v>
      </c>
      <c r="AN5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5" s="64"/>
      <c r="AQ55" s="49">
        <f t="shared" si="5"/>
        <v>0.58333333333333315</v>
      </c>
      <c r="AR55" s="55" t="s">
        <v>35</v>
      </c>
      <c r="AS55" s="73">
        <f>MOD(DIMANCHE[[#This Row],[Heure ]]+DIMANCHE[[#This Row],[Durée]],1)</f>
        <v>0.60138888888888875</v>
      </c>
      <c r="AT55" s="75">
        <v>1.8055555555555557E-2</v>
      </c>
      <c r="AU5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5" s="64"/>
    </row>
    <row r="56" spans="1:48" x14ac:dyDescent="0.2">
      <c r="C56" s="23" t="s">
        <v>18</v>
      </c>
      <c r="AJ56" s="39">
        <f t="shared" si="4"/>
        <v>0.78888888888888853</v>
      </c>
      <c r="AK56" s="82" t="s">
        <v>18</v>
      </c>
      <c r="AL56" s="72">
        <f>MOD(SAMEDI[[#This Row],[Heure ]]+SAMEDI[[#This Row],[Durée]],1)</f>
        <v>0.7916666666666663</v>
      </c>
      <c r="AM56" s="75">
        <v>2.7777777777777779E-3</v>
      </c>
      <c r="AN5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6" s="64"/>
      <c r="AQ56" s="49">
        <f t="shared" si="5"/>
        <v>0.60138888888888875</v>
      </c>
      <c r="AR56" s="55" t="s">
        <v>14</v>
      </c>
      <c r="AS56" s="72">
        <f>MOD(DIMANCHE[[#This Row],[Heure ]]+DIMANCHE[[#This Row],[Durée]],1)</f>
        <v>0.60972222222222205</v>
      </c>
      <c r="AT56" s="75">
        <v>8.3333333333333332E-3</v>
      </c>
      <c r="AU5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6" s="64"/>
    </row>
    <row r="57" spans="1:48" x14ac:dyDescent="0.2">
      <c r="C57" s="24" t="s">
        <v>53</v>
      </c>
      <c r="AJ57" s="39">
        <f t="shared" si="4"/>
        <v>0.7916666666666663</v>
      </c>
      <c r="AK57" s="82" t="s">
        <v>77</v>
      </c>
      <c r="AL57" s="73">
        <f>MOD(SAMEDI[[#This Row],[Heure ]]+SAMEDI[[#This Row],[Durée]],1)</f>
        <v>0.8097222222222219</v>
      </c>
      <c r="AM57" s="75">
        <v>1.8055555555555557E-2</v>
      </c>
      <c r="AN5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L’émission transfrontalière présentée par Céline Argento</v>
      </c>
      <c r="AO57" s="64"/>
      <c r="AQ57" s="49">
        <f t="shared" si="5"/>
        <v>0.60972222222222205</v>
      </c>
      <c r="AR57" s="55" t="s">
        <v>85</v>
      </c>
      <c r="AS57" s="73">
        <f>MOD(DIMANCHE[[#This Row],[Heure ]]+DIMANCHE[[#This Row],[Durée]],1)</f>
        <v>0.62083333333333313</v>
      </c>
      <c r="AT57" s="75">
        <v>1.1111111111111112E-2</v>
      </c>
      <c r="AU5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7" s="64"/>
    </row>
    <row r="58" spans="1:48" x14ac:dyDescent="0.2">
      <c r="C58" s="25" t="s">
        <v>54</v>
      </c>
      <c r="AJ58" s="39">
        <f t="shared" si="4"/>
        <v>0.8097222222222219</v>
      </c>
      <c r="AK58" s="82" t="s">
        <v>18</v>
      </c>
      <c r="AL58" s="72">
        <f>MOD(SAMEDI[[#This Row],[Heure ]]+SAMEDI[[#This Row],[Durée]],1)</f>
        <v>0.81249999999999967</v>
      </c>
      <c r="AM58" s="75">
        <v>2.7777777777777779E-3</v>
      </c>
      <c r="AN5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58" s="64"/>
      <c r="AQ58" s="49">
        <f t="shared" si="5"/>
        <v>0.62083333333333313</v>
      </c>
      <c r="AR58" s="55" t="s">
        <v>17</v>
      </c>
      <c r="AS58" s="72">
        <f>MOD(DIMANCHE[[#This Row],[Heure ]]+DIMANCHE[[#This Row],[Durée]],1)</f>
        <v>0.62222222222222201</v>
      </c>
      <c r="AT58" s="75">
        <v>1.3888888888888889E-3</v>
      </c>
      <c r="AU5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8" s="64"/>
    </row>
    <row r="59" spans="1:48" x14ac:dyDescent="0.2">
      <c r="C59" s="26" t="s">
        <v>55</v>
      </c>
      <c r="AJ59" s="39">
        <f t="shared" si="4"/>
        <v>0.81249999999999967</v>
      </c>
      <c r="AK59" s="82" t="s">
        <v>73</v>
      </c>
      <c r="AL59" s="73">
        <f>MOD(SAMEDI[[#This Row],[Heure ]]+SAMEDI[[#This Row],[Durée]],1)</f>
        <v>0.83055555555555527</v>
      </c>
      <c r="AM59" s="75">
        <v>1.8055555555555557E-2</v>
      </c>
      <c r="AN5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magazine de la durabilité présenté par Philippe Verdier</v>
      </c>
      <c r="AO59" s="64"/>
      <c r="AQ59" s="49">
        <f t="shared" si="5"/>
        <v>0.62222222222222201</v>
      </c>
      <c r="AR59" s="55" t="s">
        <v>18</v>
      </c>
      <c r="AS59" s="73">
        <f>MOD(DIMANCHE[[#This Row],[Heure ]]+DIMANCHE[[#This Row],[Durée]],1)</f>
        <v>0.62499999999999978</v>
      </c>
      <c r="AT59" s="75">
        <v>2.7777777777777779E-3</v>
      </c>
      <c r="AU5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59" s="64"/>
    </row>
    <row r="60" spans="1:48" x14ac:dyDescent="0.2">
      <c r="C60" s="27" t="s">
        <v>63</v>
      </c>
      <c r="AJ60" s="39">
        <f t="shared" si="4"/>
        <v>0.83055555555555527</v>
      </c>
      <c r="AK60" s="82" t="s">
        <v>18</v>
      </c>
      <c r="AL60" s="72">
        <f>MOD(SAMEDI[[#This Row],[Heure ]]+SAMEDI[[#This Row],[Durée]],1)</f>
        <v>0.83333333333333304</v>
      </c>
      <c r="AM60" s="75">
        <v>2.7777777777777779E-3</v>
      </c>
      <c r="AN6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0" s="64"/>
      <c r="AQ60" s="49">
        <f t="shared" si="5"/>
        <v>0.62499999999999978</v>
      </c>
      <c r="AR60" s="55" t="s">
        <v>30</v>
      </c>
      <c r="AS60" s="72">
        <f>MOD(DIMANCHE[[#This Row],[Heure ]]+DIMANCHE[[#This Row],[Durée]],1)</f>
        <v>0.63333333333333308</v>
      </c>
      <c r="AT60" s="75">
        <v>8.3333333333333332E-3</v>
      </c>
      <c r="AU6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sur la nature proposé par Coline Utz</v>
      </c>
      <c r="AV60" s="64"/>
    </row>
    <row r="61" spans="1:48" ht="32" x14ac:dyDescent="0.2">
      <c r="C61" s="28" t="s">
        <v>61</v>
      </c>
      <c r="AJ61" s="39">
        <f t="shared" si="4"/>
        <v>0.83333333333333304</v>
      </c>
      <c r="AK61" s="82" t="s">
        <v>56</v>
      </c>
      <c r="AL61" s="73">
        <f>MOD(SAMEDI[[#This Row],[Heure ]]+SAMEDI[[#This Row],[Durée]],1)</f>
        <v>0.84999999999999976</v>
      </c>
      <c r="AM61" s="75">
        <v>1.6666666666666666E-2</v>
      </c>
      <c r="AN6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1" s="64"/>
      <c r="AQ61" s="49">
        <f t="shared" si="5"/>
        <v>0.63333333333333308</v>
      </c>
      <c r="AR61" s="55" t="s">
        <v>81</v>
      </c>
      <c r="AS61" s="73">
        <f>MOD(DIMANCHE[[#This Row],[Heure ]]+DIMANCHE[[#This Row],[Durée]],1)</f>
        <v>0.64166666666666639</v>
      </c>
      <c r="AT61" s="75">
        <v>8.3333333333333332E-3</v>
      </c>
      <c r="AU6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des animaux de compagnie présenté par Lolita Morena</v>
      </c>
      <c r="AV61" s="64"/>
    </row>
    <row r="62" spans="1:48" x14ac:dyDescent="0.2">
      <c r="AJ62" s="39">
        <f t="shared" si="4"/>
        <v>0.84999999999999976</v>
      </c>
      <c r="AK62" s="82" t="s">
        <v>78</v>
      </c>
      <c r="AL62" s="72">
        <f>MOD(SAMEDI[[#This Row],[Heure ]]+SAMEDI[[#This Row],[Durée]],1)</f>
        <v>0.85138888888888864</v>
      </c>
      <c r="AM62" s="75">
        <v>1.3888888888888889E-3</v>
      </c>
      <c r="AN6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L’agenda du week-end proposé par Ellen Batelaan</v>
      </c>
      <c r="AO62" s="64"/>
      <c r="AQ62" s="49">
        <f t="shared" si="5"/>
        <v>0.64166666666666639</v>
      </c>
      <c r="AR62" s="55" t="s">
        <v>22</v>
      </c>
      <c r="AS62" s="72">
        <f>MOD(DIMANCHE[[#This Row],[Heure ]]+DIMANCHE[[#This Row],[Durée]],1)</f>
        <v>0.64583333333333304</v>
      </c>
      <c r="AT62" s="75">
        <v>4.1666666666666666E-3</v>
      </c>
      <c r="AU6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2" s="64"/>
    </row>
    <row r="63" spans="1:48" x14ac:dyDescent="0.2">
      <c r="AJ63" s="39">
        <f t="shared" si="4"/>
        <v>0.85138888888888864</v>
      </c>
      <c r="AK63" s="82" t="s">
        <v>18</v>
      </c>
      <c r="AL63" s="73">
        <f>MOD(SAMEDI[[#This Row],[Heure ]]+SAMEDI[[#This Row],[Durée]],1)</f>
        <v>0.85416666666666641</v>
      </c>
      <c r="AM63" s="75">
        <v>2.7777777777777779E-3</v>
      </c>
      <c r="AN6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3" s="64"/>
      <c r="AQ63" s="49">
        <f t="shared" si="5"/>
        <v>0.64583333333333304</v>
      </c>
      <c r="AR63" s="55" t="s">
        <v>25</v>
      </c>
      <c r="AS63" s="73">
        <f>MOD(DIMANCHE[[#This Row],[Heure ]]+DIMANCHE[[#This Row],[Durée]],1)</f>
        <v>0.64999999999999969</v>
      </c>
      <c r="AT63" s="75">
        <v>4.1666666666666666E-3</v>
      </c>
      <c r="AU6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porte-voix de la musique actuelle</v>
      </c>
      <c r="AV63" s="64"/>
    </row>
    <row r="64" spans="1:48" x14ac:dyDescent="0.2">
      <c r="AJ64" s="39">
        <f t="shared" si="4"/>
        <v>0.85416666666666641</v>
      </c>
      <c r="AK64" s="82" t="s">
        <v>57</v>
      </c>
      <c r="AL64" s="72">
        <f>MOD(SAMEDI[[#This Row],[Heure ]]+SAMEDI[[#This Row],[Durée]],1)</f>
        <v>0.87222222222222201</v>
      </c>
      <c r="AM64" s="75">
        <v>1.8055555555555557E-2</v>
      </c>
      <c r="AN6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4" s="64"/>
      <c r="AQ64" s="49">
        <f t="shared" si="5"/>
        <v>0.64999999999999969</v>
      </c>
      <c r="AR64" s="55" t="s">
        <v>14</v>
      </c>
      <c r="AS64" s="72">
        <f>MOD(DIMANCHE[[#This Row],[Heure ]]+DIMANCHE[[#This Row],[Durée]],1)</f>
        <v>0.65833333333333299</v>
      </c>
      <c r="AT64" s="75">
        <v>8.3333333333333332E-3</v>
      </c>
      <c r="AU6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4" s="64"/>
    </row>
    <row r="65" spans="36:48" ht="32" x14ac:dyDescent="0.2">
      <c r="AJ65" s="39">
        <f t="shared" si="4"/>
        <v>0.87222222222222201</v>
      </c>
      <c r="AK65" s="82" t="s">
        <v>18</v>
      </c>
      <c r="AL65" s="73">
        <f>MOD(SAMEDI[[#This Row],[Heure ]]+SAMEDI[[#This Row],[Durée]],1)</f>
        <v>0.87499999999999978</v>
      </c>
      <c r="AM65" s="75">
        <v>2.7777777777777779E-3</v>
      </c>
      <c r="AN6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5" s="64"/>
      <c r="AQ65" s="49">
        <f t="shared" si="5"/>
        <v>0.65833333333333299</v>
      </c>
      <c r="AR65" s="55" t="s">
        <v>24</v>
      </c>
      <c r="AS65" s="73">
        <f>MOD(DIMANCHE[[#This Row],[Heure ]]+DIMANCHE[[#This Row],[Durée]],1)</f>
        <v>0.66388888888888853</v>
      </c>
      <c r="AT65" s="75">
        <v>5.5555555555555558E-3</v>
      </c>
      <c r="AU6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du terroir genevois présenté par Valentin Emery</v>
      </c>
      <c r="AV65" s="64"/>
    </row>
    <row r="66" spans="36:48" x14ac:dyDescent="0.2">
      <c r="AJ66" s="39">
        <f t="shared" si="4"/>
        <v>0.87499999999999978</v>
      </c>
      <c r="AK66" s="82" t="s">
        <v>58</v>
      </c>
      <c r="AL66" s="72">
        <f>MOD(SAMEDI[[#This Row],[Heure ]]+SAMEDI[[#This Row],[Durée]],1)</f>
        <v>0.89305555555555538</v>
      </c>
      <c r="AM66" s="75">
        <v>1.8055555555555557E-2</v>
      </c>
      <c r="AN6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6" s="64"/>
      <c r="AQ66" s="49">
        <f t="shared" si="5"/>
        <v>0.66388888888888853</v>
      </c>
      <c r="AR66" s="55" t="s">
        <v>18</v>
      </c>
      <c r="AS66" s="72">
        <f>MOD(DIMANCHE[[#This Row],[Heure ]]+DIMANCHE[[#This Row],[Durée]],1)</f>
        <v>0.6666666666666663</v>
      </c>
      <c r="AT66" s="75">
        <v>2.7777777777777779E-3</v>
      </c>
      <c r="AU6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6" s="64"/>
    </row>
    <row r="67" spans="36:48" ht="32" x14ac:dyDescent="0.2">
      <c r="AJ67" s="39">
        <f>MOD(AJ66+AM66,1)</f>
        <v>0.89305555555555538</v>
      </c>
      <c r="AK67" s="82" t="s">
        <v>18</v>
      </c>
      <c r="AL67" s="73">
        <f>MOD(SAMEDI[[#This Row],[Heure ]]+SAMEDI[[#This Row],[Durée]],1)</f>
        <v>0.89583333333333315</v>
      </c>
      <c r="AM67" s="75">
        <v>2.7777777777777779E-3</v>
      </c>
      <c r="AN6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7" s="64"/>
      <c r="AQ67" s="49">
        <f t="shared" si="5"/>
        <v>0.6666666666666663</v>
      </c>
      <c r="AR67" s="55" t="s">
        <v>67</v>
      </c>
      <c r="AS67" s="73">
        <f>MOD(DIMANCHE[[#This Row],[Heure ]]+DIMANCHE[[#This Row],[Durée]],1)</f>
        <v>0.6847222222222219</v>
      </c>
      <c r="AT67" s="75">
        <v>1.8055555555555557E-2</v>
      </c>
      <c r="AU6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V67" s="64"/>
    </row>
    <row r="68" spans="36:48" x14ac:dyDescent="0.2">
      <c r="AJ68" s="39">
        <f t="shared" si="4"/>
        <v>0.89583333333333315</v>
      </c>
      <c r="AK68" s="82" t="s">
        <v>19</v>
      </c>
      <c r="AL68" s="72">
        <f>MOD(SAMEDI[[#This Row],[Heure ]]+SAMEDI[[#This Row],[Durée]],1)</f>
        <v>0.90416666666666645</v>
      </c>
      <c r="AM68" s="75">
        <v>8.3333333333333332E-3</v>
      </c>
      <c r="AN6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émission sur l’industrie et l’innovation genevoise</v>
      </c>
      <c r="AO68" s="64"/>
      <c r="AQ68" s="49">
        <f>MOD(AQ67+AT67,1)</f>
        <v>0.6847222222222219</v>
      </c>
      <c r="AR68" s="55" t="s">
        <v>17</v>
      </c>
      <c r="AS68" s="72">
        <f>MOD(DIMANCHE[[#This Row],[Heure ]]+DIMANCHE[[#This Row],[Durée]],1)</f>
        <v>0.68749999999999967</v>
      </c>
      <c r="AT68" s="75">
        <v>2.7777777777777779E-3</v>
      </c>
      <c r="AU6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8" s="64"/>
    </row>
    <row r="69" spans="36:48" x14ac:dyDescent="0.2">
      <c r="AJ69" s="39">
        <f t="shared" ref="AJ69:AJ72" si="7">MOD(AJ68+AM68,1)</f>
        <v>0.90416666666666645</v>
      </c>
      <c r="AK69" s="82" t="s">
        <v>22</v>
      </c>
      <c r="AL69" s="73">
        <f>MOD(SAMEDI[[#This Row],[Heure ]]+SAMEDI[[#This Row],[Durée]],1)</f>
        <v>0.9083333333333331</v>
      </c>
      <c r="AM69" s="75">
        <v>4.1666666666666666E-3</v>
      </c>
      <c r="AN6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69" s="64"/>
      <c r="AQ69" s="49">
        <f t="shared" si="5"/>
        <v>0.68749999999999967</v>
      </c>
      <c r="AR69" s="55" t="s">
        <v>22</v>
      </c>
      <c r="AS69" s="73">
        <f>MOD(DIMANCHE[[#This Row],[Heure ]]+DIMANCHE[[#This Row],[Durée]],1)</f>
        <v>0.69166666666666632</v>
      </c>
      <c r="AT69" s="75">
        <v>4.1666666666666666E-3</v>
      </c>
      <c r="AU6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69" s="64"/>
    </row>
    <row r="70" spans="36:48" ht="32" x14ac:dyDescent="0.2">
      <c r="AJ70" s="39">
        <f t="shared" si="7"/>
        <v>0.9083333333333331</v>
      </c>
      <c r="AK70" s="82" t="s">
        <v>26</v>
      </c>
      <c r="AL70" s="72">
        <f>MOD(SAMEDI[[#This Row],[Heure ]]+SAMEDI[[#This Row],[Durée]],1)</f>
        <v>0.91388888888888864</v>
      </c>
      <c r="AM70" s="75">
        <v>5.5555555555555558E-3</v>
      </c>
      <c r="AN7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fois par mois, découvrez le projet de coopération d’une ONG genevoise</v>
      </c>
      <c r="AO70" s="64"/>
      <c r="AQ70" s="49">
        <f t="shared" ref="AQ70:AQ77" si="8">MOD(AQ69+AT69,1)</f>
        <v>0.69166666666666632</v>
      </c>
      <c r="AR70" s="55" t="s">
        <v>19</v>
      </c>
      <c r="AS70" s="72">
        <f>MOD(DIMANCHE[[#This Row],[Heure ]]+DIMANCHE[[#This Row],[Durée]],1)</f>
        <v>0.69999999999999962</v>
      </c>
      <c r="AT70" s="75">
        <v>8.3333333333333332E-3</v>
      </c>
      <c r="AU7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émission sur l’industrie et l’innovation genevoise</v>
      </c>
      <c r="AV70" s="64"/>
    </row>
    <row r="71" spans="36:48" ht="32" x14ac:dyDescent="0.2">
      <c r="AJ71" s="39">
        <f t="shared" si="7"/>
        <v>0.91388888888888864</v>
      </c>
      <c r="AK71" s="82" t="s">
        <v>18</v>
      </c>
      <c r="AL71" s="73">
        <f>MOD(SAMEDI[[#This Row],[Heure ]]+SAMEDI[[#This Row],[Durée]],1)</f>
        <v>0.91666666666666641</v>
      </c>
      <c r="AM71" s="75">
        <v>2.7777777777777779E-3</v>
      </c>
      <c r="AN7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71" s="64"/>
      <c r="AQ71" s="49">
        <f t="shared" si="8"/>
        <v>0.69999999999999962</v>
      </c>
      <c r="AR71" s="55" t="s">
        <v>26</v>
      </c>
      <c r="AS71" s="73">
        <f>MOD(DIMANCHE[[#This Row],[Heure ]]+DIMANCHE[[#This Row],[Durée]],1)</f>
        <v>0.70555555555555516</v>
      </c>
      <c r="AT71" s="75">
        <v>5.5555555555555558E-3</v>
      </c>
      <c r="AU7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fois par mois, découvrez le projet de coopération d’une ONG genevoise</v>
      </c>
      <c r="AV71" s="64"/>
    </row>
    <row r="72" spans="36:48" ht="32" x14ac:dyDescent="0.2">
      <c r="AJ72" s="39">
        <f t="shared" si="7"/>
        <v>0.91666666666666641</v>
      </c>
      <c r="AK72" s="82" t="s">
        <v>79</v>
      </c>
      <c r="AL72" s="72">
        <f>MOD(SAMEDI[[#This Row],[Heure ]]+SAMEDI[[#This Row],[Durée]],1)</f>
        <v>0.93472222222222201</v>
      </c>
      <c r="AM72" s="75">
        <v>1.8055555555555557E-2</v>
      </c>
      <c r="AN7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Magazine réalisé par des personnes en situation de handicap de la Fondation Clair Bois</v>
      </c>
      <c r="AO72" s="64"/>
      <c r="AQ72" s="49">
        <f t="shared" si="8"/>
        <v>0.70555555555555516</v>
      </c>
      <c r="AR72" s="55" t="s">
        <v>18</v>
      </c>
      <c r="AS72" s="72">
        <f>MOD(DIMANCHE[[#This Row],[Heure ]]+DIMANCHE[[#This Row],[Durée]],1)</f>
        <v>0.70833333333333293</v>
      </c>
      <c r="AT72" s="75">
        <v>2.7777777777777779E-3</v>
      </c>
      <c r="AU7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72" s="64"/>
    </row>
    <row r="73" spans="36:48" x14ac:dyDescent="0.2">
      <c r="AJ73" s="39">
        <f>MOD(AJ72+AM72,1)</f>
        <v>0.93472222222222201</v>
      </c>
      <c r="AK73" s="82" t="s">
        <v>18</v>
      </c>
      <c r="AL73" s="73">
        <f>MOD(SAMEDI[[#This Row],[Heure ]]+SAMEDI[[#This Row],[Durée]],1)</f>
        <v>0.93749999999999978</v>
      </c>
      <c r="AM73" s="75">
        <v>2.7777777777777779E-3</v>
      </c>
      <c r="AN7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73" s="64"/>
      <c r="AQ73" s="49">
        <f t="shared" si="8"/>
        <v>0.70833333333333293</v>
      </c>
      <c r="AR73" s="55" t="s">
        <v>80</v>
      </c>
      <c r="AS73" s="73">
        <f>MOD(DIMANCHE[[#This Row],[Heure ]]+DIMANCHE[[#This Row],[Durée]],1)</f>
        <v>0.72638888888888853</v>
      </c>
      <c r="AT73" s="75">
        <v>1.8055555555555557E-2</v>
      </c>
      <c r="AU7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Plongée dans les métiers d’urgence avec Denis Palma</v>
      </c>
      <c r="AV73" s="64"/>
    </row>
    <row r="74" spans="36:48" x14ac:dyDescent="0.2">
      <c r="AJ74" s="39">
        <f t="shared" ref="AJ74:AJ79" si="9">MOD(AJ73+AM73,1)</f>
        <v>0.93749999999999978</v>
      </c>
      <c r="AK74" s="82" t="s">
        <v>69</v>
      </c>
      <c r="AL74" s="72">
        <f>MOD(SAMEDI[[#This Row],[Heure ]]+SAMEDI[[#This Row],[Durée]],1)</f>
        <v>0.94166666666666643</v>
      </c>
      <c r="AM74" s="75">
        <v>4.1666666666666666E-3</v>
      </c>
      <c r="AN74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La culture à Genève c’est Cult.</v>
      </c>
      <c r="AO74" s="64"/>
      <c r="AQ74" s="49">
        <f t="shared" si="8"/>
        <v>0.72638888888888853</v>
      </c>
      <c r="AR74" s="55" t="s">
        <v>17</v>
      </c>
      <c r="AS74" s="72">
        <f>MOD(DIMANCHE[[#This Row],[Heure ]]+DIMANCHE[[#This Row],[Durée]],1)</f>
        <v>0.7291666666666663</v>
      </c>
      <c r="AT74" s="75">
        <v>2.7777777777777779E-3</v>
      </c>
      <c r="AU7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74" s="64"/>
    </row>
    <row r="75" spans="36:48" ht="32" x14ac:dyDescent="0.2">
      <c r="AJ75" s="39">
        <f t="shared" si="9"/>
        <v>0.94166666666666643</v>
      </c>
      <c r="AK75" s="82" t="s">
        <v>25</v>
      </c>
      <c r="AL75" s="73">
        <f>MOD(SAMEDI[[#This Row],[Heure ]]+SAMEDI[[#This Row],[Durée]],1)</f>
        <v>0.94583333333333308</v>
      </c>
      <c r="AM75" s="75">
        <v>4.1666666666666666E-3</v>
      </c>
      <c r="AN75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porte-voix de la musique actuelle</v>
      </c>
      <c r="AO75" s="64"/>
      <c r="AQ75" s="49">
        <f t="shared" si="8"/>
        <v>0.7291666666666663</v>
      </c>
      <c r="AR75" s="55" t="s">
        <v>67</v>
      </c>
      <c r="AS75" s="73">
        <f>MOD(DIMANCHE[[#This Row],[Heure ]]+DIMANCHE[[#This Row],[Durée]],1)</f>
        <v>0.7472222222222219</v>
      </c>
      <c r="AT75" s="75">
        <v>1.8055555555555557E-2</v>
      </c>
      <c r="AU7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V75" s="64"/>
    </row>
    <row r="76" spans="36:48" ht="32" x14ac:dyDescent="0.2">
      <c r="AJ76" s="39">
        <f t="shared" si="9"/>
        <v>0.94583333333333308</v>
      </c>
      <c r="AK76" s="82" t="s">
        <v>26</v>
      </c>
      <c r="AL76" s="72">
        <f>MOD(SAMEDI[[#This Row],[Heure ]]+SAMEDI[[#This Row],[Durée]],1)</f>
        <v>0.95138888888888862</v>
      </c>
      <c r="AM76" s="75">
        <v>5.5555555555555558E-3</v>
      </c>
      <c r="AN76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Une fois par mois, découvrez le projet de coopération d’une ONG genevoise</v>
      </c>
      <c r="AO76" s="64"/>
      <c r="AQ76" s="49">
        <f t="shared" si="8"/>
        <v>0.7472222222222219</v>
      </c>
      <c r="AR76" s="55" t="s">
        <v>18</v>
      </c>
      <c r="AS76" s="72">
        <f>MOD(DIMANCHE[[#This Row],[Heure ]]+DIMANCHE[[#This Row],[Durée]],1)</f>
        <v>0.74999999999999967</v>
      </c>
      <c r="AT76" s="75">
        <v>2.7777777777777779E-3</v>
      </c>
      <c r="AU7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76" s="64"/>
    </row>
    <row r="77" spans="36:48" x14ac:dyDescent="0.2">
      <c r="AJ77" s="39">
        <f t="shared" si="9"/>
        <v>0.95138888888888862</v>
      </c>
      <c r="AK77" s="82" t="s">
        <v>17</v>
      </c>
      <c r="AL77" s="73">
        <f>MOD(SAMEDI[[#This Row],[Heure ]]+SAMEDI[[#This Row],[Durée]],1)</f>
        <v>0.95555555555555527</v>
      </c>
      <c r="AM77" s="75">
        <v>4.1666666666666666E-3</v>
      </c>
      <c r="AN77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77" s="64"/>
      <c r="AQ77" s="49">
        <f t="shared" si="8"/>
        <v>0.74999999999999967</v>
      </c>
      <c r="AR77" s="55" t="s">
        <v>84</v>
      </c>
      <c r="AS77" s="73">
        <f>MOD(DIMANCHE[[#This Row],[Heure ]]+DIMANCHE[[#This Row],[Durée]],1)</f>
        <v>0.76805555555555527</v>
      </c>
      <c r="AT77" s="75">
        <v>1.8055555555555557E-2</v>
      </c>
      <c r="AU7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Toute l’actualité sportive de Genève et sa région</v>
      </c>
      <c r="AV77" s="64"/>
    </row>
    <row r="78" spans="36:48" x14ac:dyDescent="0.2">
      <c r="AJ78" s="39">
        <f t="shared" si="9"/>
        <v>0.95555555555555527</v>
      </c>
      <c r="AK78" s="82" t="s">
        <v>18</v>
      </c>
      <c r="AL78" s="72">
        <f>MOD(SAMEDI[[#This Row],[Heure ]]+SAMEDI[[#This Row],[Durée]],1)</f>
        <v>0.95833333333333304</v>
      </c>
      <c r="AM78" s="75">
        <v>2.7777777777777779E-3</v>
      </c>
      <c r="AN78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78" s="64"/>
      <c r="AQ78" s="49">
        <f>MOD(AQ77+AT77,1)</f>
        <v>0.76805555555555527</v>
      </c>
      <c r="AR78" s="55" t="s">
        <v>18</v>
      </c>
      <c r="AS78" s="72">
        <f>MOD(DIMANCHE[[#This Row],[Heure ]]+DIMANCHE[[#This Row],[Durée]],1)</f>
        <v>0.77083333333333304</v>
      </c>
      <c r="AT78" s="75">
        <v>2.7777777777777779E-3</v>
      </c>
      <c r="AU7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78" s="64"/>
    </row>
    <row r="79" spans="36:48" ht="32" x14ac:dyDescent="0.2">
      <c r="AJ79" s="39">
        <f t="shared" si="9"/>
        <v>0.95833333333333304</v>
      </c>
      <c r="AK79" s="82" t="s">
        <v>24</v>
      </c>
      <c r="AL79" s="73">
        <f>MOD(SAMEDI[[#This Row],[Heure ]]+SAMEDI[[#This Row],[Durée]],1)</f>
        <v>0.97499999999999976</v>
      </c>
      <c r="AM79" s="75">
        <v>1.6666666666666666E-2</v>
      </c>
      <c r="AN79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Le magazine du terroir genevois présenté par Valentin Emery</v>
      </c>
      <c r="AO79" s="64"/>
      <c r="AQ79" s="49">
        <f t="shared" ref="AQ79:AQ99" si="10">MOD(AQ78+AT78,1)</f>
        <v>0.77083333333333304</v>
      </c>
      <c r="AR79" s="55" t="s">
        <v>20</v>
      </c>
      <c r="AS79" s="73">
        <f>MOD(DIMANCHE[[#This Row],[Heure ]]+DIMANCHE[[#This Row],[Durée]],1)</f>
        <v>0.77916666666666634</v>
      </c>
      <c r="AT79" s="75">
        <v>8.3333333333333332E-3</v>
      </c>
      <c r="AU7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Les bénévoles et les associations sportives à l’honneur</v>
      </c>
      <c r="AV79" s="64"/>
    </row>
    <row r="80" spans="36:48" x14ac:dyDescent="0.2">
      <c r="AJ80" s="39">
        <f>MOD(AJ79+AM79,1)</f>
        <v>0.97499999999999976</v>
      </c>
      <c r="AK80" s="82" t="s">
        <v>17</v>
      </c>
      <c r="AL80" s="72">
        <f>MOD(SAMEDI[[#This Row],[Heure ]]+SAMEDI[[#This Row],[Durée]],1)</f>
        <v>0.97638888888888864</v>
      </c>
      <c r="AM80" s="75">
        <v>1.3888888888888889E-3</v>
      </c>
      <c r="AN80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80" s="64"/>
      <c r="AQ80" s="49">
        <f t="shared" si="10"/>
        <v>0.77916666666666634</v>
      </c>
      <c r="AR80" s="55" t="s">
        <v>69</v>
      </c>
      <c r="AS80" s="72">
        <f>MOD(DIMANCHE[[#This Row],[Heure ]]+DIMANCHE[[#This Row],[Durée]],1)</f>
        <v>0.78333333333333299</v>
      </c>
      <c r="AT80" s="75">
        <v>4.1666666666666666E-3</v>
      </c>
      <c r="AU8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La culture à Genève c’est Cult.</v>
      </c>
      <c r="AV80" s="64"/>
    </row>
    <row r="81" spans="36:48" ht="32" x14ac:dyDescent="0.2">
      <c r="AJ81" s="39">
        <f t="shared" ref="AJ81:AJ84" si="11">MOD(AJ80+AM80,1)</f>
        <v>0.97638888888888864</v>
      </c>
      <c r="AK81" s="82" t="s">
        <v>18</v>
      </c>
      <c r="AL81" s="73">
        <f>MOD(SAMEDI[[#This Row],[Heure ]]+SAMEDI[[#This Row],[Durée]],1)</f>
        <v>0.97916666666666641</v>
      </c>
      <c r="AM81" s="75">
        <v>2.7777777777777779E-3</v>
      </c>
      <c r="AN81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81" s="64"/>
      <c r="AQ81" s="49">
        <f t="shared" si="10"/>
        <v>0.78333333333333299</v>
      </c>
      <c r="AR81" s="55" t="s">
        <v>82</v>
      </c>
      <c r="AS81" s="73">
        <f>MOD(DIMANCHE[[#This Row],[Heure ]]+DIMANCHE[[#This Row],[Durée]],1)</f>
        <v>0.78888888888888853</v>
      </c>
      <c r="AT81" s="75">
        <v>5.5555555555555558E-3</v>
      </c>
      <c r="AU8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du terroir genevois présenté par Valentin Emery</v>
      </c>
      <c r="AV81" s="64"/>
    </row>
    <row r="82" spans="36:48" x14ac:dyDescent="0.2">
      <c r="AJ82" s="39">
        <f t="shared" si="11"/>
        <v>0.97916666666666641</v>
      </c>
      <c r="AK82" s="82" t="s">
        <v>73</v>
      </c>
      <c r="AL82" s="72">
        <f>MOD(SAMEDI[[#This Row],[Heure ]]+SAMEDI[[#This Row],[Durée]],1)</f>
        <v>0.99722222222222201</v>
      </c>
      <c r="AM82" s="75">
        <v>1.8055555555555557E-2</v>
      </c>
      <c r="AN82" s="42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>magazine de la durabilité présenté par Philippe Verdier</v>
      </c>
      <c r="AO82" s="64"/>
      <c r="AQ82" s="49">
        <f t="shared" si="10"/>
        <v>0.78888888888888853</v>
      </c>
      <c r="AR82" s="55" t="s">
        <v>18</v>
      </c>
      <c r="AS82" s="72">
        <f>MOD(DIMANCHE[[#This Row],[Heure ]]+DIMANCHE[[#This Row],[Durée]],1)</f>
        <v>0.7916666666666663</v>
      </c>
      <c r="AT82" s="75">
        <v>2.7777777777777779E-3</v>
      </c>
      <c r="AU8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82" s="64"/>
    </row>
    <row r="83" spans="36:48" x14ac:dyDescent="0.2">
      <c r="AJ83" s="39">
        <f t="shared" si="11"/>
        <v>0.99722222222222201</v>
      </c>
      <c r="AK83" s="82" t="s">
        <v>18</v>
      </c>
      <c r="AL83" s="73">
        <f>MOD(SAMEDI[[#This Row],[Heure ]]+SAMEDI[[#This Row],[Durée]],1)</f>
        <v>0.99999999999999978</v>
      </c>
      <c r="AM83" s="75">
        <v>2.7777777777777779E-3</v>
      </c>
      <c r="AN83" s="43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83" s="64"/>
      <c r="AQ83" s="49">
        <f t="shared" si="10"/>
        <v>0.7916666666666663</v>
      </c>
      <c r="AR83" s="55" t="s">
        <v>70</v>
      </c>
      <c r="AS83" s="73">
        <f>MOD(DIMANCHE[[#This Row],[Heure ]]+DIMANCHE[[#This Row],[Durée]],1)</f>
        <v>0.8097222222222219</v>
      </c>
      <c r="AT83" s="75">
        <v>1.8055555555555557E-2</v>
      </c>
      <c r="AU8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débat politique et citoyen présenté par Pascal Décaillet</v>
      </c>
      <c r="AV83" s="64"/>
    </row>
    <row r="84" spans="36:48" x14ac:dyDescent="0.2">
      <c r="AJ84" s="39">
        <f t="shared" si="11"/>
        <v>0.99999999999999978</v>
      </c>
      <c r="AK84" s="82"/>
      <c r="AL84" s="79">
        <f>MOD(SAMEDI[[#This Row],[Heure ]]+SAMEDI[[#This Row],[Durée]],1)</f>
        <v>0.99999999999999978</v>
      </c>
      <c r="AM84" s="75"/>
      <c r="AN84" s="37" t="str">
        <f>IF(SAMEDI[[#This Row],[Emission]]="CA BOUGE A LA MAISON ","Cours de gym pour seniors",IF(SAMEDI[[#This Row],[Emission]]="LE JOURNAL ","Le rendez-vous quotidien d'information proposé par la rédaction",IF(SAMEDI[[#This Row],[Emission]]="CITE SENIOR ","Conférences, ateliers, divertissement, activités physiques, une sélection d'activités destinées aux seniors",IF(SAMEDI[[#This Row],[Emission]]="SPORT PASSION ","Les bénévoles et les associations sportives à l’honneur",IF(SAMEDI[[#This Row],[Emission]]="IMMERSION ","Plongée dans les métiers d’urgence avec Denis Palma",IF(SAMEDI[[#This Row],[Emission]]="OBJECTIF TERRE ","Le magazine du terroir genevois présenté par Valentin Emery",IF(SAMEDI[[#This Row],[Emission]]="METEO ","Les nouvelles du ciel présentées par Ellen Batelaan",IF(SAMEDI[[#This Row],[Emission]]="LES YEUX DANS LES YEUX ","Un entretien serré d’actualité mené par Pascal Décaillet",IF(SAMEDI[[#This Row],[Emission]]="GENEVE A CHAUD ","Le débat politique et citoyen présenté par Pascal Décaillet",IF(SAMEDI[[#This Row],[Emission]]="GRAND GENEVE A CHAUD DIRECT ","Le débat politique et citoyen présenté par Pascal Décaillet",IF(SAMEDI[[#This Row],[Emission]]="ESPRIT SOLIDAIR ","Une fois par mois, découvrez le projet de coopération d’une ONG genevoise",IF(SAMEDI[[#This Row],[Emission]]="LE GENIE DES METIERS ","Au coeur de la formation et de l'apprentissage",IF(SAMEDI[[#This Row],[Emission]]="ESPRIT SOLIDAIRE","Une fois par mois, découvrez le projet de coopération d’une ONG genevoise",IF(SAMEDI[[#This Row],[Emission]]="LE MONDE DE DEMAIN ","Une émission sur l’industrie et l’innovation genevoise",IF(SAMEDI[[#This Row],[Emission]]="GO SOLUTIONS DURABLES ","magazine de la durabilité présenté par Philippe Verdier",IF(SAMEDI[[#This Row],[Emission]]="GENEVE GRANDEUR NATURE ","Le magazine sur la nature proposé par Coline Utz",IF(SAMEDI[[#This Row],[Emission]]="ENSEMBLE ","L’émission transfrontalière présentée par Céline Argento",IF(SAMEDI[[#This Row],[Emission]]="COULEUR GRENAT ","Le rendez-vous sportif des clubs du Servette (football, hockey, rugby)",IF(SAMEDI[[#This Row],[Emission]]="CULT ","La culture à Genève c’est Cult.",IF(SAMEDI[[#This Row],[Emission]]="MEGAPHONE ","Le porte-voix de la musique actuelle",IF(SAMEDI[[#This Row],[Emission]]="GENEVA SHOW ","Une personnalité marquante de la Suisse sous le feu des questions de Valentin Emery et Jérémy Seydoux",IF(SAMEDI[[#This Row],[Emission]]="AGENDA D'ELLEN","L’agenda du week-end proposé par Ellen Batelaan",IF(SAMEDI[[#This Row],[Emission]]="SINGULARITE ","Magazine réalisé par des personnes en situation de handicap de la Fondation Clair Bois",IF(SAMEDI[[#This Row],[Emission]]="TOUDOU ","Le magazine des animaux de compagnie présenté par Lolita Morena",IF(SAMEDI[[#This Row],[Emission]]="LES SPORTS ","Toute l’actualité sportive de Genève et sa région",IF(SAMEDI[[#This Row],[Emission]]="LES SPORTS DIRECT ","Toute l’actualité sportive de Genève et sa région",IF(SAMEDI[[#This Row],[Emission]]="LE POING part 1","Le Talk politique et société présenté par Laetitia Guinand",IF(SAMEDI[[#This Row],[Emission]]="LE POING part 2","Le Talk politique et société présenté par Laetitia Guinand",""))))))))))))))))))))))))))))</f>
        <v/>
      </c>
      <c r="AO84" s="64"/>
      <c r="AQ84" s="49">
        <f t="shared" si="10"/>
        <v>0.8097222222222219</v>
      </c>
      <c r="AR84" s="55" t="s">
        <v>18</v>
      </c>
      <c r="AS84" s="72">
        <f>MOD(DIMANCHE[[#This Row],[Heure ]]+DIMANCHE[[#This Row],[Durée]],1)</f>
        <v>0.81249999999999967</v>
      </c>
      <c r="AT84" s="75">
        <v>2.7777777777777779E-3</v>
      </c>
      <c r="AU8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84" s="64"/>
    </row>
    <row r="85" spans="36:48" ht="32" x14ac:dyDescent="0.2">
      <c r="AQ85" s="49">
        <f t="shared" si="10"/>
        <v>0.81249999999999967</v>
      </c>
      <c r="AR85" s="55" t="s">
        <v>67</v>
      </c>
      <c r="AS85" s="73">
        <f>MOD(DIMANCHE[[#This Row],[Heure ]]+DIMANCHE[[#This Row],[Durée]],1)</f>
        <v>0.83055555555555527</v>
      </c>
      <c r="AT85" s="75">
        <v>1.8055555555555557E-2</v>
      </c>
      <c r="AU8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V85" s="64"/>
    </row>
    <row r="86" spans="36:48" x14ac:dyDescent="0.2">
      <c r="AQ86" s="49">
        <f t="shared" si="10"/>
        <v>0.83055555555555527</v>
      </c>
      <c r="AR86" s="55" t="s">
        <v>18</v>
      </c>
      <c r="AS86" s="72">
        <f>MOD(DIMANCHE[[#This Row],[Heure ]]+DIMANCHE[[#This Row],[Durée]],1)</f>
        <v>0.83333333333333304</v>
      </c>
      <c r="AT86" s="75">
        <v>2.7777777777777779E-3</v>
      </c>
      <c r="AU8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86" s="64"/>
    </row>
    <row r="87" spans="36:48" x14ac:dyDescent="0.2">
      <c r="AQ87" s="49">
        <f t="shared" si="10"/>
        <v>0.83333333333333304</v>
      </c>
      <c r="AR87" s="55" t="s">
        <v>59</v>
      </c>
      <c r="AS87" s="73">
        <f>MOD(DIMANCHE[[#This Row],[Heure ]]+DIMANCHE[[#This Row],[Durée]],1)</f>
        <v>0.85138888888888864</v>
      </c>
      <c r="AT87" s="75">
        <v>1.8055555555555557E-2</v>
      </c>
      <c r="AU8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Talk politique et société présenté par Laetitia Guinand</v>
      </c>
      <c r="AV87" s="64"/>
    </row>
    <row r="88" spans="36:48" x14ac:dyDescent="0.2">
      <c r="AQ88" s="49">
        <f t="shared" si="10"/>
        <v>0.85138888888888864</v>
      </c>
      <c r="AR88" s="55" t="s">
        <v>18</v>
      </c>
      <c r="AS88" s="72">
        <f>MOD(DIMANCHE[[#This Row],[Heure ]]+DIMANCHE[[#This Row],[Durée]],1)</f>
        <v>0.85416666666666641</v>
      </c>
      <c r="AT88" s="75">
        <v>2.7777777777777779E-3</v>
      </c>
      <c r="AU8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88" s="64"/>
    </row>
    <row r="89" spans="36:48" x14ac:dyDescent="0.2">
      <c r="AQ89" s="49">
        <f t="shared" si="10"/>
        <v>0.85416666666666641</v>
      </c>
      <c r="AR89" s="55" t="s">
        <v>60</v>
      </c>
      <c r="AS89" s="73">
        <f>MOD(DIMANCHE[[#This Row],[Heure ]]+DIMANCHE[[#This Row],[Durée]],1)</f>
        <v>0.87222222222222201</v>
      </c>
      <c r="AT89" s="75">
        <v>1.8055555555555557E-2</v>
      </c>
      <c r="AU8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Talk politique et société présenté par Laetitia Guinand</v>
      </c>
      <c r="AV89" s="64"/>
    </row>
    <row r="90" spans="36:48" x14ac:dyDescent="0.2">
      <c r="AQ90" s="49">
        <f t="shared" si="10"/>
        <v>0.87222222222222201</v>
      </c>
      <c r="AR90" s="55" t="s">
        <v>18</v>
      </c>
      <c r="AS90" s="72">
        <f>MOD(DIMANCHE[[#This Row],[Heure ]]+DIMANCHE[[#This Row],[Durée]],1)</f>
        <v>0.87499999999999978</v>
      </c>
      <c r="AT90" s="75">
        <v>2.7777777777777779E-3</v>
      </c>
      <c r="AU9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90" s="64"/>
    </row>
    <row r="91" spans="36:48" x14ac:dyDescent="0.2">
      <c r="AQ91" s="49">
        <f t="shared" si="10"/>
        <v>0.87499999999999978</v>
      </c>
      <c r="AR91" s="55" t="s">
        <v>68</v>
      </c>
      <c r="AS91" s="73">
        <f>MOD(DIMANCHE[[#This Row],[Heure ]]+DIMANCHE[[#This Row],[Durée]],1)</f>
        <v>0.89305555555555538</v>
      </c>
      <c r="AT91" s="75">
        <v>1.8055555555555557E-2</v>
      </c>
      <c r="AU9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Toute l’actualité sportive de Genève et sa région</v>
      </c>
      <c r="AV91" s="64"/>
    </row>
    <row r="92" spans="36:48" x14ac:dyDescent="0.2">
      <c r="AQ92" s="49">
        <f t="shared" si="10"/>
        <v>0.89305555555555538</v>
      </c>
      <c r="AR92" s="55" t="s">
        <v>18</v>
      </c>
      <c r="AS92" s="72">
        <f>MOD(DIMANCHE[[#This Row],[Heure ]]+DIMANCHE[[#This Row],[Durée]],1)</f>
        <v>0.89583333333333315</v>
      </c>
      <c r="AT92" s="75">
        <v>2.7777777777777779E-3</v>
      </c>
      <c r="AU9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92" s="64"/>
    </row>
    <row r="93" spans="36:48" x14ac:dyDescent="0.2">
      <c r="AQ93" s="49">
        <f t="shared" si="10"/>
        <v>0.89583333333333315</v>
      </c>
      <c r="AR93" s="55" t="s">
        <v>20</v>
      </c>
      <c r="AS93" s="73">
        <f>MOD(DIMANCHE[[#This Row],[Heure ]]+DIMANCHE[[#This Row],[Durée]],1)</f>
        <v>0.90416666666666645</v>
      </c>
      <c r="AT93" s="75">
        <v>8.3333333333333332E-3</v>
      </c>
      <c r="AU9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Les bénévoles et les associations sportives à l’honneur</v>
      </c>
      <c r="AV93" s="64"/>
    </row>
    <row r="94" spans="36:48" x14ac:dyDescent="0.2">
      <c r="AQ94" s="49">
        <f t="shared" si="10"/>
        <v>0.90416666666666645</v>
      </c>
      <c r="AR94" s="55" t="s">
        <v>69</v>
      </c>
      <c r="AS94" s="72">
        <f>MOD(DIMANCHE[[#This Row],[Heure ]]+DIMANCHE[[#This Row],[Durée]],1)</f>
        <v>0.9083333333333331</v>
      </c>
      <c r="AT94" s="75">
        <v>4.1666666666666666E-3</v>
      </c>
      <c r="AU9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La culture à Genève c’est Cult.</v>
      </c>
      <c r="AV94" s="64"/>
    </row>
    <row r="95" spans="36:48" ht="32" x14ac:dyDescent="0.2">
      <c r="AQ95" s="49">
        <f t="shared" si="10"/>
        <v>0.9083333333333331</v>
      </c>
      <c r="AR95" s="55" t="s">
        <v>24</v>
      </c>
      <c r="AS95" s="73">
        <f>MOD(DIMANCHE[[#This Row],[Heure ]]+DIMANCHE[[#This Row],[Durée]],1)</f>
        <v>0.91388888888888864</v>
      </c>
      <c r="AT95" s="75">
        <v>5.5555555555555558E-3</v>
      </c>
      <c r="AU95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magazine du terroir genevois présenté par Valentin Emery</v>
      </c>
      <c r="AV95" s="64"/>
    </row>
    <row r="96" spans="36:48" x14ac:dyDescent="0.2">
      <c r="AQ96" s="49">
        <f t="shared" si="10"/>
        <v>0.91388888888888864</v>
      </c>
      <c r="AR96" s="55" t="s">
        <v>18</v>
      </c>
      <c r="AS96" s="72">
        <f>MOD(DIMANCHE[[#This Row],[Heure ]]+DIMANCHE[[#This Row],[Durée]],1)</f>
        <v>0.91666666666666641</v>
      </c>
      <c r="AT96" s="75">
        <v>2.7777777777777779E-3</v>
      </c>
      <c r="AU96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96" s="64"/>
    </row>
    <row r="97" spans="43:48" x14ac:dyDescent="0.2">
      <c r="AQ97" s="49">
        <f t="shared" si="10"/>
        <v>0.91666666666666641</v>
      </c>
      <c r="AR97" s="55" t="s">
        <v>70</v>
      </c>
      <c r="AS97" s="73">
        <f>MOD(DIMANCHE[[#This Row],[Heure ]]+DIMANCHE[[#This Row],[Durée]],1)</f>
        <v>0.93472222222222201</v>
      </c>
      <c r="AT97" s="75">
        <v>1.8055555555555557E-2</v>
      </c>
      <c r="AU97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débat politique et citoyen présenté par Pascal Décaillet</v>
      </c>
      <c r="AV97" s="64"/>
    </row>
    <row r="98" spans="43:48" x14ac:dyDescent="0.2">
      <c r="AQ98" s="49">
        <f t="shared" si="10"/>
        <v>0.93472222222222201</v>
      </c>
      <c r="AR98" s="55" t="s">
        <v>18</v>
      </c>
      <c r="AS98" s="72">
        <f>MOD(DIMANCHE[[#This Row],[Heure ]]+DIMANCHE[[#This Row],[Durée]],1)</f>
        <v>0.93749999999999978</v>
      </c>
      <c r="AT98" s="75">
        <v>2.7777777777777779E-3</v>
      </c>
      <c r="AU98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98" s="64"/>
    </row>
    <row r="99" spans="43:48" ht="32" x14ac:dyDescent="0.2">
      <c r="AQ99" s="49">
        <f t="shared" si="10"/>
        <v>0.93749999999999978</v>
      </c>
      <c r="AR99" s="55" t="s">
        <v>67</v>
      </c>
      <c r="AS99" s="73">
        <f>MOD(DIMANCHE[[#This Row],[Heure ]]+DIMANCHE[[#This Row],[Durée]],1)</f>
        <v>0.95555555555555538</v>
      </c>
      <c r="AT99" s="75">
        <v>1.8055555555555557E-2</v>
      </c>
      <c r="AU99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AV99" s="64"/>
    </row>
    <row r="100" spans="43:48" x14ac:dyDescent="0.2">
      <c r="AQ100" s="49">
        <f>MOD(AQ99+AT99,1)</f>
        <v>0.95555555555555538</v>
      </c>
      <c r="AR100" s="55" t="s">
        <v>18</v>
      </c>
      <c r="AS100" s="72">
        <f>MOD(DIMANCHE[[#This Row],[Heure ]]+DIMANCHE[[#This Row],[Durée]],1)</f>
        <v>0.95833333333333315</v>
      </c>
      <c r="AT100" s="75">
        <v>2.7777777777777779E-3</v>
      </c>
      <c r="AU100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00" s="64"/>
    </row>
    <row r="101" spans="43:48" x14ac:dyDescent="0.2">
      <c r="AQ101" s="49">
        <f t="shared" ref="AQ101:AQ105" si="12">MOD(AQ100+AT100,1)</f>
        <v>0.95833333333333315</v>
      </c>
      <c r="AR101" s="55" t="s">
        <v>59</v>
      </c>
      <c r="AS101" s="73">
        <f>MOD(DIMANCHE[[#This Row],[Heure ]]+DIMANCHE[[#This Row],[Durée]],1)</f>
        <v>0.97638888888888875</v>
      </c>
      <c r="AT101" s="75">
        <v>1.8055555555555557E-2</v>
      </c>
      <c r="AU101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Talk politique et société présenté par Laetitia Guinand</v>
      </c>
      <c r="AV101" s="64"/>
    </row>
    <row r="102" spans="43:48" x14ac:dyDescent="0.2">
      <c r="AQ102" s="49">
        <f t="shared" si="12"/>
        <v>0.97638888888888875</v>
      </c>
      <c r="AR102" s="55" t="s">
        <v>18</v>
      </c>
      <c r="AS102" s="72">
        <f>MOD(DIMANCHE[[#This Row],[Heure ]]+DIMANCHE[[#This Row],[Durée]],1)</f>
        <v>0.97916666666666652</v>
      </c>
      <c r="AT102" s="75">
        <v>2.7777777777777779E-3</v>
      </c>
      <c r="AU102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02" s="64"/>
    </row>
    <row r="103" spans="43:48" x14ac:dyDescent="0.2">
      <c r="AQ103" s="49">
        <f t="shared" si="12"/>
        <v>0.97916666666666652</v>
      </c>
      <c r="AR103" s="55" t="s">
        <v>60</v>
      </c>
      <c r="AS103" s="73">
        <f>MOD(DIMANCHE[[#This Row],[Heure ]]+DIMANCHE[[#This Row],[Durée]],1)</f>
        <v>0.99722222222222212</v>
      </c>
      <c r="AT103" s="75">
        <v>1.8055555555555557E-2</v>
      </c>
      <c r="AU103" s="43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>Le Talk politique et société présenté par Laetitia Guinand</v>
      </c>
      <c r="AV103" s="64"/>
    </row>
    <row r="104" spans="43:48" x14ac:dyDescent="0.2">
      <c r="AQ104" s="49">
        <f t="shared" si="12"/>
        <v>0.99722222222222212</v>
      </c>
      <c r="AR104" s="55" t="s">
        <v>18</v>
      </c>
      <c r="AS104" s="72">
        <f>MOD(DIMANCHE[[#This Row],[Heure ]]+DIMANCHE[[#This Row],[Durée]],1)</f>
        <v>0.99999999999999989</v>
      </c>
      <c r="AT104" s="75">
        <v>2.7777777777777779E-3</v>
      </c>
      <c r="AU104" s="42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04" s="64"/>
    </row>
    <row r="105" spans="43:48" x14ac:dyDescent="0.2">
      <c r="AQ105" s="49">
        <f t="shared" si="12"/>
        <v>0.99999999999999989</v>
      </c>
      <c r="AR105" s="55" t="s">
        <v>12</v>
      </c>
      <c r="AS105" s="74">
        <f>MOD(DIMANCHE[[#This Row],[Heure ]]+DIMANCHE[[#This Row],[Durée]],1)</f>
        <v>0.99999999999999989</v>
      </c>
      <c r="AT105" s="75"/>
      <c r="AU105" s="36" t="str">
        <f>IF(DIMANCHE[[#This Row],[Emission]]="CA BOUGE A LA MAISON ","Cours de gym pour seniors",IF(DIMANCHE[[#This Row],[Emission]]="LE JOURNAL ","Le rendez-vous quotidien d'information proposé par la rédaction",IF(DIMANCHE[[#This Row],[Emission]]="CITE SENIOR ","Conférences, ateliers, divertissement, activités physiques, une sélection d'activités destinées aux seniors",IF(DIMANCHE[[#This Row],[Emission]]="SPORT PASSION ","Les bénévoles et les associations sportives à l’honneur",IF(DIMANCHE[[#This Row],[Emission]]="IMMERSION ","Plongée dans les métiers d’urgence avec Denis Palma",IF(DIMANCHE[[#This Row],[Emission]]="OBJECTIF TERRE ","Le magazine du terroir genevois présenté par Valentin Emery",IF(DIMANCHE[[#This Row],[Emission]]="METEO ","Les nouvelles du ciel présentées par Ellen Batelaan",IF(DIMANCHE[[#This Row],[Emission]]="LES YEUX DANS LES YEUX ","Un entretien serré d’actualité mené par Pascal Décaillet",IF(DIMANCHE[[#This Row],[Emission]]="GENEVE A CHAUD ","Le débat politique et citoyen présenté par Pascal Décaillet",IF(DIMANCHE[[#This Row],[Emission]]="GRAND GENEVE A CHAUD DIRECT ","Le débat politique et citoyen présenté par Pascal Décaillet",IF(DIMANCHE[[#This Row],[Emission]]="ESPRIT SOLIDAIR ","Une fois par mois, découvrez le projet de coopération d’une ONG genevoise",IF(DIMANCHE[[#This Row],[Emission]]="LE GENIE DES METIERS ","Au coeur de la formation et de l'apprentissage",IF(DIMANCHE[[#This Row],[Emission]]="ESPRIT SOLIDAIRE","Une fois par mois, découvrez le projet de coopération d’une ONG genevoise",IF(DIMANCHE[[#This Row],[Emission]]="LE MONDE DE DEMAIN ","Une émission sur l’industrie et l’innovation genevoise",IF(DIMANCHE[[#This Row],[Emission]]="GO SOLUTIONS DURABLES ","magazine de la durabilité présenté par Philippe Verdier",IF(DIMANCHE[[#This Row],[Emission]]="GENEVE GRANDEUR NATURE ","Le magazine sur la nature proposé par Coline Utz",IF(DIMANCHE[[#This Row],[Emission]]="ENSEMBLE ","L’émission transfrontalière présentée par Céline Argento",IF(DIMANCHE[[#This Row],[Emission]]="COULEUR GRENAT ","Le rendez-vous sportif des clubs du Servette (football, hockey, rugby)",IF(DIMANCHE[[#This Row],[Emission]]="CULT ","La culture à Genève c’est Cult.",IF(DIMANCHE[[#This Row],[Emission]]="MEGAPHONE ","Le porte-voix de la musique actuelle",IF(DIMANCHE[[#This Row],[Emission]]="GENEVA SHOW ","Une personnalité marquante de la Suisse sous le feu des questions de Valentin Emery et Jérémy Seydoux",IF(DIMANCHE[[#This Row],[Emission]]="AGENDA D'ELLEN","L’agenda du week-end proposé par Ellen Batelaan",IF(DIMANCHE[[#This Row],[Emission]]="SINGULARITE ","Magazine réalisé par des personnes en situation de handicap de la Fondation Clair Bois",IF(DIMANCHE[[#This Row],[Emission]]="TOUDOU ","Le magazine des animaux de compagnie présenté par Lolita Morena",IF(DIMANCHE[[#This Row],[Emission]]="LES SPORTS ","Toute l’actualité sportive de Genève et sa région",IF(DIMANCHE[[#This Row],[Emission]]="LES SPORTS DIRECT ","Toute l’actualité sportive de Genève et sa région",IF(DIMANCHE[[#This Row],[Emission]]="LE POING part 1","Le Talk politique et société présenté par Laetitia Guinand",IF(DIMANCHE[[#This Row],[Emission]]="LE POING part 2","Le Talk politique et société présenté par Laetitia Guinand",""))))))))))))))))))))))))))))</f>
        <v/>
      </c>
      <c r="AV105" s="64"/>
    </row>
  </sheetData>
  <dataConsolidate/>
  <mergeCells count="7">
    <mergeCell ref="AJ1:AO1"/>
    <mergeCell ref="AQ1:AV1"/>
    <mergeCell ref="A1:F1"/>
    <mergeCell ref="H1:M1"/>
    <mergeCell ref="O1:T1"/>
    <mergeCell ref="V1:AA1"/>
    <mergeCell ref="AC1:AH1"/>
  </mergeCells>
  <conditionalFormatting sqref="B106:AV107 D60:AI60 C61:AI61 B60:B61 B50:AI59 B2:AV2 B3:K3 G4:K4 E5:K5 E4 D4:D5 B4:C49 D6:K40 D48:K49 H5:H40 I41:K42 I43:J46 I47:K47 D41:H47 M3:P49 R3:W49 Z3:AV3 AG22:AI22 AG35:AI39 AG42:AI45 AD22:AE22 AD35:AE39 AD40:AI41 Z5:AC41 Z42:AE45 AD5:AI21 Z4:AL4 AK5:AL14 AD23:AI34 Z46:AI49 B62:AI84 AJ5:AJ84 AN4:AV4 AN5:AP14 AK15:AP84 B85:AP105 AQ5:AV105">
    <cfRule type="containsText" dxfId="210" priority="48" operator="containsText" text="REPLAY DIMANCHE">
      <formula>NOT(ISERROR(SEARCH("REPLAY DIMANCHE",B2)))</formula>
    </cfRule>
    <cfRule type="containsText" dxfId="209" priority="49" operator="containsText" text="COMBLAGE">
      <formula>NOT(ISERROR(SEARCH("COMBLAGE",B2)))</formula>
    </cfRule>
  </conditionalFormatting>
  <conditionalFormatting sqref="B106:AV107 D60:AI60 C61:AI61 B60:B61 B50:AI59 B3:K3 G4:K4 E5:K5 E4 D4:D5 B4:C49 D6:K40 D48:K49 H5:H40 I41:K42 I43:J46 I47:K47 D41:H47 M3:P49 R3:W49 Z3:AV3 AG22:AI22 AG35:AI39 AG42:AI45 AD22:AE22 AD35:AE39 AD40:AI41 Z5:AC41 Z42:AE45 AD5:AI21 Z4:AL4 AK5:AL14 AD23:AI34 Z46:AI49 B62:AI84 AJ5:AJ84 AN4:AV4 AN5:AP14 AK15:AP84 B85:AP105 AQ5:AV105">
    <cfRule type="containsText" dxfId="208" priority="50" operator="containsText" text="JOURNAL">
      <formula>NOT(ISERROR(SEARCH("JOURNAL",B3)))</formula>
    </cfRule>
    <cfRule type="containsText" dxfId="207" priority="51" operator="containsText" text="LIVE">
      <formula>NOT(ISERROR(SEARCH("LIVE",B3)))</formula>
    </cfRule>
    <cfRule type="containsText" dxfId="206" priority="52" operator="containsText" text="PUB">
      <formula>NOT(ISERROR(SEARCH("PUB",B3)))</formula>
    </cfRule>
    <cfRule type="containsText" dxfId="205" priority="53" operator="containsText" text="REPLAY ACTU">
      <formula>NOT(ISERROR(SEARCH("REPLAY ACTU",B3)))</formula>
    </cfRule>
    <cfRule type="containsText" dxfId="204" priority="54" operator="containsText" text="REPLAY MAG">
      <formula>NOT(ISERROR(SEARCH("REPLAY MAG",B3)))</formula>
    </cfRule>
  </conditionalFormatting>
  <conditionalFormatting sqref="B106:AV107 D60:AI60 C61:AI61 B60:B61 B50:AI59 B3:K3 G4:K4 H5:H47 M3:P49 R3:W49 Z3:AV3 AG22:AI22 AG35:AI39 AG42:AI45 AD22:AE22 AD35:AE39 AD40:AI41 Z5:AC41 Z42:AE45 AD5:AI21 Z4:AL4 AK5:AL14 AD23:AI34 Z46:AI49 B62:AI84 AJ5:AJ84 AN4:AV4 AN5:AP14 AK15:AP84 B85:AP105 AQ5:AV105">
    <cfRule type="containsText" dxfId="203" priority="47" operator="containsText" text="Concert">
      <formula>NOT(ISERROR(SEARCH("Concert",B3)))</formula>
    </cfRule>
  </conditionalFormatting>
  <conditionalFormatting sqref="B106:AV107 I41:K42 I43:J46 I47:K47 B41:H47 B2:AV2 B3:K40 B48:K49 M3:P49 R3:W49 Z3:AV3 AG22:AI22 AG35:AI39 AG42:AI45 AD22:AE22 AD35:AE39 AD40:AI41 Z5:AC41 Z42:AE45 AD5:AI21 Z4:AL4 AK5:AL14 AD23:AI34 Z46:AI49 B50:AI84 AJ5:AJ84 AN4:AV4 AN5:AP14 AK15:AP84 B85:AP105 AQ5:AV105">
    <cfRule type="containsText" dxfId="202" priority="46" operator="containsText" text="Comblage">
      <formula>NOT(ISERROR(SEARCH("Comblage",B2)))</formula>
    </cfRule>
  </conditionalFormatting>
  <conditionalFormatting sqref="L3:L49">
    <cfRule type="containsText" dxfId="201" priority="39" operator="containsText" text="REPLAY DIMANCHE">
      <formula>NOT(ISERROR(SEARCH("REPLAY DIMANCHE",L3)))</formula>
    </cfRule>
    <cfRule type="containsText" dxfId="200" priority="40" operator="containsText" text="COMBLAGE">
      <formula>NOT(ISERROR(SEARCH("COMBLAGE",L3)))</formula>
    </cfRule>
  </conditionalFormatting>
  <conditionalFormatting sqref="L3:L49">
    <cfRule type="containsText" dxfId="199" priority="41" operator="containsText" text="JOURNAL">
      <formula>NOT(ISERROR(SEARCH("JOURNAL",L3)))</formula>
    </cfRule>
    <cfRule type="containsText" dxfId="198" priority="42" operator="containsText" text="LIVE">
      <formula>NOT(ISERROR(SEARCH("LIVE",L3)))</formula>
    </cfRule>
    <cfRule type="containsText" dxfId="197" priority="43" operator="containsText" text="PUB">
      <formula>NOT(ISERROR(SEARCH("PUB",L3)))</formula>
    </cfRule>
    <cfRule type="containsText" dxfId="196" priority="44" operator="containsText" text="REPLAY ACTU">
      <formula>NOT(ISERROR(SEARCH("REPLAY ACTU",L3)))</formula>
    </cfRule>
    <cfRule type="containsText" dxfId="195" priority="45" operator="containsText" text="REPLAY MAG">
      <formula>NOT(ISERROR(SEARCH("REPLAY MAG",L3)))</formula>
    </cfRule>
  </conditionalFormatting>
  <conditionalFormatting sqref="L3:L49">
    <cfRule type="containsText" dxfId="194" priority="38" operator="containsText" text="Concert">
      <formula>NOT(ISERROR(SEARCH("Concert",L3)))</formula>
    </cfRule>
  </conditionalFormatting>
  <conditionalFormatting sqref="L3:L49">
    <cfRule type="containsText" dxfId="193" priority="37" operator="containsText" text="Comblage">
      <formula>NOT(ISERROR(SEARCH("Comblage",L3)))</formula>
    </cfRule>
  </conditionalFormatting>
  <conditionalFormatting sqref="X3:X49">
    <cfRule type="containsText" dxfId="192" priority="30" operator="containsText" text="REPLAY DIMANCHE">
      <formula>NOT(ISERROR(SEARCH("REPLAY DIMANCHE",X3)))</formula>
    </cfRule>
    <cfRule type="containsText" dxfId="191" priority="31" operator="containsText" text="COMBLAGE">
      <formula>NOT(ISERROR(SEARCH("COMBLAGE",X3)))</formula>
    </cfRule>
  </conditionalFormatting>
  <conditionalFormatting sqref="X3:X49">
    <cfRule type="containsText" dxfId="190" priority="32" operator="containsText" text="JOURNAL">
      <formula>NOT(ISERROR(SEARCH("JOURNAL",X3)))</formula>
    </cfRule>
    <cfRule type="containsText" dxfId="189" priority="33" operator="containsText" text="LIVE">
      <formula>NOT(ISERROR(SEARCH("LIVE",X3)))</formula>
    </cfRule>
    <cfRule type="containsText" dxfId="188" priority="34" operator="containsText" text="PUB">
      <formula>NOT(ISERROR(SEARCH("PUB",X3)))</formula>
    </cfRule>
    <cfRule type="containsText" dxfId="187" priority="35" operator="containsText" text="REPLAY ACTU">
      <formula>NOT(ISERROR(SEARCH("REPLAY ACTU",X3)))</formula>
    </cfRule>
    <cfRule type="containsText" dxfId="186" priority="36" operator="containsText" text="REPLAY MAG">
      <formula>NOT(ISERROR(SEARCH("REPLAY MAG",X3)))</formula>
    </cfRule>
  </conditionalFormatting>
  <conditionalFormatting sqref="X3:X49">
    <cfRule type="containsText" dxfId="185" priority="29" operator="containsText" text="Concert">
      <formula>NOT(ISERROR(SEARCH("Concert",X3)))</formula>
    </cfRule>
  </conditionalFormatting>
  <conditionalFormatting sqref="X3:X49">
    <cfRule type="containsText" dxfId="184" priority="28" operator="containsText" text="Comblage">
      <formula>NOT(ISERROR(SEARCH("Comblage",X3)))</formula>
    </cfRule>
  </conditionalFormatting>
  <conditionalFormatting sqref="Y3:Y49">
    <cfRule type="containsText" dxfId="183" priority="21" operator="containsText" text="REPLAY DIMANCHE">
      <formula>NOT(ISERROR(SEARCH("REPLAY DIMANCHE",Y3)))</formula>
    </cfRule>
    <cfRule type="containsText" dxfId="182" priority="22" operator="containsText" text="COMBLAGE">
      <formula>NOT(ISERROR(SEARCH("COMBLAGE",Y3)))</formula>
    </cfRule>
  </conditionalFormatting>
  <conditionalFormatting sqref="Y3:Y49">
    <cfRule type="containsText" dxfId="181" priority="23" operator="containsText" text="JOURNAL">
      <formula>NOT(ISERROR(SEARCH("JOURNAL",Y3)))</formula>
    </cfRule>
    <cfRule type="containsText" dxfId="180" priority="24" operator="containsText" text="LIVE">
      <formula>NOT(ISERROR(SEARCH("LIVE",Y3)))</formula>
    </cfRule>
    <cfRule type="containsText" dxfId="179" priority="25" operator="containsText" text="PUB">
      <formula>NOT(ISERROR(SEARCH("PUB",Y3)))</formula>
    </cfRule>
    <cfRule type="containsText" dxfId="178" priority="26" operator="containsText" text="REPLAY ACTU">
      <formula>NOT(ISERROR(SEARCH("REPLAY ACTU",Y3)))</formula>
    </cfRule>
    <cfRule type="containsText" dxfId="177" priority="27" operator="containsText" text="REPLAY MAG">
      <formula>NOT(ISERROR(SEARCH("REPLAY MAG",Y3)))</formula>
    </cfRule>
  </conditionalFormatting>
  <conditionalFormatting sqref="Y3:Y49">
    <cfRule type="containsText" dxfId="176" priority="20" operator="containsText" text="Concert">
      <formula>NOT(ISERROR(SEARCH("Concert",Y3)))</formula>
    </cfRule>
  </conditionalFormatting>
  <conditionalFormatting sqref="Y3:Y49">
    <cfRule type="containsText" dxfId="175" priority="19" operator="containsText" text="Comblage">
      <formula>NOT(ISERROR(SEARCH("Comblage",Y3)))</formula>
    </cfRule>
  </conditionalFormatting>
  <conditionalFormatting sqref="Q3:Q49">
    <cfRule type="containsText" dxfId="174" priority="12" operator="containsText" text="REPLAY DIMANCHE">
      <formula>NOT(ISERROR(SEARCH("REPLAY DIMANCHE",Q3)))</formula>
    </cfRule>
    <cfRule type="containsText" dxfId="173" priority="13" operator="containsText" text="COMBLAGE">
      <formula>NOT(ISERROR(SEARCH("COMBLAGE",Q3)))</formula>
    </cfRule>
  </conditionalFormatting>
  <conditionalFormatting sqref="Q3:Q49">
    <cfRule type="containsText" dxfId="172" priority="14" operator="containsText" text="JOURNAL">
      <formula>NOT(ISERROR(SEARCH("JOURNAL",Q3)))</formula>
    </cfRule>
    <cfRule type="containsText" dxfId="171" priority="15" operator="containsText" text="LIVE">
      <formula>NOT(ISERROR(SEARCH("LIVE",Q3)))</formula>
    </cfRule>
    <cfRule type="containsText" dxfId="170" priority="16" operator="containsText" text="PUB">
      <formula>NOT(ISERROR(SEARCH("PUB",Q3)))</formula>
    </cfRule>
    <cfRule type="containsText" dxfId="169" priority="17" operator="containsText" text="REPLAY ACTU">
      <formula>NOT(ISERROR(SEARCH("REPLAY ACTU",Q3)))</formula>
    </cfRule>
    <cfRule type="containsText" dxfId="168" priority="18" operator="containsText" text="REPLAY MAG">
      <formula>NOT(ISERROR(SEARCH("REPLAY MAG",Q3)))</formula>
    </cfRule>
  </conditionalFormatting>
  <conditionalFormatting sqref="Q3:Q49">
    <cfRule type="containsText" dxfId="167" priority="11" operator="containsText" text="Concert">
      <formula>NOT(ISERROR(SEARCH("Concert",Q3)))</formula>
    </cfRule>
  </conditionalFormatting>
  <conditionalFormatting sqref="Q3:Q49">
    <cfRule type="containsText" dxfId="166" priority="10" operator="containsText" text="Comblage">
      <formula>NOT(ISERROR(SEARCH("Comblage",Q3)))</formula>
    </cfRule>
  </conditionalFormatting>
  <conditionalFormatting sqref="AM4:AM14">
    <cfRule type="containsText" dxfId="165" priority="3" operator="containsText" text="REPLAY DIMANCHE">
      <formula>NOT(ISERROR(SEARCH("REPLAY DIMANCHE",AM4)))</formula>
    </cfRule>
    <cfRule type="containsText" dxfId="164" priority="4" operator="containsText" text="COMBLAGE">
      <formula>NOT(ISERROR(SEARCH("COMBLAGE",AM4)))</formula>
    </cfRule>
  </conditionalFormatting>
  <conditionalFormatting sqref="AM4:AM14">
    <cfRule type="containsText" dxfId="163" priority="5" operator="containsText" text="JOURNAL">
      <formula>NOT(ISERROR(SEARCH("JOURNAL",AM4)))</formula>
    </cfRule>
    <cfRule type="containsText" dxfId="162" priority="6" operator="containsText" text="LIVE">
      <formula>NOT(ISERROR(SEARCH("LIVE",AM4)))</formula>
    </cfRule>
    <cfRule type="containsText" dxfId="161" priority="7" operator="containsText" text="PUB">
      <formula>NOT(ISERROR(SEARCH("PUB",AM4)))</formula>
    </cfRule>
    <cfRule type="containsText" dxfId="160" priority="8" operator="containsText" text="REPLAY ACTU">
      <formula>NOT(ISERROR(SEARCH("REPLAY ACTU",AM4)))</formula>
    </cfRule>
    <cfRule type="containsText" dxfId="159" priority="9" operator="containsText" text="REPLAY MAG">
      <formula>NOT(ISERROR(SEARCH("REPLAY MAG",AM4)))</formula>
    </cfRule>
  </conditionalFormatting>
  <conditionalFormatting sqref="AM4:AM14">
    <cfRule type="containsText" dxfId="158" priority="2" operator="containsText" text="Concert">
      <formula>NOT(ISERROR(SEARCH("Concert",AM4)))</formula>
    </cfRule>
  </conditionalFormatting>
  <conditionalFormatting sqref="AM4:AM14">
    <cfRule type="containsText" dxfId="157" priority="1" operator="containsText" text="Comblage">
      <formula>NOT(ISERROR(SEARCH("Comblage",AM4)))</formula>
    </cfRule>
  </conditionalFormatting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/>
  </sheetPr>
  <dimension ref="A1:I58"/>
  <sheetViews>
    <sheetView tabSelected="1" topLeftCell="A11" workbookViewId="0">
      <selection activeCell="I17" sqref="I17"/>
    </sheetView>
  </sheetViews>
  <sheetFormatPr baseColWidth="10" defaultRowHeight="15" x14ac:dyDescent="0.2"/>
  <cols>
    <col min="1" max="1" width="18.6640625" style="50" customWidth="1"/>
    <col min="2" max="2" width="40.6640625" style="50" customWidth="1"/>
    <col min="3" max="3" width="17.6640625" style="50" customWidth="1"/>
    <col min="4" max="5" width="15.6640625" style="50" customWidth="1"/>
    <col min="6" max="6" width="51.33203125" style="11" customWidth="1"/>
    <col min="7" max="7" width="16.83203125" style="50" customWidth="1"/>
    <col min="8" max="8" width="10.83203125" customWidth="1"/>
    <col min="9" max="9" width="25.83203125" customWidth="1"/>
    <col min="10" max="10" width="17.6640625" customWidth="1"/>
  </cols>
  <sheetData>
    <row r="1" spans="1:9" ht="38" customHeight="1" x14ac:dyDescent="0.2">
      <c r="A1" s="85" t="s">
        <v>0</v>
      </c>
      <c r="B1" s="85"/>
      <c r="C1" s="85"/>
      <c r="D1" s="85"/>
      <c r="E1" s="85"/>
      <c r="F1" s="85"/>
      <c r="G1" s="85"/>
    </row>
    <row r="2" spans="1:9" ht="21" customHeight="1" thickBot="1" x14ac:dyDescent="0.25">
      <c r="A2" s="29" t="s">
        <v>7</v>
      </c>
      <c r="B2" s="54" t="s">
        <v>8</v>
      </c>
      <c r="C2" s="31" t="s">
        <v>9</v>
      </c>
      <c r="D2" s="54" t="s">
        <v>10</v>
      </c>
      <c r="E2" s="54" t="s">
        <v>92</v>
      </c>
      <c r="F2" s="34" t="s">
        <v>64</v>
      </c>
      <c r="G2" s="54" t="s">
        <v>11</v>
      </c>
    </row>
    <row r="3" spans="1:9" ht="17" x14ac:dyDescent="0.2">
      <c r="A3" s="59">
        <v>0</v>
      </c>
      <c r="B3" s="55" t="s">
        <v>12</v>
      </c>
      <c r="C3" s="32">
        <f>MOD(Tableau219[[#This Row],[Heure ]]+Tableau219[[#This Row],[Durée]],1)</f>
        <v>0.125</v>
      </c>
      <c r="D3" s="94">
        <v>0.125</v>
      </c>
      <c r="E3" s="86" t="s">
        <v>90</v>
      </c>
      <c r="F3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" s="60"/>
    </row>
    <row r="4" spans="1:9" ht="17" x14ac:dyDescent="0.2">
      <c r="A4" s="16">
        <f t="shared" ref="A4:A46" si="0">MOD(A3+D3,1)</f>
        <v>0.125</v>
      </c>
      <c r="B4" s="55" t="s">
        <v>12</v>
      </c>
      <c r="C4" s="57">
        <f>MOD(Tableau219[[#This Row],[Heure ]]+Tableau219[[#This Row],[Durée]],1)</f>
        <v>0.25</v>
      </c>
      <c r="D4" s="95">
        <v>0.125</v>
      </c>
      <c r="E4" s="86" t="s">
        <v>93</v>
      </c>
      <c r="F4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" s="61"/>
    </row>
    <row r="5" spans="1:9" ht="17" x14ac:dyDescent="0.2">
      <c r="A5" s="16">
        <f t="shared" si="0"/>
        <v>0.25</v>
      </c>
      <c r="B5" s="55" t="s">
        <v>12</v>
      </c>
      <c r="C5" s="32">
        <f>MOD(Tableau219[[#This Row],[Heure ]]+Tableau219[[#This Row],[Durée]],1)</f>
        <v>0.375</v>
      </c>
      <c r="D5" s="94">
        <v>0.125</v>
      </c>
      <c r="E5" s="86" t="s">
        <v>93</v>
      </c>
      <c r="F5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5" s="62"/>
      <c r="I5" s="93"/>
    </row>
    <row r="6" spans="1:9" ht="17" x14ac:dyDescent="0.2">
      <c r="A6" s="16">
        <f t="shared" si="0"/>
        <v>0.375</v>
      </c>
      <c r="B6" s="55" t="s">
        <v>68</v>
      </c>
      <c r="C6" s="57">
        <f>MOD(Tableau219[[#This Row],[Heure ]]+Tableau219[[#This Row],[Durée]],1)</f>
        <v>0.39305555555555555</v>
      </c>
      <c r="D6" s="94">
        <v>1.8055555555555557E-2</v>
      </c>
      <c r="E6" s="86" t="s">
        <v>93</v>
      </c>
      <c r="F6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Toute l’actualité sportive de Genève et sa région</v>
      </c>
      <c r="G6" s="62"/>
    </row>
    <row r="7" spans="1:9" ht="17" x14ac:dyDescent="0.2">
      <c r="A7" s="16">
        <f t="shared" si="0"/>
        <v>0.39305555555555555</v>
      </c>
      <c r="B7" s="55" t="s">
        <v>18</v>
      </c>
      <c r="C7" s="32">
        <f>MOD(Tableau219[[#This Row],[Heure ]]+Tableau219[[#This Row],[Durée]],1)</f>
        <v>0.39583333333333331</v>
      </c>
      <c r="D7" s="94">
        <v>2.7777777777777779E-3</v>
      </c>
      <c r="E7" s="86" t="s">
        <v>93</v>
      </c>
      <c r="F7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7" s="62"/>
    </row>
    <row r="8" spans="1:9" ht="17" x14ac:dyDescent="0.2">
      <c r="A8" s="16">
        <f t="shared" si="0"/>
        <v>0.39583333333333331</v>
      </c>
      <c r="B8" s="55" t="s">
        <v>20</v>
      </c>
      <c r="C8" s="57">
        <f>MOD(Tableau219[[#This Row],[Heure ]]+Tableau219[[#This Row],[Durée]],1)</f>
        <v>0.40416666666666667</v>
      </c>
      <c r="D8" s="94">
        <v>8.3333333333333332E-3</v>
      </c>
      <c r="E8" s="86" t="s">
        <v>93</v>
      </c>
      <c r="F8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Les bénévoles et les associations sportives à l’honneur</v>
      </c>
      <c r="G8" s="62"/>
    </row>
    <row r="9" spans="1:9" ht="17" x14ac:dyDescent="0.2">
      <c r="A9" s="16">
        <f t="shared" si="0"/>
        <v>0.40416666666666667</v>
      </c>
      <c r="B9" s="55" t="s">
        <v>69</v>
      </c>
      <c r="C9" s="32">
        <f>MOD(Tableau219[[#This Row],[Heure ]]+Tableau219[[#This Row],[Durée]],1)</f>
        <v>0.40833333333333333</v>
      </c>
      <c r="D9" s="94">
        <v>4.1666666666666666E-3</v>
      </c>
      <c r="E9" s="86" t="s">
        <v>93</v>
      </c>
      <c r="F9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La culture à Genève c’est Cult.</v>
      </c>
      <c r="G9" s="62"/>
    </row>
    <row r="10" spans="1:9" ht="17" x14ac:dyDescent="0.2">
      <c r="A10" s="16">
        <f t="shared" si="0"/>
        <v>0.40833333333333333</v>
      </c>
      <c r="B10" s="55" t="s">
        <v>24</v>
      </c>
      <c r="C10" s="57">
        <f>MOD(Tableau219[[#This Row],[Heure ]]+Tableau219[[#This Row],[Durée]],1)</f>
        <v>0.41388888888888886</v>
      </c>
      <c r="D10" s="94">
        <v>5.5555555555555558E-3</v>
      </c>
      <c r="E10" s="86" t="s">
        <v>93</v>
      </c>
      <c r="F10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 magazine du terroir genevois présenté par Valentin Emery</v>
      </c>
      <c r="G10" s="62"/>
    </row>
    <row r="11" spans="1:9" ht="17" x14ac:dyDescent="0.2">
      <c r="A11" s="16">
        <f t="shared" si="0"/>
        <v>0.41388888888888886</v>
      </c>
      <c r="B11" s="55" t="s">
        <v>18</v>
      </c>
      <c r="C11" s="32">
        <f>MOD(Tableau219[[#This Row],[Heure ]]+Tableau219[[#This Row],[Durée]],1)</f>
        <v>0.41666666666666663</v>
      </c>
      <c r="D11" s="94">
        <v>2.7777777777777779E-3</v>
      </c>
      <c r="E11" s="86" t="s">
        <v>93</v>
      </c>
      <c r="F11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11" s="62"/>
    </row>
    <row r="12" spans="1:9" ht="17" x14ac:dyDescent="0.2">
      <c r="A12" s="16">
        <f t="shared" si="0"/>
        <v>0.41666666666666663</v>
      </c>
      <c r="B12" s="55" t="s">
        <v>70</v>
      </c>
      <c r="C12" s="57">
        <f>MOD(Tableau219[[#This Row],[Heure ]]+Tableau219[[#This Row],[Durée]],1)</f>
        <v>0.43472222222222218</v>
      </c>
      <c r="D12" s="94">
        <v>1.8055555555555557E-2</v>
      </c>
      <c r="E12" s="86" t="s">
        <v>93</v>
      </c>
      <c r="F12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 débat politique et citoyen présenté par Pascal Décaillet</v>
      </c>
      <c r="G12" s="62"/>
    </row>
    <row r="13" spans="1:9" ht="17" x14ac:dyDescent="0.2">
      <c r="A13" s="16">
        <f t="shared" si="0"/>
        <v>0.43472222222222218</v>
      </c>
      <c r="B13" s="55" t="s">
        <v>17</v>
      </c>
      <c r="C13" s="32">
        <f>MOD(Tableau219[[#This Row],[Heure ]]+Tableau219[[#This Row],[Durée]],1)</f>
        <v>0.43749999999999994</v>
      </c>
      <c r="D13" s="94">
        <v>2.7777777777777779E-3</v>
      </c>
      <c r="E13" s="86" t="s">
        <v>93</v>
      </c>
      <c r="F13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13" s="62"/>
    </row>
    <row r="14" spans="1:9" ht="32" x14ac:dyDescent="0.2">
      <c r="A14" s="92">
        <f t="shared" si="0"/>
        <v>0.43749999999999994</v>
      </c>
      <c r="B14" s="55" t="s">
        <v>66</v>
      </c>
      <c r="C14" s="57">
        <f>MOD(Tableau219[[#This Row],[Heure ]]+Tableau219[[#This Row],[Durée]],1)</f>
        <v>0.45555555555555549</v>
      </c>
      <c r="D14" s="94">
        <v>1.8055555555555557E-2</v>
      </c>
      <c r="E14" s="86" t="s">
        <v>93</v>
      </c>
      <c r="F14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Conférences, ateliers, divertissement, activités physiques, une sélection d'activités destinées aux seniors</v>
      </c>
      <c r="G14" s="64"/>
    </row>
    <row r="15" spans="1:9" ht="17" x14ac:dyDescent="0.2">
      <c r="A15" s="16">
        <f t="shared" si="0"/>
        <v>0.45555555555555549</v>
      </c>
      <c r="B15" s="55" t="s">
        <v>18</v>
      </c>
      <c r="C15" s="32">
        <f>MOD(Tableau219[[#This Row],[Heure ]]+Tableau219[[#This Row],[Durée]],1)</f>
        <v>0.45833333333333326</v>
      </c>
      <c r="D15" s="94">
        <v>2.7777777777777779E-3</v>
      </c>
      <c r="E15" s="86" t="s">
        <v>93</v>
      </c>
      <c r="F15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15" s="62"/>
    </row>
    <row r="16" spans="1:9" ht="17" x14ac:dyDescent="0.2">
      <c r="A16" s="16">
        <f t="shared" si="0"/>
        <v>0.45833333333333326</v>
      </c>
      <c r="B16" s="55" t="s">
        <v>12</v>
      </c>
      <c r="C16" s="57">
        <f>MOD(Tableau219[[#This Row],[Heure ]]+Tableau219[[#This Row],[Durée]],1)</f>
        <v>0.58333333333333326</v>
      </c>
      <c r="D16" s="94">
        <v>0.125</v>
      </c>
      <c r="E16" s="86" t="s">
        <v>93</v>
      </c>
      <c r="F16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16" s="62"/>
    </row>
    <row r="17" spans="1:8" ht="17" x14ac:dyDescent="0.2">
      <c r="A17" s="16">
        <f t="shared" si="0"/>
        <v>0.58333333333333326</v>
      </c>
      <c r="B17" s="55" t="s">
        <v>71</v>
      </c>
      <c r="C17" s="32">
        <f>MOD(Tableau219[[#This Row],[Heure ]]+Tableau219[[#This Row],[Durée]],1)</f>
        <v>0.60138888888888886</v>
      </c>
      <c r="D17" s="94">
        <v>1.8055555555555557E-2</v>
      </c>
      <c r="E17" s="86" t="s">
        <v>93</v>
      </c>
      <c r="F17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Toute l’actualité sportive de Genève et sa région</v>
      </c>
      <c r="G17" s="62"/>
    </row>
    <row r="18" spans="1:8" ht="17" x14ac:dyDescent="0.2">
      <c r="A18" s="16">
        <f t="shared" si="0"/>
        <v>0.60138888888888886</v>
      </c>
      <c r="B18" s="55" t="s">
        <v>17</v>
      </c>
      <c r="C18" s="57">
        <f>MOD(Tableau219[[#This Row],[Heure ]]+Tableau219[[#This Row],[Durée]],1)</f>
        <v>0.60416666666666663</v>
      </c>
      <c r="D18" s="94">
        <v>2.7777777777777779E-3</v>
      </c>
      <c r="E18" s="86" t="s">
        <v>93</v>
      </c>
      <c r="F18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18" s="62"/>
    </row>
    <row r="19" spans="1:8" ht="17" x14ac:dyDescent="0.2">
      <c r="A19" s="16">
        <f t="shared" si="0"/>
        <v>0.60416666666666663</v>
      </c>
      <c r="B19" s="55" t="s">
        <v>65</v>
      </c>
      <c r="C19" s="32">
        <f>MOD(Tableau219[[#This Row],[Heure ]]+Tableau219[[#This Row],[Durée]],1)</f>
        <v>0.63194444444444442</v>
      </c>
      <c r="D19" s="94">
        <v>2.7777777777777776E-2</v>
      </c>
      <c r="E19" s="86" t="s">
        <v>93</v>
      </c>
      <c r="F19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Cours de gym pour seniors</v>
      </c>
      <c r="G19" s="62"/>
    </row>
    <row r="20" spans="1:8" ht="17" x14ac:dyDescent="0.2">
      <c r="A20" s="16">
        <f t="shared" si="0"/>
        <v>0.63194444444444442</v>
      </c>
      <c r="B20" s="55" t="s">
        <v>18</v>
      </c>
      <c r="C20" s="57">
        <f>MOD(Tableau219[[#This Row],[Heure ]]+Tableau219[[#This Row],[Durée]],1)</f>
        <v>0.63472222222222219</v>
      </c>
      <c r="D20" s="94">
        <v>2.7777777777777779E-3</v>
      </c>
      <c r="E20" s="86" t="s">
        <v>93</v>
      </c>
      <c r="F20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0" s="62"/>
      <c r="H20" s="93"/>
    </row>
    <row r="21" spans="1:8" ht="17" x14ac:dyDescent="0.2">
      <c r="A21" s="16">
        <f t="shared" si="0"/>
        <v>0.63472222222222219</v>
      </c>
      <c r="B21" s="55" t="s">
        <v>20</v>
      </c>
      <c r="C21" s="32">
        <f>MOD(Tableau219[[#This Row],[Heure ]]+Tableau219[[#This Row],[Durée]],1)</f>
        <v>0.64305555555555549</v>
      </c>
      <c r="D21" s="94">
        <v>8.3333333333333332E-3</v>
      </c>
      <c r="E21" s="86" t="s">
        <v>93</v>
      </c>
      <c r="F21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Les bénévoles et les associations sportives à l’honneur</v>
      </c>
      <c r="G21" s="62"/>
    </row>
    <row r="22" spans="1:8" ht="17" x14ac:dyDescent="0.2">
      <c r="A22" s="16">
        <f t="shared" si="0"/>
        <v>0.64305555555555549</v>
      </c>
      <c r="B22" s="55" t="s">
        <v>12</v>
      </c>
      <c r="C22" s="57">
        <f>MOD(Tableau219[[#This Row],[Heure ]]+Tableau219[[#This Row],[Durée]],1)</f>
        <v>0.76805555555555549</v>
      </c>
      <c r="D22" s="94">
        <v>0.125</v>
      </c>
      <c r="E22" s="86" t="s">
        <v>93</v>
      </c>
      <c r="F22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2" s="62"/>
    </row>
    <row r="23" spans="1:8" ht="17" x14ac:dyDescent="0.2">
      <c r="A23" s="16">
        <f t="shared" si="0"/>
        <v>0.76805555555555549</v>
      </c>
      <c r="B23" s="55" t="s">
        <v>34</v>
      </c>
      <c r="C23" s="32">
        <f>MOD(Tableau219[[#This Row],[Heure ]]+Tableau219[[#This Row],[Durée]],1)</f>
        <v>0.76805555555555549</v>
      </c>
      <c r="D23" s="94">
        <v>0</v>
      </c>
      <c r="E23" s="86" t="s">
        <v>93</v>
      </c>
      <c r="F23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3" s="62"/>
    </row>
    <row r="24" spans="1:8" ht="17" x14ac:dyDescent="0.2">
      <c r="A24" s="16">
        <f t="shared" si="0"/>
        <v>0.76805555555555549</v>
      </c>
      <c r="B24" s="55" t="s">
        <v>36</v>
      </c>
      <c r="C24" s="57">
        <f>MOD(Tableau219[[#This Row],[Heure ]]+Tableau219[[#This Row],[Durée]],1)</f>
        <v>0.76805555555555549</v>
      </c>
      <c r="D24" s="94">
        <v>0</v>
      </c>
      <c r="E24" s="86" t="s">
        <v>93</v>
      </c>
      <c r="F24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4" s="62"/>
    </row>
    <row r="25" spans="1:8" ht="17" x14ac:dyDescent="0.2">
      <c r="A25" s="16">
        <f t="shared" si="0"/>
        <v>0.76805555555555549</v>
      </c>
      <c r="B25" s="55" t="s">
        <v>29</v>
      </c>
      <c r="C25" s="32">
        <f>MOD(Tableau219[[#This Row],[Heure ]]+Tableau219[[#This Row],[Durée]],1)</f>
        <v>0.77083333333333326</v>
      </c>
      <c r="D25" s="94">
        <v>2.7777777777777779E-3</v>
      </c>
      <c r="E25" s="86" t="s">
        <v>93</v>
      </c>
      <c r="F25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5" s="62"/>
    </row>
    <row r="26" spans="1:8" ht="17" x14ac:dyDescent="0.2">
      <c r="A26" s="16">
        <f t="shared" si="0"/>
        <v>0.77083333333333326</v>
      </c>
      <c r="B26" s="55" t="s">
        <v>38</v>
      </c>
      <c r="C26" s="57">
        <f>MOD(Tableau219[[#This Row],[Heure ]]+Tableau219[[#This Row],[Durée]],1)</f>
        <v>0.77083333333333326</v>
      </c>
      <c r="D26" s="94">
        <v>0</v>
      </c>
      <c r="E26" s="86" t="s">
        <v>93</v>
      </c>
      <c r="F26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6" s="62"/>
    </row>
    <row r="27" spans="1:8" ht="17" x14ac:dyDescent="0.2">
      <c r="A27" s="16">
        <f t="shared" si="0"/>
        <v>0.77083333333333326</v>
      </c>
      <c r="B27" s="55" t="s">
        <v>39</v>
      </c>
      <c r="C27" s="32">
        <f>MOD(Tableau219[[#This Row],[Heure ]]+Tableau219[[#This Row],[Durée]],1)</f>
        <v>0.77083333333333326</v>
      </c>
      <c r="D27" s="94">
        <v>0</v>
      </c>
      <c r="E27" s="86" t="s">
        <v>93</v>
      </c>
      <c r="F27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27" s="62"/>
    </row>
    <row r="28" spans="1:8" ht="17" x14ac:dyDescent="0.2">
      <c r="A28" s="16">
        <f t="shared" si="0"/>
        <v>0.77083333333333326</v>
      </c>
      <c r="B28" s="55" t="s">
        <v>41</v>
      </c>
      <c r="C28" s="57">
        <f>MOD(Tableau219[[#This Row],[Heure ]]+Tableau219[[#This Row],[Durée]],1)</f>
        <v>0.78819444444444442</v>
      </c>
      <c r="D28" s="94">
        <v>1.7361111111111112E-2</v>
      </c>
      <c r="E28" s="86" t="s">
        <v>93</v>
      </c>
      <c r="F28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 rendez-vous quotidien d'information proposé par la rédaction</v>
      </c>
      <c r="G28" s="62"/>
    </row>
    <row r="29" spans="1:8" ht="17" x14ac:dyDescent="0.2">
      <c r="A29" s="16">
        <f t="shared" si="0"/>
        <v>0.78819444444444442</v>
      </c>
      <c r="B29" s="55" t="s">
        <v>42</v>
      </c>
      <c r="C29" s="32">
        <f>MOD(Tableau219[[#This Row],[Heure ]]+Tableau219[[#This Row],[Durée]],1)</f>
        <v>0.7895833333333333</v>
      </c>
      <c r="D29" s="94">
        <v>1.3888888888888889E-3</v>
      </c>
      <c r="E29" s="86" t="s">
        <v>93</v>
      </c>
      <c r="F29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Les nouvelles du ciel présentées par Ellen Batelaan</v>
      </c>
      <c r="G29" s="62"/>
    </row>
    <row r="30" spans="1:8" ht="17" x14ac:dyDescent="0.2">
      <c r="A30" s="16">
        <f t="shared" si="0"/>
        <v>0.7895833333333333</v>
      </c>
      <c r="B30" s="55" t="s">
        <v>29</v>
      </c>
      <c r="C30" s="57">
        <f>MOD(Tableau219[[#This Row],[Heure ]]+Tableau219[[#This Row],[Durée]],1)</f>
        <v>0.79236111111111107</v>
      </c>
      <c r="D30" s="94">
        <v>2.7777777777777779E-3</v>
      </c>
      <c r="E30" s="86" t="s">
        <v>93</v>
      </c>
      <c r="F30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0" s="62"/>
    </row>
    <row r="31" spans="1:8" ht="17" x14ac:dyDescent="0.2">
      <c r="A31" s="16">
        <f t="shared" si="0"/>
        <v>0.79236111111111107</v>
      </c>
      <c r="B31" s="55" t="s">
        <v>43</v>
      </c>
      <c r="C31" s="32">
        <f>MOD(Tableau219[[#This Row],[Heure ]]+Tableau219[[#This Row],[Durée]],1)</f>
        <v>0.79583333333333328</v>
      </c>
      <c r="D31" s="94">
        <v>3.472222222222222E-3</v>
      </c>
      <c r="E31" s="86" t="s">
        <v>93</v>
      </c>
      <c r="F31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Un entretien serré d’actualité mené par Pascal Décaillet</v>
      </c>
      <c r="G31" s="62"/>
    </row>
    <row r="32" spans="1:8" ht="17" x14ac:dyDescent="0.2">
      <c r="A32" s="16">
        <f t="shared" si="0"/>
        <v>0.79583333333333328</v>
      </c>
      <c r="B32" s="55" t="s">
        <v>38</v>
      </c>
      <c r="C32" s="57">
        <f>MOD(Tableau219[[#This Row],[Heure ]]+Tableau219[[#This Row],[Durée]],1)</f>
        <v>0.79583333333333328</v>
      </c>
      <c r="D32" s="94">
        <v>0</v>
      </c>
      <c r="E32" s="86" t="s">
        <v>93</v>
      </c>
      <c r="F32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2" s="62"/>
    </row>
    <row r="33" spans="1:7" ht="17" x14ac:dyDescent="0.2">
      <c r="A33" s="16">
        <f t="shared" si="0"/>
        <v>0.79583333333333328</v>
      </c>
      <c r="B33" s="55" t="s">
        <v>36</v>
      </c>
      <c r="C33" s="32">
        <f>MOD(Tableau219[[#This Row],[Heure ]]+Tableau219[[#This Row],[Durée]],1)</f>
        <v>0.79583333333333328</v>
      </c>
      <c r="D33" s="94">
        <v>0</v>
      </c>
      <c r="E33" s="86" t="s">
        <v>93</v>
      </c>
      <c r="F33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3" s="62"/>
    </row>
    <row r="34" spans="1:7" ht="17" x14ac:dyDescent="0.2">
      <c r="A34" s="16">
        <f t="shared" si="0"/>
        <v>0.79583333333333328</v>
      </c>
      <c r="B34" s="55" t="s">
        <v>46</v>
      </c>
      <c r="C34" s="57">
        <f>MOD(Tableau219[[#This Row],[Heure ]]+Tableau219[[#This Row],[Durée]],1)</f>
        <v>0.80972222222222212</v>
      </c>
      <c r="D34" s="94">
        <v>1.3888888888888888E-2</v>
      </c>
      <c r="E34" s="86" t="s">
        <v>93</v>
      </c>
      <c r="F34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 débat politique et citoyen présenté par Pascal Décaillet</v>
      </c>
      <c r="G34" s="62"/>
    </row>
    <row r="35" spans="1:7" ht="17" x14ac:dyDescent="0.2">
      <c r="A35" s="16">
        <f t="shared" si="0"/>
        <v>0.80972222222222212</v>
      </c>
      <c r="B35" s="55" t="s">
        <v>29</v>
      </c>
      <c r="C35" s="32">
        <f>MOD(Tableau219[[#This Row],[Heure ]]+Tableau219[[#This Row],[Durée]],1)</f>
        <v>0.81249999999999989</v>
      </c>
      <c r="D35" s="94">
        <v>2.7777777777777779E-3</v>
      </c>
      <c r="E35" s="86" t="s">
        <v>93</v>
      </c>
      <c r="F35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5" s="62"/>
    </row>
    <row r="36" spans="1:7" ht="17" x14ac:dyDescent="0.2">
      <c r="A36" s="16">
        <f t="shared" si="0"/>
        <v>0.81249999999999989</v>
      </c>
      <c r="B36" s="55" t="s">
        <v>32</v>
      </c>
      <c r="C36" s="57">
        <f>MOD(Tableau219[[#This Row],[Heure ]]+Tableau219[[#This Row],[Durée]],1)</f>
        <v>0.83055555555555549</v>
      </c>
      <c r="D36" s="94">
        <v>1.8055555555555557E-2</v>
      </c>
      <c r="E36" s="86" t="s">
        <v>93</v>
      </c>
      <c r="F36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Plongée dans les métiers d’urgence avec Denis Palma</v>
      </c>
      <c r="G36" s="62"/>
    </row>
    <row r="37" spans="1:7" ht="17" x14ac:dyDescent="0.2">
      <c r="A37" s="16">
        <f t="shared" si="0"/>
        <v>0.83055555555555549</v>
      </c>
      <c r="B37" s="55" t="s">
        <v>18</v>
      </c>
      <c r="C37" s="32">
        <f>MOD(Tableau219[[#This Row],[Heure ]]+Tableau219[[#This Row],[Durée]],1)</f>
        <v>0.83333333333333326</v>
      </c>
      <c r="D37" s="94">
        <v>2.7777777777777779E-3</v>
      </c>
      <c r="E37" s="86" t="s">
        <v>93</v>
      </c>
      <c r="F37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7" s="62"/>
    </row>
    <row r="38" spans="1:7" ht="17" x14ac:dyDescent="0.2">
      <c r="A38" s="16">
        <f t="shared" si="0"/>
        <v>0.83333333333333326</v>
      </c>
      <c r="B38" s="55" t="s">
        <v>24</v>
      </c>
      <c r="C38" s="57">
        <f>MOD(Tableau219[[#This Row],[Heure ]]+Tableau219[[#This Row],[Durée]],1)</f>
        <v>0.8388888888888888</v>
      </c>
      <c r="D38" s="94">
        <v>5.5555555555555558E-3</v>
      </c>
      <c r="E38" s="86" t="s">
        <v>93</v>
      </c>
      <c r="F38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>Le magazine du terroir genevois présenté par Valentin Emery</v>
      </c>
      <c r="G38" s="62"/>
    </row>
    <row r="39" spans="1:7" ht="17" x14ac:dyDescent="0.2">
      <c r="A39" s="16">
        <f t="shared" si="0"/>
        <v>0.8388888888888888</v>
      </c>
      <c r="B39" s="55" t="s">
        <v>14</v>
      </c>
      <c r="C39" s="32">
        <f>MOD(Tableau219[[#This Row],[Heure ]]+Tableau219[[#This Row],[Durée]],1)</f>
        <v>0.8472222222222221</v>
      </c>
      <c r="D39" s="94">
        <v>8.3333333333333332E-3</v>
      </c>
      <c r="E39" s="86" t="s">
        <v>93</v>
      </c>
      <c r="F39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39" s="62"/>
    </row>
    <row r="40" spans="1:7" ht="17" x14ac:dyDescent="0.2">
      <c r="A40" s="16">
        <f t="shared" si="0"/>
        <v>0.8472222222222221</v>
      </c>
      <c r="B40" s="55" t="s">
        <v>17</v>
      </c>
      <c r="C40" s="57">
        <f>MOD(Tableau219[[#This Row],[Heure ]]+Tableau219[[#This Row],[Durée]],1)</f>
        <v>0.85138888888888875</v>
      </c>
      <c r="D40" s="94">
        <v>4.1666666666666666E-3</v>
      </c>
      <c r="E40" s="86" t="s">
        <v>93</v>
      </c>
      <c r="F40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0" s="62"/>
    </row>
    <row r="41" spans="1:7" ht="17" x14ac:dyDescent="0.2">
      <c r="A41" s="16">
        <f t="shared" si="0"/>
        <v>0.85138888888888875</v>
      </c>
      <c r="B41" s="55" t="s">
        <v>29</v>
      </c>
      <c r="C41" s="32">
        <f>MOD(Tableau219[[#This Row],[Heure ]]+Tableau219[[#This Row],[Durée]],1)</f>
        <v>0.85416666666666652</v>
      </c>
      <c r="D41" s="94">
        <v>2.7777777777777779E-3</v>
      </c>
      <c r="E41" s="86" t="s">
        <v>93</v>
      </c>
      <c r="F41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1" s="62"/>
    </row>
    <row r="42" spans="1:7" ht="17" x14ac:dyDescent="0.2">
      <c r="A42" s="16">
        <f t="shared" si="0"/>
        <v>0.85416666666666652</v>
      </c>
      <c r="B42" s="55" t="s">
        <v>13</v>
      </c>
      <c r="C42" s="57">
        <f>MOD(Tableau219[[#This Row],[Heure ]]+Tableau219[[#This Row],[Durée]],1)</f>
        <v>0.89583333333333315</v>
      </c>
      <c r="D42" s="94">
        <v>4.1666666666666664E-2</v>
      </c>
      <c r="E42" s="86" t="s">
        <v>93</v>
      </c>
      <c r="F42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2" s="62"/>
    </row>
    <row r="43" spans="1:7" ht="17" x14ac:dyDescent="0.2">
      <c r="A43" s="16">
        <f t="shared" si="0"/>
        <v>0.89583333333333315</v>
      </c>
      <c r="B43" s="55" t="s">
        <v>15</v>
      </c>
      <c r="C43" s="32">
        <f>MOD(Tableau219[[#This Row],[Heure ]]+Tableau219[[#This Row],[Durée]],1)</f>
        <v>0.93749999999999978</v>
      </c>
      <c r="D43" s="94">
        <v>4.1666666666666664E-2</v>
      </c>
      <c r="E43" s="86" t="s">
        <v>93</v>
      </c>
      <c r="F43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3" s="62"/>
    </row>
    <row r="44" spans="1:7" ht="17" x14ac:dyDescent="0.2">
      <c r="A44" s="16">
        <f t="shared" si="0"/>
        <v>0.93749999999999978</v>
      </c>
      <c r="B44" s="55" t="s">
        <v>13</v>
      </c>
      <c r="C44" s="57">
        <f>MOD(Tableau219[[#This Row],[Heure ]]+Tableau219[[#This Row],[Durée]],1)</f>
        <v>0.97916666666666641</v>
      </c>
      <c r="D44" s="94">
        <v>4.1666666666666664E-2</v>
      </c>
      <c r="E44" s="86" t="s">
        <v>93</v>
      </c>
      <c r="F44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4" s="62"/>
    </row>
    <row r="45" spans="1:7" ht="17" x14ac:dyDescent="0.2">
      <c r="A45" s="16">
        <f t="shared" si="0"/>
        <v>0.97916666666666641</v>
      </c>
      <c r="B45" s="55" t="s">
        <v>15</v>
      </c>
      <c r="C45" s="32">
        <f>MOD(Tableau219[[#This Row],[Heure ]]+Tableau219[[#This Row],[Durée]],1)</f>
        <v>2.0833333333333037E-2</v>
      </c>
      <c r="D45" s="94">
        <v>4.1666666666666664E-2</v>
      </c>
      <c r="E45" s="86" t="s">
        <v>93</v>
      </c>
      <c r="F45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5" s="62"/>
    </row>
    <row r="46" spans="1:7" ht="17" x14ac:dyDescent="0.2">
      <c r="A46" s="16">
        <f t="shared" si="0"/>
        <v>2.0833333333333037E-2</v>
      </c>
      <c r="B46" s="56"/>
      <c r="C46" s="57">
        <f>MOD(Tableau219[[#This Row],[Heure ]]+Tableau219[[#This Row],[Durée]],1)</f>
        <v>2.0833333333333037E-2</v>
      </c>
      <c r="D46" s="94"/>
      <c r="E46" s="86" t="s">
        <v>93</v>
      </c>
      <c r="F46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6" s="62"/>
    </row>
    <row r="47" spans="1:7" ht="17" x14ac:dyDescent="0.2">
      <c r="A47" s="30"/>
      <c r="B47" s="56"/>
      <c r="C47" s="32">
        <f>MOD(Tableau219[[#This Row],[Heure ]]+Tableau219[[#This Row],[Durée]],1)</f>
        <v>0</v>
      </c>
      <c r="D47" s="94"/>
      <c r="E47" s="86" t="s">
        <v>93</v>
      </c>
      <c r="F47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7" s="62"/>
    </row>
    <row r="48" spans="1:7" ht="17" x14ac:dyDescent="0.2">
      <c r="A48" s="16"/>
      <c r="B48" s="56"/>
      <c r="C48" s="57">
        <f>MOD(Tableau219[[#This Row],[Heure ]]+Tableau219[[#This Row],[Durée]],1)</f>
        <v>0</v>
      </c>
      <c r="D48" s="94"/>
      <c r="E48" s="86" t="s">
        <v>93</v>
      </c>
      <c r="F48" s="58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8" s="62"/>
    </row>
    <row r="49" spans="1:7" ht="17" x14ac:dyDescent="0.2">
      <c r="A49" s="30"/>
      <c r="B49" s="56"/>
      <c r="C49" s="32">
        <f>MOD(Tableau219[[#This Row],[Heure ]]+Tableau219[[#This Row],[Durée]],1)</f>
        <v>0</v>
      </c>
      <c r="D49" s="94"/>
      <c r="E49" s="86" t="s">
        <v>93</v>
      </c>
      <c r="F49" s="35" t="str">
        <f>IF(Tableau219[[#This Row],[Emission]]="CA BOUGE A LA MAISON ","Cours de gym pour seniors",IF(Tableau219[[#This Row],[Emission]]="LE JOURNAL ","Le rendez-vous quotidien d'information proposé par la rédaction",IF(Tableau219[[#This Row],[Emission]]="CITE SENIOR ","Conférences, ateliers, divertissement, activités physiques, une sélection d'activités destinées aux seniors",IF(Tableau219[[#This Row],[Emission]]="SPORT PASSION ","Les bénévoles et les associations sportives à l’honneur",IF(Tableau219[[#This Row],[Emission]]="IMMERSION ","Plongée dans les métiers d’urgence avec Denis Palma",IF(Tableau219[[#This Row],[Emission]]="OBJECTIF TERRE ","Le magazine du terroir genevois présenté par Valentin Emery",IF(Tableau219[[#This Row],[Emission]]="METEO ","Les nouvelles du ciel présentées par Ellen Batelaan",IF(Tableau219[[#This Row],[Emission]]="LES YEUX DANS LES YEUX ","Un entretien serré d’actualité mené par Pascal Décaillet",IF(Tableau219[[#This Row],[Emission]]="GENEVE A CHAUD ","Le débat politique et citoyen présenté par Pascal Décaillet",IF(Tableau219[[#This Row],[Emission]]="GRAND GENEVE A CHAUD DIRECT ","Le débat politique et citoyen présenté par Pascal Décaillet",IF(Tableau219[[#This Row],[Emission]]="ESPRIT SOLIDAIR ","Une fois par mois, découvrez le projet de coopération d’une ONG genevoise",IF(Tableau219[[#This Row],[Emission]]="LE GENIE DES METIERS ","Au coeur de la formation et de l'apprentissage",IF(Tableau219[[#This Row],[Emission]]="ESPRIT SOLIDAIRE","Une fois par mois, découvrez le projet de coopération d’une ONG genevoise",IF(Tableau219[[#This Row],[Emission]]="LE MONDE DE DEMAIN ","Une émission sur l’industrie et l’innovation genevoise",IF(Tableau219[[#This Row],[Emission]]="GO SOLUTIONS DURABLES ","magazine de la durabilité présenté par Philippe Verdier",IF(Tableau219[[#This Row],[Emission]]="GENEVE GRANDEUR NATURE ","Le magazine sur la nature proposé par Coline Utz",IF(Tableau219[[#This Row],[Emission]]="ENSEMBLE ","L’émission transfrontalière présentée par Céline Argento",IF(Tableau219[[#This Row],[Emission]]="COULEUR GRENAT ","Le rendez-vous sportif des clubs du Servette (football, hockey, rugby)",IF(Tableau219[[#This Row],[Emission]]="CULT ","La culture à Genève c’est Cult.",IF(Tableau219[[#This Row],[Emission]]="MEGAPHONE ","Le porte-voix de la musique actuelle",IF(Tableau219[[#This Row],[Emission]]="GENEVA SHOW ","Une personnalité marquante de la Suisse sous le feu des questions de Valentin Emery et Jérémy Seydoux",IF(Tableau219[[#This Row],[Emission]]="AGENDA D'ELLEN","L’agenda du week-end proposé par Ellen Batelaan",IF(Tableau219[[#This Row],[Emission]]="SINGULARITE ","Magazine réalisé par des personnes en situation de handicap de la Fondation Clair Bois",IF(Tableau219[[#This Row],[Emission]]="TOUDOU ","Le magazine des animaux de compagnie présenté par Lolita Morena",IF(Tableau219[[#This Row],[Emission]]="LES SPORTS ","Toute l’actualité sportive de Genève et sa région",IF(Tableau219[[#This Row],[Emission]]="LES SPORTS DIRECT ","Toute l’actualité sportive de Genève et sa région",IF(Tableau219[[#This Row],[Emission]]="LE POING part 1","Le Talk politique et société présenté par Laetitia Guinand",IF(Tableau219[[#This Row],[Emission]]="LE POING part 2","Le Talk politique et société présenté par Laetitia Guinand",""))))))))))))))))))))))))))))</f>
        <v/>
      </c>
      <c r="G49" s="62"/>
    </row>
    <row r="50" spans="1:7" ht="35" customHeight="1" x14ac:dyDescent="0.2">
      <c r="A50" s="18"/>
      <c r="B50" s="11"/>
      <c r="C50" s="11"/>
      <c r="D50" s="52"/>
      <c r="E50" s="52"/>
      <c r="G50" s="11"/>
    </row>
    <row r="51" spans="1:7" ht="35" customHeight="1" x14ac:dyDescent="0.2">
      <c r="A51" s="83" t="s">
        <v>86</v>
      </c>
      <c r="B51" s="2" t="s">
        <v>62</v>
      </c>
      <c r="D51" s="90"/>
      <c r="E51" s="90"/>
    </row>
    <row r="52" spans="1:7" ht="35" customHeight="1" x14ac:dyDescent="0.2">
      <c r="B52" s="88" t="s">
        <v>52</v>
      </c>
      <c r="D52" s="90"/>
    </row>
    <row r="53" spans="1:7" ht="35" customHeight="1" x14ac:dyDescent="0.2">
      <c r="B53" s="91" t="s">
        <v>18</v>
      </c>
      <c r="C53" s="90"/>
    </row>
    <row r="54" spans="1:7" ht="35" customHeight="1" x14ac:dyDescent="0.2">
      <c r="B54" s="51" t="s">
        <v>53</v>
      </c>
      <c r="D54" s="90"/>
    </row>
    <row r="55" spans="1:7" ht="35" customHeight="1" x14ac:dyDescent="0.2">
      <c r="B55" s="5" t="s">
        <v>54</v>
      </c>
    </row>
    <row r="56" spans="1:7" ht="35" customHeight="1" x14ac:dyDescent="0.2">
      <c r="B56" s="6" t="s">
        <v>55</v>
      </c>
    </row>
    <row r="57" spans="1:7" ht="35" customHeight="1" x14ac:dyDescent="0.2">
      <c r="B57" s="8" t="s">
        <v>63</v>
      </c>
    </row>
    <row r="58" spans="1:7" x14ac:dyDescent="0.2">
      <c r="B58" s="89" t="s">
        <v>61</v>
      </c>
    </row>
  </sheetData>
  <mergeCells count="1">
    <mergeCell ref="A1:G1"/>
  </mergeCells>
  <conditionalFormatting sqref="I9:J9 B58 D4 B51:B56 D5:E5 B2:G3 D6:G49 I2:I8">
    <cfRule type="containsText" dxfId="156" priority="11" operator="containsText" text="REPLAY DIMANCHE">
      <formula>NOT(ISERROR(SEARCH("REPLAY DIMANCHE",B2)))</formula>
    </cfRule>
    <cfRule type="containsText" dxfId="155" priority="12" operator="containsText" text="COMBLAGE">
      <formula>NOT(ISERROR(SEARCH("COMBLAGE",B2)))</formula>
    </cfRule>
  </conditionalFormatting>
  <conditionalFormatting sqref="I9:J9 B58 B51:B56 I2:I8">
    <cfRule type="containsText" dxfId="154" priority="10" operator="containsText" text="Concert">
      <formula>NOT(ISERROR(SEARCH("Concert",B2)))</formula>
    </cfRule>
    <cfRule type="containsText" dxfId="153" priority="13" operator="containsText" text="LIVE">
      <formula>NOT(ISERROR(SEARCH("LIVE",B2)))</formula>
    </cfRule>
    <cfRule type="containsText" dxfId="152" priority="14" operator="containsText" text="PUB">
      <formula>NOT(ISERROR(SEARCH("PUB",B2)))</formula>
    </cfRule>
    <cfRule type="containsText" dxfId="151" priority="15" operator="containsText" text="REPLAY ACTU">
      <formula>NOT(ISERROR(SEARCH("REPLAY ACTU",B2)))</formula>
    </cfRule>
    <cfRule type="containsText" dxfId="150" priority="16" operator="containsText" text="REPLAY MAG">
      <formula>NOT(ISERROR(SEARCH("REPLAY MAG",B2)))</formula>
    </cfRule>
  </conditionalFormatting>
  <conditionalFormatting sqref="B50:G50 F5:G5 F4 B4:C49">
    <cfRule type="containsText" dxfId="149" priority="3" operator="containsText" text="REPLAY DIMANCHE">
      <formula>NOT(ISERROR(SEARCH("REPLAY DIMANCHE",B4)))</formula>
    </cfRule>
    <cfRule type="containsText" dxfId="148" priority="4" operator="containsText" text="COMBLAGE">
      <formula>NOT(ISERROR(SEARCH("COMBLAGE",B4)))</formula>
    </cfRule>
  </conditionalFormatting>
  <conditionalFormatting sqref="B50:G50 F4 B4:C49 D4 D5:G49 B3:G3">
    <cfRule type="containsText" dxfId="147" priority="5" operator="containsText" text="JOURNAL">
      <formula>NOT(ISERROR(SEARCH("JOURNAL",B3)))</formula>
    </cfRule>
    <cfRule type="containsText" dxfId="146" priority="6" operator="containsText" text="LIVE">
      <formula>NOT(ISERROR(SEARCH("LIVE",B3)))</formula>
    </cfRule>
    <cfRule type="containsText" dxfId="145" priority="7" operator="containsText" text="PUB">
      <formula>NOT(ISERROR(SEARCH("PUB",B3)))</formula>
    </cfRule>
    <cfRule type="containsText" dxfId="144" priority="8" operator="containsText" text="REPLAY ACTU">
      <formula>NOT(ISERROR(SEARCH("REPLAY ACTU",B3)))</formula>
    </cfRule>
    <cfRule type="containsText" dxfId="143" priority="9" operator="containsText" text="REPLAY MAG">
      <formula>NOT(ISERROR(SEARCH("REPLAY MAG",B3)))</formula>
    </cfRule>
  </conditionalFormatting>
  <conditionalFormatting sqref="B50:G50 B3:G3">
    <cfRule type="containsText" dxfId="142" priority="2" operator="containsText" text="Concert">
      <formula>NOT(ISERROR(SEARCH("Concert",B3)))</formula>
    </cfRule>
  </conditionalFormatting>
  <conditionalFormatting sqref="B4:D4 F4:G4 B5:G50 B2:G3">
    <cfRule type="containsText" dxfId="141" priority="1" operator="containsText" text="Comblage">
      <formula>NOT(ISERROR(SEARCH("Comblage",B2)))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7107E1-8F17-F94E-87ED-8BAF5D0BCC0B}">
          <x14:formula1>
            <xm:f>'Menus déroulants'!$E$1:$E$3</xm:f>
          </x14:formula1>
          <xm:sqref>E3:E49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/>
  </sheetPr>
  <dimension ref="A1:I50"/>
  <sheetViews>
    <sheetView workbookViewId="0">
      <selection sqref="A1:F49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1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31" t="s">
        <v>9</v>
      </c>
      <c r="D2" s="60" t="s">
        <v>10</v>
      </c>
      <c r="E2" s="34" t="s">
        <v>64</v>
      </c>
      <c r="F2" s="54" t="s">
        <v>11</v>
      </c>
      <c r="H2" s="9" t="s">
        <v>51</v>
      </c>
      <c r="I2" s="2" t="s">
        <v>62</v>
      </c>
    </row>
    <row r="3" spans="1:9" ht="17" x14ac:dyDescent="0.2">
      <c r="A3" s="59">
        <v>2.0833333333333332E-2</v>
      </c>
      <c r="B3" s="55" t="s">
        <v>13</v>
      </c>
      <c r="C3" s="69">
        <f>MOD(Tableau120[[#This Row],[Heure ]]+Tableau120[[#This Row],[Durée]],1)</f>
        <v>6.25E-2</v>
      </c>
      <c r="D3" s="77">
        <v>4.1666666666666664E-2</v>
      </c>
      <c r="E3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" s="6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3" s="4" t="s">
        <v>52</v>
      </c>
    </row>
    <row r="4" spans="1:9" ht="17" x14ac:dyDescent="0.2">
      <c r="A4" s="16">
        <f>MOD(A3+D3,1)</f>
        <v>6.25E-2</v>
      </c>
      <c r="B4" s="55" t="s">
        <v>15</v>
      </c>
      <c r="C4" s="70">
        <f>MOD(Tableau120[[#This Row],[Heure ]]+Tableau120[[#This Row],[Durée]],1)</f>
        <v>0.10416666666666666</v>
      </c>
      <c r="D4" s="77">
        <v>4.1666666666666664E-2</v>
      </c>
      <c r="E4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" s="5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4" s="3" t="s">
        <v>18</v>
      </c>
    </row>
    <row r="5" spans="1:9" ht="17" x14ac:dyDescent="0.2">
      <c r="A5" s="16">
        <f t="shared" ref="A5:A47" si="0">MOD(A4+D4,1)</f>
        <v>0.10416666666666666</v>
      </c>
      <c r="B5" s="55" t="s">
        <v>13</v>
      </c>
      <c r="C5" s="69">
        <f>MOD(Tableau120[[#This Row],[Heure ]]+Tableau120[[#This Row],[Durée]],1)</f>
        <v>0.14583333333333331</v>
      </c>
      <c r="D5" s="77">
        <v>4.1666666666666664E-2</v>
      </c>
      <c r="E5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5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5" s="51" t="s">
        <v>53</v>
      </c>
    </row>
    <row r="6" spans="1:9" ht="17" x14ac:dyDescent="0.2">
      <c r="A6" s="16">
        <f t="shared" si="0"/>
        <v>0.14583333333333331</v>
      </c>
      <c r="B6" s="55" t="s">
        <v>15</v>
      </c>
      <c r="C6" s="70">
        <f>MOD(Tableau120[[#This Row],[Heure ]]+Tableau120[[#This Row],[Durée]],1)</f>
        <v>0.18749999999999997</v>
      </c>
      <c r="D6" s="77">
        <v>4.1666666666666664E-2</v>
      </c>
      <c r="E6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6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6" s="5" t="s">
        <v>54</v>
      </c>
    </row>
    <row r="7" spans="1:9" ht="17" x14ac:dyDescent="0.2">
      <c r="A7" s="16">
        <f t="shared" si="0"/>
        <v>0.18749999999999997</v>
      </c>
      <c r="B7" s="55" t="s">
        <v>13</v>
      </c>
      <c r="C7" s="69">
        <f>MOD(Tableau120[[#This Row],[Heure ]]+Tableau120[[#This Row],[Durée]],1)</f>
        <v>0.22916666666666663</v>
      </c>
      <c r="D7" s="77">
        <v>4.1666666666666664E-2</v>
      </c>
      <c r="E7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7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7" s="6" t="s">
        <v>55</v>
      </c>
    </row>
    <row r="8" spans="1:9" ht="17" x14ac:dyDescent="0.2">
      <c r="A8" s="16">
        <f t="shared" si="0"/>
        <v>0.22916666666666663</v>
      </c>
      <c r="B8" s="55" t="s">
        <v>15</v>
      </c>
      <c r="C8" s="70">
        <f>MOD(Tableau120[[#This Row],[Heure ]]+Tableau120[[#This Row],[Durée]],1)</f>
        <v>0.27083333333333331</v>
      </c>
      <c r="D8" s="77">
        <v>4.1666666666666664E-2</v>
      </c>
      <c r="E8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8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8" s="8" t="s">
        <v>63</v>
      </c>
    </row>
    <row r="9" spans="1:9" ht="17" x14ac:dyDescent="0.2">
      <c r="A9" s="16">
        <f t="shared" si="0"/>
        <v>0.27083333333333331</v>
      </c>
      <c r="B9" s="55" t="s">
        <v>13</v>
      </c>
      <c r="C9" s="69">
        <f>MOD(Tableau120[[#This Row],[Heure ]]+Tableau120[[#This Row],[Durée]],1)</f>
        <v>0.3125</v>
      </c>
      <c r="D9" s="77">
        <v>4.1666666666666664E-2</v>
      </c>
      <c r="E9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9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  <c r="I9" s="7" t="s">
        <v>61</v>
      </c>
    </row>
    <row r="10" spans="1:9" ht="17" x14ac:dyDescent="0.2">
      <c r="A10" s="16">
        <f t="shared" si="0"/>
        <v>0.3125</v>
      </c>
      <c r="B10" s="55" t="s">
        <v>15</v>
      </c>
      <c r="C10" s="70">
        <f>MOD(Tableau120[[#This Row],[Heure ]]+Tableau120[[#This Row],[Durée]],1)</f>
        <v>0.35416666666666669</v>
      </c>
      <c r="D10" s="77">
        <v>4.1666666666666664E-2</v>
      </c>
      <c r="E10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0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1" spans="1:9" ht="17" x14ac:dyDescent="0.2">
      <c r="A11" s="16">
        <f t="shared" si="0"/>
        <v>0.35416666666666669</v>
      </c>
      <c r="B11" s="55" t="s">
        <v>13</v>
      </c>
      <c r="C11" s="69">
        <f>MOD(Tableau120[[#This Row],[Heure ]]+Tableau120[[#This Row],[Durée]],1)</f>
        <v>0.39583333333333337</v>
      </c>
      <c r="D11" s="77">
        <v>4.1666666666666664E-2</v>
      </c>
      <c r="E11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1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2" spans="1:9" ht="17" x14ac:dyDescent="0.2">
      <c r="A12" s="16">
        <f t="shared" si="0"/>
        <v>0.39583333333333337</v>
      </c>
      <c r="B12" s="55" t="s">
        <v>15</v>
      </c>
      <c r="C12" s="70">
        <f>MOD(Tableau120[[#This Row],[Heure ]]+Tableau120[[#This Row],[Durée]],1)</f>
        <v>0.43750000000000006</v>
      </c>
      <c r="D12" s="77">
        <v>4.1666666666666664E-2</v>
      </c>
      <c r="E12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2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3" spans="1:9" ht="17" x14ac:dyDescent="0.2">
      <c r="A13" s="16">
        <f t="shared" si="0"/>
        <v>0.43750000000000006</v>
      </c>
      <c r="B13" s="55" t="s">
        <v>15</v>
      </c>
      <c r="C13" s="69">
        <f>MOD(Tableau120[[#This Row],[Heure ]]+Tableau120[[#This Row],[Durée]],1)</f>
        <v>0.47916666666666674</v>
      </c>
      <c r="D13" s="77">
        <v>4.1666666666666664E-2</v>
      </c>
      <c r="E13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3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4" spans="1:9" ht="17" x14ac:dyDescent="0.2">
      <c r="A14" s="16">
        <f t="shared" si="0"/>
        <v>0.47916666666666674</v>
      </c>
      <c r="B14" s="55" t="s">
        <v>15</v>
      </c>
      <c r="C14" s="70">
        <f>MOD(Tableau120[[#This Row],[Heure ]]+Tableau120[[#This Row],[Durée]],1)</f>
        <v>0.52083333333333337</v>
      </c>
      <c r="D14" s="77">
        <v>4.1666666666666664E-2</v>
      </c>
      <c r="E14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4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5" spans="1:9" ht="17" x14ac:dyDescent="0.2">
      <c r="A15" s="16">
        <f t="shared" si="0"/>
        <v>0.52083333333333337</v>
      </c>
      <c r="B15" s="55" t="s">
        <v>15</v>
      </c>
      <c r="C15" s="69">
        <f>MOD(Tableau120[[#This Row],[Heure ]]+Tableau120[[#This Row],[Durée]],1)</f>
        <v>0.5625</v>
      </c>
      <c r="D15" s="77">
        <v>4.1666666666666664E-2</v>
      </c>
      <c r="E15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5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6" spans="1:9" ht="17" x14ac:dyDescent="0.2">
      <c r="A16" s="16">
        <f t="shared" si="0"/>
        <v>0.5625</v>
      </c>
      <c r="B16" s="55" t="s">
        <v>15</v>
      </c>
      <c r="C16" s="70">
        <f>MOD(Tableau120[[#This Row],[Heure ]]+Tableau120[[#This Row],[Durée]],1)</f>
        <v>0.60416666666666663</v>
      </c>
      <c r="D16" s="77">
        <v>4.1666666666666664E-2</v>
      </c>
      <c r="E16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6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7" spans="1:6" ht="16" x14ac:dyDescent="0.2">
      <c r="A17" s="16">
        <f t="shared" si="0"/>
        <v>0.60416666666666663</v>
      </c>
      <c r="B17" s="55" t="s">
        <v>28</v>
      </c>
      <c r="C17" s="69">
        <f>MOD(Tableau120[[#This Row],[Heure ]]+Tableau120[[#This Row],[Durée]],1)</f>
        <v>0.63194444444444442</v>
      </c>
      <c r="D17" s="77">
        <v>2.7777777777777776E-2</v>
      </c>
      <c r="E17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Cours de gym pour seniors</v>
      </c>
      <c r="F17" s="64"/>
    </row>
    <row r="18" spans="1:6" ht="17" x14ac:dyDescent="0.2">
      <c r="A18" s="16">
        <f t="shared" si="0"/>
        <v>0.63194444444444442</v>
      </c>
      <c r="B18" s="55" t="s">
        <v>29</v>
      </c>
      <c r="C18" s="70">
        <f>MOD(Tableau120[[#This Row],[Heure ]]+Tableau120[[#This Row],[Durée]],1)</f>
        <v>0.63472222222222219</v>
      </c>
      <c r="D18" s="77">
        <v>2.7777777777777779E-3</v>
      </c>
      <c r="E18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8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19" spans="1:6" ht="17" x14ac:dyDescent="0.2">
      <c r="A19" s="16">
        <f t="shared" si="0"/>
        <v>0.63472222222222219</v>
      </c>
      <c r="B19" s="55" t="s">
        <v>14</v>
      </c>
      <c r="C19" s="69">
        <f>MOD(Tableau120[[#This Row],[Heure ]]+Tableau120[[#This Row],[Durée]],1)</f>
        <v>0.64305555555555549</v>
      </c>
      <c r="D19" s="77">
        <v>8.3333333333333332E-3</v>
      </c>
      <c r="E19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19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0" spans="1:6" ht="17" x14ac:dyDescent="0.2">
      <c r="A20" s="16">
        <f t="shared" si="0"/>
        <v>0.64305555555555549</v>
      </c>
      <c r="B20" s="55" t="s">
        <v>17</v>
      </c>
      <c r="C20" s="70">
        <f>MOD(Tableau120[[#This Row],[Heure ]]+Tableau120[[#This Row],[Durée]],1)</f>
        <v>0.64583333333333326</v>
      </c>
      <c r="D20" s="77">
        <v>2.7777777777777779E-3</v>
      </c>
      <c r="E20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0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1" spans="1:6" ht="17" x14ac:dyDescent="0.2">
      <c r="A21" s="16">
        <f t="shared" si="0"/>
        <v>0.64583333333333326</v>
      </c>
      <c r="B21" s="55" t="s">
        <v>15</v>
      </c>
      <c r="C21" s="69">
        <f>MOD(Tableau120[[#This Row],[Heure ]]+Tableau120[[#This Row],[Durée]],1)</f>
        <v>0.68749999999999989</v>
      </c>
      <c r="D21" s="77">
        <v>4.1666666666666664E-2</v>
      </c>
      <c r="E21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1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2" spans="1:6" ht="17" x14ac:dyDescent="0.2">
      <c r="A22" s="16">
        <f t="shared" si="0"/>
        <v>0.68749999999999989</v>
      </c>
      <c r="B22" s="55" t="s">
        <v>15</v>
      </c>
      <c r="C22" s="70">
        <f>MOD(Tableau120[[#This Row],[Heure ]]+Tableau120[[#This Row],[Durée]],1)</f>
        <v>0.72916666666666652</v>
      </c>
      <c r="D22" s="77">
        <v>4.1666666666666664E-2</v>
      </c>
      <c r="E22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2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3" spans="1:6" ht="17" x14ac:dyDescent="0.2">
      <c r="A23" s="16">
        <f t="shared" si="0"/>
        <v>0.72916666666666652</v>
      </c>
      <c r="B23" s="55" t="s">
        <v>15</v>
      </c>
      <c r="C23" s="69">
        <f>MOD(Tableau120[[#This Row],[Heure ]]+Tableau120[[#This Row],[Durée]],1)</f>
        <v>0.76805555555555538</v>
      </c>
      <c r="D23" s="77">
        <v>3.888888888888889E-2</v>
      </c>
      <c r="E23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3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4" spans="1:6" ht="17" x14ac:dyDescent="0.2">
      <c r="A24" s="16">
        <f>MOD(A23+D23,1)</f>
        <v>0.76805555555555538</v>
      </c>
      <c r="B24" s="55" t="s">
        <v>34</v>
      </c>
      <c r="C24" s="70">
        <f>MOD(Tableau120[[#This Row],[Heure ]]+Tableau120[[#This Row],[Durée]],1)</f>
        <v>0.76805555555555538</v>
      </c>
      <c r="D24" s="78">
        <v>0</v>
      </c>
      <c r="E24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4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5" spans="1:6" ht="17" x14ac:dyDescent="0.2">
      <c r="A25" s="16">
        <f t="shared" si="0"/>
        <v>0.76805555555555538</v>
      </c>
      <c r="B25" s="55" t="s">
        <v>36</v>
      </c>
      <c r="C25" s="69">
        <f>MOD(Tableau120[[#This Row],[Heure ]]+Tableau120[[#This Row],[Durée]],1)</f>
        <v>0.76805555555555538</v>
      </c>
      <c r="D25" s="77">
        <v>0</v>
      </c>
      <c r="E25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5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6" spans="1:6" ht="17" x14ac:dyDescent="0.2">
      <c r="A26" s="16">
        <f t="shared" si="0"/>
        <v>0.76805555555555538</v>
      </c>
      <c r="B26" s="55" t="s">
        <v>29</v>
      </c>
      <c r="C26" s="70">
        <f>MOD(Tableau120[[#This Row],[Heure ]]+Tableau120[[#This Row],[Durée]],1)</f>
        <v>0.77083333333333315</v>
      </c>
      <c r="D26" s="77">
        <v>2.7777777777777779E-3</v>
      </c>
      <c r="E26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6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7" spans="1:6" ht="17" x14ac:dyDescent="0.2">
      <c r="A27" s="16">
        <f t="shared" si="0"/>
        <v>0.77083333333333315</v>
      </c>
      <c r="B27" s="55" t="s">
        <v>38</v>
      </c>
      <c r="C27" s="69">
        <f>MOD(Tableau120[[#This Row],[Heure ]]+Tableau120[[#This Row],[Durée]],1)</f>
        <v>0.77083333333333315</v>
      </c>
      <c r="D27" s="77">
        <v>0</v>
      </c>
      <c r="E27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7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8" spans="1:6" ht="17" x14ac:dyDescent="0.2">
      <c r="A28" s="16">
        <f t="shared" si="0"/>
        <v>0.77083333333333315</v>
      </c>
      <c r="B28" s="55" t="s">
        <v>39</v>
      </c>
      <c r="C28" s="70">
        <f>MOD(Tableau120[[#This Row],[Heure ]]+Tableau120[[#This Row],[Durée]],1)</f>
        <v>0.77083333333333315</v>
      </c>
      <c r="D28" s="77">
        <v>0</v>
      </c>
      <c r="E28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8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29" spans="1:6" ht="17" x14ac:dyDescent="0.2">
      <c r="A29" s="16">
        <f t="shared" si="0"/>
        <v>0.77083333333333315</v>
      </c>
      <c r="B29" s="55" t="s">
        <v>53</v>
      </c>
      <c r="C29" s="69">
        <f>MOD(Tableau120[[#This Row],[Heure ]]+Tableau120[[#This Row],[Durée]],1)</f>
        <v>0.78819444444444431</v>
      </c>
      <c r="D29" s="77">
        <v>1.7361111111111112E-2</v>
      </c>
      <c r="E29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29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0" spans="1:6" ht="16" x14ac:dyDescent="0.2">
      <c r="A30" s="16">
        <f t="shared" si="0"/>
        <v>0.78819444444444431</v>
      </c>
      <c r="B30" s="55" t="s">
        <v>42</v>
      </c>
      <c r="C30" s="70">
        <f>MOD(Tableau120[[#This Row],[Heure ]]+Tableau120[[#This Row],[Durée]],1)</f>
        <v>0.78958333333333319</v>
      </c>
      <c r="D30" s="77">
        <v>1.3888888888888889E-3</v>
      </c>
      <c r="E30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Les nouvelles du ciel présentées par Ellen Batelaan</v>
      </c>
      <c r="F30" s="64"/>
    </row>
    <row r="31" spans="1:6" ht="17" x14ac:dyDescent="0.2">
      <c r="A31" s="16">
        <f t="shared" si="0"/>
        <v>0.78958333333333319</v>
      </c>
      <c r="B31" s="55" t="s">
        <v>29</v>
      </c>
      <c r="C31" s="69">
        <f>MOD(Tableau120[[#This Row],[Heure ]]+Tableau120[[#This Row],[Durée]],1)</f>
        <v>0.79166666666666652</v>
      </c>
      <c r="D31" s="77">
        <v>2.0833333333333333E-3</v>
      </c>
      <c r="E31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1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2" spans="1:6" ht="16" x14ac:dyDescent="0.2">
      <c r="A32" s="16">
        <f t="shared" si="0"/>
        <v>0.79166666666666652</v>
      </c>
      <c r="B32" s="55" t="s">
        <v>43</v>
      </c>
      <c r="C32" s="70">
        <f>MOD(Tableau120[[#This Row],[Heure ]]+Tableau120[[#This Row],[Durée]],1)</f>
        <v>0.79513888888888873</v>
      </c>
      <c r="D32" s="77">
        <v>3.472222222222222E-3</v>
      </c>
      <c r="E32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Un entretien serré d’actualité mené par Pascal Décaillet</v>
      </c>
      <c r="F32" s="64"/>
    </row>
    <row r="33" spans="1:6" ht="17" x14ac:dyDescent="0.2">
      <c r="A33" s="16">
        <f t="shared" si="0"/>
        <v>0.79513888888888873</v>
      </c>
      <c r="B33" s="55" t="s">
        <v>38</v>
      </c>
      <c r="C33" s="69">
        <f>MOD(Tableau120[[#This Row],[Heure ]]+Tableau120[[#This Row],[Durée]],1)</f>
        <v>0.79548611111111101</v>
      </c>
      <c r="D33" s="77">
        <v>3.4722222222222224E-4</v>
      </c>
      <c r="E33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3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4" spans="1:6" ht="17" x14ac:dyDescent="0.2">
      <c r="A34" s="16">
        <f t="shared" si="0"/>
        <v>0.79548611111111101</v>
      </c>
      <c r="B34" s="55" t="s">
        <v>36</v>
      </c>
      <c r="C34" s="70">
        <f>MOD(Tableau120[[#This Row],[Heure ]]+Tableau120[[#This Row],[Durée]],1)</f>
        <v>0.79583333333333328</v>
      </c>
      <c r="D34" s="77">
        <v>3.4722222222222224E-4</v>
      </c>
      <c r="E34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4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5" spans="1:6" ht="16" x14ac:dyDescent="0.2">
      <c r="A35" s="16">
        <f t="shared" si="0"/>
        <v>0.79583333333333328</v>
      </c>
      <c r="B35" s="55" t="s">
        <v>46</v>
      </c>
      <c r="C35" s="69">
        <f>MOD(Tableau120[[#This Row],[Heure ]]+Tableau120[[#This Row],[Durée]],1)</f>
        <v>0.80972222222222212</v>
      </c>
      <c r="D35" s="77">
        <v>1.3888888888888888E-2</v>
      </c>
      <c r="E35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Le débat politique et citoyen présenté par Pascal Décaillet</v>
      </c>
      <c r="F35" s="64"/>
    </row>
    <row r="36" spans="1:6" ht="17" x14ac:dyDescent="0.2">
      <c r="A36" s="16">
        <f t="shared" si="0"/>
        <v>0.80972222222222212</v>
      </c>
      <c r="B36" s="55" t="s">
        <v>29</v>
      </c>
      <c r="C36" s="70">
        <f>MOD(Tableau120[[#This Row],[Heure ]]+Tableau120[[#This Row],[Durée]],1)</f>
        <v>0.81249999999999989</v>
      </c>
      <c r="D36" s="77">
        <v>2.7777777777777779E-3</v>
      </c>
      <c r="E36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6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7" spans="1:6" ht="32" x14ac:dyDescent="0.2">
      <c r="A37" s="16">
        <f t="shared" si="0"/>
        <v>0.81249999999999989</v>
      </c>
      <c r="B37" s="55" t="s">
        <v>67</v>
      </c>
      <c r="C37" s="69">
        <f>MOD(Tableau120[[#This Row],[Heure ]]+Tableau120[[#This Row],[Durée]],1)</f>
        <v>0.83055555555555549</v>
      </c>
      <c r="D37" s="77">
        <v>1.8055555555555557E-2</v>
      </c>
      <c r="E37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37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8" spans="1:6" ht="17" x14ac:dyDescent="0.2">
      <c r="A38" s="16">
        <f t="shared" si="0"/>
        <v>0.83055555555555549</v>
      </c>
      <c r="B38" s="55" t="s">
        <v>18</v>
      </c>
      <c r="C38" s="70">
        <f>MOD(Tableau120[[#This Row],[Heure ]]+Tableau120[[#This Row],[Durée]],1)</f>
        <v>0.83333333333333326</v>
      </c>
      <c r="D38" s="77">
        <v>2.7777777777777779E-3</v>
      </c>
      <c r="E38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38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39" spans="1:6" ht="32" x14ac:dyDescent="0.2">
      <c r="A39" s="16">
        <f t="shared" si="0"/>
        <v>0.83333333333333326</v>
      </c>
      <c r="B39" s="55" t="s">
        <v>26</v>
      </c>
      <c r="C39" s="69">
        <f>MOD(Tableau120[[#This Row],[Heure ]]+Tableau120[[#This Row],[Durée]],1)</f>
        <v>0.8388888888888888</v>
      </c>
      <c r="D39" s="77">
        <v>5.5555555555555558E-3</v>
      </c>
      <c r="E39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Une fois par mois, découvrez le projet de coopération d’une ONG genevoise</v>
      </c>
      <c r="F39" s="64"/>
    </row>
    <row r="40" spans="1:6" ht="16" x14ac:dyDescent="0.2">
      <c r="A40" s="16">
        <f t="shared" si="0"/>
        <v>0.8388888888888888</v>
      </c>
      <c r="B40" s="55" t="s">
        <v>48</v>
      </c>
      <c r="C40" s="70">
        <f>MOD(Tableau120[[#This Row],[Heure ]]+Tableau120[[#This Row],[Durée]],1)</f>
        <v>0.84305555555555545</v>
      </c>
      <c r="D40" s="77">
        <v>4.1666666666666666E-3</v>
      </c>
      <c r="E40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Au coeur de la formation et de l'apprentissage</v>
      </c>
      <c r="F40" s="64"/>
    </row>
    <row r="41" spans="1:6" ht="17" x14ac:dyDescent="0.2">
      <c r="A41" s="16">
        <f t="shared" si="0"/>
        <v>0.84305555555555545</v>
      </c>
      <c r="B41" s="55" t="s">
        <v>19</v>
      </c>
      <c r="C41" s="69">
        <f>MOD(Tableau120[[#This Row],[Heure ]]+Tableau120[[#This Row],[Durée]],1)</f>
        <v>0.85138888888888875</v>
      </c>
      <c r="D41" s="77">
        <v>8.3333333333333332E-3</v>
      </c>
      <c r="E41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>Une émission sur l’industrie et l’innovation genevoise</v>
      </c>
      <c r="F41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2" spans="1:6" ht="17" x14ac:dyDescent="0.2">
      <c r="A42" s="16">
        <f t="shared" si="0"/>
        <v>0.85138888888888875</v>
      </c>
      <c r="B42" s="55" t="s">
        <v>18</v>
      </c>
      <c r="C42" s="70">
        <f>MOD(Tableau120[[#This Row],[Heure ]]+Tableau120[[#This Row],[Durée]],1)</f>
        <v>0.85416666666666652</v>
      </c>
      <c r="D42" s="77">
        <v>2.7777777777777779E-3</v>
      </c>
      <c r="E42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2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3" spans="1:6" ht="17" x14ac:dyDescent="0.2">
      <c r="A43" s="16">
        <f t="shared" si="0"/>
        <v>0.85416666666666652</v>
      </c>
      <c r="B43" s="55" t="s">
        <v>13</v>
      </c>
      <c r="C43" s="69">
        <f>MOD(Tableau120[[#This Row],[Heure ]]+Tableau120[[#This Row],[Durée]],1)</f>
        <v>0.89583333333333315</v>
      </c>
      <c r="D43" s="77">
        <v>4.1666666666666664E-2</v>
      </c>
      <c r="E43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3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4" spans="1:6" ht="17" x14ac:dyDescent="0.2">
      <c r="A44" s="16">
        <f t="shared" si="0"/>
        <v>0.89583333333333315</v>
      </c>
      <c r="B44" s="55" t="s">
        <v>15</v>
      </c>
      <c r="C44" s="70">
        <f>MOD(Tableau120[[#This Row],[Heure ]]+Tableau120[[#This Row],[Durée]],1)</f>
        <v>0.93749999999999978</v>
      </c>
      <c r="D44" s="77">
        <v>4.1666666666666664E-2</v>
      </c>
      <c r="E44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4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5" spans="1:6" ht="17" x14ac:dyDescent="0.2">
      <c r="A45" s="16">
        <f t="shared" si="0"/>
        <v>0.93749999999999978</v>
      </c>
      <c r="B45" s="55" t="s">
        <v>13</v>
      </c>
      <c r="C45" s="69">
        <f>MOD(Tableau120[[#This Row],[Heure ]]+Tableau120[[#This Row],[Durée]],1)</f>
        <v>0.97916666666666641</v>
      </c>
      <c r="D45" s="77">
        <v>4.1666666666666664E-2</v>
      </c>
      <c r="E45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5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6" spans="1:6" ht="17" x14ac:dyDescent="0.2">
      <c r="A46" s="16">
        <f t="shared" si="0"/>
        <v>0.97916666666666641</v>
      </c>
      <c r="B46" s="55" t="s">
        <v>15</v>
      </c>
      <c r="C46" s="70">
        <f>MOD(Tableau120[[#This Row],[Heure ]]+Tableau120[[#This Row],[Durée]],1)</f>
        <v>2.0833333333333037E-2</v>
      </c>
      <c r="D46" s="77">
        <v>4.1666666666666664E-2</v>
      </c>
      <c r="E46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6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7" spans="1:6" ht="17" x14ac:dyDescent="0.2">
      <c r="A47" s="16">
        <f t="shared" si="0"/>
        <v>2.0833333333333037E-2</v>
      </c>
      <c r="B47" s="56"/>
      <c r="C47" s="69"/>
      <c r="D47" s="77"/>
      <c r="E47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7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8" spans="1:6" ht="17" x14ac:dyDescent="0.2">
      <c r="A48" s="16"/>
      <c r="B48" s="56"/>
      <c r="C48" s="70"/>
      <c r="D48" s="77"/>
      <c r="E48" s="33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8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49" spans="1:6" ht="17" x14ac:dyDescent="0.2">
      <c r="A49" s="30"/>
      <c r="B49" s="56"/>
      <c r="C49" s="69"/>
      <c r="D49" s="77"/>
      <c r="E49" s="32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Row],[Emission]]="GRAND GENEVE A CHAUD DIRECT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genevoise",IF(Tableau120[[#This Row],[Emission]]="LE MONDE DE DEMAIN ","Une émission sur l’industrie et l’innovation genevoise",IF(Tableau120[[#This Row],[Emission]]="GO SOLUTIONS DURABLES ","magazine de la durabilité présenté par Philippe Verdier",IF(Tableau120[[#This Row],[Emission]]="GENEVE GRANDEUR NATURE ","Le magazine sur la nature proposé par Coline Utz",IF(Tableau120[[#This Row],[Emission]]="ENSEMBLE ","L’émission transfrontalière présentée par Céline Argento",IF(Tableau120[[#This Row],[Emission]]="COULEUR GRENAT ","Le rendez-vous sportif des clubs du Servette (football, hockey, rugby)",IF(Tableau120[[#This Row],[Emission]]="CULT ","La culture à Genève c’est Cult.",IF(Tableau120[[#This Row],[Emission]]="MEGAPHONE ","Le porte-voix de la musique actuelle",IF(Tableau120[[#This Row],[Emission]]="GENEVA SHOW ","Une personnalité marquante de la Suisse sous le feu des questions de Valentin Emery et Jérémy Seydoux",IF(Tableau120[[#This Row],[Emission]]="AGENDA D'ELLEN","L’agenda du week-end proposé par Ellen Batelaan",IF(Tableau120[[#This Row],[Emission]]="SINGULARITE ","Magazine réalisé par des personnes en situation de handicap de la Fondation Clair Bois",IF(Tableau120[[#This Row],[Emission]]="TOUDOU ","Le magazine des animaux de compagnie présenté par Lolita Morena",IF(Tableau120[[#This Row],[Emission]]="LES SPORTS ","Toute l’actualité sportive de Genève et sa région",IF(Tableau120[[#This Row],[Emission]]="LES SPORTS DIRECT ","Toute l’actualité sportive de Genève et sa région",IF(Tableau120[[#This Row],[Emission]]="LE POING part 1","Le Talk politique et société présenté par Laetitia Guinand",IF(Tableau120[[#This Row],[Emission]]="LE POING part 2","Le Talk politique et société présenté par Laetitia Guinand",""))))))))))))))))))))))))))))</f>
        <v/>
      </c>
      <c r="F49" s="64" t="str">
        <f>IF(Tableau120[[#This Row],[Emission]]="CA BOUGE A LA MAISON ","Cours de gym pour seniors",IF(Tableau120[[#This Row],[Emission]]="LE JOURNAL ","Le rendez-vous quotidien d'information proposé par la rédaction",IF(Tableau120[[#This Row],[Emission]]="CITE SENIOR ","Conférences, ateliers, divertissement, activités physiques, une sélection d'activités destinées aux seniors",IF(Tableau120[[#This Row],[Emission]]="SPORT PASSION ","Les bénévoles et les associations sportives à l’honneur",IF(Tableau120[[#This Row],[Emission]]="IMMERSION ","Plongée dans les métiers d’urgence avec Denis Palma",IF(Tableau120[[#This Row],[Emission]]="OBJECTIF TERRE ","Le magazine du terroir genevois présenté par Valentin Emery",IF(Tableau120[[#This Row],[Emission]]="METEO ","Les nouvelles du ciel présentées par Ellen Batelaan",IF(Tableau120[[#This Row],[Emission]]="LES YEUX DANS LES YEUX ","Un entretien serré d’actualité mené par Pascal Décaillet",IF(Tableau120[[#This Row],[Emission]]="GENEVE A CHAUD ","Le débat politique et citoyen présenté par Pascal Décaillet",IF(Tableau120[[#This Row],[Emission]]="ESPRIT SOLIDAIR ","Une fois par mois, découvrez le projet de coopération d’une ONG genevoise",IF(Tableau120[[#This Row],[Emission]]="LE GENIE DES METIERS ","Au coeur de la formation et de l'apprentissage",IF(Tableau120[[#This Row],[Emission]]="ESPRIT SOLIDAIRE","Une fois par mois, découvrez le projet de coopération d’une ONG genevoise",""))))))))))))</f>
        <v/>
      </c>
    </row>
    <row r="50" spans="1:6" x14ac:dyDescent="0.2">
      <c r="B50" s="10"/>
    </row>
  </sheetData>
  <mergeCells count="1">
    <mergeCell ref="A1:F1"/>
  </mergeCells>
  <conditionalFormatting sqref="H2:I7 I9 H8:H9">
    <cfRule type="containsText" dxfId="140" priority="21" operator="containsText" text="REPLAY DIMANCHE">
      <formula>NOT(ISERROR(SEARCH("REPLAY DIMANCHE",H2)))</formula>
    </cfRule>
    <cfRule type="containsText" dxfId="139" priority="22" operator="containsText" text="COMBLAGE">
      <formula>NOT(ISERROR(SEARCH("COMBLAGE",H2)))</formula>
    </cfRule>
  </conditionalFormatting>
  <conditionalFormatting sqref="H2:I7 I9 H8:H9">
    <cfRule type="containsText" dxfId="138" priority="20" operator="containsText" text="Concert">
      <formula>NOT(ISERROR(SEARCH("Concert",H2)))</formula>
    </cfRule>
    <cfRule type="containsText" dxfId="137" priority="23" operator="containsText" text="LIVE">
      <formula>NOT(ISERROR(SEARCH("LIVE",H2)))</formula>
    </cfRule>
    <cfRule type="containsText" dxfId="136" priority="24" operator="containsText" text="PUB">
      <formula>NOT(ISERROR(SEARCH("PUB",H2)))</formula>
    </cfRule>
    <cfRule type="containsText" dxfId="135" priority="25" operator="containsText" text="REPLAY ACTU">
      <formula>NOT(ISERROR(SEARCH("REPLAY ACTU",H2)))</formula>
    </cfRule>
    <cfRule type="containsText" dxfId="134" priority="26" operator="containsText" text="REPLAY MAG">
      <formula>NOT(ISERROR(SEARCH("REPLAY MAG",H2)))</formula>
    </cfRule>
  </conditionalFormatting>
  <conditionalFormatting sqref="A2:F2 A3:D40 A48:D49 B41:D42 B43:C46 B47:D47 A41:A47 F3:F49">
    <cfRule type="containsText" dxfId="133" priority="12" operator="containsText" text="REPLAY DIMANCHE">
      <formula>NOT(ISERROR(SEARCH("REPLAY DIMANCHE",A2)))</formula>
    </cfRule>
    <cfRule type="containsText" dxfId="132" priority="13" operator="containsText" text="COMBLAGE">
      <formula>NOT(ISERROR(SEARCH("COMBLAGE",A2)))</formula>
    </cfRule>
  </conditionalFormatting>
  <conditionalFormatting sqref="A3:D40 A48:D49 B41:D42 B43:C46 B47:D47 A41:A47 F3:F49">
    <cfRule type="containsText" dxfId="131" priority="14" operator="containsText" text="JOURNAL">
      <formula>NOT(ISERROR(SEARCH("JOURNAL",A3)))</formula>
    </cfRule>
    <cfRule type="containsText" dxfId="130" priority="15" operator="containsText" text="LIVE">
      <formula>NOT(ISERROR(SEARCH("LIVE",A3)))</formula>
    </cfRule>
    <cfRule type="containsText" dxfId="129" priority="16" operator="containsText" text="PUB">
      <formula>NOT(ISERROR(SEARCH("PUB",A3)))</formula>
    </cfRule>
    <cfRule type="containsText" dxfId="128" priority="17" operator="containsText" text="REPLAY ACTU">
      <formula>NOT(ISERROR(SEARCH("REPLAY ACTU",A3)))</formula>
    </cfRule>
    <cfRule type="containsText" dxfId="127" priority="18" operator="containsText" text="REPLAY MAG">
      <formula>NOT(ISERROR(SEARCH("REPLAY MAG",A3)))</formula>
    </cfRule>
  </conditionalFormatting>
  <conditionalFormatting sqref="A3:D4 A5:A47 F3:F49">
    <cfRule type="containsText" dxfId="126" priority="11" operator="containsText" text="Concert">
      <formula>NOT(ISERROR(SEARCH("Concert",A3)))</formula>
    </cfRule>
  </conditionalFormatting>
  <conditionalFormatting sqref="B41:D42 B43:C46 B47:D47 A41:A47 A2:F2 A3:D40 A48:D49 F3:F49">
    <cfRule type="containsText" dxfId="125" priority="10" operator="containsText" text="Comblage">
      <formula>NOT(ISERROR(SEARCH("Comblage",A2)))</formula>
    </cfRule>
  </conditionalFormatting>
  <conditionalFormatting sqref="E3:E49">
    <cfRule type="containsText" dxfId="124" priority="3" operator="containsText" text="REPLAY DIMANCHE">
      <formula>NOT(ISERROR(SEARCH("REPLAY DIMANCHE",E3)))</formula>
    </cfRule>
    <cfRule type="containsText" dxfId="123" priority="4" operator="containsText" text="COMBLAGE">
      <formula>NOT(ISERROR(SEARCH("COMBLAGE",E3)))</formula>
    </cfRule>
  </conditionalFormatting>
  <conditionalFormatting sqref="E3:E49">
    <cfRule type="containsText" dxfId="122" priority="5" operator="containsText" text="JOURNAL">
      <formula>NOT(ISERROR(SEARCH("JOURNAL",E3)))</formula>
    </cfRule>
    <cfRule type="containsText" dxfId="121" priority="6" operator="containsText" text="LIVE">
      <formula>NOT(ISERROR(SEARCH("LIVE",E3)))</formula>
    </cfRule>
    <cfRule type="containsText" dxfId="120" priority="7" operator="containsText" text="PUB">
      <formula>NOT(ISERROR(SEARCH("PUB",E3)))</formula>
    </cfRule>
    <cfRule type="containsText" dxfId="119" priority="8" operator="containsText" text="REPLAY ACTU">
      <formula>NOT(ISERROR(SEARCH("REPLAY ACTU",E3)))</formula>
    </cfRule>
    <cfRule type="containsText" dxfId="118" priority="9" operator="containsText" text="REPLAY MAG">
      <formula>NOT(ISERROR(SEARCH("REPLAY MAG",E3)))</formula>
    </cfRule>
  </conditionalFormatting>
  <conditionalFormatting sqref="E3:E49">
    <cfRule type="containsText" dxfId="117" priority="2" operator="containsText" text="Concert">
      <formula>NOT(ISERROR(SEARCH("Concert",E3)))</formula>
    </cfRule>
  </conditionalFormatting>
  <conditionalFormatting sqref="E3:E49">
    <cfRule type="containsText" dxfId="116" priority="1" operator="containsText" text="Comblage">
      <formula>NOT(ISERROR(SEARCH("Comblage",E3)))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/>
  </sheetPr>
  <dimension ref="A1:I49"/>
  <sheetViews>
    <sheetView workbookViewId="0">
      <selection sqref="A1:F49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2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40" t="s">
        <v>9</v>
      </c>
      <c r="D2" s="54" t="s">
        <v>10</v>
      </c>
      <c r="E2" s="40" t="s">
        <v>64</v>
      </c>
      <c r="F2" s="60" t="s">
        <v>11</v>
      </c>
      <c r="H2" s="9" t="s">
        <v>51</v>
      </c>
      <c r="I2" s="2" t="s">
        <v>62</v>
      </c>
    </row>
    <row r="3" spans="1:9" ht="17" thickBot="1" x14ac:dyDescent="0.25">
      <c r="A3" s="65">
        <v>2.0833333333333332E-2</v>
      </c>
      <c r="B3" s="55" t="s">
        <v>13</v>
      </c>
      <c r="C3" s="67">
        <f>MOD(Mercredi21[[#This Row],[Heure ]]+Mercredi21[[#This Row],[Durée]],1)</f>
        <v>6.25E-2</v>
      </c>
      <c r="D3" s="75">
        <v>4.1666666666666664E-2</v>
      </c>
      <c r="E3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" s="60"/>
      <c r="I3" s="4" t="s">
        <v>52</v>
      </c>
    </row>
    <row r="4" spans="1:9" ht="17" thickBot="1" x14ac:dyDescent="0.25">
      <c r="A4" s="39">
        <f>MOD(A3+D3,1)</f>
        <v>6.25E-2</v>
      </c>
      <c r="B4" s="55" t="s">
        <v>15</v>
      </c>
      <c r="C4" s="68">
        <f>MOD(Mercredi21[[#This Row],[Heure ]]+Mercredi21[[#This Row],[Durée]],1)</f>
        <v>0.10416666666666666</v>
      </c>
      <c r="D4" s="75">
        <v>4.1666666666666664E-2</v>
      </c>
      <c r="E4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" s="62"/>
      <c r="I4" s="3" t="s">
        <v>18</v>
      </c>
    </row>
    <row r="5" spans="1:9" ht="17" thickBot="1" x14ac:dyDescent="0.25">
      <c r="A5" s="39">
        <f t="shared" ref="A5:A47" si="0">MOD(A4+D4,1)</f>
        <v>0.10416666666666666</v>
      </c>
      <c r="B5" s="55" t="s">
        <v>13</v>
      </c>
      <c r="C5" s="67">
        <f>MOD(Mercredi21[[#This Row],[Heure ]]+Mercredi21[[#This Row],[Durée]],1)</f>
        <v>0.14583333333333331</v>
      </c>
      <c r="D5" s="75">
        <v>4.1666666666666664E-2</v>
      </c>
      <c r="E5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5" s="62"/>
      <c r="I5" s="1" t="s">
        <v>53</v>
      </c>
    </row>
    <row r="6" spans="1:9" ht="17" thickBot="1" x14ac:dyDescent="0.25">
      <c r="A6" s="39">
        <f t="shared" si="0"/>
        <v>0.14583333333333331</v>
      </c>
      <c r="B6" s="55" t="s">
        <v>15</v>
      </c>
      <c r="C6" s="68">
        <f>MOD(Mercredi21[[#This Row],[Heure ]]+Mercredi21[[#This Row],[Durée]],1)</f>
        <v>0.18749999999999997</v>
      </c>
      <c r="D6" s="75">
        <v>4.1666666666666664E-2</v>
      </c>
      <c r="E6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6" s="62"/>
      <c r="I6" s="5" t="s">
        <v>54</v>
      </c>
    </row>
    <row r="7" spans="1:9" ht="17" thickBot="1" x14ac:dyDescent="0.25">
      <c r="A7" s="39">
        <f t="shared" si="0"/>
        <v>0.18749999999999997</v>
      </c>
      <c r="B7" s="55" t="s">
        <v>13</v>
      </c>
      <c r="C7" s="67">
        <f>MOD(Mercredi21[[#This Row],[Heure ]]+Mercredi21[[#This Row],[Durée]],1)</f>
        <v>0.22916666666666663</v>
      </c>
      <c r="D7" s="75">
        <v>4.1666666666666664E-2</v>
      </c>
      <c r="E7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7" s="62"/>
      <c r="I7" s="6" t="s">
        <v>55</v>
      </c>
    </row>
    <row r="8" spans="1:9" ht="17" thickBot="1" x14ac:dyDescent="0.25">
      <c r="A8" s="39">
        <f t="shared" si="0"/>
        <v>0.22916666666666663</v>
      </c>
      <c r="B8" s="55" t="s">
        <v>15</v>
      </c>
      <c r="C8" s="68">
        <f>MOD(Mercredi21[[#This Row],[Heure ]]+Mercredi21[[#This Row],[Durée]],1)</f>
        <v>0.27083333333333331</v>
      </c>
      <c r="D8" s="75">
        <v>4.1666666666666664E-2</v>
      </c>
      <c r="E8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8" s="62"/>
      <c r="I8" s="8" t="s">
        <v>63</v>
      </c>
    </row>
    <row r="9" spans="1:9" ht="17" thickBot="1" x14ac:dyDescent="0.25">
      <c r="A9" s="39">
        <f t="shared" si="0"/>
        <v>0.27083333333333331</v>
      </c>
      <c r="B9" s="55" t="s">
        <v>13</v>
      </c>
      <c r="C9" s="67">
        <f>MOD(Mercredi21[[#This Row],[Heure ]]+Mercredi21[[#This Row],[Durée]],1)</f>
        <v>0.3125</v>
      </c>
      <c r="D9" s="75">
        <v>4.1666666666666664E-2</v>
      </c>
      <c r="E9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9" s="62"/>
      <c r="I9" s="7" t="s">
        <v>61</v>
      </c>
    </row>
    <row r="10" spans="1:9" ht="17" thickBot="1" x14ac:dyDescent="0.25">
      <c r="A10" s="39">
        <f t="shared" si="0"/>
        <v>0.3125</v>
      </c>
      <c r="B10" s="55" t="s">
        <v>15</v>
      </c>
      <c r="C10" s="68">
        <f>MOD(Mercredi21[[#This Row],[Heure ]]+Mercredi21[[#This Row],[Durée]],1)</f>
        <v>0.35416666666666669</v>
      </c>
      <c r="D10" s="75">
        <v>4.1666666666666664E-2</v>
      </c>
      <c r="E10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0" s="62"/>
    </row>
    <row r="11" spans="1:9" ht="17" thickBot="1" x14ac:dyDescent="0.25">
      <c r="A11" s="39">
        <f t="shared" si="0"/>
        <v>0.35416666666666669</v>
      </c>
      <c r="B11" s="55" t="s">
        <v>13</v>
      </c>
      <c r="C11" s="67">
        <f>MOD(Mercredi21[[#This Row],[Heure ]]+Mercredi21[[#This Row],[Durée]],1)</f>
        <v>0.39583333333333337</v>
      </c>
      <c r="D11" s="75">
        <v>4.1666666666666664E-2</v>
      </c>
      <c r="E11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1" s="62"/>
    </row>
    <row r="12" spans="1:9" ht="17" thickBot="1" x14ac:dyDescent="0.25">
      <c r="A12" s="39">
        <f t="shared" si="0"/>
        <v>0.39583333333333337</v>
      </c>
      <c r="B12" s="55" t="s">
        <v>15</v>
      </c>
      <c r="C12" s="68">
        <f>MOD(Mercredi21[[#This Row],[Heure ]]+Mercredi21[[#This Row],[Durée]],1)</f>
        <v>0.43750000000000006</v>
      </c>
      <c r="D12" s="75">
        <v>4.1666666666666664E-2</v>
      </c>
      <c r="E12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2" s="62"/>
    </row>
    <row r="13" spans="1:9" ht="17" thickBot="1" x14ac:dyDescent="0.25">
      <c r="A13" s="39">
        <f t="shared" si="0"/>
        <v>0.43750000000000006</v>
      </c>
      <c r="B13" s="55" t="s">
        <v>15</v>
      </c>
      <c r="C13" s="67">
        <f>MOD(Mercredi21[[#This Row],[Heure ]]+Mercredi21[[#This Row],[Durée]],1)</f>
        <v>0.47916666666666674</v>
      </c>
      <c r="D13" s="75">
        <v>4.1666666666666664E-2</v>
      </c>
      <c r="E13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3" s="62"/>
    </row>
    <row r="14" spans="1:9" ht="17" thickBot="1" x14ac:dyDescent="0.25">
      <c r="A14" s="39">
        <f t="shared" si="0"/>
        <v>0.47916666666666674</v>
      </c>
      <c r="B14" s="55" t="s">
        <v>15</v>
      </c>
      <c r="C14" s="68">
        <f>MOD(Mercredi21[[#This Row],[Heure ]]+Mercredi21[[#This Row],[Durée]],1)</f>
        <v>0.52083333333333337</v>
      </c>
      <c r="D14" s="75">
        <v>4.1666666666666664E-2</v>
      </c>
      <c r="E14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4" s="62"/>
    </row>
    <row r="15" spans="1:9" ht="17" thickBot="1" x14ac:dyDescent="0.25">
      <c r="A15" s="39">
        <f t="shared" si="0"/>
        <v>0.52083333333333337</v>
      </c>
      <c r="B15" s="55" t="s">
        <v>15</v>
      </c>
      <c r="C15" s="67">
        <f>MOD(Mercredi21[[#This Row],[Heure ]]+Mercredi21[[#This Row],[Durée]],1)</f>
        <v>0.5625</v>
      </c>
      <c r="D15" s="75">
        <v>4.1666666666666664E-2</v>
      </c>
      <c r="E15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5" s="62"/>
    </row>
    <row r="16" spans="1:9" ht="17" thickBot="1" x14ac:dyDescent="0.25">
      <c r="A16" s="39">
        <f t="shared" si="0"/>
        <v>0.5625</v>
      </c>
      <c r="B16" s="55" t="s">
        <v>15</v>
      </c>
      <c r="C16" s="68">
        <f>MOD(Mercredi21[[#This Row],[Heure ]]+Mercredi21[[#This Row],[Durée]],1)</f>
        <v>0.60416666666666663</v>
      </c>
      <c r="D16" s="75">
        <v>4.1666666666666664E-2</v>
      </c>
      <c r="E16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6" s="62"/>
    </row>
    <row r="17" spans="1:6" ht="17" thickBot="1" x14ac:dyDescent="0.25">
      <c r="A17" s="39">
        <f t="shared" si="0"/>
        <v>0.60416666666666663</v>
      </c>
      <c r="B17" s="55" t="s">
        <v>28</v>
      </c>
      <c r="C17" s="67">
        <f>MOD(Mercredi21[[#This Row],[Heure ]]+Mercredi21[[#This Row],[Durée]],1)</f>
        <v>0.63194444444444442</v>
      </c>
      <c r="D17" s="75">
        <v>2.7777777777777776E-2</v>
      </c>
      <c r="E17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Cours de gym pour seniors</v>
      </c>
      <c r="F17" s="62"/>
    </row>
    <row r="18" spans="1:6" ht="17" thickBot="1" x14ac:dyDescent="0.25">
      <c r="A18" s="39">
        <f t="shared" si="0"/>
        <v>0.63194444444444442</v>
      </c>
      <c r="B18" s="55" t="s">
        <v>29</v>
      </c>
      <c r="C18" s="68">
        <f>MOD(Mercredi21[[#This Row],[Heure ]]+Mercredi21[[#This Row],[Durée]],1)</f>
        <v>0.63472222222222219</v>
      </c>
      <c r="D18" s="75">
        <v>2.7777777777777779E-3</v>
      </c>
      <c r="E18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18" s="62"/>
    </row>
    <row r="19" spans="1:6" ht="17" thickBot="1" x14ac:dyDescent="0.25">
      <c r="A19" s="39">
        <f t="shared" si="0"/>
        <v>0.63472222222222219</v>
      </c>
      <c r="B19" s="55" t="s">
        <v>19</v>
      </c>
      <c r="C19" s="67">
        <f>MOD(Mercredi21[[#This Row],[Heure ]]+Mercredi21[[#This Row],[Durée]],1)</f>
        <v>0.64305555555555549</v>
      </c>
      <c r="D19" s="75">
        <v>8.3333333333333332E-3</v>
      </c>
      <c r="E19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Une émission sur l’industrie et l’innovation genevoise</v>
      </c>
      <c r="F19" s="62"/>
    </row>
    <row r="20" spans="1:6" ht="17" thickBot="1" x14ac:dyDescent="0.25">
      <c r="A20" s="39">
        <f t="shared" si="0"/>
        <v>0.64305555555555549</v>
      </c>
      <c r="B20" s="55" t="s">
        <v>17</v>
      </c>
      <c r="C20" s="68">
        <f>MOD(Mercredi21[[#This Row],[Heure ]]+Mercredi21[[#This Row],[Durée]],1)</f>
        <v>0.64583333333333326</v>
      </c>
      <c r="D20" s="75">
        <v>2.7777777777777779E-3</v>
      </c>
      <c r="E20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0" s="62"/>
    </row>
    <row r="21" spans="1:6" ht="17" thickBot="1" x14ac:dyDescent="0.25">
      <c r="A21" s="39">
        <f t="shared" si="0"/>
        <v>0.64583333333333326</v>
      </c>
      <c r="B21" s="55" t="s">
        <v>15</v>
      </c>
      <c r="C21" s="67">
        <f>MOD(Mercredi21[[#This Row],[Heure ]]+Mercredi21[[#This Row],[Durée]],1)</f>
        <v>0.68749999999999989</v>
      </c>
      <c r="D21" s="75">
        <v>4.1666666666666664E-2</v>
      </c>
      <c r="E21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1" s="62"/>
    </row>
    <row r="22" spans="1:6" ht="17" thickBot="1" x14ac:dyDescent="0.25">
      <c r="A22" s="39">
        <f t="shared" si="0"/>
        <v>0.68749999999999989</v>
      </c>
      <c r="B22" s="55" t="s">
        <v>15</v>
      </c>
      <c r="C22" s="68">
        <f>MOD(Mercredi21[[#This Row],[Heure ]]+Mercredi21[[#This Row],[Durée]],1)</f>
        <v>0.72916666666666652</v>
      </c>
      <c r="D22" s="75">
        <v>4.1666666666666664E-2</v>
      </c>
      <c r="E22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2" s="62"/>
    </row>
    <row r="23" spans="1:6" ht="17" thickBot="1" x14ac:dyDescent="0.25">
      <c r="A23" s="39">
        <f t="shared" si="0"/>
        <v>0.72916666666666652</v>
      </c>
      <c r="B23" s="55" t="s">
        <v>15</v>
      </c>
      <c r="C23" s="67">
        <f>MOD(Mercredi21[[#This Row],[Heure ]]+Mercredi21[[#This Row],[Durée]],1)</f>
        <v>0.76805555555555538</v>
      </c>
      <c r="D23" s="75">
        <v>3.888888888888889E-2</v>
      </c>
      <c r="E23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3" s="62"/>
    </row>
    <row r="24" spans="1:6" ht="17" thickBot="1" x14ac:dyDescent="0.25">
      <c r="A24" s="39">
        <f t="shared" si="0"/>
        <v>0.76805555555555538</v>
      </c>
      <c r="B24" s="55" t="s">
        <v>34</v>
      </c>
      <c r="C24" s="68">
        <f>MOD(Mercredi21[[#This Row],[Heure ]]+Mercredi21[[#This Row],[Durée]],1)</f>
        <v>0.76805555555555538</v>
      </c>
      <c r="D24" s="75"/>
      <c r="E24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4" s="62"/>
    </row>
    <row r="25" spans="1:6" ht="17" thickBot="1" x14ac:dyDescent="0.25">
      <c r="A25" s="39">
        <f t="shared" si="0"/>
        <v>0.76805555555555538</v>
      </c>
      <c r="B25" s="55" t="s">
        <v>36</v>
      </c>
      <c r="C25" s="67">
        <f>MOD(Mercredi21[[#This Row],[Heure ]]+Mercredi21[[#This Row],[Durée]],1)</f>
        <v>0.76805555555555538</v>
      </c>
      <c r="D25" s="75"/>
      <c r="E25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5" s="62"/>
    </row>
    <row r="26" spans="1:6" ht="17" thickBot="1" x14ac:dyDescent="0.25">
      <c r="A26" s="39">
        <f t="shared" si="0"/>
        <v>0.76805555555555538</v>
      </c>
      <c r="B26" s="55" t="s">
        <v>29</v>
      </c>
      <c r="C26" s="68">
        <f>MOD(Mercredi21[[#This Row],[Heure ]]+Mercredi21[[#This Row],[Durée]],1)</f>
        <v>0.77083333333333315</v>
      </c>
      <c r="D26" s="75">
        <v>2.7777777777777779E-3</v>
      </c>
      <c r="E26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6" s="62"/>
    </row>
    <row r="27" spans="1:6" ht="17" thickBot="1" x14ac:dyDescent="0.25">
      <c r="A27" s="39">
        <f t="shared" si="0"/>
        <v>0.77083333333333315</v>
      </c>
      <c r="B27" s="55" t="s">
        <v>38</v>
      </c>
      <c r="C27" s="67">
        <f>MOD(Mercredi21[[#This Row],[Heure ]]+Mercredi21[[#This Row],[Durée]],1)</f>
        <v>0.77083333333333315</v>
      </c>
      <c r="D27" s="75"/>
      <c r="E27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7" s="62"/>
    </row>
    <row r="28" spans="1:6" ht="17" thickBot="1" x14ac:dyDescent="0.25">
      <c r="A28" s="39">
        <f t="shared" si="0"/>
        <v>0.77083333333333315</v>
      </c>
      <c r="B28" s="55" t="s">
        <v>39</v>
      </c>
      <c r="C28" s="68">
        <f>MOD(Mercredi21[[#This Row],[Heure ]]+Mercredi21[[#This Row],[Durée]],1)</f>
        <v>0.77083333333333315</v>
      </c>
      <c r="D28" s="75"/>
      <c r="E28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28" s="62"/>
    </row>
    <row r="29" spans="1:6" ht="33" thickBot="1" x14ac:dyDescent="0.25">
      <c r="A29" s="39">
        <f>MOD(A28+D28,1)</f>
        <v>0.77083333333333315</v>
      </c>
      <c r="B29" s="55" t="s">
        <v>41</v>
      </c>
      <c r="C29" s="67">
        <f>MOD(Mercredi21[[#This Row],[Heure ]]+Mercredi21[[#This Row],[Durée]],1)</f>
        <v>0.78819444444444431</v>
      </c>
      <c r="D29" s="75">
        <v>1.7361111111111112E-2</v>
      </c>
      <c r="E29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Le rendez-vous quotidien d'information proposé par la rédaction</v>
      </c>
      <c r="F29" s="62"/>
    </row>
    <row r="30" spans="1:6" ht="17" thickBot="1" x14ac:dyDescent="0.25">
      <c r="A30" s="39">
        <f t="shared" si="0"/>
        <v>0.78819444444444431</v>
      </c>
      <c r="B30" s="55" t="s">
        <v>42</v>
      </c>
      <c r="C30" s="68">
        <f>MOD(Mercredi21[[#This Row],[Heure ]]+Mercredi21[[#This Row],[Durée]],1)</f>
        <v>0.78958333333333319</v>
      </c>
      <c r="D30" s="75">
        <v>1.3888888888888889E-3</v>
      </c>
      <c r="E30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Les nouvelles du ciel présentées par Ellen Batelaan</v>
      </c>
      <c r="F30" s="62"/>
    </row>
    <row r="31" spans="1:6" ht="17" thickBot="1" x14ac:dyDescent="0.25">
      <c r="A31" s="39">
        <f t="shared" si="0"/>
        <v>0.78958333333333319</v>
      </c>
      <c r="B31" s="55" t="s">
        <v>29</v>
      </c>
      <c r="C31" s="67">
        <f>MOD(Mercredi21[[#This Row],[Heure ]]+Mercredi21[[#This Row],[Durée]],1)</f>
        <v>0.79166666666666652</v>
      </c>
      <c r="D31" s="75">
        <v>2.0833333333333333E-3</v>
      </c>
      <c r="E31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1" s="62"/>
    </row>
    <row r="32" spans="1:6" ht="17" thickBot="1" x14ac:dyDescent="0.25">
      <c r="A32" s="39">
        <f t="shared" si="0"/>
        <v>0.79166666666666652</v>
      </c>
      <c r="B32" s="55" t="s">
        <v>43</v>
      </c>
      <c r="C32" s="68">
        <f>MOD(Mercredi21[[#This Row],[Heure ]]+Mercredi21[[#This Row],[Durée]],1)</f>
        <v>0.79513888888888873</v>
      </c>
      <c r="D32" s="75">
        <v>3.472222222222222E-3</v>
      </c>
      <c r="E32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Un entretien serré d’actualité mené par Pascal Décaillet</v>
      </c>
      <c r="F32" s="62"/>
    </row>
    <row r="33" spans="1:6" ht="17" thickBot="1" x14ac:dyDescent="0.25">
      <c r="A33" s="39">
        <f>MOD(A32+D32,1)</f>
        <v>0.79513888888888873</v>
      </c>
      <c r="B33" s="55" t="s">
        <v>38</v>
      </c>
      <c r="C33" s="67">
        <f>MOD(Mercredi21[[#This Row],[Heure ]]+Mercredi21[[#This Row],[Durée]],1)</f>
        <v>0.79548611111111101</v>
      </c>
      <c r="D33" s="75">
        <v>3.4722222222222224E-4</v>
      </c>
      <c r="E33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3" s="62"/>
    </row>
    <row r="34" spans="1:6" ht="17" thickBot="1" x14ac:dyDescent="0.25">
      <c r="A34" s="39">
        <f t="shared" si="0"/>
        <v>0.79548611111111101</v>
      </c>
      <c r="B34" s="55" t="s">
        <v>36</v>
      </c>
      <c r="C34" s="68">
        <f>MOD(Mercredi21[[#This Row],[Heure ]]+Mercredi21[[#This Row],[Durée]],1)</f>
        <v>0.79583333333333328</v>
      </c>
      <c r="D34" s="75">
        <v>3.4722222222222224E-4</v>
      </c>
      <c r="E34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4" s="62"/>
    </row>
    <row r="35" spans="1:6" ht="17" thickBot="1" x14ac:dyDescent="0.25">
      <c r="A35" s="39">
        <f t="shared" si="0"/>
        <v>0.79583333333333328</v>
      </c>
      <c r="B35" s="55" t="s">
        <v>46</v>
      </c>
      <c r="C35" s="67">
        <f>MOD(Mercredi21[[#This Row],[Heure ]]+Mercredi21[[#This Row],[Durée]],1)</f>
        <v>0.80972222222222212</v>
      </c>
      <c r="D35" s="75">
        <v>1.3888888888888888E-2</v>
      </c>
      <c r="E35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Le débat politique et citoyen présenté par Pascal Décaillet</v>
      </c>
      <c r="F35" s="62"/>
    </row>
    <row r="36" spans="1:6" ht="17" thickBot="1" x14ac:dyDescent="0.25">
      <c r="A36" s="39">
        <f t="shared" si="0"/>
        <v>0.80972222222222212</v>
      </c>
      <c r="B36" s="55" t="s">
        <v>29</v>
      </c>
      <c r="C36" s="68">
        <f>MOD(Mercredi21[[#This Row],[Heure ]]+Mercredi21[[#This Row],[Durée]],1)</f>
        <v>0.81249999999999989</v>
      </c>
      <c r="D36" s="75">
        <v>2.7777777777777779E-3</v>
      </c>
      <c r="E36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6" s="62"/>
    </row>
    <row r="37" spans="1:6" ht="17" thickBot="1" x14ac:dyDescent="0.25">
      <c r="A37" s="39">
        <f t="shared" si="0"/>
        <v>0.81249999999999989</v>
      </c>
      <c r="B37" s="55" t="s">
        <v>73</v>
      </c>
      <c r="C37" s="67">
        <f>MOD(Mercredi21[[#This Row],[Heure ]]+Mercredi21[[#This Row],[Durée]],1)</f>
        <v>0.83055555555555549</v>
      </c>
      <c r="D37" s="75">
        <v>1.8055555555555557E-2</v>
      </c>
      <c r="E37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magazine de la durabilité présenté par Philippe Verdier</v>
      </c>
      <c r="F37" s="62"/>
    </row>
    <row r="38" spans="1:6" ht="17" thickBot="1" x14ac:dyDescent="0.25">
      <c r="A38" s="39">
        <f t="shared" si="0"/>
        <v>0.83055555555555549</v>
      </c>
      <c r="B38" s="55" t="s">
        <v>18</v>
      </c>
      <c r="C38" s="68">
        <f>MOD(Mercredi21[[#This Row],[Heure ]]+Mercredi21[[#This Row],[Durée]],1)</f>
        <v>0.83333333333333326</v>
      </c>
      <c r="D38" s="75">
        <v>2.7777777777777779E-3</v>
      </c>
      <c r="E38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38" s="62"/>
    </row>
    <row r="39" spans="1:6" ht="17" thickBot="1" x14ac:dyDescent="0.25">
      <c r="A39" s="39">
        <f t="shared" si="0"/>
        <v>0.83333333333333326</v>
      </c>
      <c r="B39" s="55" t="s">
        <v>30</v>
      </c>
      <c r="C39" s="67">
        <f>MOD(Mercredi21[[#This Row],[Heure ]]+Mercredi21[[#This Row],[Durée]],1)</f>
        <v>0.84166666666666656</v>
      </c>
      <c r="D39" s="75">
        <v>8.3333333333333332E-3</v>
      </c>
      <c r="E39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Le magazine sur la nature proposé par Coline Utz</v>
      </c>
      <c r="F39" s="62"/>
    </row>
    <row r="40" spans="1:6" ht="17" thickBot="1" x14ac:dyDescent="0.25">
      <c r="A40" s="39">
        <f>MOD(A39+D39,1)</f>
        <v>0.84166666666666656</v>
      </c>
      <c r="B40" s="55" t="s">
        <v>72</v>
      </c>
      <c r="C40" s="68">
        <f>MOD(Mercredi21[[#This Row],[Heure ]]+Mercredi21[[#This Row],[Durée]],1)</f>
        <v>0.84999999999999987</v>
      </c>
      <c r="D40" s="75">
        <v>8.3333333333333332E-3</v>
      </c>
      <c r="E40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>Les bénévoles et les associations sportives à l’honneur</v>
      </c>
      <c r="F40" s="62"/>
    </row>
    <row r="41" spans="1:6" ht="17" thickBot="1" x14ac:dyDescent="0.25">
      <c r="A41" s="39">
        <f t="shared" si="0"/>
        <v>0.84999999999999987</v>
      </c>
      <c r="B41" s="55" t="s">
        <v>17</v>
      </c>
      <c r="C41" s="67">
        <f>MOD(Mercredi21[[#This Row],[Heure ]]+Mercredi21[[#This Row],[Durée]],1)</f>
        <v>0.85138888888888875</v>
      </c>
      <c r="D41" s="75">
        <v>1.3888888888888889E-3</v>
      </c>
      <c r="E41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1" s="62"/>
    </row>
    <row r="42" spans="1:6" ht="17" thickBot="1" x14ac:dyDescent="0.25">
      <c r="A42" s="39">
        <f t="shared" si="0"/>
        <v>0.85138888888888875</v>
      </c>
      <c r="B42" s="55" t="s">
        <v>29</v>
      </c>
      <c r="C42" s="68">
        <f>MOD(Mercredi21[[#This Row],[Heure ]]+Mercredi21[[#This Row],[Durée]],1)</f>
        <v>0.85416666666666652</v>
      </c>
      <c r="D42" s="75">
        <v>2.7777777777777779E-3</v>
      </c>
      <c r="E42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2" s="62"/>
    </row>
    <row r="43" spans="1:6" ht="17" thickBot="1" x14ac:dyDescent="0.25">
      <c r="A43" s="39">
        <f t="shared" si="0"/>
        <v>0.85416666666666652</v>
      </c>
      <c r="B43" s="55" t="s">
        <v>13</v>
      </c>
      <c r="C43" s="67">
        <f>MOD(Mercredi21[[#This Row],[Heure ]]+Mercredi21[[#This Row],[Durée]],1)</f>
        <v>0.89583333333333315</v>
      </c>
      <c r="D43" s="75">
        <v>4.1666666666666664E-2</v>
      </c>
      <c r="E43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3" s="62"/>
    </row>
    <row r="44" spans="1:6" ht="17" thickBot="1" x14ac:dyDescent="0.25">
      <c r="A44" s="39">
        <f t="shared" si="0"/>
        <v>0.89583333333333315</v>
      </c>
      <c r="B44" s="55" t="s">
        <v>15</v>
      </c>
      <c r="C44" s="68">
        <f>MOD(Mercredi21[[#This Row],[Heure ]]+Mercredi21[[#This Row],[Durée]],1)</f>
        <v>0.93749999999999978</v>
      </c>
      <c r="D44" s="75">
        <v>4.1666666666666664E-2</v>
      </c>
      <c r="E44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4" s="62"/>
    </row>
    <row r="45" spans="1:6" ht="17" thickBot="1" x14ac:dyDescent="0.25">
      <c r="A45" s="39">
        <f t="shared" si="0"/>
        <v>0.93749999999999978</v>
      </c>
      <c r="B45" s="55" t="s">
        <v>13</v>
      </c>
      <c r="C45" s="67">
        <f>MOD(Mercredi21[[#This Row],[Heure ]]+Mercredi21[[#This Row],[Durée]],1)</f>
        <v>0.97916666666666641</v>
      </c>
      <c r="D45" s="75">
        <v>4.1666666666666664E-2</v>
      </c>
      <c r="E45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5" s="62"/>
    </row>
    <row r="46" spans="1:6" ht="17" thickBot="1" x14ac:dyDescent="0.25">
      <c r="A46" s="39">
        <f t="shared" si="0"/>
        <v>0.97916666666666641</v>
      </c>
      <c r="B46" s="55" t="s">
        <v>15</v>
      </c>
      <c r="C46" s="68">
        <f>MOD(Mercredi21[[#This Row],[Heure ]]+Mercredi21[[#This Row],[Durée]],1)</f>
        <v>2.0833333333333037E-2</v>
      </c>
      <c r="D46" s="75">
        <v>4.1666666666666664E-2</v>
      </c>
      <c r="E46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6" s="62"/>
    </row>
    <row r="47" spans="1:6" ht="17" thickBot="1" x14ac:dyDescent="0.25">
      <c r="A47" s="39">
        <f t="shared" si="0"/>
        <v>2.0833333333333037E-2</v>
      </c>
      <c r="B47" s="56"/>
      <c r="C47" s="67">
        <f>MOD(Mercredi21[[#This Row],[Heure ]]+Mercredi21[[#This Row],[Durée]],1)</f>
        <v>2.0833333333333037E-2</v>
      </c>
      <c r="D47" s="75"/>
      <c r="E47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7" s="62"/>
    </row>
    <row r="48" spans="1:6" ht="17" thickBot="1" x14ac:dyDescent="0.25">
      <c r="A48" s="39"/>
      <c r="B48" s="56"/>
      <c r="C48" s="68">
        <f>MOD(Mercredi21[[#This Row],[Heure ]]+Mercredi21[[#This Row],[Durée]],1)</f>
        <v>0</v>
      </c>
      <c r="D48" s="75"/>
      <c r="E48" s="66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8" s="62"/>
    </row>
    <row r="49" spans="1:6" ht="16" x14ac:dyDescent="0.2">
      <c r="A49" s="30"/>
      <c r="B49" s="56"/>
      <c r="C49" s="67">
        <f>MOD(Mercredi21[[#This Row],[Heure ]]+Mercredi21[[#This Row],[Durée]],1)</f>
        <v>0</v>
      </c>
      <c r="D49" s="75"/>
      <c r="E49" s="41" t="str">
        <f>IF(Mercredi21[[#This Row],[Emission]]="CA BOUGE A LA MAISON ","Cours de gym pour seniors",IF(Mercredi21[[#This Row],[Emission]]="LE JOURNAL ","Le rendez-vous quotidien d'information proposé par la rédaction",IF(Mercredi21[[#This Row],[Emission]]="CITE SENIOR ","Conférences, ateliers, divertissement, activités physiques, une sélection d'activités destinées aux seniors",IF(Mercredi21[[#This Row],[Emission]]="SPORT PASSION ","Les bénévoles et les associations sportives à l’honneur",IF(Mercredi21[[#This Row],[Emission]]="IMMERSION ","Plongée dans les métiers d’urgence avec Denis Palma",IF(Mercredi21[[#This Row],[Emission]]="OBJECTIF TERRE ","Le magazine du terroir genevois présenté par Valentin Emery",IF(Mercredi21[[#This Row],[Emission]]="METEO ","Les nouvelles du ciel présentées par Ellen Batelaan",IF(Mercredi21[[#This Row],[Emission]]="LES YEUX DANS LES YEUX ","Un entretien serré d’actualité mené par Pascal Décaillet",IF(Mercredi21[[#This Row],[Emission]]="GENEVE A CHAUD ","Le débat politique et citoyen présenté par Pascal Décaillet",IF(Mercredi21[[#This Row],[Emission]]="GRAND GENEVE A CHAUD DIRECT ","Le débat politique et citoyen présenté par Pascal Décaillet",IF(Mercredi21[[#This Row],[Emission]]="ESPRIT SOLIDAIR ","Une fois par mois, découvrez le projet de coopération d’une ONG genevoise",IF(Mercredi21[[#This Row],[Emission]]="LE GENIE DES METIERS ","Au coeur de la formation et de l'apprentissage",IF(Mercredi21[[#This Row],[Emission]]="ESPRIT SOLIDAIRE","Une fois par mois, découvrez le projet de coopération d’une ONG genevoise",IF(Mercredi21[[#This Row],[Emission]]="LE MONDE DE DEMAIN ","Une émission sur l’industrie et l’innovation genevoise",IF(Mercredi21[[#This Row],[Emission]]="GO SOLUTIONS DURABLES ","magazine de la durabilité présenté par Philippe Verdier",IF(Mercredi21[[#This Row],[Emission]]="GENEVE GRANDEUR NATURE ","Le magazine sur la nature proposé par Coline Utz",IF(Mercredi21[[#This Row],[Emission]]="ENSEMBLE ","L’émission transfrontalière présentée par Céline Argento",IF(Mercredi21[[#This Row],[Emission]]="COULEUR GRENAT ","Le rendez-vous sportif des clubs du Servette (football, hockey, rugby)",IF(Mercredi21[[#This Row],[Emission]]="CULT ","La culture à Genève c’est Cult.",IF(Mercredi21[[#This Row],[Emission]]="MEGAPHONE ","Le porte-voix de la musique actuelle",IF(Mercredi21[[#This Row],[Emission]]="GENEVA SHOW ","Une personnalité marquante de la Suisse sous le feu des questions de Valentin Emery et Jérémy Seydoux",IF(Mercredi21[[#This Row],[Emission]]="AGENDA D'ELLEN","L’agenda du week-end proposé par Ellen Batelaan",IF(Mercredi21[[#This Row],[Emission]]="SINGULARITE ","Magazine réalisé par des personnes en situation de handicap de la Fondation Clair Bois",IF(Mercredi21[[#This Row],[Emission]]="TOUDOU ","Le magazine des animaux de compagnie présenté par Lolita Morena",IF(Mercredi21[[#This Row],[Emission]]="LES SPORTS ","Toute l’actualité sportive de Genève et sa région",IF(Mercredi21[[#This Row],[Emission]]="LES SPORTS DIRECT ","Toute l’actualité sportive de Genève et sa région",IF(Mercredi21[[#This Row],[Emission]]="LE POING part 1","Le Talk politique et société présenté par Laetitia Guinand",IF(Mercredi21[[#This Row],[Emission]]="LE POING part 2","Le Talk politique et société présenté par Laetitia Guinand",""))))))))))))))))))))))))))))</f>
        <v/>
      </c>
      <c r="F49" s="62"/>
    </row>
  </sheetData>
  <mergeCells count="1">
    <mergeCell ref="A1:F1"/>
  </mergeCells>
  <conditionalFormatting sqref="H2:I7 I9 H8:H9">
    <cfRule type="containsText" dxfId="115" priority="21" operator="containsText" text="REPLAY DIMANCHE">
      <formula>NOT(ISERROR(SEARCH("REPLAY DIMANCHE",H2)))</formula>
    </cfRule>
    <cfRule type="containsText" dxfId="114" priority="22" operator="containsText" text="COMBLAGE">
      <formula>NOT(ISERROR(SEARCH("COMBLAGE",H2)))</formula>
    </cfRule>
  </conditionalFormatting>
  <conditionalFormatting sqref="H2:I7 I9 H8:H9">
    <cfRule type="containsText" dxfId="113" priority="20" operator="containsText" text="Concert">
      <formula>NOT(ISERROR(SEARCH("Concert",H2)))</formula>
    </cfRule>
    <cfRule type="containsText" dxfId="112" priority="23" operator="containsText" text="LIVE">
      <formula>NOT(ISERROR(SEARCH("LIVE",H2)))</formula>
    </cfRule>
    <cfRule type="containsText" dxfId="111" priority="24" operator="containsText" text="PUB">
      <formula>NOT(ISERROR(SEARCH("PUB",H2)))</formula>
    </cfRule>
    <cfRule type="containsText" dxfId="110" priority="25" operator="containsText" text="REPLAY ACTU">
      <formula>NOT(ISERROR(SEARCH("REPLAY ACTU",H2)))</formula>
    </cfRule>
    <cfRule type="containsText" dxfId="109" priority="26" operator="containsText" text="REPLAY MAG">
      <formula>NOT(ISERROR(SEARCH("REPLAY MAG",H2)))</formula>
    </cfRule>
  </conditionalFormatting>
  <conditionalFormatting sqref="A2:F2 A3:B49 D3:F49">
    <cfRule type="containsText" dxfId="108" priority="12" operator="containsText" text="REPLAY DIMANCHE">
      <formula>NOT(ISERROR(SEARCH("REPLAY DIMANCHE",A2)))</formula>
    </cfRule>
    <cfRule type="containsText" dxfId="107" priority="13" operator="containsText" text="COMBLAGE">
      <formula>NOT(ISERROR(SEARCH("COMBLAGE",A2)))</formula>
    </cfRule>
  </conditionalFormatting>
  <conditionalFormatting sqref="A3:B49 D3:F49">
    <cfRule type="containsText" dxfId="106" priority="14" operator="containsText" text="JOURNAL">
      <formula>NOT(ISERROR(SEARCH("JOURNAL",A3)))</formula>
    </cfRule>
    <cfRule type="containsText" dxfId="105" priority="15" operator="containsText" text="LIVE">
      <formula>NOT(ISERROR(SEARCH("LIVE",A3)))</formula>
    </cfRule>
    <cfRule type="containsText" dxfId="104" priority="16" operator="containsText" text="PUB">
      <formula>NOT(ISERROR(SEARCH("PUB",A3)))</formula>
    </cfRule>
    <cfRule type="containsText" dxfId="103" priority="17" operator="containsText" text="REPLAY ACTU">
      <formula>NOT(ISERROR(SEARCH("REPLAY ACTU",A3)))</formula>
    </cfRule>
    <cfRule type="containsText" dxfId="102" priority="18" operator="containsText" text="REPLAY MAG">
      <formula>NOT(ISERROR(SEARCH("REPLAY MAG",A3)))</formula>
    </cfRule>
  </conditionalFormatting>
  <conditionalFormatting sqref="A3:B49 D3:F49">
    <cfRule type="containsText" dxfId="101" priority="11" operator="containsText" text="Concert">
      <formula>NOT(ISERROR(SEARCH("Concert",A3)))</formula>
    </cfRule>
  </conditionalFormatting>
  <conditionalFormatting sqref="A2:F2 A3:B49 D3:F49">
    <cfRule type="containsText" dxfId="100" priority="10" operator="containsText" text="Comblage">
      <formula>NOT(ISERROR(SEARCH("Comblage",A2)))</formula>
    </cfRule>
  </conditionalFormatting>
  <conditionalFormatting sqref="C3:C49">
    <cfRule type="containsText" dxfId="99" priority="3" operator="containsText" text="REPLAY DIMANCHE">
      <formula>NOT(ISERROR(SEARCH("REPLAY DIMANCHE",C3)))</formula>
    </cfRule>
    <cfRule type="containsText" dxfId="98" priority="4" operator="containsText" text="COMBLAGE">
      <formula>NOT(ISERROR(SEARCH("COMBLAGE",C3)))</formula>
    </cfRule>
  </conditionalFormatting>
  <conditionalFormatting sqref="C3:C49">
    <cfRule type="containsText" dxfId="97" priority="5" operator="containsText" text="JOURNAL">
      <formula>NOT(ISERROR(SEARCH("JOURNAL",C3)))</formula>
    </cfRule>
    <cfRule type="containsText" dxfId="96" priority="6" operator="containsText" text="LIVE">
      <formula>NOT(ISERROR(SEARCH("LIVE",C3)))</formula>
    </cfRule>
    <cfRule type="containsText" dxfId="95" priority="7" operator="containsText" text="PUB">
      <formula>NOT(ISERROR(SEARCH("PUB",C3)))</formula>
    </cfRule>
    <cfRule type="containsText" dxfId="94" priority="8" operator="containsText" text="REPLAY ACTU">
      <formula>NOT(ISERROR(SEARCH("REPLAY ACTU",C3)))</formula>
    </cfRule>
    <cfRule type="containsText" dxfId="93" priority="9" operator="containsText" text="REPLAY MAG">
      <formula>NOT(ISERROR(SEARCH("REPLAY MAG",C3)))</formula>
    </cfRule>
  </conditionalFormatting>
  <conditionalFormatting sqref="C3:C49">
    <cfRule type="containsText" dxfId="92" priority="2" operator="containsText" text="Concert">
      <formula>NOT(ISERROR(SEARCH("Concert",C3)))</formula>
    </cfRule>
  </conditionalFormatting>
  <conditionalFormatting sqref="C3:C49">
    <cfRule type="containsText" dxfId="91" priority="1" operator="containsText" text="Comblage">
      <formula>NOT(ISERROR(SEARCH("Comblage",C3)))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7"/>
  </sheetPr>
  <dimension ref="A1:I50"/>
  <sheetViews>
    <sheetView topLeftCell="A26" zoomScale="138" workbookViewId="0">
      <selection activeCell="C49" sqref="C49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3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40" t="s">
        <v>9</v>
      </c>
      <c r="D2" s="54" t="s">
        <v>10</v>
      </c>
      <c r="E2" s="40" t="s">
        <v>64</v>
      </c>
      <c r="F2" s="44" t="s">
        <v>11</v>
      </c>
      <c r="H2" s="9" t="s">
        <v>51</v>
      </c>
      <c r="I2" s="2" t="s">
        <v>62</v>
      </c>
    </row>
    <row r="3" spans="1:9" ht="16" x14ac:dyDescent="0.2">
      <c r="A3" s="65">
        <v>2.0833333333333332E-2</v>
      </c>
      <c r="B3" s="82" t="s">
        <v>13</v>
      </c>
      <c r="C3" s="67">
        <f>MOD(Jeudi[[#This Row],[Heure ]]+Jeudi[[#This Row],[Durée]],1)</f>
        <v>6.25E-2</v>
      </c>
      <c r="D3" s="76">
        <v>4.1666666666666664E-2</v>
      </c>
      <c r="E3" s="41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" s="45"/>
      <c r="I3" s="4" t="s">
        <v>52</v>
      </c>
    </row>
    <row r="4" spans="1:9" ht="16" x14ac:dyDescent="0.2">
      <c r="A4" s="39">
        <f>MOD(A3+D3,1)</f>
        <v>6.25E-2</v>
      </c>
      <c r="B4" s="82" t="s">
        <v>15</v>
      </c>
      <c r="C4" s="68">
        <f>MOD(Jeudi[[#This Row],[Heure ]]+Jeudi[[#This Row],[Durée]],1)</f>
        <v>0.10416666666666666</v>
      </c>
      <c r="D4" s="76">
        <v>4.1666666666666664E-2</v>
      </c>
      <c r="E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" s="46"/>
      <c r="I4" s="3" t="s">
        <v>18</v>
      </c>
    </row>
    <row r="5" spans="1:9" ht="16" x14ac:dyDescent="0.2">
      <c r="A5" s="39">
        <f t="shared" ref="A5:A48" si="0">MOD(A4+D4,1)</f>
        <v>0.10416666666666666</v>
      </c>
      <c r="B5" s="82" t="s">
        <v>13</v>
      </c>
      <c r="C5" s="67">
        <f>MOD(Jeudi[[#This Row],[Heure ]]+Jeudi[[#This Row],[Durée]],1)</f>
        <v>0.14583333333333331</v>
      </c>
      <c r="D5" s="76">
        <v>4.1666666666666664E-2</v>
      </c>
      <c r="E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5" s="47"/>
      <c r="I5" s="51" t="s">
        <v>53</v>
      </c>
    </row>
    <row r="6" spans="1:9" ht="16" x14ac:dyDescent="0.2">
      <c r="A6" s="39">
        <f t="shared" si="0"/>
        <v>0.14583333333333331</v>
      </c>
      <c r="B6" s="82" t="s">
        <v>15</v>
      </c>
      <c r="C6" s="68">
        <f>MOD(Jeudi[[#This Row],[Heure ]]+Jeudi[[#This Row],[Durée]],1)</f>
        <v>0.18749999999999997</v>
      </c>
      <c r="D6" s="76">
        <v>4.1666666666666664E-2</v>
      </c>
      <c r="E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6" s="46"/>
      <c r="I6" s="5" t="s">
        <v>54</v>
      </c>
    </row>
    <row r="7" spans="1:9" ht="16" x14ac:dyDescent="0.2">
      <c r="A7" s="39">
        <f t="shared" si="0"/>
        <v>0.18749999999999997</v>
      </c>
      <c r="B7" s="82" t="s">
        <v>13</v>
      </c>
      <c r="C7" s="67">
        <f>MOD(Jeudi[[#This Row],[Heure ]]+Jeudi[[#This Row],[Durée]],1)</f>
        <v>0.22916666666666663</v>
      </c>
      <c r="D7" s="76">
        <v>4.1666666666666664E-2</v>
      </c>
      <c r="E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7" s="47"/>
      <c r="I7" s="6" t="s">
        <v>55</v>
      </c>
    </row>
    <row r="8" spans="1:9" ht="16" x14ac:dyDescent="0.2">
      <c r="A8" s="39">
        <f t="shared" si="0"/>
        <v>0.22916666666666663</v>
      </c>
      <c r="B8" s="82" t="s">
        <v>15</v>
      </c>
      <c r="C8" s="68">
        <f>MOD(Jeudi[[#This Row],[Heure ]]+Jeudi[[#This Row],[Durée]],1)</f>
        <v>0.27083333333333331</v>
      </c>
      <c r="D8" s="76">
        <v>4.1666666666666664E-2</v>
      </c>
      <c r="E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8" s="46"/>
      <c r="I8" s="8" t="s">
        <v>63</v>
      </c>
    </row>
    <row r="9" spans="1:9" ht="16" x14ac:dyDescent="0.2">
      <c r="A9" s="39">
        <f t="shared" si="0"/>
        <v>0.27083333333333331</v>
      </c>
      <c r="B9" s="82" t="s">
        <v>13</v>
      </c>
      <c r="C9" s="67">
        <f>MOD(Jeudi[[#This Row],[Heure ]]+Jeudi[[#This Row],[Durée]],1)</f>
        <v>0.3125</v>
      </c>
      <c r="D9" s="76">
        <v>4.1666666666666664E-2</v>
      </c>
      <c r="E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9" s="47"/>
      <c r="I9" s="7" t="s">
        <v>61</v>
      </c>
    </row>
    <row r="10" spans="1:9" ht="16" x14ac:dyDescent="0.2">
      <c r="A10" s="39">
        <f t="shared" si="0"/>
        <v>0.3125</v>
      </c>
      <c r="B10" s="82" t="s">
        <v>15</v>
      </c>
      <c r="C10" s="68">
        <f>MOD(Jeudi[[#This Row],[Heure ]]+Jeudi[[#This Row],[Durée]],1)</f>
        <v>0.35416666666666669</v>
      </c>
      <c r="D10" s="76">
        <v>4.1666666666666664E-2</v>
      </c>
      <c r="E1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0" s="46"/>
    </row>
    <row r="11" spans="1:9" ht="16" x14ac:dyDescent="0.2">
      <c r="A11" s="39">
        <f t="shared" si="0"/>
        <v>0.35416666666666669</v>
      </c>
      <c r="B11" s="82" t="s">
        <v>13</v>
      </c>
      <c r="C11" s="67">
        <f>MOD(Jeudi[[#This Row],[Heure ]]+Jeudi[[#This Row],[Durée]],1)</f>
        <v>0.39583333333333337</v>
      </c>
      <c r="D11" s="76">
        <v>4.1666666666666664E-2</v>
      </c>
      <c r="E1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1" s="47"/>
    </row>
    <row r="12" spans="1:9" ht="16" x14ac:dyDescent="0.2">
      <c r="A12" s="39">
        <f t="shared" si="0"/>
        <v>0.39583333333333337</v>
      </c>
      <c r="B12" s="82" t="s">
        <v>15</v>
      </c>
      <c r="C12" s="68">
        <f>MOD(Jeudi[[#This Row],[Heure ]]+Jeudi[[#This Row],[Durée]],1)</f>
        <v>0.43750000000000006</v>
      </c>
      <c r="D12" s="76">
        <v>4.1666666666666664E-2</v>
      </c>
      <c r="E1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2" s="46"/>
    </row>
    <row r="13" spans="1:9" ht="16" x14ac:dyDescent="0.2">
      <c r="A13" s="39">
        <f t="shared" si="0"/>
        <v>0.43750000000000006</v>
      </c>
      <c r="B13" s="82" t="s">
        <v>15</v>
      </c>
      <c r="C13" s="67">
        <f>MOD(Jeudi[[#This Row],[Heure ]]+Jeudi[[#This Row],[Durée]],1)</f>
        <v>0.47916666666666674</v>
      </c>
      <c r="D13" s="76">
        <v>4.1666666666666664E-2</v>
      </c>
      <c r="E1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3" s="47"/>
    </row>
    <row r="14" spans="1:9" ht="16" x14ac:dyDescent="0.2">
      <c r="A14" s="39">
        <f t="shared" si="0"/>
        <v>0.47916666666666674</v>
      </c>
      <c r="B14" s="82" t="s">
        <v>15</v>
      </c>
      <c r="C14" s="68">
        <f>MOD(Jeudi[[#This Row],[Heure ]]+Jeudi[[#This Row],[Durée]],1)</f>
        <v>0.52083333333333337</v>
      </c>
      <c r="D14" s="76">
        <v>4.1666666666666664E-2</v>
      </c>
      <c r="E1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4" s="46"/>
    </row>
    <row r="15" spans="1:9" ht="16" x14ac:dyDescent="0.2">
      <c r="A15" s="39">
        <f t="shared" si="0"/>
        <v>0.52083333333333337</v>
      </c>
      <c r="B15" s="82" t="s">
        <v>15</v>
      </c>
      <c r="C15" s="67">
        <f>MOD(Jeudi[[#This Row],[Heure ]]+Jeudi[[#This Row],[Durée]],1)</f>
        <v>0.5625</v>
      </c>
      <c r="D15" s="76">
        <v>4.1666666666666664E-2</v>
      </c>
      <c r="E1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5" s="47"/>
    </row>
    <row r="16" spans="1:9" ht="16" x14ac:dyDescent="0.2">
      <c r="A16" s="39">
        <f t="shared" si="0"/>
        <v>0.5625</v>
      </c>
      <c r="B16" s="82" t="s">
        <v>15</v>
      </c>
      <c r="C16" s="68">
        <f>MOD(Jeudi[[#This Row],[Heure ]]+Jeudi[[#This Row],[Durée]],1)</f>
        <v>0.60416666666666663</v>
      </c>
      <c r="D16" s="76">
        <v>4.1666666666666664E-2</v>
      </c>
      <c r="E1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6" s="46"/>
    </row>
    <row r="17" spans="1:6" ht="16" x14ac:dyDescent="0.2">
      <c r="A17" s="39">
        <f t="shared" si="0"/>
        <v>0.60416666666666663</v>
      </c>
      <c r="B17" s="82" t="s">
        <v>28</v>
      </c>
      <c r="C17" s="67">
        <f>MOD(Jeudi[[#This Row],[Heure ]]+Jeudi[[#This Row],[Durée]],1)</f>
        <v>0.63194444444444442</v>
      </c>
      <c r="D17" s="76">
        <v>2.7777777777777776E-2</v>
      </c>
      <c r="E1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Cours de gym pour seniors</v>
      </c>
      <c r="F17" s="47"/>
    </row>
    <row r="18" spans="1:6" ht="16" x14ac:dyDescent="0.2">
      <c r="A18" s="39">
        <f t="shared" si="0"/>
        <v>0.63194444444444442</v>
      </c>
      <c r="B18" s="82" t="s">
        <v>29</v>
      </c>
      <c r="C18" s="68">
        <f>MOD(Jeudi[[#This Row],[Heure ]]+Jeudi[[#This Row],[Durée]],1)</f>
        <v>0.63472222222222219</v>
      </c>
      <c r="D18" s="76">
        <v>2.7777777777777779E-3</v>
      </c>
      <c r="E1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18" s="46"/>
    </row>
    <row r="19" spans="1:6" ht="16" x14ac:dyDescent="0.2">
      <c r="A19" s="39">
        <f t="shared" si="0"/>
        <v>0.63472222222222219</v>
      </c>
      <c r="B19" s="82" t="s">
        <v>30</v>
      </c>
      <c r="C19" s="67">
        <f>MOD(Jeudi[[#This Row],[Heure ]]+Jeudi[[#This Row],[Durée]],1)</f>
        <v>0.64305555555555549</v>
      </c>
      <c r="D19" s="76">
        <v>8.3333333333333332E-3</v>
      </c>
      <c r="E1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magazine sur la nature proposé par Coline Utz</v>
      </c>
      <c r="F19" s="47"/>
    </row>
    <row r="20" spans="1:6" ht="16" x14ac:dyDescent="0.2">
      <c r="A20" s="39">
        <f t="shared" si="0"/>
        <v>0.64305555555555549</v>
      </c>
      <c r="B20" s="82" t="s">
        <v>17</v>
      </c>
      <c r="C20" s="68">
        <f>MOD(Jeudi[[#This Row],[Heure ]]+Jeudi[[#This Row],[Durée]],1)</f>
        <v>0.64583333333333326</v>
      </c>
      <c r="D20" s="76">
        <v>2.7777777777777779E-3</v>
      </c>
      <c r="E2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0" s="46"/>
    </row>
    <row r="21" spans="1:6" ht="16" x14ac:dyDescent="0.2">
      <c r="A21" s="39">
        <f t="shared" si="0"/>
        <v>0.64583333333333326</v>
      </c>
      <c r="B21" s="82" t="s">
        <v>15</v>
      </c>
      <c r="C21" s="67">
        <f>MOD(Jeudi[[#This Row],[Heure ]]+Jeudi[[#This Row],[Durée]],1)</f>
        <v>0.68749999999999989</v>
      </c>
      <c r="D21" s="76">
        <v>4.1666666666666664E-2</v>
      </c>
      <c r="E2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1" s="47"/>
    </row>
    <row r="22" spans="1:6" ht="16" x14ac:dyDescent="0.2">
      <c r="A22" s="39">
        <f t="shared" si="0"/>
        <v>0.68749999999999989</v>
      </c>
      <c r="B22" s="82" t="s">
        <v>15</v>
      </c>
      <c r="C22" s="68">
        <f>MOD(Jeudi[[#This Row],[Heure ]]+Jeudi[[#This Row],[Durée]],1)</f>
        <v>0.72916666666666652</v>
      </c>
      <c r="D22" s="76">
        <v>4.1666666666666664E-2</v>
      </c>
      <c r="E2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2" s="46"/>
    </row>
    <row r="23" spans="1:6" ht="16" x14ac:dyDescent="0.2">
      <c r="A23" s="39">
        <f t="shared" si="0"/>
        <v>0.72916666666666652</v>
      </c>
      <c r="B23" s="82" t="s">
        <v>15</v>
      </c>
      <c r="C23" s="67">
        <f>MOD(Jeudi[[#This Row],[Heure ]]+Jeudi[[#This Row],[Durée]],1)</f>
        <v>0.76805555555555538</v>
      </c>
      <c r="D23" s="76">
        <v>3.888888888888889E-2</v>
      </c>
      <c r="E2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3" s="47"/>
    </row>
    <row r="24" spans="1:6" ht="16" x14ac:dyDescent="0.2">
      <c r="A24" s="39">
        <f t="shared" si="0"/>
        <v>0.76805555555555538</v>
      </c>
      <c r="B24" s="82" t="s">
        <v>34</v>
      </c>
      <c r="C24" s="68">
        <f>MOD(Jeudi[[#This Row],[Heure ]]+Jeudi[[#This Row],[Durée]],1)</f>
        <v>0.76805555555555538</v>
      </c>
      <c r="D24" s="76"/>
      <c r="E2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4" s="46"/>
    </row>
    <row r="25" spans="1:6" ht="16" x14ac:dyDescent="0.2">
      <c r="A25" s="39">
        <f t="shared" si="0"/>
        <v>0.76805555555555538</v>
      </c>
      <c r="B25" s="82" t="s">
        <v>36</v>
      </c>
      <c r="C25" s="67">
        <f>MOD(Jeudi[[#This Row],[Heure ]]+Jeudi[[#This Row],[Durée]],1)</f>
        <v>0.76805555555555538</v>
      </c>
      <c r="D25" s="76"/>
      <c r="E2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5" s="47"/>
    </row>
    <row r="26" spans="1:6" ht="16" x14ac:dyDescent="0.2">
      <c r="A26" s="39">
        <f t="shared" si="0"/>
        <v>0.76805555555555538</v>
      </c>
      <c r="B26" s="82" t="s">
        <v>29</v>
      </c>
      <c r="C26" s="68">
        <f>MOD(Jeudi[[#This Row],[Heure ]]+Jeudi[[#This Row],[Durée]],1)</f>
        <v>0.77083333333333315</v>
      </c>
      <c r="D26" s="76">
        <v>2.7777777777777779E-3</v>
      </c>
      <c r="E2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6" s="46"/>
    </row>
    <row r="27" spans="1:6" ht="16" x14ac:dyDescent="0.2">
      <c r="A27" s="39">
        <f t="shared" si="0"/>
        <v>0.77083333333333315</v>
      </c>
      <c r="B27" s="82" t="s">
        <v>38</v>
      </c>
      <c r="C27" s="67">
        <f>MOD(Jeudi[[#This Row],[Heure ]]+Jeudi[[#This Row],[Durée]],1)</f>
        <v>0.77083333333333315</v>
      </c>
      <c r="D27" s="76"/>
      <c r="E2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7" s="47"/>
    </row>
    <row r="28" spans="1:6" ht="16" x14ac:dyDescent="0.2">
      <c r="A28" s="39">
        <f t="shared" si="0"/>
        <v>0.77083333333333315</v>
      </c>
      <c r="B28" s="82" t="s">
        <v>39</v>
      </c>
      <c r="C28" s="68">
        <f>MOD(Jeudi[[#This Row],[Heure ]]+Jeudi[[#This Row],[Durée]],1)</f>
        <v>0.77083333333333315</v>
      </c>
      <c r="D28" s="76"/>
      <c r="E2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28" s="46"/>
    </row>
    <row r="29" spans="1:6" ht="32" x14ac:dyDescent="0.2">
      <c r="A29" s="39">
        <f>MOD(A28+D28,1)</f>
        <v>0.77083333333333315</v>
      </c>
      <c r="B29" s="82" t="s">
        <v>41</v>
      </c>
      <c r="C29" s="67">
        <f>MOD(Jeudi[[#This Row],[Heure ]]+Jeudi[[#This Row],[Durée]],1)</f>
        <v>0.78819444444444431</v>
      </c>
      <c r="D29" s="76">
        <v>1.7361111111111112E-2</v>
      </c>
      <c r="E2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rendez-vous quotidien d'information proposé par la rédaction</v>
      </c>
      <c r="F29" s="47"/>
    </row>
    <row r="30" spans="1:6" ht="16" x14ac:dyDescent="0.2">
      <c r="A30" s="39">
        <f t="shared" si="0"/>
        <v>0.78819444444444431</v>
      </c>
      <c r="B30" s="82" t="s">
        <v>42</v>
      </c>
      <c r="C30" s="68">
        <f>MOD(Jeudi[[#This Row],[Heure ]]+Jeudi[[#This Row],[Durée]],1)</f>
        <v>0.78958333333333319</v>
      </c>
      <c r="D30" s="76">
        <v>1.3888888888888889E-3</v>
      </c>
      <c r="E3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Les nouvelles du ciel présentées par Ellen Batelaan</v>
      </c>
      <c r="F30" s="46"/>
    </row>
    <row r="31" spans="1:6" ht="16" x14ac:dyDescent="0.2">
      <c r="A31" s="39">
        <f t="shared" si="0"/>
        <v>0.78958333333333319</v>
      </c>
      <c r="B31" s="82" t="s">
        <v>29</v>
      </c>
      <c r="C31" s="67">
        <f>MOD(Jeudi[[#This Row],[Heure ]]+Jeudi[[#This Row],[Durée]],1)</f>
        <v>0.79166666666666652</v>
      </c>
      <c r="D31" s="76">
        <v>2.0833333333333333E-3</v>
      </c>
      <c r="E3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1" s="47"/>
    </row>
    <row r="32" spans="1:6" ht="16" x14ac:dyDescent="0.2">
      <c r="A32" s="39">
        <f t="shared" si="0"/>
        <v>0.79166666666666652</v>
      </c>
      <c r="B32" s="82" t="s">
        <v>43</v>
      </c>
      <c r="C32" s="68">
        <f>MOD(Jeudi[[#This Row],[Heure ]]+Jeudi[[#This Row],[Durée]],1)</f>
        <v>0.79513888888888873</v>
      </c>
      <c r="D32" s="76">
        <v>3.472222222222222E-3</v>
      </c>
      <c r="E3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Un entretien serré d’actualité mené par Pascal Décaillet</v>
      </c>
      <c r="F32" s="46"/>
    </row>
    <row r="33" spans="1:6" ht="16" x14ac:dyDescent="0.2">
      <c r="A33" s="39">
        <f t="shared" si="0"/>
        <v>0.79513888888888873</v>
      </c>
      <c r="B33" s="82" t="s">
        <v>38</v>
      </c>
      <c r="C33" s="67">
        <f>MOD(Jeudi[[#This Row],[Heure ]]+Jeudi[[#This Row],[Durée]],1)</f>
        <v>0.79548611111111101</v>
      </c>
      <c r="D33" s="76">
        <v>3.4722222222222224E-4</v>
      </c>
      <c r="E3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3" s="47"/>
    </row>
    <row r="34" spans="1:6" ht="16" x14ac:dyDescent="0.2">
      <c r="A34" s="39">
        <f t="shared" si="0"/>
        <v>0.79548611111111101</v>
      </c>
      <c r="B34" s="82" t="s">
        <v>36</v>
      </c>
      <c r="C34" s="68">
        <f>MOD(Jeudi[[#This Row],[Heure ]]+Jeudi[[#This Row],[Durée]],1)</f>
        <v>0.79583333333333328</v>
      </c>
      <c r="D34" s="76">
        <v>3.4722222222222224E-4</v>
      </c>
      <c r="E3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4" s="46"/>
    </row>
    <row r="35" spans="1:6" ht="16" x14ac:dyDescent="0.2">
      <c r="A35" s="39">
        <f t="shared" si="0"/>
        <v>0.79583333333333328</v>
      </c>
      <c r="B35" s="82" t="s">
        <v>46</v>
      </c>
      <c r="C35" s="67">
        <f>MOD(Jeudi[[#This Row],[Heure ]]+Jeudi[[#This Row],[Durée]],1)</f>
        <v>0.80972222222222212</v>
      </c>
      <c r="D35" s="76">
        <v>1.3888888888888888E-2</v>
      </c>
      <c r="E3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débat politique et citoyen présenté par Pascal Décaillet</v>
      </c>
      <c r="F35" s="47"/>
    </row>
    <row r="36" spans="1:6" ht="16" x14ac:dyDescent="0.2">
      <c r="A36" s="39">
        <f t="shared" si="0"/>
        <v>0.80972222222222212</v>
      </c>
      <c r="B36" s="82" t="s">
        <v>29</v>
      </c>
      <c r="C36" s="68">
        <f>MOD(Jeudi[[#This Row],[Heure ]]+Jeudi[[#This Row],[Durée]],1)</f>
        <v>0.81249999999999989</v>
      </c>
      <c r="D36" s="76">
        <v>2.7777777777777779E-3</v>
      </c>
      <c r="E3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6" s="46"/>
    </row>
    <row r="37" spans="1:6" ht="16" x14ac:dyDescent="0.2">
      <c r="A37" s="39">
        <f t="shared" si="0"/>
        <v>0.81249999999999989</v>
      </c>
      <c r="B37" s="82" t="s">
        <v>47</v>
      </c>
      <c r="C37" s="67">
        <f>MOD(Jeudi[[#This Row],[Heure ]]+Jeudi[[#This Row],[Durée]],1)</f>
        <v>0.83055555555555549</v>
      </c>
      <c r="D37" s="76">
        <v>1.8055555555555557E-2</v>
      </c>
      <c r="E3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L’émission transfrontalière présentée par Céline Argento</v>
      </c>
      <c r="F37" s="47"/>
    </row>
    <row r="38" spans="1:6" ht="16" x14ac:dyDescent="0.2">
      <c r="A38" s="39">
        <f t="shared" si="0"/>
        <v>0.83055555555555549</v>
      </c>
      <c r="B38" s="82" t="s">
        <v>18</v>
      </c>
      <c r="C38" s="68">
        <f>MOD(Jeudi[[#This Row],[Heure ]]+Jeudi[[#This Row],[Durée]],1)</f>
        <v>0.83333333333333326</v>
      </c>
      <c r="D38" s="76">
        <v>2.7777777777777779E-3</v>
      </c>
      <c r="E3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38" s="46"/>
    </row>
    <row r="39" spans="1:6" ht="32" x14ac:dyDescent="0.2">
      <c r="A39" s="39">
        <f t="shared" si="0"/>
        <v>0.83333333333333326</v>
      </c>
      <c r="B39" s="82" t="s">
        <v>23</v>
      </c>
      <c r="C39" s="67">
        <f>MOD(Jeudi[[#This Row],[Heure ]]+Jeudi[[#This Row],[Durée]],1)</f>
        <v>0.8388888888888888</v>
      </c>
      <c r="D39" s="76">
        <v>5.5555555555555558E-3</v>
      </c>
      <c r="E39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rendez-vous sportif des clubs du Servette (football, hockey, rugby)</v>
      </c>
      <c r="F39" s="47"/>
    </row>
    <row r="40" spans="1:6" ht="16" x14ac:dyDescent="0.2">
      <c r="A40" s="39">
        <f>MOD(A39+D39,1)</f>
        <v>0.8388888888888888</v>
      </c>
      <c r="B40" s="82" t="s">
        <v>69</v>
      </c>
      <c r="C40" s="68">
        <f>MOD(Jeudi[[#This Row],[Heure ]]+Jeudi[[#This Row],[Durée]],1)</f>
        <v>0.84305555555555545</v>
      </c>
      <c r="D40" s="76">
        <v>4.1666666666666666E-3</v>
      </c>
      <c r="E40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La culture à Genève c’est Cult.</v>
      </c>
      <c r="F40" s="46"/>
    </row>
    <row r="41" spans="1:6" ht="16" x14ac:dyDescent="0.2">
      <c r="A41" s="39">
        <f t="shared" si="0"/>
        <v>0.84305555555555545</v>
      </c>
      <c r="B41" s="82" t="s">
        <v>25</v>
      </c>
      <c r="C41" s="67">
        <f>MOD(Jeudi[[#This Row],[Heure ]]+Jeudi[[#This Row],[Durée]],1)</f>
        <v>0.8472222222222221</v>
      </c>
      <c r="D41" s="76">
        <v>4.1666666666666666E-3</v>
      </c>
      <c r="E41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>Le porte-voix de la musique actuelle</v>
      </c>
      <c r="F41" s="47"/>
    </row>
    <row r="42" spans="1:6" ht="16" x14ac:dyDescent="0.2">
      <c r="A42" s="39">
        <f t="shared" si="0"/>
        <v>0.8472222222222221</v>
      </c>
      <c r="B42" s="82" t="s">
        <v>49</v>
      </c>
      <c r="C42" s="68">
        <f>MOD(Jeudi[[#This Row],[Heure ]]+Jeudi[[#This Row],[Durée]],1)</f>
        <v>0.84930555555555542</v>
      </c>
      <c r="D42" s="76">
        <v>2.0833333333333333E-3</v>
      </c>
      <c r="E42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2" s="46"/>
    </row>
    <row r="43" spans="1:6" ht="16" x14ac:dyDescent="0.2">
      <c r="A43" s="39">
        <f t="shared" si="0"/>
        <v>0.84930555555555542</v>
      </c>
      <c r="B43" s="82" t="s">
        <v>74</v>
      </c>
      <c r="C43" s="67">
        <f>MOD(Jeudi[[#This Row],[Heure ]]+Jeudi[[#This Row],[Durée]],1)</f>
        <v>0.85069444444444431</v>
      </c>
      <c r="D43" s="76">
        <v>1.3888888888888889E-3</v>
      </c>
      <c r="E43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3" s="47"/>
    </row>
    <row r="44" spans="1:6" ht="16" x14ac:dyDescent="0.2">
      <c r="A44" s="39">
        <f t="shared" si="0"/>
        <v>0.85069444444444431</v>
      </c>
      <c r="B44" s="82" t="s">
        <v>17</v>
      </c>
      <c r="C44" s="68">
        <f>MOD(Jeudi[[#This Row],[Heure ]]+Jeudi[[#This Row],[Durée]],1)</f>
        <v>0.85138888888888875</v>
      </c>
      <c r="D44" s="76">
        <v>6.9444444444444447E-4</v>
      </c>
      <c r="E44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4" s="46"/>
    </row>
    <row r="45" spans="1:6" ht="16" x14ac:dyDescent="0.2">
      <c r="A45" s="39">
        <f t="shared" si="0"/>
        <v>0.85138888888888875</v>
      </c>
      <c r="B45" s="82" t="s">
        <v>29</v>
      </c>
      <c r="C45" s="67">
        <f>MOD(Jeudi[[#This Row],[Heure ]]+Jeudi[[#This Row],[Durée]],1)</f>
        <v>0.85416666666666652</v>
      </c>
      <c r="D45" s="76">
        <v>2.7777777777777779E-3</v>
      </c>
      <c r="E45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5" s="47"/>
    </row>
    <row r="46" spans="1:6" ht="16" x14ac:dyDescent="0.2">
      <c r="A46" s="39">
        <f t="shared" si="0"/>
        <v>0.85416666666666652</v>
      </c>
      <c r="B46" s="82" t="s">
        <v>13</v>
      </c>
      <c r="C46" s="68">
        <f>MOD(Jeudi[[#This Row],[Heure ]]+Jeudi[[#This Row],[Durée]],1)</f>
        <v>0.89583333333333315</v>
      </c>
      <c r="D46" s="76">
        <v>4.1666666666666664E-2</v>
      </c>
      <c r="E46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6" s="46"/>
    </row>
    <row r="47" spans="1:6" ht="16" x14ac:dyDescent="0.2">
      <c r="A47" s="39">
        <f t="shared" si="0"/>
        <v>0.89583333333333315</v>
      </c>
      <c r="B47" s="82" t="s">
        <v>15</v>
      </c>
      <c r="C47" s="67">
        <f>MOD(Jeudi[[#This Row],[Heure ]]+Jeudi[[#This Row],[Durée]],1)</f>
        <v>0.93749999999999978</v>
      </c>
      <c r="D47" s="76">
        <v>4.1666666666666664E-2</v>
      </c>
      <c r="E47" s="43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7" s="47"/>
    </row>
    <row r="48" spans="1:6" ht="16" x14ac:dyDescent="0.2">
      <c r="A48" s="39">
        <f t="shared" si="0"/>
        <v>0.93749999999999978</v>
      </c>
      <c r="B48" s="82" t="s">
        <v>13</v>
      </c>
      <c r="C48" s="68">
        <f>MOD(Jeudi[[#This Row],[Heure ]]+Jeudi[[#This Row],[Durée]],1)</f>
        <v>0.97916666666666641</v>
      </c>
      <c r="D48" s="76">
        <v>4.1666666666666664E-2</v>
      </c>
      <c r="E48" s="42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8" s="46"/>
    </row>
    <row r="49" spans="1:6" ht="16" x14ac:dyDescent="0.2">
      <c r="A49" s="39"/>
      <c r="B49" s="82"/>
      <c r="C49" s="67"/>
      <c r="D49" s="76"/>
      <c r="E49" s="36" t="str">
        <f>IF(Jeudi[[#This Row],[Emission]]="CA BOUGE A LA MAISON ","Cours de gym pour seniors",IF(Jeudi[[#This Row],[Emission]]="LE JOURNAL ","Le rendez-vous quotidien d'information proposé par la rédaction",IF(Jeudi[[#This Row],[Emission]]="CITE SENIOR ","Conférences, ateliers, divertissement, activités physiques, une sélection d'activités destinées aux seniors",IF(Jeudi[[#This Row],[Emission]]="SPORT PASSION ","Les bénévoles et les associations sportives à l’honneur",IF(Jeudi[[#This Row],[Emission]]="IMMERSION ","Plongée dans les métiers d’urgence avec Denis Palma",IF(Jeudi[[#This Row],[Emission]]="OBJECTIF TERRE ","Le magazine du terroir genevois présenté par Valentin Emery",IF(Jeudi[[#This Row],[Emission]]="METEO ","Les nouvelles du ciel présentées par Ellen Batelaan",IF(Jeudi[[#This Row],[Emission]]="LES YEUX DANS LES YEUX ","Un entretien serré d’actualité mené par Pascal Décaillet",IF(Jeudi[[#This Row],[Emission]]="GENEVE A CHAUD ","Le débat politique et citoyen présenté par Pascal Décaillet",IF(Jeudi[[#This Row],[Emission]]="GRAND GENEVE A CHAUD DIRECT ","Le débat politique et citoyen présenté par Pascal Décaillet",IF(Jeudi[[#This Row],[Emission]]="ESPRIT SOLIDAIR ","Une fois par mois, découvrez le projet de coopération d’une ONG genevoise",IF(Jeudi[[#This Row],[Emission]]="LE GENIE DES METIERS ","Au coeur de la formation et de l'apprentissage",IF(Jeudi[[#This Row],[Emission]]="ESPRIT SOLIDAIRE","Une fois par mois, découvrez le projet de coopération d’une ONG genevoise",IF(Jeudi[[#This Row],[Emission]]="LE MONDE DE DEMAIN ","Une émission sur l’industrie et l’innovation genevoise",IF(Jeudi[[#This Row],[Emission]]="GO SOLUTIONS DURABLES ","magazine de la durabilité présenté par Philippe Verdier",IF(Jeudi[[#This Row],[Emission]]="GENEVE GRANDEUR NATURE ","Le magazine sur la nature proposé par Coline Utz",IF(Jeudi[[#This Row],[Emission]]="ENSEMBLE ","L’émission transfrontalière présentée par Céline Argento",IF(Jeudi[[#This Row],[Emission]]="COULEUR GRENAT ","Le rendez-vous sportif des clubs du Servette (football, hockey, rugby)",IF(Jeudi[[#This Row],[Emission]]="CULT ","La culture à Genève c’est Cult.",IF(Jeudi[[#This Row],[Emission]]="MEGAPHONE ","Le porte-voix de la musique actuelle",IF(Jeudi[[#This Row],[Emission]]="GENEVA SHOW ","Une personnalité marquante de la Suisse sous le feu des questions de Valentin Emery et Jérémy Seydoux",IF(Jeudi[[#This Row],[Emission]]="AGENDA D'ELLEN","L’agenda du week-end proposé par Ellen Batelaan",IF(Jeudi[[#This Row],[Emission]]="SINGULARITE ","Magazine réalisé par des personnes en situation de handicap de la Fondation Clair Bois",IF(Jeudi[[#This Row],[Emission]]="TOUDOU ","Le magazine des animaux de compagnie présenté par Lolita Morena",IF(Jeudi[[#This Row],[Emission]]="LES SPORTS ","Toute l’actualité sportive de Genève et sa région",IF(Jeudi[[#This Row],[Emission]]="LES SPORTS DIRECT ","Toute l’actualité sportive de Genève et sa région",IF(Jeudi[[#This Row],[Emission]]="LE POING part 1","Le Talk politique et société présenté par Laetitia Guinand",IF(Jeudi[[#This Row],[Emission]]="LE POING part 2","Le Talk politique et société présenté par Laetitia Guinand",""))))))))))))))))))))))))))))</f>
        <v/>
      </c>
      <c r="F49" s="48"/>
    </row>
    <row r="50" spans="1:6" x14ac:dyDescent="0.2">
      <c r="A50" s="39"/>
      <c r="B50" s="11"/>
      <c r="C50" s="17"/>
      <c r="D50" s="11"/>
      <c r="E50" s="17"/>
      <c r="F50" s="11"/>
    </row>
  </sheetData>
  <mergeCells count="1">
    <mergeCell ref="A1:F1"/>
  </mergeCells>
  <conditionalFormatting sqref="H2:I7 I9 H8:H9">
    <cfRule type="containsText" dxfId="90" priority="30" operator="containsText" text="REPLAY DIMANCHE">
      <formula>NOT(ISERROR(SEARCH("REPLAY DIMANCHE",H2)))</formula>
    </cfRule>
    <cfRule type="containsText" dxfId="89" priority="31" operator="containsText" text="COMBLAGE">
      <formula>NOT(ISERROR(SEARCH("COMBLAGE",H2)))</formula>
    </cfRule>
  </conditionalFormatting>
  <conditionalFormatting sqref="H2:I7 I9 H8:H9">
    <cfRule type="containsText" dxfId="88" priority="29" operator="containsText" text="Concert">
      <formula>NOT(ISERROR(SEARCH("Concert",H2)))</formula>
    </cfRule>
    <cfRule type="containsText" dxfId="87" priority="32" operator="containsText" text="LIVE">
      <formula>NOT(ISERROR(SEARCH("LIVE",H2)))</formula>
    </cfRule>
    <cfRule type="containsText" dxfId="86" priority="33" operator="containsText" text="PUB">
      <formula>NOT(ISERROR(SEARCH("PUB",H2)))</formula>
    </cfRule>
    <cfRule type="containsText" dxfId="85" priority="34" operator="containsText" text="REPLAY ACTU">
      <formula>NOT(ISERROR(SEARCH("REPLAY ACTU",H2)))</formula>
    </cfRule>
    <cfRule type="containsText" dxfId="84" priority="35" operator="containsText" text="REPLAY MAG">
      <formula>NOT(ISERROR(SEARCH("REPLAY MAG",H2)))</formula>
    </cfRule>
  </conditionalFormatting>
  <conditionalFormatting sqref="A2:F2 A3:B49 E3:F49 A50">
    <cfRule type="containsText" dxfId="83" priority="21" operator="containsText" text="REPLAY DIMANCHE">
      <formula>NOT(ISERROR(SEARCH("REPLAY DIMANCHE",A2)))</formula>
    </cfRule>
    <cfRule type="containsText" dxfId="82" priority="22" operator="containsText" text="COMBLAGE">
      <formula>NOT(ISERROR(SEARCH("COMBLAGE",A2)))</formula>
    </cfRule>
  </conditionalFormatting>
  <conditionalFormatting sqref="A3:B49 E3:F49 A50">
    <cfRule type="containsText" dxfId="81" priority="23" operator="containsText" text="JOURNAL">
      <formula>NOT(ISERROR(SEARCH("JOURNAL",A3)))</formula>
    </cfRule>
    <cfRule type="containsText" dxfId="80" priority="24" operator="containsText" text="LIVE">
      <formula>NOT(ISERROR(SEARCH("LIVE",A3)))</formula>
    </cfRule>
    <cfRule type="containsText" dxfId="79" priority="25" operator="containsText" text="PUB">
      <formula>NOT(ISERROR(SEARCH("PUB",A3)))</formula>
    </cfRule>
    <cfRule type="containsText" dxfId="78" priority="26" operator="containsText" text="REPLAY ACTU">
      <formula>NOT(ISERROR(SEARCH("REPLAY ACTU",A3)))</formula>
    </cfRule>
    <cfRule type="containsText" dxfId="77" priority="27" operator="containsText" text="REPLAY MAG">
      <formula>NOT(ISERROR(SEARCH("REPLAY MAG",A3)))</formula>
    </cfRule>
  </conditionalFormatting>
  <conditionalFormatting sqref="A3:B49 E3:F49 A50">
    <cfRule type="containsText" dxfId="76" priority="20" operator="containsText" text="Concert">
      <formula>NOT(ISERROR(SEARCH("Concert",A3)))</formula>
    </cfRule>
  </conditionalFormatting>
  <conditionalFormatting sqref="A2:F2 A3:B49 E3:F49 A50">
    <cfRule type="containsText" dxfId="75" priority="19" operator="containsText" text="Comblage">
      <formula>NOT(ISERROR(SEARCH("Comblage",A2)))</formula>
    </cfRule>
  </conditionalFormatting>
  <conditionalFormatting sqref="C3:C49">
    <cfRule type="containsText" dxfId="74" priority="12" operator="containsText" text="REPLAY DIMANCHE">
      <formula>NOT(ISERROR(SEARCH("REPLAY DIMANCHE",C3)))</formula>
    </cfRule>
    <cfRule type="containsText" dxfId="73" priority="13" operator="containsText" text="COMBLAGE">
      <formula>NOT(ISERROR(SEARCH("COMBLAGE",C3)))</formula>
    </cfRule>
  </conditionalFormatting>
  <conditionalFormatting sqref="C3:C49">
    <cfRule type="containsText" dxfId="72" priority="14" operator="containsText" text="JOURNAL">
      <formula>NOT(ISERROR(SEARCH("JOURNAL",C3)))</formula>
    </cfRule>
    <cfRule type="containsText" dxfId="71" priority="15" operator="containsText" text="LIVE">
      <formula>NOT(ISERROR(SEARCH("LIVE",C3)))</formula>
    </cfRule>
    <cfRule type="containsText" dxfId="70" priority="16" operator="containsText" text="PUB">
      <formula>NOT(ISERROR(SEARCH("PUB",C3)))</formula>
    </cfRule>
    <cfRule type="containsText" dxfId="69" priority="17" operator="containsText" text="REPLAY ACTU">
      <formula>NOT(ISERROR(SEARCH("REPLAY ACTU",C3)))</formula>
    </cfRule>
    <cfRule type="containsText" dxfId="68" priority="18" operator="containsText" text="REPLAY MAG">
      <formula>NOT(ISERROR(SEARCH("REPLAY MAG",C3)))</formula>
    </cfRule>
  </conditionalFormatting>
  <conditionalFormatting sqref="C3:C49">
    <cfRule type="containsText" dxfId="67" priority="11" operator="containsText" text="Concert">
      <formula>NOT(ISERROR(SEARCH("Concert",C3)))</formula>
    </cfRule>
  </conditionalFormatting>
  <conditionalFormatting sqref="C3:C49">
    <cfRule type="containsText" dxfId="66" priority="10" operator="containsText" text="Comblage">
      <formula>NOT(ISERROR(SEARCH("Comblage",C3)))</formula>
    </cfRule>
  </conditionalFormatting>
  <conditionalFormatting sqref="D3:D49">
    <cfRule type="containsText" dxfId="65" priority="3" operator="containsText" text="REPLAY DIMANCHE">
      <formula>NOT(ISERROR(SEARCH("REPLAY DIMANCHE",D3)))</formula>
    </cfRule>
    <cfRule type="containsText" dxfId="64" priority="4" operator="containsText" text="COMBLAGE">
      <formula>NOT(ISERROR(SEARCH("COMBLAGE",D3)))</formula>
    </cfRule>
  </conditionalFormatting>
  <conditionalFormatting sqref="D3:D49">
    <cfRule type="containsText" dxfId="63" priority="5" operator="containsText" text="JOURNAL">
      <formula>NOT(ISERROR(SEARCH("JOURNAL",D3)))</formula>
    </cfRule>
    <cfRule type="containsText" dxfId="62" priority="6" operator="containsText" text="LIVE">
      <formula>NOT(ISERROR(SEARCH("LIVE",D3)))</formula>
    </cfRule>
    <cfRule type="containsText" dxfId="61" priority="7" operator="containsText" text="PUB">
      <formula>NOT(ISERROR(SEARCH("PUB",D3)))</formula>
    </cfRule>
    <cfRule type="containsText" dxfId="60" priority="8" operator="containsText" text="REPLAY ACTU">
      <formula>NOT(ISERROR(SEARCH("REPLAY ACTU",D3)))</formula>
    </cfRule>
    <cfRule type="containsText" dxfId="59" priority="9" operator="containsText" text="REPLAY MAG">
      <formula>NOT(ISERROR(SEARCH("REPLAY MAG",D3)))</formula>
    </cfRule>
  </conditionalFormatting>
  <conditionalFormatting sqref="D3:D49">
    <cfRule type="containsText" dxfId="58" priority="2" operator="containsText" text="Concert">
      <formula>NOT(ISERROR(SEARCH("Concert",D3)))</formula>
    </cfRule>
  </conditionalFormatting>
  <conditionalFormatting sqref="D3:D49">
    <cfRule type="containsText" dxfId="57" priority="1" operator="containsText" text="Comblage">
      <formula>NOT(ISERROR(SEARCH("Comblage",D3)))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C00000"/>
  </sheetPr>
  <dimension ref="A1:I49"/>
  <sheetViews>
    <sheetView workbookViewId="0">
      <selection activeCell="A3" sqref="A3:F49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4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40" t="s">
        <v>9</v>
      </c>
      <c r="D2" s="54" t="s">
        <v>10</v>
      </c>
      <c r="E2" s="40" t="s">
        <v>64</v>
      </c>
      <c r="F2" s="54" t="s">
        <v>11</v>
      </c>
      <c r="H2" s="9" t="s">
        <v>51</v>
      </c>
      <c r="I2" s="2" t="s">
        <v>62</v>
      </c>
    </row>
    <row r="3" spans="1:9" ht="16" x14ac:dyDescent="0.2">
      <c r="A3" s="65">
        <v>2.0833333333333332E-2</v>
      </c>
      <c r="B3" s="82" t="s">
        <v>13</v>
      </c>
      <c r="C3" s="71">
        <f>MOD(Tableau522[[#This Row],[Heure ]]+Tableau522[[#This Row],[Durée]],1)</f>
        <v>6.25E-2</v>
      </c>
      <c r="D3" s="75">
        <v>4.1666666666666664E-2</v>
      </c>
      <c r="E3" s="41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" s="54"/>
      <c r="I3" s="4" t="s">
        <v>52</v>
      </c>
    </row>
    <row r="4" spans="1:9" ht="16" x14ac:dyDescent="0.2">
      <c r="A4" s="39">
        <f>MOD(A3+D3,1)</f>
        <v>6.25E-2</v>
      </c>
      <c r="B4" s="82" t="s">
        <v>15</v>
      </c>
      <c r="C4" s="72">
        <f>MOD(Tableau522[[#This Row],[Heure ]]+Tableau522[[#This Row],[Durée]],1)</f>
        <v>0.10416666666666666</v>
      </c>
      <c r="D4" s="75">
        <v>4.1666666666666664E-2</v>
      </c>
      <c r="E4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" s="64"/>
      <c r="I4" s="3" t="s">
        <v>18</v>
      </c>
    </row>
    <row r="5" spans="1:9" ht="16" x14ac:dyDescent="0.2">
      <c r="A5" s="39">
        <f t="shared" ref="A5:A40" si="0">MOD(A4+D4,1)</f>
        <v>0.10416666666666666</v>
      </c>
      <c r="B5" s="82" t="s">
        <v>13</v>
      </c>
      <c r="C5" s="73">
        <f>MOD(Tableau522[[#This Row],[Heure ]]+Tableau522[[#This Row],[Durée]],1)</f>
        <v>0.14583333333333331</v>
      </c>
      <c r="D5" s="75">
        <v>4.1666666666666664E-2</v>
      </c>
      <c r="E5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5" s="64"/>
      <c r="I5" s="1" t="s">
        <v>53</v>
      </c>
    </row>
    <row r="6" spans="1:9" ht="16" x14ac:dyDescent="0.2">
      <c r="A6" s="39">
        <f t="shared" si="0"/>
        <v>0.14583333333333331</v>
      </c>
      <c r="B6" s="82" t="s">
        <v>15</v>
      </c>
      <c r="C6" s="72">
        <f>MOD(Tableau522[[#This Row],[Heure ]]+Tableau522[[#This Row],[Durée]],1)</f>
        <v>0.18749999999999997</v>
      </c>
      <c r="D6" s="75">
        <v>4.1666666666666664E-2</v>
      </c>
      <c r="E6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6" s="64"/>
      <c r="I6" s="5" t="s">
        <v>54</v>
      </c>
    </row>
    <row r="7" spans="1:9" ht="16" x14ac:dyDescent="0.2">
      <c r="A7" s="39">
        <f t="shared" si="0"/>
        <v>0.18749999999999997</v>
      </c>
      <c r="B7" s="82" t="s">
        <v>13</v>
      </c>
      <c r="C7" s="73">
        <f>MOD(Tableau522[[#This Row],[Heure ]]+Tableau522[[#This Row],[Durée]],1)</f>
        <v>0.22916666666666663</v>
      </c>
      <c r="D7" s="75">
        <v>4.1666666666666664E-2</v>
      </c>
      <c r="E7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7" s="64"/>
      <c r="I7" s="6" t="s">
        <v>55</v>
      </c>
    </row>
    <row r="8" spans="1:9" ht="16" x14ac:dyDescent="0.2">
      <c r="A8" s="39">
        <f t="shared" si="0"/>
        <v>0.22916666666666663</v>
      </c>
      <c r="B8" s="82" t="s">
        <v>15</v>
      </c>
      <c r="C8" s="72">
        <f>MOD(Tableau522[[#This Row],[Heure ]]+Tableau522[[#This Row],[Durée]],1)</f>
        <v>0.27083333333333331</v>
      </c>
      <c r="D8" s="75">
        <v>4.1666666666666664E-2</v>
      </c>
      <c r="E8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8" s="64"/>
      <c r="I8" s="8" t="s">
        <v>63</v>
      </c>
    </row>
    <row r="9" spans="1:9" ht="16" x14ac:dyDescent="0.2">
      <c r="A9" s="39">
        <f t="shared" si="0"/>
        <v>0.27083333333333331</v>
      </c>
      <c r="B9" s="82" t="s">
        <v>13</v>
      </c>
      <c r="C9" s="73">
        <f>MOD(Tableau522[[#This Row],[Heure ]]+Tableau522[[#This Row],[Durée]],1)</f>
        <v>0.3125</v>
      </c>
      <c r="D9" s="75">
        <v>4.1666666666666664E-2</v>
      </c>
      <c r="E9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9" s="64"/>
      <c r="I9" s="7" t="s">
        <v>61</v>
      </c>
    </row>
    <row r="10" spans="1:9" ht="16" x14ac:dyDescent="0.2">
      <c r="A10" s="39">
        <f t="shared" si="0"/>
        <v>0.3125</v>
      </c>
      <c r="B10" s="82" t="s">
        <v>15</v>
      </c>
      <c r="C10" s="72">
        <f>MOD(Tableau522[[#This Row],[Heure ]]+Tableau522[[#This Row],[Durée]],1)</f>
        <v>0.35416666666666669</v>
      </c>
      <c r="D10" s="75">
        <v>4.1666666666666664E-2</v>
      </c>
      <c r="E10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0" s="64"/>
    </row>
    <row r="11" spans="1:9" ht="16" x14ac:dyDescent="0.2">
      <c r="A11" s="39">
        <f t="shared" si="0"/>
        <v>0.35416666666666669</v>
      </c>
      <c r="B11" s="82" t="s">
        <v>13</v>
      </c>
      <c r="C11" s="73">
        <f>MOD(Tableau522[[#This Row],[Heure ]]+Tableau522[[#This Row],[Durée]],1)</f>
        <v>0.39583333333333337</v>
      </c>
      <c r="D11" s="75">
        <v>4.1666666666666664E-2</v>
      </c>
      <c r="E11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1" s="64"/>
    </row>
    <row r="12" spans="1:9" ht="16" x14ac:dyDescent="0.2">
      <c r="A12" s="39">
        <f t="shared" si="0"/>
        <v>0.39583333333333337</v>
      </c>
      <c r="B12" s="82" t="s">
        <v>15</v>
      </c>
      <c r="C12" s="72">
        <f>MOD(Tableau522[[#This Row],[Heure ]]+Tableau522[[#This Row],[Durée]],1)</f>
        <v>0.43750000000000006</v>
      </c>
      <c r="D12" s="75">
        <v>4.1666666666666664E-2</v>
      </c>
      <c r="E12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2" s="64"/>
    </row>
    <row r="13" spans="1:9" ht="16" x14ac:dyDescent="0.2">
      <c r="A13" s="39">
        <f t="shared" si="0"/>
        <v>0.43750000000000006</v>
      </c>
      <c r="B13" s="82" t="s">
        <v>15</v>
      </c>
      <c r="C13" s="73">
        <f>MOD(Tableau522[[#This Row],[Heure ]]+Tableau522[[#This Row],[Durée]],1)</f>
        <v>0.47916666666666674</v>
      </c>
      <c r="D13" s="75">
        <v>4.1666666666666664E-2</v>
      </c>
      <c r="E13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3" s="64"/>
    </row>
    <row r="14" spans="1:9" ht="16" x14ac:dyDescent="0.2">
      <c r="A14" s="39">
        <f t="shared" si="0"/>
        <v>0.47916666666666674</v>
      </c>
      <c r="B14" s="82" t="s">
        <v>15</v>
      </c>
      <c r="C14" s="72">
        <f>MOD(Tableau522[[#This Row],[Heure ]]+Tableau522[[#This Row],[Durée]],1)</f>
        <v>0.52083333333333337</v>
      </c>
      <c r="D14" s="75">
        <v>4.1666666666666664E-2</v>
      </c>
      <c r="E14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4" s="64"/>
    </row>
    <row r="15" spans="1:9" ht="16" x14ac:dyDescent="0.2">
      <c r="A15" s="39">
        <f t="shared" si="0"/>
        <v>0.52083333333333337</v>
      </c>
      <c r="B15" s="82" t="s">
        <v>15</v>
      </c>
      <c r="C15" s="73">
        <f>MOD(Tableau522[[#This Row],[Heure ]]+Tableau522[[#This Row],[Durée]],1)</f>
        <v>0.5625</v>
      </c>
      <c r="D15" s="75">
        <v>4.1666666666666664E-2</v>
      </c>
      <c r="E15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5" s="64"/>
    </row>
    <row r="16" spans="1:9" ht="16" x14ac:dyDescent="0.2">
      <c r="A16" s="39">
        <f t="shared" si="0"/>
        <v>0.5625</v>
      </c>
      <c r="B16" s="82" t="s">
        <v>15</v>
      </c>
      <c r="C16" s="72">
        <f>MOD(Tableau522[[#This Row],[Heure ]]+Tableau522[[#This Row],[Durée]],1)</f>
        <v>0.60416666666666663</v>
      </c>
      <c r="D16" s="75">
        <v>4.1666666666666664E-2</v>
      </c>
      <c r="E16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6" s="64"/>
    </row>
    <row r="17" spans="1:6" ht="16" x14ac:dyDescent="0.2">
      <c r="A17" s="39">
        <f t="shared" si="0"/>
        <v>0.60416666666666663</v>
      </c>
      <c r="B17" s="82" t="s">
        <v>28</v>
      </c>
      <c r="C17" s="73">
        <f>MOD(Tableau522[[#This Row],[Heure ]]+Tableau522[[#This Row],[Durée]],1)</f>
        <v>0.63194444444444442</v>
      </c>
      <c r="D17" s="75">
        <v>2.7777777777777776E-2</v>
      </c>
      <c r="E17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>Cours de gym pour seniors</v>
      </c>
      <c r="F17" s="64"/>
    </row>
    <row r="18" spans="1:6" ht="16" x14ac:dyDescent="0.2">
      <c r="A18" s="39">
        <f t="shared" si="0"/>
        <v>0.63194444444444442</v>
      </c>
      <c r="B18" s="82" t="s">
        <v>29</v>
      </c>
      <c r="C18" s="72">
        <f>MOD(Tableau522[[#This Row],[Heure ]]+Tableau522[[#This Row],[Durée]],1)</f>
        <v>0.63472222222222219</v>
      </c>
      <c r="D18" s="75">
        <v>2.7777777777777779E-3</v>
      </c>
      <c r="E18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8" s="64"/>
    </row>
    <row r="19" spans="1:6" ht="16" x14ac:dyDescent="0.2">
      <c r="A19" s="39">
        <f t="shared" si="0"/>
        <v>0.63472222222222219</v>
      </c>
      <c r="B19" s="82" t="s">
        <v>31</v>
      </c>
      <c r="C19" s="73">
        <f>MOD(Tableau522[[#This Row],[Heure ]]+Tableau522[[#This Row],[Durée]],1)</f>
        <v>0.63888888888888884</v>
      </c>
      <c r="D19" s="75">
        <v>4.1666666666666666E-3</v>
      </c>
      <c r="E19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19" s="64"/>
    </row>
    <row r="20" spans="1:6" ht="16" x14ac:dyDescent="0.2">
      <c r="A20" s="39">
        <f t="shared" si="0"/>
        <v>0.63888888888888884</v>
      </c>
      <c r="B20" s="82" t="s">
        <v>75</v>
      </c>
      <c r="C20" s="72">
        <f>MOD(Tableau522[[#This Row],[Heure ]]+Tableau522[[#This Row],[Durée]],1)</f>
        <v>0.64305555555555549</v>
      </c>
      <c r="D20" s="75">
        <v>4.1666666666666666E-3</v>
      </c>
      <c r="E20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>Le porte-voix de la musique actuelle</v>
      </c>
      <c r="F20" s="64"/>
    </row>
    <row r="21" spans="1:6" ht="16" x14ac:dyDescent="0.2">
      <c r="A21" s="39">
        <f t="shared" si="0"/>
        <v>0.64305555555555549</v>
      </c>
      <c r="B21" s="82" t="s">
        <v>17</v>
      </c>
      <c r="C21" s="73">
        <f>MOD(Tableau522[[#This Row],[Heure ]]+Tableau522[[#This Row],[Durée]],1)</f>
        <v>0.64583333333333326</v>
      </c>
      <c r="D21" s="75">
        <v>2.7777777777777779E-3</v>
      </c>
      <c r="E21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1" s="64"/>
    </row>
    <row r="22" spans="1:6" ht="16" x14ac:dyDescent="0.2">
      <c r="A22" s="39">
        <f t="shared" si="0"/>
        <v>0.64583333333333326</v>
      </c>
      <c r="B22" s="82" t="s">
        <v>15</v>
      </c>
      <c r="C22" s="72">
        <f>MOD(Tableau522[[#This Row],[Heure ]]+Tableau522[[#This Row],[Durée]],1)</f>
        <v>0.68749999999999989</v>
      </c>
      <c r="D22" s="75">
        <v>4.1666666666666664E-2</v>
      </c>
      <c r="E22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2" s="64"/>
    </row>
    <row r="23" spans="1:6" ht="16" x14ac:dyDescent="0.2">
      <c r="A23" s="39">
        <f t="shared" si="0"/>
        <v>0.68749999999999989</v>
      </c>
      <c r="B23" s="82" t="s">
        <v>15</v>
      </c>
      <c r="C23" s="73">
        <f>MOD(Tableau522[[#This Row],[Heure ]]+Tableau522[[#This Row],[Durée]],1)</f>
        <v>0.72916666666666652</v>
      </c>
      <c r="D23" s="75">
        <v>4.1666666666666664E-2</v>
      </c>
      <c r="E23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3" s="64"/>
    </row>
    <row r="24" spans="1:6" ht="16" x14ac:dyDescent="0.2">
      <c r="A24" s="39">
        <f t="shared" si="0"/>
        <v>0.72916666666666652</v>
      </c>
      <c r="B24" s="82" t="s">
        <v>15</v>
      </c>
      <c r="C24" s="72">
        <f>MOD(Tableau522[[#This Row],[Heure ]]+Tableau522[[#This Row],[Durée]],1)</f>
        <v>0.76805555555555538</v>
      </c>
      <c r="D24" s="75">
        <v>3.888888888888889E-2</v>
      </c>
      <c r="E24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4" s="64"/>
    </row>
    <row r="25" spans="1:6" ht="16" x14ac:dyDescent="0.2">
      <c r="A25" s="39">
        <f t="shared" si="0"/>
        <v>0.76805555555555538</v>
      </c>
      <c r="B25" s="82" t="s">
        <v>34</v>
      </c>
      <c r="C25" s="73">
        <f>MOD(Tableau522[[#This Row],[Heure ]]+Tableau522[[#This Row],[Durée]],1)</f>
        <v>0.76805555555555538</v>
      </c>
      <c r="D25" s="75"/>
      <c r="E25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5" s="64"/>
    </row>
    <row r="26" spans="1:6" ht="16" x14ac:dyDescent="0.2">
      <c r="A26" s="39">
        <f t="shared" si="0"/>
        <v>0.76805555555555538</v>
      </c>
      <c r="B26" s="82" t="s">
        <v>36</v>
      </c>
      <c r="C26" s="72">
        <f>MOD(Tableau522[[#This Row],[Heure ]]+Tableau522[[#This Row],[Durée]],1)</f>
        <v>0.76805555555555538</v>
      </c>
      <c r="D26" s="75"/>
      <c r="E26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6" s="64"/>
    </row>
    <row r="27" spans="1:6" ht="16" x14ac:dyDescent="0.2">
      <c r="A27" s="39">
        <f t="shared" si="0"/>
        <v>0.76805555555555538</v>
      </c>
      <c r="B27" s="82" t="s">
        <v>29</v>
      </c>
      <c r="C27" s="73">
        <f>MOD(Tableau522[[#This Row],[Heure ]]+Tableau522[[#This Row],[Durée]],1)</f>
        <v>0.77083333333333315</v>
      </c>
      <c r="D27" s="75">
        <v>2.7777777777777779E-3</v>
      </c>
      <c r="E27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7" s="64"/>
    </row>
    <row r="28" spans="1:6" ht="16" x14ac:dyDescent="0.2">
      <c r="A28" s="39">
        <f t="shared" si="0"/>
        <v>0.77083333333333315</v>
      </c>
      <c r="B28" s="82" t="s">
        <v>38</v>
      </c>
      <c r="C28" s="72">
        <f>MOD(Tableau522[[#This Row],[Heure ]]+Tableau522[[#This Row],[Durée]],1)</f>
        <v>0.77083333333333315</v>
      </c>
      <c r="D28" s="75"/>
      <c r="E28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8" s="64"/>
    </row>
    <row r="29" spans="1:6" ht="16" x14ac:dyDescent="0.2">
      <c r="A29" s="39">
        <f>MOD(A28+D28,1)</f>
        <v>0.77083333333333315</v>
      </c>
      <c r="B29" s="82" t="s">
        <v>39</v>
      </c>
      <c r="C29" s="73">
        <f>MOD(Tableau522[[#This Row],[Heure ]]+Tableau522[[#This Row],[Durée]],1)</f>
        <v>0.77083333333333315</v>
      </c>
      <c r="D29" s="75"/>
      <c r="E29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29" s="64"/>
    </row>
    <row r="30" spans="1:6" ht="32" x14ac:dyDescent="0.2">
      <c r="A30" s="39">
        <f t="shared" si="0"/>
        <v>0.77083333333333315</v>
      </c>
      <c r="B30" s="82" t="s">
        <v>41</v>
      </c>
      <c r="C30" s="72">
        <f>MOD(Tableau522[[#This Row],[Heure ]]+Tableau522[[#This Row],[Durée]],1)</f>
        <v>0.78819444444444431</v>
      </c>
      <c r="D30" s="75">
        <v>1.7361111111111112E-2</v>
      </c>
      <c r="E30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>Le rendez-vous quotidien d'information proposé par la rédaction</v>
      </c>
      <c r="F30" s="64"/>
    </row>
    <row r="31" spans="1:6" ht="16" x14ac:dyDescent="0.2">
      <c r="A31" s="39">
        <f t="shared" si="0"/>
        <v>0.78819444444444431</v>
      </c>
      <c r="B31" s="82" t="s">
        <v>42</v>
      </c>
      <c r="C31" s="73">
        <f>MOD(Tableau522[[#This Row],[Heure ]]+Tableau522[[#This Row],[Durée]],1)</f>
        <v>0.78958333333333319</v>
      </c>
      <c r="D31" s="75">
        <v>1.3888888888888889E-3</v>
      </c>
      <c r="E31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>Les nouvelles du ciel présentées par Ellen Batelaan</v>
      </c>
      <c r="F31" s="64"/>
    </row>
    <row r="32" spans="1:6" ht="16" x14ac:dyDescent="0.2">
      <c r="A32" s="39">
        <f t="shared" si="0"/>
        <v>0.78958333333333319</v>
      </c>
      <c r="B32" s="82" t="s">
        <v>29</v>
      </c>
      <c r="C32" s="72">
        <f>MOD(Tableau522[[#This Row],[Heure ]]+Tableau522[[#This Row],[Durée]],1)</f>
        <v>0.79166666666666652</v>
      </c>
      <c r="D32" s="75">
        <v>2.0833333333333333E-3</v>
      </c>
      <c r="E32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2" s="64"/>
    </row>
    <row r="33" spans="1:6" ht="32" x14ac:dyDescent="0.2">
      <c r="A33" s="39">
        <f t="shared" si="0"/>
        <v>0.79166666666666652</v>
      </c>
      <c r="B33" s="82" t="s">
        <v>67</v>
      </c>
      <c r="C33" s="73">
        <f>MOD(Tableau522[[#This Row],[Heure ]]+Tableau522[[#This Row],[Durée]],1)</f>
        <v>0.80972222222222212</v>
      </c>
      <c r="D33" s="75">
        <v>1.8055555555555557E-2</v>
      </c>
      <c r="E33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33" s="64"/>
    </row>
    <row r="34" spans="1:6" ht="16" x14ac:dyDescent="0.2">
      <c r="A34" s="39">
        <f>MOD(A33+D33,1)</f>
        <v>0.80972222222222212</v>
      </c>
      <c r="B34" s="82" t="s">
        <v>29</v>
      </c>
      <c r="C34" s="72">
        <f>MOD(Tableau522[[#This Row],[Heure ]]+Tableau522[[#This Row],[Durée]],1)</f>
        <v>0.81249999999999989</v>
      </c>
      <c r="D34" s="75">
        <v>2.7777777777777779E-3</v>
      </c>
      <c r="E34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4" s="64"/>
    </row>
    <row r="35" spans="1:6" ht="16" x14ac:dyDescent="0.2">
      <c r="A35" s="39">
        <f t="shared" si="0"/>
        <v>0.81249999999999989</v>
      </c>
      <c r="B35" s="82" t="s">
        <v>13</v>
      </c>
      <c r="C35" s="73">
        <f>MOD(Tableau522[[#This Row],[Heure ]]+Tableau522[[#This Row],[Durée]],1)</f>
        <v>0.85416666666666652</v>
      </c>
      <c r="D35" s="75">
        <v>4.1666666666666664E-2</v>
      </c>
      <c r="E35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5" s="64"/>
    </row>
    <row r="36" spans="1:6" ht="16" x14ac:dyDescent="0.2">
      <c r="A36" s="39">
        <f t="shared" si="0"/>
        <v>0.85416666666666652</v>
      </c>
      <c r="B36" s="82" t="s">
        <v>13</v>
      </c>
      <c r="C36" s="72">
        <f>MOD(Tableau522[[#This Row],[Heure ]]+Tableau522[[#This Row],[Durée]],1)</f>
        <v>0.89583333333333315</v>
      </c>
      <c r="D36" s="75">
        <v>4.1666666666666664E-2</v>
      </c>
      <c r="E36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6" s="64"/>
    </row>
    <row r="37" spans="1:6" ht="16" x14ac:dyDescent="0.2">
      <c r="A37" s="39">
        <f t="shared" si="0"/>
        <v>0.89583333333333315</v>
      </c>
      <c r="B37" s="82" t="s">
        <v>13</v>
      </c>
      <c r="C37" s="73">
        <f>MOD(Tableau522[[#This Row],[Heure ]]+Tableau522[[#This Row],[Durée]],1)</f>
        <v>0.93749999999999978</v>
      </c>
      <c r="D37" s="75">
        <v>4.1666666666666664E-2</v>
      </c>
      <c r="E37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7" s="64"/>
    </row>
    <row r="38" spans="1:6" ht="16" x14ac:dyDescent="0.2">
      <c r="A38" s="39">
        <f t="shared" si="0"/>
        <v>0.93749999999999978</v>
      </c>
      <c r="B38" s="82" t="s">
        <v>13</v>
      </c>
      <c r="C38" s="72">
        <f>MOD(Tableau522[[#This Row],[Heure ]]+Tableau522[[#This Row],[Durée]],1)</f>
        <v>0.97916666666666641</v>
      </c>
      <c r="D38" s="75">
        <v>4.1666666666666664E-2</v>
      </c>
      <c r="E38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8" s="64"/>
    </row>
    <row r="39" spans="1:6" ht="16" x14ac:dyDescent="0.2">
      <c r="A39" s="39">
        <f t="shared" si="0"/>
        <v>0.97916666666666641</v>
      </c>
      <c r="B39" s="82" t="s">
        <v>13</v>
      </c>
      <c r="C39" s="73">
        <f>MOD(Tableau522[[#This Row],[Heure ]]+Tableau522[[#This Row],[Durée]],1)</f>
        <v>2.0833333333333037E-2</v>
      </c>
      <c r="D39" s="75">
        <v>4.1666666666666664E-2</v>
      </c>
      <c r="E39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39" s="64"/>
    </row>
    <row r="40" spans="1:6" ht="16" x14ac:dyDescent="0.2">
      <c r="A40" s="39">
        <f t="shared" si="0"/>
        <v>2.0833333333333037E-2</v>
      </c>
      <c r="B40" s="82" t="s">
        <v>17</v>
      </c>
      <c r="C40" s="72">
        <f>MOD(Tableau522[[#This Row],[Heure ]]+Tableau522[[#This Row],[Durée]],1)</f>
        <v>2.1527777777777483E-2</v>
      </c>
      <c r="D40" s="75">
        <v>6.9444444444444447E-4</v>
      </c>
      <c r="E40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0" s="64"/>
    </row>
    <row r="41" spans="1:6" ht="16" x14ac:dyDescent="0.2">
      <c r="A41" s="39">
        <f>MOD(A40+D40,1)</f>
        <v>2.1527777777777483E-2</v>
      </c>
      <c r="B41" s="82" t="s">
        <v>29</v>
      </c>
      <c r="C41" s="73">
        <f>MOD(Tableau522[[#This Row],[Heure ]]+Tableau522[[#This Row],[Durée]],1)</f>
        <v>2.4305555555555261E-2</v>
      </c>
      <c r="D41" s="75">
        <v>2.7777777777777779E-3</v>
      </c>
      <c r="E41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1" s="64"/>
    </row>
    <row r="42" spans="1:6" ht="16" x14ac:dyDescent="0.2">
      <c r="A42" s="39">
        <f>MOD(A41+D41,1)</f>
        <v>2.4305555555555261E-2</v>
      </c>
      <c r="B42" s="82" t="s">
        <v>13</v>
      </c>
      <c r="C42" s="72">
        <f>MOD(Tableau522[[#This Row],[Heure ]]+Tableau522[[#This Row],[Durée]],1)</f>
        <v>6.5972222222221932E-2</v>
      </c>
      <c r="D42" s="75">
        <v>4.1666666666666664E-2</v>
      </c>
      <c r="E42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2" s="64"/>
    </row>
    <row r="43" spans="1:6" ht="16" x14ac:dyDescent="0.2">
      <c r="A43" s="39">
        <f>MOD(A42+D42,1)</f>
        <v>6.5972222222221932E-2</v>
      </c>
      <c r="B43" s="82" t="s">
        <v>15</v>
      </c>
      <c r="C43" s="73">
        <f>MOD(Tableau522[[#This Row],[Heure ]]+Tableau522[[#This Row],[Durée]],1)</f>
        <v>0.10763888888888859</v>
      </c>
      <c r="D43" s="75">
        <v>4.1666666666666664E-2</v>
      </c>
      <c r="E43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3" s="64"/>
    </row>
    <row r="44" spans="1:6" ht="16" x14ac:dyDescent="0.2">
      <c r="A44" s="39">
        <f>MOD(A43+D43,1)</f>
        <v>0.10763888888888859</v>
      </c>
      <c r="B44" s="82" t="s">
        <v>13</v>
      </c>
      <c r="C44" s="72">
        <f>MOD(Tableau522[[#This Row],[Heure ]]+Tableau522[[#This Row],[Durée]],1)</f>
        <v>0.14930555555555525</v>
      </c>
      <c r="D44" s="75">
        <v>4.1666666666666664E-2</v>
      </c>
      <c r="E44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4" s="64"/>
    </row>
    <row r="45" spans="1:6" ht="16" x14ac:dyDescent="0.2">
      <c r="A45" s="39">
        <f>MOD(A44+D44,1)</f>
        <v>0.14930555555555525</v>
      </c>
      <c r="B45" s="82" t="s">
        <v>15</v>
      </c>
      <c r="C45" s="73">
        <f>MOD(Tableau522[[#This Row],[Heure ]]+Tableau522[[#This Row],[Durée]],1)</f>
        <v>0.1909722222222219</v>
      </c>
      <c r="D45" s="75">
        <v>4.1666666666666664E-2</v>
      </c>
      <c r="E45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5" s="64"/>
    </row>
    <row r="46" spans="1:6" ht="16" x14ac:dyDescent="0.2">
      <c r="A46" s="39"/>
      <c r="B46" s="82"/>
      <c r="C46" s="72">
        <f>MOD(Tableau522[[#This Row],[Heure ]]+Tableau522[[#This Row],[Durée]],1)</f>
        <v>0</v>
      </c>
      <c r="D46" s="75"/>
      <c r="E46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6" s="64"/>
    </row>
    <row r="47" spans="1:6" ht="16" x14ac:dyDescent="0.2">
      <c r="A47" s="38"/>
      <c r="B47" s="82"/>
      <c r="C47" s="73">
        <f>MOD(Tableau522[[#This Row],[Heure ]]+Tableau522[[#This Row],[Durée]],1)</f>
        <v>0</v>
      </c>
      <c r="D47" s="75"/>
      <c r="E47" s="43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7" s="64"/>
    </row>
    <row r="48" spans="1:6" ht="16" x14ac:dyDescent="0.2">
      <c r="A48" s="39"/>
      <c r="B48" s="82"/>
      <c r="C48" s="72">
        <f>MOD(Tableau522[[#This Row],[Heure ]]+Tableau522[[#This Row],[Durée]],1)</f>
        <v>0</v>
      </c>
      <c r="D48" s="75"/>
      <c r="E48" s="42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8" s="64"/>
    </row>
    <row r="49" spans="1:6" ht="16" x14ac:dyDescent="0.2">
      <c r="A49" s="30"/>
      <c r="B49" s="82"/>
      <c r="C49" s="74">
        <f>MOD(Tableau522[[#This Row],[Heure ]]+Tableau522[[#This Row],[Durée]],1)</f>
        <v>0</v>
      </c>
      <c r="D49" s="75"/>
      <c r="E49" s="36" t="str">
        <f>IF(Tableau522[[#This Row],[Emission]]="CA BOUGE A LA MAISON ","Cours de gym pour seniors",IF(Tableau522[[#This Row],[Emission]]="LE JOURNAL ","Le rendez-vous quotidien d'information proposé par la rédaction",IF(Tableau522[[#This Row],[Emission]]="CITE SENIOR ","Conférences, ateliers, divertissement, activités physiques, une sélection d'activités destinées aux seniors",IF(Tableau522[[#This Row],[Emission]]="SPORT PASSION ","Les bénévoles et les associations sportives à l’honneur",IF(Tableau522[[#This Row],[Emission]]="IMMERSION ","Plongée dans les métiers d’urgence avec Denis Palma",IF(Tableau522[[#This Row],[Emission]]="OBJECTIF TERRE ","Le magazine du terroir genevois présenté par Valentin Emery",IF(Tableau522[[#This Row],[Emission]]="METEO ","Les nouvelles du ciel présentées par Ellen Batelaan",IF(Tableau522[[#This Row],[Emission]]="LES YEUX DANS LES YEUX ","Un entretien serré d’actualité mené par Pascal Décaillet",IF(Tableau522[[#This Row],[Emission]]="GENEVE A CHAUD ","Le débat politique et citoyen présenté par Pascal Décaillet",IF(Tableau522[[#This Row],[Emission]]="GRAND GENEVE A CHAUD DIRECT ","Le débat politique et citoyen présenté par Pascal Décaillet",IF(Tableau522[[#This Row],[Emission]]="ESPRIT SOLIDAIR ","Une fois par mois, découvrez le projet de coopération d’une ONG genevoise",IF(Tableau522[[#This Row],[Emission]]="LE GENIE DES METIERS ","Au coeur de la formation et de l'apprentissage",IF(Tableau522[[#This Row],[Emission]]="ESPRIT SOLIDAIRE","Une fois par mois, découvrez le projet de coopération d’une ONG genevoise",IF(Tableau522[[#This Row],[Emission]]="LE MONDE DE DEMAIN ","Une émission sur l’industrie et l’innovation genevoise",IF(Tableau522[[#This Row],[Emission]]="GO SOLUTIONS DURABLES ","magazine de la durabilité présenté par Philippe Verdier",IF(Tableau522[[#This Row],[Emission]]="GENEVE GRANDEUR NATURE ","Le magazine sur la nature proposé par Coline Utz",IF(Tableau522[[#This Row],[Emission]]="ENSEMBLE ","L’émission transfrontalière présentée par Céline Argento",IF(Tableau522[[#This Row],[Emission]]="COULEUR GRENAT ","Le rendez-vous sportif des clubs du Servette (football, hockey, rugby)",IF(Tableau522[[#This Row],[Emission]]="CULT ","La culture à Genève c’est Cult.",IF(Tableau522[[#This Row],[Emission]]="MEGAPHONE ","Le porte-voix de la musique actuelle",IF(Tableau522[[#This Row],[Emission]]="GENEVA SHOW ","Une personnalité marquante de la Suisse sous le feu des questions de Valentin Emery et Jérémy Seydoux",IF(Tableau522[[#This Row],[Emission]]="AGENDA D'ELLEN","L’agenda du week-end proposé par Ellen Batelaan",IF(Tableau522[[#This Row],[Emission]]="SINGULARITE ","Magazine réalisé par des personnes en situation de handicap de la Fondation Clair Bois",IF(Tableau522[[#This Row],[Emission]]="TOUDOU ","Le magazine des animaux de compagnie présenté par Lolita Morena",IF(Tableau522[[#This Row],[Emission]]="LES SPORTS ","Toute l’actualité sportive de Genève et sa région",IF(Tableau522[[#This Row],[Emission]]="LES SPORTS DIRECT ","Toute l’actualité sportive de Genève et sa région",IF(Tableau522[[#This Row],[Emission]]="LE POING part 1","Le Talk politique et société présenté par Laetitia Guinand",IF(Tableau522[[#This Row],[Emission]]="LE POING part 2","Le Talk politique et société présenté par Laetitia Guinand",""))))))))))))))))))))))))))))</f>
        <v/>
      </c>
      <c r="F49" s="64"/>
    </row>
  </sheetData>
  <mergeCells count="1">
    <mergeCell ref="A1:F1"/>
  </mergeCells>
  <conditionalFormatting sqref="H2:I7 I9 H8:H9">
    <cfRule type="containsText" dxfId="56" priority="12" operator="containsText" text="REPLAY DIMANCHE">
      <formula>NOT(ISERROR(SEARCH("REPLAY DIMANCHE",H2)))</formula>
    </cfRule>
    <cfRule type="containsText" dxfId="55" priority="13" operator="containsText" text="COMBLAGE">
      <formula>NOT(ISERROR(SEARCH("COMBLAGE",H2)))</formula>
    </cfRule>
  </conditionalFormatting>
  <conditionalFormatting sqref="H2:I7 I9 H8:H9">
    <cfRule type="containsText" dxfId="54" priority="11" operator="containsText" text="Concert">
      <formula>NOT(ISERROR(SEARCH("Concert",H2)))</formula>
    </cfRule>
    <cfRule type="containsText" dxfId="53" priority="14" operator="containsText" text="LIVE">
      <formula>NOT(ISERROR(SEARCH("LIVE",H2)))</formula>
    </cfRule>
    <cfRule type="containsText" dxfId="52" priority="15" operator="containsText" text="PUB">
      <formula>NOT(ISERROR(SEARCH("PUB",H2)))</formula>
    </cfRule>
    <cfRule type="containsText" dxfId="51" priority="16" operator="containsText" text="REPLAY ACTU">
      <formula>NOT(ISERROR(SEARCH("REPLAY ACTU",H2)))</formula>
    </cfRule>
    <cfRule type="containsText" dxfId="50" priority="17" operator="containsText" text="REPLAY MAG">
      <formula>NOT(ISERROR(SEARCH("REPLAY MAG",H2)))</formula>
    </cfRule>
  </conditionalFormatting>
  <conditionalFormatting sqref="E22:F22 E35:F39 E42:F45 B22:C22 B35:C39 B40:F41 A5:A41 A42:C45 B5:F21 A2:F4 B23:F34 A46:F49">
    <cfRule type="containsText" dxfId="49" priority="3" operator="containsText" text="REPLAY DIMANCHE">
      <formula>NOT(ISERROR(SEARCH("REPLAY DIMANCHE",A2)))</formula>
    </cfRule>
    <cfRule type="containsText" dxfId="48" priority="4" operator="containsText" text="COMBLAGE">
      <formula>NOT(ISERROR(SEARCH("COMBLAGE",A2)))</formula>
    </cfRule>
  </conditionalFormatting>
  <conditionalFormatting sqref="E22:F22 E35:F39 E42:F45 B22:C22 B35:C39 B40:F41 A5:A41 A42:C45 B5:F21 A3:F4 B23:F34 A46:F49">
    <cfRule type="containsText" dxfId="47" priority="5" operator="containsText" text="JOURNAL">
      <formula>NOT(ISERROR(SEARCH("JOURNAL",A3)))</formula>
    </cfRule>
    <cfRule type="containsText" dxfId="46" priority="6" operator="containsText" text="LIVE">
      <formula>NOT(ISERROR(SEARCH("LIVE",A3)))</formula>
    </cfRule>
    <cfRule type="containsText" dxfId="45" priority="7" operator="containsText" text="PUB">
      <formula>NOT(ISERROR(SEARCH("PUB",A3)))</formula>
    </cfRule>
    <cfRule type="containsText" dxfId="44" priority="8" operator="containsText" text="REPLAY ACTU">
      <formula>NOT(ISERROR(SEARCH("REPLAY ACTU",A3)))</formula>
    </cfRule>
    <cfRule type="containsText" dxfId="43" priority="9" operator="containsText" text="REPLAY MAG">
      <formula>NOT(ISERROR(SEARCH("REPLAY MAG",A3)))</formula>
    </cfRule>
  </conditionalFormatting>
  <conditionalFormatting sqref="E22:F22 E35:F39 E42:F45 B22:C22 B35:C39 B40:F41 A5:A41 A42:C45 B5:F21 A3:F4 B23:F34 A46:F49">
    <cfRule type="containsText" dxfId="42" priority="2" operator="containsText" text="Concert">
      <formula>NOT(ISERROR(SEARCH("Concert",A3)))</formula>
    </cfRule>
  </conditionalFormatting>
  <conditionalFormatting sqref="E22:F22 E35:F39 E42:F45 B22:C22 B35:C39 B40:F41 A5:A41 A42:C45 B5:F21 A2:F4 B23:F34 A46:F49">
    <cfRule type="containsText" dxfId="41" priority="1" operator="containsText" text="Comblage">
      <formula>NOT(ISERROR(SEARCH("Comblage",A2)))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E676E0"/>
  </sheetPr>
  <dimension ref="A1:I84"/>
  <sheetViews>
    <sheetView workbookViewId="0">
      <selection sqref="A1:F84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5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40" t="s">
        <v>9</v>
      </c>
      <c r="D2" s="54" t="s">
        <v>10</v>
      </c>
      <c r="E2" s="40" t="s">
        <v>64</v>
      </c>
      <c r="F2" s="54" t="s">
        <v>11</v>
      </c>
      <c r="H2" s="9" t="s">
        <v>51</v>
      </c>
      <c r="I2" s="2" t="s">
        <v>62</v>
      </c>
    </row>
    <row r="3" spans="1:9" ht="16" x14ac:dyDescent="0.2">
      <c r="A3" s="65">
        <v>2.0833333333333332E-2</v>
      </c>
      <c r="B3" s="82" t="s">
        <v>13</v>
      </c>
      <c r="C3" s="71">
        <f>MOD(SAMEDI23[[#This Row],[Heure ]]+SAMEDI23[[#This Row],[Durée]],1)</f>
        <v>6.25E-2</v>
      </c>
      <c r="D3" s="75">
        <v>4.1666666666666664E-2</v>
      </c>
      <c r="E3" s="41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" s="54"/>
      <c r="I3" s="4" t="s">
        <v>52</v>
      </c>
    </row>
    <row r="4" spans="1:9" ht="16" x14ac:dyDescent="0.2">
      <c r="A4" s="39">
        <f>MOD(A3+D3,1)</f>
        <v>6.25E-2</v>
      </c>
      <c r="B4" s="82" t="s">
        <v>13</v>
      </c>
      <c r="C4" s="72">
        <f>MOD(SAMEDI23[[#This Row],[Heure ]]+SAMEDI23[[#This Row],[Durée]],1)</f>
        <v>0.10416666666666666</v>
      </c>
      <c r="D4" s="75">
        <v>4.1666666666666664E-2</v>
      </c>
      <c r="E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" s="64"/>
      <c r="I4" s="3" t="s">
        <v>18</v>
      </c>
    </row>
    <row r="5" spans="1:9" ht="16" x14ac:dyDescent="0.2">
      <c r="A5" s="39">
        <f t="shared" ref="A5:A68" si="0">MOD(A4+D4,1)</f>
        <v>0.10416666666666666</v>
      </c>
      <c r="B5" s="82" t="s">
        <v>13</v>
      </c>
      <c r="C5" s="73">
        <f>MOD(SAMEDI23[[#This Row],[Heure ]]+SAMEDI23[[#This Row],[Durée]],1)</f>
        <v>0.14583333333333331</v>
      </c>
      <c r="D5" s="75">
        <v>4.1666666666666664E-2</v>
      </c>
      <c r="E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" s="64"/>
      <c r="I5" s="1" t="s">
        <v>53</v>
      </c>
    </row>
    <row r="6" spans="1:9" ht="16" x14ac:dyDescent="0.2">
      <c r="A6" s="39">
        <f t="shared" si="0"/>
        <v>0.14583333333333331</v>
      </c>
      <c r="B6" s="82" t="s">
        <v>13</v>
      </c>
      <c r="C6" s="72">
        <f>MOD(SAMEDI23[[#This Row],[Heure ]]+SAMEDI23[[#This Row],[Durée]],1)</f>
        <v>0.18749999999999997</v>
      </c>
      <c r="D6" s="75">
        <v>4.1666666666666664E-2</v>
      </c>
      <c r="E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" s="64"/>
      <c r="I6" s="5" t="s">
        <v>54</v>
      </c>
    </row>
    <row r="7" spans="1:9" ht="16" x14ac:dyDescent="0.2">
      <c r="A7" s="39">
        <f t="shared" si="0"/>
        <v>0.18749999999999997</v>
      </c>
      <c r="B7" s="82" t="s">
        <v>13</v>
      </c>
      <c r="C7" s="73">
        <f>MOD(SAMEDI23[[#This Row],[Heure ]]+SAMEDI23[[#This Row],[Durée]],1)</f>
        <v>0.22916666666666663</v>
      </c>
      <c r="D7" s="75">
        <v>4.1666666666666664E-2</v>
      </c>
      <c r="E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7" s="64"/>
      <c r="I7" s="6" t="s">
        <v>55</v>
      </c>
    </row>
    <row r="8" spans="1:9" ht="16" x14ac:dyDescent="0.2">
      <c r="A8" s="39">
        <f t="shared" si="0"/>
        <v>0.22916666666666663</v>
      </c>
      <c r="B8" s="82" t="s">
        <v>13</v>
      </c>
      <c r="C8" s="72">
        <f>MOD(SAMEDI23[[#This Row],[Heure ]]+SAMEDI23[[#This Row],[Durée]],1)</f>
        <v>0.27083333333333331</v>
      </c>
      <c r="D8" s="75">
        <v>4.1666666666666664E-2</v>
      </c>
      <c r="E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8" s="64"/>
      <c r="I8" s="8" t="s">
        <v>63</v>
      </c>
    </row>
    <row r="9" spans="1:9" ht="16" x14ac:dyDescent="0.2">
      <c r="A9" s="39">
        <f t="shared" si="0"/>
        <v>0.27083333333333331</v>
      </c>
      <c r="B9" s="82" t="s">
        <v>13</v>
      </c>
      <c r="C9" s="73">
        <f>MOD(SAMEDI23[[#This Row],[Heure ]]+SAMEDI23[[#This Row],[Durée]],1)</f>
        <v>0.3125</v>
      </c>
      <c r="D9" s="75">
        <v>4.1666666666666664E-2</v>
      </c>
      <c r="E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9" s="64"/>
      <c r="I9" s="7" t="s">
        <v>61</v>
      </c>
    </row>
    <row r="10" spans="1:9" ht="16" x14ac:dyDescent="0.2">
      <c r="A10" s="39">
        <f t="shared" si="0"/>
        <v>0.3125</v>
      </c>
      <c r="B10" s="82" t="s">
        <v>13</v>
      </c>
      <c r="C10" s="72">
        <f>MOD(SAMEDI23[[#This Row],[Heure ]]+SAMEDI23[[#This Row],[Durée]],1)</f>
        <v>0.35416666666666669</v>
      </c>
      <c r="D10" s="75">
        <v>4.1666666666666664E-2</v>
      </c>
      <c r="E1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0" s="64"/>
    </row>
    <row r="11" spans="1:9" ht="16" x14ac:dyDescent="0.2">
      <c r="A11" s="39">
        <f t="shared" si="0"/>
        <v>0.35416666666666669</v>
      </c>
      <c r="B11" s="82" t="s">
        <v>13</v>
      </c>
      <c r="C11" s="73">
        <f>MOD(SAMEDI23[[#This Row],[Heure ]]+SAMEDI23[[#This Row],[Durée]],1)</f>
        <v>0.39583333333333337</v>
      </c>
      <c r="D11" s="75">
        <v>4.1666666666666664E-2</v>
      </c>
      <c r="E1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1" s="64"/>
    </row>
    <row r="12" spans="1:9" ht="16" x14ac:dyDescent="0.2">
      <c r="A12" s="39">
        <f t="shared" si="0"/>
        <v>0.39583333333333337</v>
      </c>
      <c r="B12" s="82" t="s">
        <v>13</v>
      </c>
      <c r="C12" s="72">
        <f>MOD(SAMEDI23[[#This Row],[Heure ]]+SAMEDI23[[#This Row],[Durée]],1)</f>
        <v>0.43750000000000006</v>
      </c>
      <c r="D12" s="75">
        <v>4.1666666666666664E-2</v>
      </c>
      <c r="E1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2" s="64"/>
    </row>
    <row r="13" spans="1:9" ht="16" x14ac:dyDescent="0.2">
      <c r="A13" s="39">
        <f t="shared" si="0"/>
        <v>0.43750000000000006</v>
      </c>
      <c r="B13" s="82" t="s">
        <v>13</v>
      </c>
      <c r="C13" s="73">
        <f>MOD(SAMEDI23[[#This Row],[Heure ]]+SAMEDI23[[#This Row],[Durée]],1)</f>
        <v>0.47916666666666674</v>
      </c>
      <c r="D13" s="75">
        <v>4.1666666666666664E-2</v>
      </c>
      <c r="E1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3" s="64"/>
    </row>
    <row r="14" spans="1:9" ht="16" x14ac:dyDescent="0.2">
      <c r="A14" s="39">
        <f t="shared" si="0"/>
        <v>0.47916666666666674</v>
      </c>
      <c r="B14" s="82" t="s">
        <v>13</v>
      </c>
      <c r="C14" s="72">
        <f>MOD(SAMEDI23[[#This Row],[Heure ]]+SAMEDI23[[#This Row],[Durée]],1)</f>
        <v>0.52083333333333337</v>
      </c>
      <c r="D14" s="75">
        <v>4.1666666666666664E-2</v>
      </c>
      <c r="E1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4" s="64"/>
    </row>
    <row r="15" spans="1:9" ht="16" x14ac:dyDescent="0.2">
      <c r="A15" s="39">
        <f t="shared" si="0"/>
        <v>0.52083333333333337</v>
      </c>
      <c r="B15" s="82" t="s">
        <v>19</v>
      </c>
      <c r="C15" s="73">
        <f>MOD(SAMEDI23[[#This Row],[Heure ]]+SAMEDI23[[#This Row],[Durée]],1)</f>
        <v>0.52916666666666667</v>
      </c>
      <c r="D15" s="75">
        <v>8.3333333333333332E-3</v>
      </c>
      <c r="E1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F15" s="64"/>
    </row>
    <row r="16" spans="1:9" ht="16" x14ac:dyDescent="0.2">
      <c r="A16" s="39">
        <f t="shared" si="0"/>
        <v>0.52916666666666667</v>
      </c>
      <c r="B16" s="82" t="s">
        <v>21</v>
      </c>
      <c r="C16" s="72">
        <f>MOD(SAMEDI23[[#This Row],[Heure ]]+SAMEDI23[[#This Row],[Durée]],1)</f>
        <v>0.53333333333333333</v>
      </c>
      <c r="D16" s="75">
        <v>4.1666666666666666E-3</v>
      </c>
      <c r="E1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6" s="64"/>
    </row>
    <row r="17" spans="1:6" ht="32" x14ac:dyDescent="0.2">
      <c r="A17" s="39">
        <f t="shared" si="0"/>
        <v>0.53333333333333333</v>
      </c>
      <c r="B17" s="82" t="s">
        <v>23</v>
      </c>
      <c r="C17" s="73">
        <f>MOD(SAMEDI23[[#This Row],[Heure ]]+SAMEDI23[[#This Row],[Durée]],1)</f>
        <v>0.53888888888888886</v>
      </c>
      <c r="D17" s="75">
        <v>5.5555555555555558E-3</v>
      </c>
      <c r="E1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rendez-vous sportif des clubs du Servette (football, hockey, rugby)</v>
      </c>
      <c r="F17" s="64"/>
    </row>
    <row r="18" spans="1:6" ht="16" x14ac:dyDescent="0.2">
      <c r="A18" s="39">
        <f t="shared" si="0"/>
        <v>0.53888888888888886</v>
      </c>
      <c r="B18" s="82" t="s">
        <v>18</v>
      </c>
      <c r="C18" s="72">
        <f>MOD(SAMEDI23[[#This Row],[Heure ]]+SAMEDI23[[#This Row],[Durée]],1)</f>
        <v>0.54166666666666663</v>
      </c>
      <c r="D18" s="75">
        <v>2.7777777777777779E-3</v>
      </c>
      <c r="E1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8" s="64"/>
    </row>
    <row r="19" spans="1:6" ht="16" x14ac:dyDescent="0.2">
      <c r="A19" s="39">
        <f t="shared" si="0"/>
        <v>0.54166666666666663</v>
      </c>
      <c r="B19" s="82" t="s">
        <v>22</v>
      </c>
      <c r="C19" s="73">
        <f>MOD(SAMEDI23[[#This Row],[Heure ]]+SAMEDI23[[#This Row],[Durée]],1)</f>
        <v>0.54583333333333328</v>
      </c>
      <c r="D19" s="75">
        <v>4.1666666666666666E-3</v>
      </c>
      <c r="E1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19" s="64"/>
    </row>
    <row r="20" spans="1:6" ht="16" x14ac:dyDescent="0.2">
      <c r="A20" s="39">
        <f t="shared" si="0"/>
        <v>0.54583333333333328</v>
      </c>
      <c r="B20" s="82" t="s">
        <v>25</v>
      </c>
      <c r="C20" s="72">
        <f>MOD(SAMEDI23[[#This Row],[Heure ]]+SAMEDI23[[#This Row],[Durée]],1)</f>
        <v>0.54999999999999993</v>
      </c>
      <c r="D20" s="75">
        <v>4.1666666666666666E-3</v>
      </c>
      <c r="E2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F20" s="64"/>
    </row>
    <row r="21" spans="1:6" ht="16" x14ac:dyDescent="0.2">
      <c r="A21" s="39">
        <f t="shared" si="0"/>
        <v>0.54999999999999993</v>
      </c>
      <c r="B21" s="82" t="s">
        <v>33</v>
      </c>
      <c r="C21" s="73">
        <f>MOD(SAMEDI23[[#This Row],[Heure ]]+SAMEDI23[[#This Row],[Durée]],1)</f>
        <v>0.55138888888888882</v>
      </c>
      <c r="D21" s="75">
        <v>1.3888888888888889E-3</v>
      </c>
      <c r="E2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1" s="64"/>
    </row>
    <row r="22" spans="1:6" ht="16" x14ac:dyDescent="0.2">
      <c r="A22" s="39">
        <f t="shared" si="0"/>
        <v>0.55138888888888882</v>
      </c>
      <c r="B22" s="82" t="s">
        <v>17</v>
      </c>
      <c r="C22" s="72">
        <f>MOD(SAMEDI23[[#This Row],[Heure ]]+SAMEDI23[[#This Row],[Durée]],1)</f>
        <v>0.55347222222222214</v>
      </c>
      <c r="D22" s="75">
        <v>2.0833333333333333E-3</v>
      </c>
      <c r="E2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2" s="64"/>
    </row>
    <row r="23" spans="1:6" ht="32" x14ac:dyDescent="0.2">
      <c r="A23" s="39">
        <f t="shared" si="0"/>
        <v>0.55347222222222214</v>
      </c>
      <c r="B23" s="82" t="s">
        <v>26</v>
      </c>
      <c r="C23" s="73">
        <f>MOD(SAMEDI23[[#This Row],[Heure ]]+SAMEDI23[[#This Row],[Durée]],1)</f>
        <v>0.55902777777777768</v>
      </c>
      <c r="D23" s="75">
        <v>5.5555555555555558E-3</v>
      </c>
      <c r="E2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F23" s="64"/>
    </row>
    <row r="24" spans="1:6" ht="16" x14ac:dyDescent="0.2">
      <c r="A24" s="39">
        <f t="shared" si="0"/>
        <v>0.55902777777777768</v>
      </c>
      <c r="B24" s="82" t="s">
        <v>27</v>
      </c>
      <c r="C24" s="72">
        <f>MOD(SAMEDI23[[#This Row],[Heure ]]+SAMEDI23[[#This Row],[Durée]],1)</f>
        <v>0.57638888888888884</v>
      </c>
      <c r="D24" s="75">
        <v>1.7361111111111112E-2</v>
      </c>
      <c r="E2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4" s="64"/>
    </row>
    <row r="25" spans="1:6" ht="16" x14ac:dyDescent="0.2">
      <c r="A25" s="39">
        <f t="shared" si="0"/>
        <v>0.57638888888888884</v>
      </c>
      <c r="B25" s="82" t="s">
        <v>21</v>
      </c>
      <c r="C25" s="73">
        <f>MOD(SAMEDI23[[#This Row],[Heure ]]+SAMEDI23[[#This Row],[Durée]],1)</f>
        <v>0.58055555555555549</v>
      </c>
      <c r="D25" s="75">
        <v>4.1666666666666666E-3</v>
      </c>
      <c r="E2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5" s="64"/>
    </row>
    <row r="26" spans="1:6" ht="16" x14ac:dyDescent="0.2">
      <c r="A26" s="39">
        <f t="shared" si="0"/>
        <v>0.58055555555555549</v>
      </c>
      <c r="B26" s="82" t="s">
        <v>18</v>
      </c>
      <c r="C26" s="72">
        <f>MOD(SAMEDI23[[#This Row],[Heure ]]+SAMEDI23[[#This Row],[Durée]],1)</f>
        <v>0.58333333333333326</v>
      </c>
      <c r="D26" s="75">
        <v>2.7777777777777779E-3</v>
      </c>
      <c r="E2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6" s="64"/>
    </row>
    <row r="27" spans="1:6" ht="16" x14ac:dyDescent="0.2">
      <c r="A27" s="39">
        <f t="shared" si="0"/>
        <v>0.58333333333333326</v>
      </c>
      <c r="B27" s="82" t="s">
        <v>14</v>
      </c>
      <c r="C27" s="73">
        <f>MOD(SAMEDI23[[#This Row],[Heure ]]+SAMEDI23[[#This Row],[Durée]],1)</f>
        <v>0.59166666666666656</v>
      </c>
      <c r="D27" s="75">
        <v>8.3333333333333332E-3</v>
      </c>
      <c r="E2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7" s="64"/>
    </row>
    <row r="28" spans="1:6" ht="16" x14ac:dyDescent="0.2">
      <c r="A28" s="39">
        <f t="shared" si="0"/>
        <v>0.59166666666666656</v>
      </c>
      <c r="B28" s="82" t="s">
        <v>16</v>
      </c>
      <c r="C28" s="72">
        <f>MOD(SAMEDI23[[#This Row],[Heure ]]+SAMEDI23[[#This Row],[Durée]],1)</f>
        <v>0.59999999999999987</v>
      </c>
      <c r="D28" s="75">
        <v>8.3333333333333332E-3</v>
      </c>
      <c r="E2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8" s="64"/>
    </row>
    <row r="29" spans="1:6" ht="16" x14ac:dyDescent="0.2">
      <c r="A29" s="39">
        <f t="shared" si="0"/>
        <v>0.59999999999999987</v>
      </c>
      <c r="B29" s="82" t="s">
        <v>21</v>
      </c>
      <c r="C29" s="73">
        <f>MOD(SAMEDI23[[#This Row],[Heure ]]+SAMEDI23[[#This Row],[Durée]],1)</f>
        <v>0.60416666666666652</v>
      </c>
      <c r="D29" s="75">
        <v>4.1666666666666666E-3</v>
      </c>
      <c r="E2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29" s="64"/>
    </row>
    <row r="30" spans="1:6" ht="16" x14ac:dyDescent="0.2">
      <c r="A30" s="39">
        <f t="shared" si="0"/>
        <v>0.60416666666666652</v>
      </c>
      <c r="B30" s="82" t="s">
        <v>28</v>
      </c>
      <c r="C30" s="72">
        <f>MOD(SAMEDI23[[#This Row],[Heure ]]+SAMEDI23[[#This Row],[Durée]],1)</f>
        <v>0.63194444444444431</v>
      </c>
      <c r="D30" s="75">
        <v>2.7777777777777776E-2</v>
      </c>
      <c r="E3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Cours de gym pour seniors</v>
      </c>
      <c r="F30" s="64"/>
    </row>
    <row r="31" spans="1:6" ht="16" x14ac:dyDescent="0.2">
      <c r="A31" s="39">
        <f>MOD(A30+D30,1)</f>
        <v>0.63194444444444431</v>
      </c>
      <c r="B31" s="82" t="s">
        <v>18</v>
      </c>
      <c r="C31" s="73">
        <f>MOD(SAMEDI23[[#This Row],[Heure ]]+SAMEDI23[[#This Row],[Durée]],1)</f>
        <v>0.63472222222222208</v>
      </c>
      <c r="D31" s="75">
        <v>2.7777777777777779E-3</v>
      </c>
      <c r="E3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1" s="64"/>
    </row>
    <row r="32" spans="1:6" ht="16" x14ac:dyDescent="0.2">
      <c r="A32" s="39">
        <f t="shared" si="0"/>
        <v>0.63472222222222208</v>
      </c>
      <c r="B32" s="82" t="s">
        <v>44</v>
      </c>
      <c r="C32" s="72">
        <f>MOD(SAMEDI23[[#This Row],[Heure ]]+SAMEDI23[[#This Row],[Durée]],1)</f>
        <v>0.64305555555555538</v>
      </c>
      <c r="D32" s="75">
        <v>8.3333333333333332E-3</v>
      </c>
      <c r="E3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2" s="64"/>
    </row>
    <row r="33" spans="1:6" ht="16" x14ac:dyDescent="0.2">
      <c r="A33" s="39">
        <f t="shared" si="0"/>
        <v>0.64305555555555538</v>
      </c>
      <c r="B33" s="82" t="s">
        <v>17</v>
      </c>
      <c r="C33" s="73">
        <f>MOD(SAMEDI23[[#This Row],[Heure ]]+SAMEDI23[[#This Row],[Durée]],1)</f>
        <v>0.64583333333333315</v>
      </c>
      <c r="D33" s="75">
        <v>2.7777777777777779E-3</v>
      </c>
      <c r="E3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3" s="64"/>
    </row>
    <row r="34" spans="1:6" ht="16" x14ac:dyDescent="0.2">
      <c r="A34" s="39">
        <f t="shared" si="0"/>
        <v>0.64583333333333315</v>
      </c>
      <c r="B34" s="82" t="s">
        <v>37</v>
      </c>
      <c r="C34" s="72">
        <f>MOD(SAMEDI23[[#This Row],[Heure ]]+SAMEDI23[[#This Row],[Durée]],1)</f>
        <v>0.66388888888888875</v>
      </c>
      <c r="D34" s="75">
        <v>1.8055555555555557E-2</v>
      </c>
      <c r="E3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4" s="64"/>
    </row>
    <row r="35" spans="1:6" ht="16" x14ac:dyDescent="0.2">
      <c r="A35" s="39">
        <f t="shared" si="0"/>
        <v>0.66388888888888875</v>
      </c>
      <c r="B35" s="82" t="s">
        <v>18</v>
      </c>
      <c r="C35" s="73">
        <f>MOD(SAMEDI23[[#This Row],[Heure ]]+SAMEDI23[[#This Row],[Durée]],1)</f>
        <v>0.66666666666666652</v>
      </c>
      <c r="D35" s="75">
        <v>2.7777777777777779E-3</v>
      </c>
      <c r="E3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5" s="64"/>
    </row>
    <row r="36" spans="1:6" ht="16" x14ac:dyDescent="0.2">
      <c r="A36" s="39">
        <f t="shared" si="0"/>
        <v>0.66666666666666652</v>
      </c>
      <c r="B36" s="82" t="s">
        <v>40</v>
      </c>
      <c r="C36" s="72">
        <f>MOD(SAMEDI23[[#This Row],[Heure ]]+SAMEDI23[[#This Row],[Durée]],1)</f>
        <v>0.68472222222222212</v>
      </c>
      <c r="D36" s="75">
        <v>1.8055555555555557E-2</v>
      </c>
      <c r="E3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6" s="64"/>
    </row>
    <row r="37" spans="1:6" ht="16" x14ac:dyDescent="0.2">
      <c r="A37" s="39">
        <f t="shared" si="0"/>
        <v>0.68472222222222212</v>
      </c>
      <c r="B37" s="82" t="s">
        <v>14</v>
      </c>
      <c r="C37" s="73">
        <f>MOD(SAMEDI23[[#This Row],[Heure ]]+SAMEDI23[[#This Row],[Durée]],1)</f>
        <v>0.69305555555555542</v>
      </c>
      <c r="D37" s="75">
        <v>8.3333333333333332E-3</v>
      </c>
      <c r="E3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7" s="64"/>
    </row>
    <row r="38" spans="1:6" ht="16" x14ac:dyDescent="0.2">
      <c r="A38" s="39">
        <f t="shared" si="0"/>
        <v>0.69305555555555542</v>
      </c>
      <c r="B38" s="82" t="s">
        <v>16</v>
      </c>
      <c r="C38" s="72">
        <f>MOD(SAMEDI23[[#This Row],[Heure ]]+SAMEDI23[[#This Row],[Durée]],1)</f>
        <v>0.70138888888888873</v>
      </c>
      <c r="D38" s="75">
        <v>8.3333333333333332E-3</v>
      </c>
      <c r="E3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38" s="64"/>
    </row>
    <row r="39" spans="1:6" ht="32" x14ac:dyDescent="0.2">
      <c r="A39" s="39">
        <f t="shared" si="0"/>
        <v>0.70138888888888873</v>
      </c>
      <c r="B39" s="82" t="s">
        <v>23</v>
      </c>
      <c r="C39" s="73">
        <f>MOD(SAMEDI23[[#This Row],[Heure ]]+SAMEDI23[[#This Row],[Durée]],1)</f>
        <v>0.70694444444444426</v>
      </c>
      <c r="D39" s="75">
        <v>5.5555555555555558E-3</v>
      </c>
      <c r="E3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rendez-vous sportif des clubs du Servette (football, hockey, rugby)</v>
      </c>
      <c r="F39" s="64"/>
    </row>
    <row r="40" spans="1:6" ht="16" x14ac:dyDescent="0.2">
      <c r="A40" s="39">
        <f t="shared" si="0"/>
        <v>0.70694444444444426</v>
      </c>
      <c r="B40" s="82" t="s">
        <v>18</v>
      </c>
      <c r="C40" s="72">
        <f>MOD(SAMEDI23[[#This Row],[Heure ]]+SAMEDI23[[#This Row],[Durée]],1)</f>
        <v>0.70833333333333315</v>
      </c>
      <c r="D40" s="75">
        <v>1.3888888888888889E-3</v>
      </c>
      <c r="E4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0" s="64"/>
    </row>
    <row r="41" spans="1:6" ht="16" x14ac:dyDescent="0.2">
      <c r="A41" s="39">
        <f t="shared" si="0"/>
        <v>0.70833333333333315</v>
      </c>
      <c r="B41" s="82" t="s">
        <v>45</v>
      </c>
      <c r="C41" s="73">
        <f>MOD(SAMEDI23[[#This Row],[Heure ]]+SAMEDI23[[#This Row],[Durée]],1)</f>
        <v>0.72638888888888875</v>
      </c>
      <c r="D41" s="75">
        <v>1.8055555555555557E-2</v>
      </c>
      <c r="E4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1" s="64"/>
    </row>
    <row r="42" spans="1:6" ht="16" x14ac:dyDescent="0.2">
      <c r="A42" s="39">
        <f t="shared" si="0"/>
        <v>0.72638888888888875</v>
      </c>
      <c r="B42" s="82" t="s">
        <v>19</v>
      </c>
      <c r="C42" s="72">
        <f>MOD(SAMEDI23[[#This Row],[Heure ]]+SAMEDI23[[#This Row],[Durée]],1)</f>
        <v>0.73472222222222205</v>
      </c>
      <c r="D42" s="75">
        <v>8.3333333333333332E-3</v>
      </c>
      <c r="E4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F42" s="64"/>
    </row>
    <row r="43" spans="1:6" ht="16" x14ac:dyDescent="0.2">
      <c r="A43" s="39">
        <f t="shared" si="0"/>
        <v>0.73472222222222205</v>
      </c>
      <c r="B43" s="82" t="s">
        <v>21</v>
      </c>
      <c r="C43" s="73">
        <f>MOD(SAMEDI23[[#This Row],[Heure ]]+SAMEDI23[[#This Row],[Durée]],1)</f>
        <v>0.73888888888888871</v>
      </c>
      <c r="D43" s="75">
        <v>4.1666666666666666E-3</v>
      </c>
      <c r="E4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3" s="64"/>
    </row>
    <row r="44" spans="1:6" ht="32" x14ac:dyDescent="0.2">
      <c r="A44" s="39">
        <f t="shared" si="0"/>
        <v>0.73888888888888871</v>
      </c>
      <c r="B44" s="82" t="s">
        <v>26</v>
      </c>
      <c r="C44" s="72">
        <f>MOD(SAMEDI23[[#This Row],[Heure ]]+SAMEDI23[[#This Row],[Durée]],1)</f>
        <v>0.74444444444444424</v>
      </c>
      <c r="D44" s="75">
        <v>5.5555555555555558E-3</v>
      </c>
      <c r="E4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F44" s="64"/>
    </row>
    <row r="45" spans="1:6" ht="16" x14ac:dyDescent="0.2">
      <c r="A45" s="39">
        <f t="shared" si="0"/>
        <v>0.74444444444444424</v>
      </c>
      <c r="B45" s="82" t="s">
        <v>17</v>
      </c>
      <c r="C45" s="73">
        <f>MOD(SAMEDI23[[#This Row],[Heure ]]+SAMEDI23[[#This Row],[Durée]],1)</f>
        <v>0.74722222222222201</v>
      </c>
      <c r="D45" s="75">
        <v>2.7777777777777779E-3</v>
      </c>
      <c r="E4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5" s="64"/>
    </row>
    <row r="46" spans="1:6" ht="16" x14ac:dyDescent="0.2">
      <c r="A46" s="39">
        <f t="shared" si="0"/>
        <v>0.74722222222222201</v>
      </c>
      <c r="B46" s="82" t="s">
        <v>18</v>
      </c>
      <c r="C46" s="72">
        <f>MOD(SAMEDI23[[#This Row],[Heure ]]+SAMEDI23[[#This Row],[Durée]],1)</f>
        <v>0.74999999999999978</v>
      </c>
      <c r="D46" s="75">
        <v>2.7777777777777779E-3</v>
      </c>
      <c r="E4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6" s="64"/>
    </row>
    <row r="47" spans="1:6" ht="16" x14ac:dyDescent="0.2">
      <c r="A47" s="39">
        <f t="shared" si="0"/>
        <v>0.74999999999999978</v>
      </c>
      <c r="B47" s="82" t="s">
        <v>22</v>
      </c>
      <c r="C47" s="73">
        <f>MOD(SAMEDI23[[#This Row],[Heure ]]+SAMEDI23[[#This Row],[Durée]],1)</f>
        <v>0.75416666666666643</v>
      </c>
      <c r="D47" s="75">
        <v>4.1666666666666666E-3</v>
      </c>
      <c r="E4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7" s="64"/>
    </row>
    <row r="48" spans="1:6" ht="16" x14ac:dyDescent="0.2">
      <c r="A48" s="39">
        <f>MOD(A47+D47,1)</f>
        <v>0.75416666666666643</v>
      </c>
      <c r="B48" s="82" t="s">
        <v>25</v>
      </c>
      <c r="C48" s="72">
        <f>MOD(SAMEDI23[[#This Row],[Heure ]]+SAMEDI23[[#This Row],[Durée]],1)</f>
        <v>0.75833333333333308</v>
      </c>
      <c r="D48" s="75">
        <v>4.1666666666666666E-3</v>
      </c>
      <c r="E4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F48" s="64"/>
    </row>
    <row r="49" spans="1:6" ht="16" x14ac:dyDescent="0.2">
      <c r="A49" s="39">
        <f t="shared" si="0"/>
        <v>0.75833333333333308</v>
      </c>
      <c r="B49" s="82" t="s">
        <v>33</v>
      </c>
      <c r="C49" s="73">
        <f>MOD(SAMEDI23[[#This Row],[Heure ]]+SAMEDI23[[#This Row],[Durée]],1)</f>
        <v>0.75972222222222197</v>
      </c>
      <c r="D49" s="75">
        <v>1.3888888888888889E-3</v>
      </c>
      <c r="E4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49" s="64"/>
    </row>
    <row r="50" spans="1:6" ht="16" x14ac:dyDescent="0.2">
      <c r="A50" s="39">
        <f t="shared" si="0"/>
        <v>0.75972222222222197</v>
      </c>
      <c r="B50" s="82" t="s">
        <v>17</v>
      </c>
      <c r="C50" s="72">
        <f>MOD(SAMEDI23[[#This Row],[Heure ]]+SAMEDI23[[#This Row],[Durée]],1)</f>
        <v>0.76249999999999973</v>
      </c>
      <c r="D50" s="75">
        <v>2.7777777777777779E-3</v>
      </c>
      <c r="E5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0" s="64"/>
    </row>
    <row r="51" spans="1:6" ht="32" x14ac:dyDescent="0.2">
      <c r="A51" s="39">
        <f t="shared" si="0"/>
        <v>0.76249999999999973</v>
      </c>
      <c r="B51" s="82" t="s">
        <v>26</v>
      </c>
      <c r="C51" s="73">
        <f>MOD(SAMEDI23[[#This Row],[Heure ]]+SAMEDI23[[#This Row],[Durée]],1)</f>
        <v>0.76805555555555527</v>
      </c>
      <c r="D51" s="75">
        <v>5.5555555555555558E-3</v>
      </c>
      <c r="E5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F51" s="64"/>
    </row>
    <row r="52" spans="1:6" ht="16" x14ac:dyDescent="0.2">
      <c r="A52" s="39">
        <f t="shared" si="0"/>
        <v>0.76805555555555527</v>
      </c>
      <c r="B52" s="82" t="s">
        <v>18</v>
      </c>
      <c r="C52" s="72">
        <f>MOD(SAMEDI23[[#This Row],[Heure ]]+SAMEDI23[[#This Row],[Durée]],1)</f>
        <v>0.77083333333333304</v>
      </c>
      <c r="D52" s="75">
        <v>2.7777777777777779E-3</v>
      </c>
      <c r="E5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2" s="64"/>
    </row>
    <row r="53" spans="1:6" ht="16" x14ac:dyDescent="0.2">
      <c r="A53" s="39">
        <f t="shared" si="0"/>
        <v>0.77083333333333304</v>
      </c>
      <c r="B53" s="82" t="s">
        <v>14</v>
      </c>
      <c r="C53" s="73">
        <f>MOD(SAMEDI23[[#This Row],[Heure ]]+SAMEDI23[[#This Row],[Durée]],1)</f>
        <v>0.77916666666666634</v>
      </c>
      <c r="D53" s="75">
        <v>8.3333333333333332E-3</v>
      </c>
      <c r="E5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3" s="64"/>
    </row>
    <row r="54" spans="1:6" ht="16" x14ac:dyDescent="0.2">
      <c r="A54" s="39">
        <f t="shared" si="0"/>
        <v>0.77916666666666634</v>
      </c>
      <c r="B54" s="82" t="s">
        <v>76</v>
      </c>
      <c r="C54" s="72">
        <f>MOD(SAMEDI23[[#This Row],[Heure ]]+SAMEDI23[[#This Row],[Durée]],1)</f>
        <v>0.78749999999999964</v>
      </c>
      <c r="D54" s="75">
        <v>8.3333333333333332E-3</v>
      </c>
      <c r="E5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magazine sur la nature proposé par Coline Utz</v>
      </c>
      <c r="F54" s="64"/>
    </row>
    <row r="55" spans="1:6" ht="16" x14ac:dyDescent="0.2">
      <c r="A55" s="39">
        <f t="shared" si="0"/>
        <v>0.78749999999999964</v>
      </c>
      <c r="B55" s="82" t="s">
        <v>17</v>
      </c>
      <c r="C55" s="73">
        <f>MOD(SAMEDI23[[#This Row],[Heure ]]+SAMEDI23[[#This Row],[Durée]],1)</f>
        <v>0.78888888888888853</v>
      </c>
      <c r="D55" s="75">
        <v>1.3888888888888889E-3</v>
      </c>
      <c r="E5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5" s="64"/>
    </row>
    <row r="56" spans="1:6" ht="16" x14ac:dyDescent="0.2">
      <c r="A56" s="39">
        <f t="shared" si="0"/>
        <v>0.78888888888888853</v>
      </c>
      <c r="B56" s="82" t="s">
        <v>18</v>
      </c>
      <c r="C56" s="72">
        <f>MOD(SAMEDI23[[#This Row],[Heure ]]+SAMEDI23[[#This Row],[Durée]],1)</f>
        <v>0.7916666666666663</v>
      </c>
      <c r="D56" s="75">
        <v>2.7777777777777779E-3</v>
      </c>
      <c r="E5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6" s="64"/>
    </row>
    <row r="57" spans="1:6" ht="16" x14ac:dyDescent="0.2">
      <c r="A57" s="39">
        <f t="shared" si="0"/>
        <v>0.7916666666666663</v>
      </c>
      <c r="B57" s="82" t="s">
        <v>77</v>
      </c>
      <c r="C57" s="73">
        <f>MOD(SAMEDI23[[#This Row],[Heure ]]+SAMEDI23[[#This Row],[Durée]],1)</f>
        <v>0.8097222222222219</v>
      </c>
      <c r="D57" s="75">
        <v>1.8055555555555557E-2</v>
      </c>
      <c r="E5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L’émission transfrontalière présentée par Céline Argento</v>
      </c>
      <c r="F57" s="64"/>
    </row>
    <row r="58" spans="1:6" ht="16" x14ac:dyDescent="0.2">
      <c r="A58" s="39">
        <f t="shared" si="0"/>
        <v>0.8097222222222219</v>
      </c>
      <c r="B58" s="82" t="s">
        <v>18</v>
      </c>
      <c r="C58" s="72">
        <f>MOD(SAMEDI23[[#This Row],[Heure ]]+SAMEDI23[[#This Row],[Durée]],1)</f>
        <v>0.81249999999999967</v>
      </c>
      <c r="D58" s="75">
        <v>2.7777777777777779E-3</v>
      </c>
      <c r="E5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58" s="64"/>
    </row>
    <row r="59" spans="1:6" ht="16" x14ac:dyDescent="0.2">
      <c r="A59" s="39">
        <f t="shared" si="0"/>
        <v>0.81249999999999967</v>
      </c>
      <c r="B59" s="82" t="s">
        <v>73</v>
      </c>
      <c r="C59" s="73">
        <f>MOD(SAMEDI23[[#This Row],[Heure ]]+SAMEDI23[[#This Row],[Durée]],1)</f>
        <v>0.83055555555555527</v>
      </c>
      <c r="D59" s="75">
        <v>1.8055555555555557E-2</v>
      </c>
      <c r="E5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de la durabilité présenté par Philippe Verdier</v>
      </c>
      <c r="F59" s="64"/>
    </row>
    <row r="60" spans="1:6" ht="16" x14ac:dyDescent="0.2">
      <c r="A60" s="39">
        <f t="shared" si="0"/>
        <v>0.83055555555555527</v>
      </c>
      <c r="B60" s="82" t="s">
        <v>18</v>
      </c>
      <c r="C60" s="72">
        <f>MOD(SAMEDI23[[#This Row],[Heure ]]+SAMEDI23[[#This Row],[Durée]],1)</f>
        <v>0.83333333333333304</v>
      </c>
      <c r="D60" s="75">
        <v>2.7777777777777779E-3</v>
      </c>
      <c r="E6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0" s="64"/>
    </row>
    <row r="61" spans="1:6" ht="16" x14ac:dyDescent="0.2">
      <c r="A61" s="39">
        <f t="shared" si="0"/>
        <v>0.83333333333333304</v>
      </c>
      <c r="B61" s="82" t="s">
        <v>56</v>
      </c>
      <c r="C61" s="73">
        <f>MOD(SAMEDI23[[#This Row],[Heure ]]+SAMEDI23[[#This Row],[Durée]],1)</f>
        <v>0.84999999999999976</v>
      </c>
      <c r="D61" s="75">
        <v>1.6666666666666666E-2</v>
      </c>
      <c r="E6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1" s="64"/>
    </row>
    <row r="62" spans="1:6" ht="16" x14ac:dyDescent="0.2">
      <c r="A62" s="39">
        <f t="shared" si="0"/>
        <v>0.84999999999999976</v>
      </c>
      <c r="B62" s="82" t="s">
        <v>78</v>
      </c>
      <c r="C62" s="72">
        <f>MOD(SAMEDI23[[#This Row],[Heure ]]+SAMEDI23[[#This Row],[Durée]],1)</f>
        <v>0.85138888888888864</v>
      </c>
      <c r="D62" s="75">
        <v>1.3888888888888889E-3</v>
      </c>
      <c r="E6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L’agenda du week-end proposé par Ellen Batelaan</v>
      </c>
      <c r="F62" s="64"/>
    </row>
    <row r="63" spans="1:6" ht="16" x14ac:dyDescent="0.2">
      <c r="A63" s="39">
        <f t="shared" si="0"/>
        <v>0.85138888888888864</v>
      </c>
      <c r="B63" s="82" t="s">
        <v>18</v>
      </c>
      <c r="C63" s="73">
        <f>MOD(SAMEDI23[[#This Row],[Heure ]]+SAMEDI23[[#This Row],[Durée]],1)</f>
        <v>0.85416666666666641</v>
      </c>
      <c r="D63" s="75">
        <v>2.7777777777777779E-3</v>
      </c>
      <c r="E6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3" s="64"/>
    </row>
    <row r="64" spans="1:6" ht="16" x14ac:dyDescent="0.2">
      <c r="A64" s="39">
        <f t="shared" si="0"/>
        <v>0.85416666666666641</v>
      </c>
      <c r="B64" s="82" t="s">
        <v>57</v>
      </c>
      <c r="C64" s="72">
        <f>MOD(SAMEDI23[[#This Row],[Heure ]]+SAMEDI23[[#This Row],[Durée]],1)</f>
        <v>0.87222222222222201</v>
      </c>
      <c r="D64" s="75">
        <v>1.8055555555555557E-2</v>
      </c>
      <c r="E6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4" s="64"/>
    </row>
    <row r="65" spans="1:6" ht="16" x14ac:dyDescent="0.2">
      <c r="A65" s="39">
        <f t="shared" si="0"/>
        <v>0.87222222222222201</v>
      </c>
      <c r="B65" s="82" t="s">
        <v>18</v>
      </c>
      <c r="C65" s="73">
        <f>MOD(SAMEDI23[[#This Row],[Heure ]]+SAMEDI23[[#This Row],[Durée]],1)</f>
        <v>0.87499999999999978</v>
      </c>
      <c r="D65" s="75">
        <v>2.7777777777777779E-3</v>
      </c>
      <c r="E6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5" s="64"/>
    </row>
    <row r="66" spans="1:6" ht="16" x14ac:dyDescent="0.2">
      <c r="A66" s="39">
        <f t="shared" si="0"/>
        <v>0.87499999999999978</v>
      </c>
      <c r="B66" s="82" t="s">
        <v>58</v>
      </c>
      <c r="C66" s="72">
        <f>MOD(SAMEDI23[[#This Row],[Heure ]]+SAMEDI23[[#This Row],[Durée]],1)</f>
        <v>0.89305555555555538</v>
      </c>
      <c r="D66" s="75">
        <v>1.8055555555555557E-2</v>
      </c>
      <c r="E6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6" s="64"/>
    </row>
    <row r="67" spans="1:6" ht="16" x14ac:dyDescent="0.2">
      <c r="A67" s="39">
        <f>MOD(A66+D66,1)</f>
        <v>0.89305555555555538</v>
      </c>
      <c r="B67" s="82" t="s">
        <v>18</v>
      </c>
      <c r="C67" s="73">
        <f>MOD(SAMEDI23[[#This Row],[Heure ]]+SAMEDI23[[#This Row],[Durée]],1)</f>
        <v>0.89583333333333315</v>
      </c>
      <c r="D67" s="75">
        <v>2.7777777777777779E-3</v>
      </c>
      <c r="E6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7" s="64"/>
    </row>
    <row r="68" spans="1:6" ht="16" x14ac:dyDescent="0.2">
      <c r="A68" s="39">
        <f t="shared" si="0"/>
        <v>0.89583333333333315</v>
      </c>
      <c r="B68" s="82" t="s">
        <v>19</v>
      </c>
      <c r="C68" s="72">
        <f>MOD(SAMEDI23[[#This Row],[Heure ]]+SAMEDI23[[#This Row],[Durée]],1)</f>
        <v>0.90416666666666645</v>
      </c>
      <c r="D68" s="75">
        <v>8.3333333333333332E-3</v>
      </c>
      <c r="E6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F68" s="64"/>
    </row>
    <row r="69" spans="1:6" ht="16" x14ac:dyDescent="0.2">
      <c r="A69" s="39">
        <f t="shared" ref="A69:A72" si="1">MOD(A68+D68,1)</f>
        <v>0.90416666666666645</v>
      </c>
      <c r="B69" s="82" t="s">
        <v>22</v>
      </c>
      <c r="C69" s="73">
        <f>MOD(SAMEDI23[[#This Row],[Heure ]]+SAMEDI23[[#This Row],[Durée]],1)</f>
        <v>0.9083333333333331</v>
      </c>
      <c r="D69" s="75">
        <v>4.1666666666666666E-3</v>
      </c>
      <c r="E6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69" s="64"/>
    </row>
    <row r="70" spans="1:6" ht="32" x14ac:dyDescent="0.2">
      <c r="A70" s="39">
        <f t="shared" si="1"/>
        <v>0.9083333333333331</v>
      </c>
      <c r="B70" s="82" t="s">
        <v>26</v>
      </c>
      <c r="C70" s="72">
        <f>MOD(SAMEDI23[[#This Row],[Heure ]]+SAMEDI23[[#This Row],[Durée]],1)</f>
        <v>0.91388888888888864</v>
      </c>
      <c r="D70" s="75">
        <v>5.5555555555555558E-3</v>
      </c>
      <c r="E7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F70" s="64"/>
    </row>
    <row r="71" spans="1:6" ht="16" x14ac:dyDescent="0.2">
      <c r="A71" s="39">
        <f t="shared" si="1"/>
        <v>0.91388888888888864</v>
      </c>
      <c r="B71" s="82" t="s">
        <v>18</v>
      </c>
      <c r="C71" s="73">
        <f>MOD(SAMEDI23[[#This Row],[Heure ]]+SAMEDI23[[#This Row],[Durée]],1)</f>
        <v>0.91666666666666641</v>
      </c>
      <c r="D71" s="75">
        <v>2.7777777777777779E-3</v>
      </c>
      <c r="E7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71" s="64"/>
    </row>
    <row r="72" spans="1:6" ht="32" x14ac:dyDescent="0.2">
      <c r="A72" s="39">
        <f t="shared" si="1"/>
        <v>0.91666666666666641</v>
      </c>
      <c r="B72" s="82" t="s">
        <v>79</v>
      </c>
      <c r="C72" s="72">
        <f>MOD(SAMEDI23[[#This Row],[Heure ]]+SAMEDI23[[#This Row],[Durée]],1)</f>
        <v>0.93472222222222201</v>
      </c>
      <c r="D72" s="75">
        <v>1.8055555555555557E-2</v>
      </c>
      <c r="E7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réalisé par des personnes en situation de handicap de la Fondation Clair Bois</v>
      </c>
      <c r="F72" s="64"/>
    </row>
    <row r="73" spans="1:6" ht="16" x14ac:dyDescent="0.2">
      <c r="A73" s="39">
        <f>MOD(A72+D72,1)</f>
        <v>0.93472222222222201</v>
      </c>
      <c r="B73" s="82" t="s">
        <v>18</v>
      </c>
      <c r="C73" s="73">
        <f>MOD(SAMEDI23[[#This Row],[Heure ]]+SAMEDI23[[#This Row],[Durée]],1)</f>
        <v>0.93749999999999978</v>
      </c>
      <c r="D73" s="75">
        <v>2.7777777777777779E-3</v>
      </c>
      <c r="E7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73" s="64"/>
    </row>
    <row r="74" spans="1:6" ht="16" x14ac:dyDescent="0.2">
      <c r="A74" s="39">
        <f t="shared" ref="A74:A79" si="2">MOD(A73+D73,1)</f>
        <v>0.93749999999999978</v>
      </c>
      <c r="B74" s="82" t="s">
        <v>69</v>
      </c>
      <c r="C74" s="72">
        <f>MOD(SAMEDI23[[#This Row],[Heure ]]+SAMEDI23[[#This Row],[Durée]],1)</f>
        <v>0.94166666666666643</v>
      </c>
      <c r="D74" s="75">
        <v>4.1666666666666666E-3</v>
      </c>
      <c r="E74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La culture à Genève c’est Cult.</v>
      </c>
      <c r="F74" s="64"/>
    </row>
    <row r="75" spans="1:6" ht="16" x14ac:dyDescent="0.2">
      <c r="A75" s="39">
        <f t="shared" si="2"/>
        <v>0.94166666666666643</v>
      </c>
      <c r="B75" s="82" t="s">
        <v>25</v>
      </c>
      <c r="C75" s="73">
        <f>MOD(SAMEDI23[[#This Row],[Heure ]]+SAMEDI23[[#This Row],[Durée]],1)</f>
        <v>0.94583333333333308</v>
      </c>
      <c r="D75" s="75">
        <v>4.1666666666666666E-3</v>
      </c>
      <c r="E75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F75" s="64"/>
    </row>
    <row r="76" spans="1:6" ht="32" x14ac:dyDescent="0.2">
      <c r="A76" s="39">
        <f t="shared" si="2"/>
        <v>0.94583333333333308</v>
      </c>
      <c r="B76" s="82" t="s">
        <v>26</v>
      </c>
      <c r="C76" s="72">
        <f>MOD(SAMEDI23[[#This Row],[Heure ]]+SAMEDI23[[#This Row],[Durée]],1)</f>
        <v>0.95138888888888862</v>
      </c>
      <c r="D76" s="75">
        <v>5.5555555555555558E-3</v>
      </c>
      <c r="E76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F76" s="64"/>
    </row>
    <row r="77" spans="1:6" ht="16" x14ac:dyDescent="0.2">
      <c r="A77" s="39">
        <f t="shared" si="2"/>
        <v>0.95138888888888862</v>
      </c>
      <c r="B77" s="82" t="s">
        <v>17</v>
      </c>
      <c r="C77" s="73">
        <f>MOD(SAMEDI23[[#This Row],[Heure ]]+SAMEDI23[[#This Row],[Durée]],1)</f>
        <v>0.95555555555555527</v>
      </c>
      <c r="D77" s="75">
        <v>4.1666666666666666E-3</v>
      </c>
      <c r="E77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77" s="64"/>
    </row>
    <row r="78" spans="1:6" ht="16" x14ac:dyDescent="0.2">
      <c r="A78" s="39">
        <f t="shared" si="2"/>
        <v>0.95555555555555527</v>
      </c>
      <c r="B78" s="82" t="s">
        <v>18</v>
      </c>
      <c r="C78" s="72">
        <f>MOD(SAMEDI23[[#This Row],[Heure ]]+SAMEDI23[[#This Row],[Durée]],1)</f>
        <v>0.95833333333333304</v>
      </c>
      <c r="D78" s="75">
        <v>2.7777777777777779E-3</v>
      </c>
      <c r="E78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78" s="64"/>
    </row>
    <row r="79" spans="1:6" ht="32" x14ac:dyDescent="0.2">
      <c r="A79" s="39">
        <f t="shared" si="2"/>
        <v>0.95833333333333304</v>
      </c>
      <c r="B79" s="82" t="s">
        <v>24</v>
      </c>
      <c r="C79" s="73">
        <f>MOD(SAMEDI23[[#This Row],[Heure ]]+SAMEDI23[[#This Row],[Durée]],1)</f>
        <v>0.97499999999999976</v>
      </c>
      <c r="D79" s="75">
        <v>1.6666666666666666E-2</v>
      </c>
      <c r="E79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magazine du terroir genevois présenté par Valentin Emery</v>
      </c>
      <c r="F79" s="64"/>
    </row>
    <row r="80" spans="1:6" ht="16" x14ac:dyDescent="0.2">
      <c r="A80" s="39">
        <f>MOD(A79+D79,1)</f>
        <v>0.97499999999999976</v>
      </c>
      <c r="B80" s="82" t="s">
        <v>17</v>
      </c>
      <c r="C80" s="72">
        <f>MOD(SAMEDI23[[#This Row],[Heure ]]+SAMEDI23[[#This Row],[Durée]],1)</f>
        <v>0.97638888888888864</v>
      </c>
      <c r="D80" s="75">
        <v>1.3888888888888889E-3</v>
      </c>
      <c r="E80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80" s="64"/>
    </row>
    <row r="81" spans="1:6" ht="16" x14ac:dyDescent="0.2">
      <c r="A81" s="39">
        <f t="shared" ref="A81:A84" si="3">MOD(A80+D80,1)</f>
        <v>0.97638888888888864</v>
      </c>
      <c r="B81" s="82" t="s">
        <v>18</v>
      </c>
      <c r="C81" s="73">
        <f>MOD(SAMEDI23[[#This Row],[Heure ]]+SAMEDI23[[#This Row],[Durée]],1)</f>
        <v>0.97916666666666641</v>
      </c>
      <c r="D81" s="75">
        <v>2.7777777777777779E-3</v>
      </c>
      <c r="E81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81" s="64"/>
    </row>
    <row r="82" spans="1:6" ht="16" x14ac:dyDescent="0.2">
      <c r="A82" s="39">
        <f t="shared" si="3"/>
        <v>0.97916666666666641</v>
      </c>
      <c r="B82" s="82" t="s">
        <v>73</v>
      </c>
      <c r="C82" s="72">
        <f>MOD(SAMEDI23[[#This Row],[Heure ]]+SAMEDI23[[#This Row],[Durée]],1)</f>
        <v>0.99722222222222201</v>
      </c>
      <c r="D82" s="75">
        <v>1.8055555555555557E-2</v>
      </c>
      <c r="E82" s="42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de la durabilité présenté par Philippe Verdier</v>
      </c>
      <c r="F82" s="64"/>
    </row>
    <row r="83" spans="1:6" ht="16" x14ac:dyDescent="0.2">
      <c r="A83" s="39">
        <f t="shared" si="3"/>
        <v>0.99722222222222201</v>
      </c>
      <c r="B83" s="82" t="s">
        <v>18</v>
      </c>
      <c r="C83" s="73">
        <f>MOD(SAMEDI23[[#This Row],[Heure ]]+SAMEDI23[[#This Row],[Durée]],1)</f>
        <v>0.99999999999999978</v>
      </c>
      <c r="D83" s="75">
        <v>2.7777777777777779E-3</v>
      </c>
      <c r="E83" s="43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83" s="64"/>
    </row>
    <row r="84" spans="1:6" ht="16" x14ac:dyDescent="0.2">
      <c r="A84" s="39">
        <f t="shared" si="3"/>
        <v>0.99999999999999978</v>
      </c>
      <c r="B84" s="82"/>
      <c r="C84" s="79">
        <f>MOD(SAMEDI23[[#This Row],[Heure ]]+SAMEDI23[[#This Row],[Durée]],1)</f>
        <v>0.99999999999999978</v>
      </c>
      <c r="D84" s="75"/>
      <c r="E84" s="3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F84" s="64"/>
    </row>
  </sheetData>
  <mergeCells count="1">
    <mergeCell ref="A1:F1"/>
  </mergeCells>
  <conditionalFormatting sqref="H2:I7 I9 H8:H9">
    <cfRule type="containsText" dxfId="40" priority="21" operator="containsText" text="REPLAY DIMANCHE">
      <formula>NOT(ISERROR(SEARCH("REPLAY DIMANCHE",H2)))</formula>
    </cfRule>
    <cfRule type="containsText" dxfId="39" priority="22" operator="containsText" text="COMBLAGE">
      <formula>NOT(ISERROR(SEARCH("COMBLAGE",H2)))</formula>
    </cfRule>
  </conditionalFormatting>
  <conditionalFormatting sqref="H2:I7 I9 H8:H9">
    <cfRule type="containsText" dxfId="38" priority="20" operator="containsText" text="Concert">
      <formula>NOT(ISERROR(SEARCH("Concert",H2)))</formula>
    </cfRule>
    <cfRule type="containsText" dxfId="37" priority="23" operator="containsText" text="LIVE">
      <formula>NOT(ISERROR(SEARCH("LIVE",H2)))</formula>
    </cfRule>
    <cfRule type="containsText" dxfId="36" priority="24" operator="containsText" text="PUB">
      <formula>NOT(ISERROR(SEARCH("PUB",H2)))</formula>
    </cfRule>
    <cfRule type="containsText" dxfId="35" priority="25" operator="containsText" text="REPLAY ACTU">
      <formula>NOT(ISERROR(SEARCH("REPLAY ACTU",H2)))</formula>
    </cfRule>
    <cfRule type="containsText" dxfId="34" priority="26" operator="containsText" text="REPLAY MAG">
      <formula>NOT(ISERROR(SEARCH("REPLAY MAG",H2)))</formula>
    </cfRule>
  </conditionalFormatting>
  <conditionalFormatting sqref="A2:F3 A4:C4 B5:C14 A5:A84 E4:F14 B15:F84">
    <cfRule type="containsText" dxfId="33" priority="12" operator="containsText" text="REPLAY DIMANCHE">
      <formula>NOT(ISERROR(SEARCH("REPLAY DIMANCHE",A2)))</formula>
    </cfRule>
    <cfRule type="containsText" dxfId="32" priority="13" operator="containsText" text="COMBLAGE">
      <formula>NOT(ISERROR(SEARCH("COMBLAGE",A2)))</formula>
    </cfRule>
  </conditionalFormatting>
  <conditionalFormatting sqref="A3:F3 A4:C4 B5:C14 A5:A84 E4:F14 B15:F84">
    <cfRule type="containsText" dxfId="31" priority="14" operator="containsText" text="JOURNAL">
      <formula>NOT(ISERROR(SEARCH("JOURNAL",A3)))</formula>
    </cfRule>
    <cfRule type="containsText" dxfId="30" priority="15" operator="containsText" text="LIVE">
      <formula>NOT(ISERROR(SEARCH("LIVE",A3)))</formula>
    </cfRule>
    <cfRule type="containsText" dxfId="29" priority="16" operator="containsText" text="PUB">
      <formula>NOT(ISERROR(SEARCH("PUB",A3)))</formula>
    </cfRule>
    <cfRule type="containsText" dxfId="28" priority="17" operator="containsText" text="REPLAY ACTU">
      <formula>NOT(ISERROR(SEARCH("REPLAY ACTU",A3)))</formula>
    </cfRule>
    <cfRule type="containsText" dxfId="27" priority="18" operator="containsText" text="REPLAY MAG">
      <formula>NOT(ISERROR(SEARCH("REPLAY MAG",A3)))</formula>
    </cfRule>
  </conditionalFormatting>
  <conditionalFormatting sqref="A3:F3 A4:C4 B5:C14 A5:A84 E4:F14 B15:F84">
    <cfRule type="containsText" dxfId="26" priority="11" operator="containsText" text="Concert">
      <formula>NOT(ISERROR(SEARCH("Concert",A3)))</formula>
    </cfRule>
  </conditionalFormatting>
  <conditionalFormatting sqref="A2:F3 A4:C4 B5:C14 A5:A84 E4:F14 B15:F84">
    <cfRule type="containsText" dxfId="25" priority="10" operator="containsText" text="Comblage">
      <formula>NOT(ISERROR(SEARCH("Comblage",A2)))</formula>
    </cfRule>
  </conditionalFormatting>
  <conditionalFormatting sqref="D4:D14">
    <cfRule type="containsText" dxfId="24" priority="3" operator="containsText" text="REPLAY DIMANCHE">
      <formula>NOT(ISERROR(SEARCH("REPLAY DIMANCHE",D4)))</formula>
    </cfRule>
    <cfRule type="containsText" dxfId="23" priority="4" operator="containsText" text="COMBLAGE">
      <formula>NOT(ISERROR(SEARCH("COMBLAGE",D4)))</formula>
    </cfRule>
  </conditionalFormatting>
  <conditionalFormatting sqref="D4:D14">
    <cfRule type="containsText" dxfId="22" priority="5" operator="containsText" text="JOURNAL">
      <formula>NOT(ISERROR(SEARCH("JOURNAL",D4)))</formula>
    </cfRule>
    <cfRule type="containsText" dxfId="21" priority="6" operator="containsText" text="LIVE">
      <formula>NOT(ISERROR(SEARCH("LIVE",D4)))</formula>
    </cfRule>
    <cfRule type="containsText" dxfId="20" priority="7" operator="containsText" text="PUB">
      <formula>NOT(ISERROR(SEARCH("PUB",D4)))</formula>
    </cfRule>
    <cfRule type="containsText" dxfId="19" priority="8" operator="containsText" text="REPLAY ACTU">
      <formula>NOT(ISERROR(SEARCH("REPLAY ACTU",D4)))</formula>
    </cfRule>
    <cfRule type="containsText" dxfId="18" priority="9" operator="containsText" text="REPLAY MAG">
      <formula>NOT(ISERROR(SEARCH("REPLAY MAG",D4)))</formula>
    </cfRule>
  </conditionalFormatting>
  <conditionalFormatting sqref="D4:D14">
    <cfRule type="containsText" dxfId="17" priority="2" operator="containsText" text="Concert">
      <formula>NOT(ISERROR(SEARCH("Concert",D4)))</formula>
    </cfRule>
  </conditionalFormatting>
  <conditionalFormatting sqref="D4:D14">
    <cfRule type="containsText" dxfId="16" priority="1" operator="containsText" text="Comblage">
      <formula>NOT(ISERROR(SEARCH("Comblage",D4)))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9B10C8"/>
  </sheetPr>
  <dimension ref="A1:I105"/>
  <sheetViews>
    <sheetView workbookViewId="0">
      <selection sqref="A1:F10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45.83203125" customWidth="1"/>
    <col min="6" max="6" width="15.6640625" customWidth="1"/>
    <col min="8" max="8" width="25.83203125" customWidth="1"/>
    <col min="9" max="9" width="17.6640625" customWidth="1"/>
  </cols>
  <sheetData>
    <row r="1" spans="1:9" ht="21" x14ac:dyDescent="0.2">
      <c r="A1" s="85" t="s">
        <v>6</v>
      </c>
      <c r="B1" s="85"/>
      <c r="C1" s="85"/>
      <c r="D1" s="85"/>
      <c r="E1" s="85"/>
      <c r="F1" s="85"/>
    </row>
    <row r="2" spans="1:9" ht="22" thickBot="1" x14ac:dyDescent="0.25">
      <c r="A2" s="29" t="s">
        <v>7</v>
      </c>
      <c r="B2" s="54" t="s">
        <v>8</v>
      </c>
      <c r="C2" s="40" t="s">
        <v>9</v>
      </c>
      <c r="D2" s="81" t="s">
        <v>10</v>
      </c>
      <c r="E2" s="40" t="s">
        <v>64</v>
      </c>
      <c r="F2" s="54" t="s">
        <v>11</v>
      </c>
      <c r="H2" s="9" t="s">
        <v>51</v>
      </c>
      <c r="I2" s="2" t="s">
        <v>62</v>
      </c>
    </row>
    <row r="3" spans="1:9" ht="16" x14ac:dyDescent="0.2">
      <c r="A3" s="80">
        <v>0</v>
      </c>
      <c r="B3" s="55" t="s">
        <v>14</v>
      </c>
      <c r="C3" s="71">
        <f>MOD(DIMANCHE24[[#This Row],[Heure ]]+DIMANCHE24[[#This Row],[Durée]],1)</f>
        <v>8.3333333333333332E-3</v>
      </c>
      <c r="D3" s="75">
        <v>8.3333333333333332E-3</v>
      </c>
      <c r="E3" s="41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3" s="54"/>
      <c r="I3" s="4" t="s">
        <v>52</v>
      </c>
    </row>
    <row r="4" spans="1:9" ht="16" x14ac:dyDescent="0.2">
      <c r="A4" s="49">
        <f>MOD(A3+D3,1)</f>
        <v>8.3333333333333332E-3</v>
      </c>
      <c r="B4" s="55" t="s">
        <v>76</v>
      </c>
      <c r="C4" s="72">
        <f>MOD(DIMANCHE24[[#This Row],[Heure ]]+DIMANCHE24[[#This Row],[Durée]],1)</f>
        <v>1.6666666666666666E-2</v>
      </c>
      <c r="D4" s="75">
        <v>8.3333333333333332E-3</v>
      </c>
      <c r="E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F4" s="64"/>
      <c r="I4" s="3" t="s">
        <v>18</v>
      </c>
    </row>
    <row r="5" spans="1:9" ht="16" x14ac:dyDescent="0.2">
      <c r="A5" s="49">
        <f t="shared" ref="A5:A69" si="0">MOD(A4+D4,1)</f>
        <v>1.6666666666666666E-2</v>
      </c>
      <c r="B5" s="55" t="s">
        <v>17</v>
      </c>
      <c r="C5" s="73">
        <f>MOD(DIMANCHE24[[#This Row],[Heure ]]+DIMANCHE24[[#This Row],[Durée]],1)</f>
        <v>1.8055555555555554E-2</v>
      </c>
      <c r="D5" s="75">
        <v>1.3888888888888889E-3</v>
      </c>
      <c r="E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" s="64"/>
      <c r="I5" s="1" t="s">
        <v>53</v>
      </c>
    </row>
    <row r="6" spans="1:9" ht="16" x14ac:dyDescent="0.2">
      <c r="A6" s="49">
        <f t="shared" si="0"/>
        <v>1.8055555555555554E-2</v>
      </c>
      <c r="B6" s="55" t="s">
        <v>18</v>
      </c>
      <c r="C6" s="72">
        <f>MOD(DIMANCHE24[[#This Row],[Heure ]]+DIMANCHE24[[#This Row],[Durée]],1)</f>
        <v>2.0833333333333332E-2</v>
      </c>
      <c r="D6" s="75">
        <v>2.7777777777777779E-3</v>
      </c>
      <c r="E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" s="64"/>
      <c r="I6" s="5" t="s">
        <v>54</v>
      </c>
    </row>
    <row r="7" spans="1:9" ht="16" x14ac:dyDescent="0.2">
      <c r="A7" s="49">
        <f t="shared" si="0"/>
        <v>2.0833333333333332E-2</v>
      </c>
      <c r="B7" s="55" t="s">
        <v>19</v>
      </c>
      <c r="C7" s="73">
        <f>MOD(DIMANCHE24[[#This Row],[Heure ]]+DIMANCHE24[[#This Row],[Durée]],1)</f>
        <v>2.9166666666666667E-2</v>
      </c>
      <c r="D7" s="75">
        <v>8.3333333333333332E-3</v>
      </c>
      <c r="E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F7" s="64"/>
      <c r="I7" s="6" t="s">
        <v>55</v>
      </c>
    </row>
    <row r="8" spans="1:9" ht="16" x14ac:dyDescent="0.2">
      <c r="A8" s="49">
        <f t="shared" si="0"/>
        <v>2.9166666666666667E-2</v>
      </c>
      <c r="B8" s="55" t="s">
        <v>83</v>
      </c>
      <c r="C8" s="72">
        <f>MOD(DIMANCHE24[[#This Row],[Heure ]]+DIMANCHE24[[#This Row],[Durée]],1)</f>
        <v>3.3333333333333333E-2</v>
      </c>
      <c r="D8" s="75">
        <v>4.1666666666666666E-3</v>
      </c>
      <c r="E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F8" s="64"/>
      <c r="I8" s="8" t="s">
        <v>63</v>
      </c>
    </row>
    <row r="9" spans="1:9" ht="32" x14ac:dyDescent="0.2">
      <c r="A9" s="49">
        <f t="shared" si="0"/>
        <v>3.3333333333333333E-2</v>
      </c>
      <c r="B9" s="55" t="s">
        <v>23</v>
      </c>
      <c r="C9" s="73">
        <f>MOD(DIMANCHE24[[#This Row],[Heure ]]+DIMANCHE24[[#This Row],[Durée]],1)</f>
        <v>3.888888888888889E-2</v>
      </c>
      <c r="D9" s="75">
        <v>5.5555555555555558E-3</v>
      </c>
      <c r="E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F9" s="64"/>
      <c r="I9" s="7" t="s">
        <v>61</v>
      </c>
    </row>
    <row r="10" spans="1:9" ht="16" x14ac:dyDescent="0.2">
      <c r="A10" s="49">
        <f t="shared" si="0"/>
        <v>3.888888888888889E-2</v>
      </c>
      <c r="B10" s="55" t="s">
        <v>18</v>
      </c>
      <c r="C10" s="72">
        <f>MOD(DIMANCHE24[[#This Row],[Heure ]]+DIMANCHE24[[#This Row],[Durée]],1)</f>
        <v>4.1666666666666664E-2</v>
      </c>
      <c r="D10" s="75">
        <v>2.7777777777777779E-3</v>
      </c>
      <c r="E1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0" s="64"/>
    </row>
    <row r="11" spans="1:9" ht="16" x14ac:dyDescent="0.2">
      <c r="A11" s="49">
        <f t="shared" si="0"/>
        <v>4.1666666666666664E-2</v>
      </c>
      <c r="B11" s="55" t="s">
        <v>69</v>
      </c>
      <c r="C11" s="73">
        <f>MOD(DIMANCHE24[[#This Row],[Heure ]]+DIMANCHE24[[#This Row],[Durée]],1)</f>
        <v>4.583333333333333E-2</v>
      </c>
      <c r="D11" s="75">
        <v>4.1666666666666666E-3</v>
      </c>
      <c r="E1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F11" s="64"/>
    </row>
    <row r="12" spans="1:9" ht="16" x14ac:dyDescent="0.2">
      <c r="A12" s="49">
        <f t="shared" si="0"/>
        <v>4.583333333333333E-2</v>
      </c>
      <c r="B12" s="55" t="s">
        <v>25</v>
      </c>
      <c r="C12" s="72">
        <f>MOD(DIMANCHE24[[#This Row],[Heure ]]+DIMANCHE24[[#This Row],[Durée]],1)</f>
        <v>4.9999999999999996E-2</v>
      </c>
      <c r="D12" s="75">
        <v>4.1666666666666666E-3</v>
      </c>
      <c r="E1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F12" s="64"/>
    </row>
    <row r="13" spans="1:9" ht="16" x14ac:dyDescent="0.2">
      <c r="A13" s="49">
        <f t="shared" si="0"/>
        <v>4.9999999999999996E-2</v>
      </c>
      <c r="B13" s="55" t="s">
        <v>17</v>
      </c>
      <c r="C13" s="73">
        <f>MOD(DIMANCHE24[[#This Row],[Heure ]]+DIMANCHE24[[#This Row],[Durée]],1)</f>
        <v>5.347222222222222E-2</v>
      </c>
      <c r="D13" s="75">
        <v>3.472222222222222E-3</v>
      </c>
      <c r="E1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3" s="64"/>
    </row>
    <row r="14" spans="1:9" ht="32" x14ac:dyDescent="0.2">
      <c r="A14" s="49">
        <f t="shared" si="0"/>
        <v>5.347222222222222E-2</v>
      </c>
      <c r="B14" s="55" t="s">
        <v>26</v>
      </c>
      <c r="C14" s="72">
        <f>MOD(DIMANCHE24[[#This Row],[Heure ]]+DIMANCHE24[[#This Row],[Durée]],1)</f>
        <v>5.9027777777777776E-2</v>
      </c>
      <c r="D14" s="75">
        <v>5.5555555555555558E-3</v>
      </c>
      <c r="E1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F14" s="64"/>
    </row>
    <row r="15" spans="1:9" ht="32" x14ac:dyDescent="0.2">
      <c r="A15" s="49">
        <f t="shared" si="0"/>
        <v>5.9027777777777776E-2</v>
      </c>
      <c r="B15" s="55" t="s">
        <v>24</v>
      </c>
      <c r="C15" s="73">
        <f>MOD(DIMANCHE24[[#This Row],[Heure ]]+DIMANCHE24[[#This Row],[Durée]],1)</f>
        <v>7.6388888888888895E-2</v>
      </c>
      <c r="D15" s="75">
        <v>1.7361111111111112E-2</v>
      </c>
      <c r="E1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F15" s="64"/>
    </row>
    <row r="16" spans="1:9" ht="16" x14ac:dyDescent="0.2">
      <c r="A16" s="49">
        <f t="shared" si="0"/>
        <v>7.6388888888888895E-2</v>
      </c>
      <c r="B16" s="55" t="s">
        <v>83</v>
      </c>
      <c r="C16" s="72">
        <f>MOD(DIMANCHE24[[#This Row],[Heure ]]+DIMANCHE24[[#This Row],[Durée]],1)</f>
        <v>8.0555555555555561E-2</v>
      </c>
      <c r="D16" s="75">
        <v>4.1666666666666666E-3</v>
      </c>
      <c r="E1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F16" s="64"/>
    </row>
    <row r="17" spans="1:6" ht="16" x14ac:dyDescent="0.2">
      <c r="A17" s="49">
        <f t="shared" si="0"/>
        <v>8.0555555555555561E-2</v>
      </c>
      <c r="B17" s="55" t="s">
        <v>18</v>
      </c>
      <c r="C17" s="73">
        <f>MOD(DIMANCHE24[[#This Row],[Heure ]]+DIMANCHE24[[#This Row],[Durée]],1)</f>
        <v>8.3333333333333343E-2</v>
      </c>
      <c r="D17" s="75">
        <v>2.7777777777777779E-3</v>
      </c>
      <c r="E1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7" s="64"/>
    </row>
    <row r="18" spans="1:6" ht="16" x14ac:dyDescent="0.2">
      <c r="A18" s="49">
        <f t="shared" si="0"/>
        <v>8.3333333333333343E-2</v>
      </c>
      <c r="B18" s="55" t="s">
        <v>14</v>
      </c>
      <c r="C18" s="72">
        <f>MOD(DIMANCHE24[[#This Row],[Heure ]]+DIMANCHE24[[#This Row],[Durée]],1)</f>
        <v>9.1666666666666674E-2</v>
      </c>
      <c r="D18" s="75">
        <v>8.3333333333333332E-3</v>
      </c>
      <c r="E1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8" s="64"/>
    </row>
    <row r="19" spans="1:6" ht="16" x14ac:dyDescent="0.2">
      <c r="A19" s="49">
        <f t="shared" si="0"/>
        <v>9.1666666666666674E-2</v>
      </c>
      <c r="B19" s="55" t="s">
        <v>76</v>
      </c>
      <c r="C19" s="73">
        <f>MOD(DIMANCHE24[[#This Row],[Heure ]]+DIMANCHE24[[#This Row],[Durée]],1)</f>
        <v>0.1</v>
      </c>
      <c r="D19" s="75">
        <v>8.3333333333333332E-3</v>
      </c>
      <c r="E1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F19" s="64"/>
    </row>
    <row r="20" spans="1:6" ht="16" x14ac:dyDescent="0.2">
      <c r="A20" s="49">
        <f t="shared" si="0"/>
        <v>0.1</v>
      </c>
      <c r="B20" s="55" t="s">
        <v>32</v>
      </c>
      <c r="C20" s="72">
        <f>MOD(DIMANCHE24[[#This Row],[Heure ]]+DIMANCHE24[[#This Row],[Durée]],1)</f>
        <v>0.11805555555555557</v>
      </c>
      <c r="D20" s="75">
        <v>1.8055555555555557E-2</v>
      </c>
      <c r="E2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Plongée dans les métiers d’urgence avec Denis Palma</v>
      </c>
      <c r="F20" s="64"/>
    </row>
    <row r="21" spans="1:6" ht="16" x14ac:dyDescent="0.2">
      <c r="A21" s="49">
        <f t="shared" si="0"/>
        <v>0.11805555555555557</v>
      </c>
      <c r="B21" s="55" t="s">
        <v>69</v>
      </c>
      <c r="C21" s="73">
        <f>MOD(DIMANCHE24[[#This Row],[Heure ]]+DIMANCHE24[[#This Row],[Durée]],1)</f>
        <v>0.12222222222222223</v>
      </c>
      <c r="D21" s="75">
        <v>4.1666666666666666E-3</v>
      </c>
      <c r="E2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F21" s="64"/>
    </row>
    <row r="22" spans="1:6" ht="16" x14ac:dyDescent="0.2">
      <c r="A22" s="49">
        <f t="shared" si="0"/>
        <v>0.12222222222222223</v>
      </c>
      <c r="B22" s="55" t="s">
        <v>18</v>
      </c>
      <c r="C22" s="72">
        <f>MOD(DIMANCHE24[[#This Row],[Heure ]]+DIMANCHE24[[#This Row],[Durée]],1)</f>
        <v>0.125</v>
      </c>
      <c r="D22" s="75">
        <v>2.7777777777777779E-3</v>
      </c>
      <c r="E2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22" s="64"/>
    </row>
    <row r="23" spans="1:6" ht="16" x14ac:dyDescent="0.2">
      <c r="A23" s="49">
        <f t="shared" si="0"/>
        <v>0.125</v>
      </c>
      <c r="B23" s="55" t="s">
        <v>77</v>
      </c>
      <c r="C23" s="73">
        <f>MOD(DIMANCHE24[[#This Row],[Heure ]]+DIMANCHE24[[#This Row],[Durée]],1)</f>
        <v>0.14305555555555555</v>
      </c>
      <c r="D23" s="75">
        <v>1.8055555555555557E-2</v>
      </c>
      <c r="E2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L’émission transfrontalière présentée par Céline Argento</v>
      </c>
      <c r="F23" s="64"/>
    </row>
    <row r="24" spans="1:6" ht="16" x14ac:dyDescent="0.2">
      <c r="A24" s="49">
        <f t="shared" si="0"/>
        <v>0.14305555555555555</v>
      </c>
      <c r="B24" s="55" t="s">
        <v>17</v>
      </c>
      <c r="C24" s="72">
        <f>MOD(DIMANCHE24[[#This Row],[Heure ]]+DIMANCHE24[[#This Row],[Durée]],1)</f>
        <v>0.14583333333333331</v>
      </c>
      <c r="D24" s="75">
        <v>2.7777777777777779E-3</v>
      </c>
      <c r="E2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24" s="64"/>
    </row>
    <row r="25" spans="1:6" ht="16" x14ac:dyDescent="0.2">
      <c r="A25" s="49">
        <f t="shared" si="0"/>
        <v>0.14583333333333331</v>
      </c>
      <c r="B25" s="55" t="s">
        <v>73</v>
      </c>
      <c r="C25" s="73">
        <f>MOD(DIMANCHE24[[#This Row],[Heure ]]+DIMANCHE24[[#This Row],[Durée]],1)</f>
        <v>0.16388888888888886</v>
      </c>
      <c r="D25" s="75">
        <v>1.8055555555555557E-2</v>
      </c>
      <c r="E2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magazine de la durabilité présenté par Philippe Verdier</v>
      </c>
      <c r="F25" s="64"/>
    </row>
    <row r="26" spans="1:6" ht="16" x14ac:dyDescent="0.2">
      <c r="A26" s="49">
        <f t="shared" si="0"/>
        <v>0.16388888888888886</v>
      </c>
      <c r="B26" s="55" t="s">
        <v>18</v>
      </c>
      <c r="C26" s="72">
        <f>MOD(DIMANCHE24[[#This Row],[Heure ]]+DIMANCHE24[[#This Row],[Durée]],1)</f>
        <v>0.16666666666666663</v>
      </c>
      <c r="D26" s="75">
        <v>2.7777777777777779E-3</v>
      </c>
      <c r="E2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26" s="64"/>
    </row>
    <row r="27" spans="1:6" ht="32" x14ac:dyDescent="0.2">
      <c r="A27" s="49">
        <f t="shared" si="0"/>
        <v>0.16666666666666663</v>
      </c>
      <c r="B27" s="55" t="s">
        <v>67</v>
      </c>
      <c r="C27" s="73">
        <f>MOD(DIMANCHE24[[#This Row],[Heure ]]+DIMANCHE24[[#This Row],[Durée]],1)</f>
        <v>0.18472222222222218</v>
      </c>
      <c r="D27" s="75">
        <v>1.8055555555555557E-2</v>
      </c>
      <c r="E2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27" s="64"/>
    </row>
    <row r="28" spans="1:6" ht="16" x14ac:dyDescent="0.2">
      <c r="A28" s="49">
        <f t="shared" si="0"/>
        <v>0.18472222222222218</v>
      </c>
      <c r="B28" s="55" t="s">
        <v>14</v>
      </c>
      <c r="C28" s="72">
        <f>MOD(DIMANCHE24[[#This Row],[Heure ]]+DIMANCHE24[[#This Row],[Durée]],1)</f>
        <v>0.19305555555555551</v>
      </c>
      <c r="D28" s="75">
        <v>8.3333333333333332E-3</v>
      </c>
      <c r="E2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28" s="64"/>
    </row>
    <row r="29" spans="1:6" ht="16" x14ac:dyDescent="0.2">
      <c r="A29" s="49">
        <f t="shared" si="0"/>
        <v>0.19305555555555551</v>
      </c>
      <c r="B29" s="55" t="s">
        <v>76</v>
      </c>
      <c r="C29" s="73">
        <f>MOD(DIMANCHE24[[#This Row],[Heure ]]+DIMANCHE24[[#This Row],[Durée]],1)</f>
        <v>0.20138888888888884</v>
      </c>
      <c r="D29" s="75">
        <v>8.3333333333333332E-3</v>
      </c>
      <c r="E2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F29" s="64"/>
    </row>
    <row r="30" spans="1:6" ht="32" x14ac:dyDescent="0.2">
      <c r="A30" s="49">
        <f t="shared" si="0"/>
        <v>0.20138888888888884</v>
      </c>
      <c r="B30" s="55" t="s">
        <v>23</v>
      </c>
      <c r="C30" s="72">
        <f>MOD(DIMANCHE24[[#This Row],[Heure ]]+DIMANCHE24[[#This Row],[Durée]],1)</f>
        <v>0.2069444444444444</v>
      </c>
      <c r="D30" s="75">
        <v>5.5555555555555558E-3</v>
      </c>
      <c r="E3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F30" s="64"/>
    </row>
    <row r="31" spans="1:6" ht="16" x14ac:dyDescent="0.2">
      <c r="A31" s="49">
        <f t="shared" si="0"/>
        <v>0.2069444444444444</v>
      </c>
      <c r="B31" s="55" t="s">
        <v>18</v>
      </c>
      <c r="C31" s="73">
        <f>MOD(DIMANCHE24[[#This Row],[Heure ]]+DIMANCHE24[[#This Row],[Durée]],1)</f>
        <v>0.20833333333333329</v>
      </c>
      <c r="D31" s="75">
        <v>1.3888888888888889E-3</v>
      </c>
      <c r="E3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31" s="64"/>
    </row>
    <row r="32" spans="1:6" ht="32" x14ac:dyDescent="0.2">
      <c r="A32" s="49">
        <f t="shared" si="0"/>
        <v>0.20833333333333329</v>
      </c>
      <c r="B32" s="55" t="s">
        <v>79</v>
      </c>
      <c r="C32" s="72">
        <f>MOD(DIMANCHE24[[#This Row],[Heure ]]+DIMANCHE24[[#This Row],[Durée]],1)</f>
        <v>0.22638888888888883</v>
      </c>
      <c r="D32" s="75">
        <v>1.8055555555555557E-2</v>
      </c>
      <c r="E3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Magazine réalisé par des personnes en situation de handicap de la Fondation Clair Bois</v>
      </c>
      <c r="F32" s="64"/>
    </row>
    <row r="33" spans="1:6" ht="16" x14ac:dyDescent="0.2">
      <c r="A33" s="49">
        <f>MOD(A32+D32,1)</f>
        <v>0.22638888888888883</v>
      </c>
      <c r="B33" s="55" t="s">
        <v>19</v>
      </c>
      <c r="C33" s="73">
        <f>MOD(DIMANCHE24[[#This Row],[Heure ]]+DIMANCHE24[[#This Row],[Durée]],1)</f>
        <v>0.23472222222222217</v>
      </c>
      <c r="D33" s="75">
        <v>8.3333333333333332E-3</v>
      </c>
      <c r="E3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F33" s="64"/>
    </row>
    <row r="34" spans="1:6" ht="16" x14ac:dyDescent="0.2">
      <c r="A34" s="49">
        <f t="shared" si="0"/>
        <v>0.23472222222222217</v>
      </c>
      <c r="B34" s="55" t="s">
        <v>83</v>
      </c>
      <c r="C34" s="72">
        <f>MOD(DIMANCHE24[[#This Row],[Heure ]]+DIMANCHE24[[#This Row],[Durée]],1)</f>
        <v>0.23888888888888885</v>
      </c>
      <c r="D34" s="75">
        <v>4.1666666666666666E-3</v>
      </c>
      <c r="E3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F34" s="64"/>
    </row>
    <row r="35" spans="1:6" ht="32" x14ac:dyDescent="0.2">
      <c r="A35" s="49">
        <f t="shared" si="0"/>
        <v>0.23888888888888885</v>
      </c>
      <c r="B35" s="55" t="s">
        <v>26</v>
      </c>
      <c r="C35" s="73">
        <f>MOD(DIMANCHE24[[#This Row],[Heure ]]+DIMANCHE24[[#This Row],[Durée]],1)</f>
        <v>0.24444444444444441</v>
      </c>
      <c r="D35" s="75">
        <v>5.5555555555555558E-3</v>
      </c>
      <c r="E3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F35" s="64"/>
    </row>
    <row r="36" spans="1:6" ht="16" x14ac:dyDescent="0.2">
      <c r="A36" s="49">
        <f t="shared" si="0"/>
        <v>0.24444444444444441</v>
      </c>
      <c r="B36" s="55" t="s">
        <v>17</v>
      </c>
      <c r="C36" s="72">
        <f>MOD(DIMANCHE24[[#This Row],[Heure ]]+DIMANCHE24[[#This Row],[Durée]],1)</f>
        <v>0.24722222222222218</v>
      </c>
      <c r="D36" s="75">
        <v>2.7777777777777779E-3</v>
      </c>
      <c r="E3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36" s="64"/>
    </row>
    <row r="37" spans="1:6" ht="16" x14ac:dyDescent="0.2">
      <c r="A37" s="49">
        <f t="shared" si="0"/>
        <v>0.24722222222222218</v>
      </c>
      <c r="B37" s="55" t="s">
        <v>18</v>
      </c>
      <c r="C37" s="73">
        <f>MOD(DIMANCHE24[[#This Row],[Heure ]]+DIMANCHE24[[#This Row],[Durée]],1)</f>
        <v>0.24999999999999994</v>
      </c>
      <c r="D37" s="75">
        <v>2.7777777777777779E-3</v>
      </c>
      <c r="E3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37" s="64"/>
    </row>
    <row r="38" spans="1:6" ht="16" x14ac:dyDescent="0.2">
      <c r="A38" s="49">
        <f t="shared" si="0"/>
        <v>0.24999999999999994</v>
      </c>
      <c r="B38" s="55" t="s">
        <v>69</v>
      </c>
      <c r="C38" s="72">
        <f>MOD(DIMANCHE24[[#This Row],[Heure ]]+DIMANCHE24[[#This Row],[Durée]],1)</f>
        <v>0.2541666666666666</v>
      </c>
      <c r="D38" s="75">
        <v>4.1666666666666666E-3</v>
      </c>
      <c r="E3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F38" s="64"/>
    </row>
    <row r="39" spans="1:6" ht="16" x14ac:dyDescent="0.2">
      <c r="A39" s="49">
        <f t="shared" si="0"/>
        <v>0.2541666666666666</v>
      </c>
      <c r="B39" s="55" t="s">
        <v>25</v>
      </c>
      <c r="C39" s="73">
        <f>MOD(DIMANCHE24[[#This Row],[Heure ]]+DIMANCHE24[[#This Row],[Durée]],1)</f>
        <v>0.25833333333333325</v>
      </c>
      <c r="D39" s="75">
        <v>4.1666666666666666E-3</v>
      </c>
      <c r="E3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F39" s="64"/>
    </row>
    <row r="40" spans="1:6" ht="32" x14ac:dyDescent="0.2">
      <c r="A40" s="49">
        <f t="shared" si="0"/>
        <v>0.25833333333333325</v>
      </c>
      <c r="B40" s="55" t="s">
        <v>23</v>
      </c>
      <c r="C40" s="72">
        <f>MOD(DIMANCHE24[[#This Row],[Heure ]]+DIMANCHE24[[#This Row],[Durée]],1)</f>
        <v>0.26388888888888878</v>
      </c>
      <c r="D40" s="75">
        <v>5.5555555555555558E-3</v>
      </c>
      <c r="E4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F40" s="64"/>
    </row>
    <row r="41" spans="1:6" ht="32" x14ac:dyDescent="0.2">
      <c r="A41" s="49">
        <f t="shared" si="0"/>
        <v>0.26388888888888878</v>
      </c>
      <c r="B41" s="55" t="s">
        <v>26</v>
      </c>
      <c r="C41" s="73">
        <f>MOD(DIMANCHE24[[#This Row],[Heure ]]+DIMANCHE24[[#This Row],[Durée]],1)</f>
        <v>0.26944444444444432</v>
      </c>
      <c r="D41" s="75">
        <v>5.5555555555555558E-3</v>
      </c>
      <c r="E4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F41" s="64"/>
    </row>
    <row r="42" spans="1:6" ht="16" x14ac:dyDescent="0.2">
      <c r="A42" s="49">
        <f t="shared" si="0"/>
        <v>0.26944444444444432</v>
      </c>
      <c r="B42" s="55" t="s">
        <v>17</v>
      </c>
      <c r="C42" s="72">
        <f>MOD(DIMANCHE24[[#This Row],[Heure ]]+DIMANCHE24[[#This Row],[Durée]],1)</f>
        <v>0.2708333333333332</v>
      </c>
      <c r="D42" s="75">
        <v>1.3888888888888889E-3</v>
      </c>
      <c r="E4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42" s="64"/>
    </row>
    <row r="43" spans="1:6" ht="16" x14ac:dyDescent="0.2">
      <c r="A43" s="49">
        <f t="shared" si="0"/>
        <v>0.2708333333333332</v>
      </c>
      <c r="B43" s="55" t="s">
        <v>50</v>
      </c>
      <c r="C43" s="73">
        <f>MOD(DIMANCHE24[[#This Row],[Heure ]]+DIMANCHE24[[#This Row],[Durée]],1)</f>
        <v>0.52083333333333326</v>
      </c>
      <c r="D43" s="75">
        <v>0.25</v>
      </c>
      <c r="E4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43" s="64"/>
    </row>
    <row r="44" spans="1:6" ht="16" x14ac:dyDescent="0.2">
      <c r="A44" s="49">
        <f t="shared" si="0"/>
        <v>0.52083333333333326</v>
      </c>
      <c r="B44" s="55" t="s">
        <v>19</v>
      </c>
      <c r="C44" s="72">
        <f>MOD(DIMANCHE24[[#This Row],[Heure ]]+DIMANCHE24[[#This Row],[Durée]],1)</f>
        <v>0.52916666666666656</v>
      </c>
      <c r="D44" s="75">
        <v>8.3333333333333332E-3</v>
      </c>
      <c r="E4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F44" s="64"/>
    </row>
    <row r="45" spans="1:6" ht="16" x14ac:dyDescent="0.2">
      <c r="A45" s="49">
        <f>MOD(A44+D44,1)</f>
        <v>0.52916666666666656</v>
      </c>
      <c r="B45" s="55" t="s">
        <v>30</v>
      </c>
      <c r="C45" s="73">
        <f>MOD(DIMANCHE24[[#This Row],[Heure ]]+DIMANCHE24[[#This Row],[Durée]],1)</f>
        <v>0.53749999999999987</v>
      </c>
      <c r="D45" s="75">
        <v>8.3333333333333332E-3</v>
      </c>
      <c r="E4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F45" s="64"/>
    </row>
    <row r="46" spans="1:6" ht="16" x14ac:dyDescent="0.2">
      <c r="A46" s="49">
        <f t="shared" si="0"/>
        <v>0.53749999999999987</v>
      </c>
      <c r="B46" s="55" t="s">
        <v>17</v>
      </c>
      <c r="C46" s="72">
        <f>MOD(DIMANCHE24[[#This Row],[Heure ]]+DIMANCHE24[[#This Row],[Durée]],1)</f>
        <v>0.53888888888888875</v>
      </c>
      <c r="D46" s="75">
        <v>1.3888888888888889E-3</v>
      </c>
      <c r="E4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46" s="64"/>
    </row>
    <row r="47" spans="1:6" ht="16" x14ac:dyDescent="0.2">
      <c r="A47" s="49">
        <f t="shared" si="0"/>
        <v>0.53888888888888875</v>
      </c>
      <c r="B47" s="55" t="s">
        <v>18</v>
      </c>
      <c r="C47" s="73">
        <f>MOD(DIMANCHE24[[#This Row],[Heure ]]+DIMANCHE24[[#This Row],[Durée]],1)</f>
        <v>0.54166666666666652</v>
      </c>
      <c r="D47" s="75">
        <v>2.7777777777777779E-3</v>
      </c>
      <c r="E4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47" s="64"/>
    </row>
    <row r="48" spans="1:6" ht="16" x14ac:dyDescent="0.2">
      <c r="A48" s="49">
        <f t="shared" si="0"/>
        <v>0.54166666666666652</v>
      </c>
      <c r="B48" s="55" t="s">
        <v>22</v>
      </c>
      <c r="C48" s="72">
        <f>MOD(DIMANCHE24[[#This Row],[Heure ]]+DIMANCHE24[[#This Row],[Durée]],1)</f>
        <v>0.54583333333333317</v>
      </c>
      <c r="D48" s="75">
        <v>4.1666666666666666E-3</v>
      </c>
      <c r="E4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48" s="64"/>
    </row>
    <row r="49" spans="1:6" ht="16" x14ac:dyDescent="0.2">
      <c r="A49" s="49">
        <f t="shared" si="0"/>
        <v>0.54583333333333317</v>
      </c>
      <c r="B49" s="55" t="s">
        <v>25</v>
      </c>
      <c r="C49" s="73">
        <f>MOD(DIMANCHE24[[#This Row],[Heure ]]+DIMANCHE24[[#This Row],[Durée]],1)</f>
        <v>0.54999999999999982</v>
      </c>
      <c r="D49" s="75">
        <v>4.1666666666666666E-3</v>
      </c>
      <c r="E4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F49" s="64"/>
    </row>
    <row r="50" spans="1:6" ht="16" x14ac:dyDescent="0.2">
      <c r="A50" s="49">
        <f t="shared" si="0"/>
        <v>0.54999999999999982</v>
      </c>
      <c r="B50" s="55" t="s">
        <v>17</v>
      </c>
      <c r="C50" s="72">
        <f>MOD(DIMANCHE24[[#This Row],[Heure ]]+DIMANCHE24[[#This Row],[Durée]],1)</f>
        <v>0.55138888888888871</v>
      </c>
      <c r="D50" s="75">
        <v>1.3888888888888889E-3</v>
      </c>
      <c r="E5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0" s="64"/>
    </row>
    <row r="51" spans="1:6" ht="32" x14ac:dyDescent="0.2">
      <c r="A51" s="49">
        <f t="shared" si="0"/>
        <v>0.55138888888888871</v>
      </c>
      <c r="B51" s="55" t="s">
        <v>26</v>
      </c>
      <c r="C51" s="73">
        <f>MOD(DIMANCHE24[[#This Row],[Heure ]]+DIMANCHE24[[#This Row],[Durée]],1)</f>
        <v>0.55694444444444424</v>
      </c>
      <c r="D51" s="75">
        <v>5.5555555555555558E-3</v>
      </c>
      <c r="E5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F51" s="64"/>
    </row>
    <row r="52" spans="1:6" ht="32" x14ac:dyDescent="0.2">
      <c r="A52" s="49">
        <f t="shared" si="0"/>
        <v>0.55694444444444424</v>
      </c>
      <c r="B52" s="55" t="s">
        <v>24</v>
      </c>
      <c r="C52" s="72">
        <f>MOD(DIMANCHE24[[#This Row],[Heure ]]+DIMANCHE24[[#This Row],[Durée]],1)</f>
        <v>0.56249999999999978</v>
      </c>
      <c r="D52" s="75">
        <v>5.5555555555555558E-3</v>
      </c>
      <c r="E5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F52" s="64"/>
    </row>
    <row r="53" spans="1:6" ht="16" x14ac:dyDescent="0.2">
      <c r="A53" s="49">
        <f t="shared" si="0"/>
        <v>0.56249999999999978</v>
      </c>
      <c r="B53" s="55" t="s">
        <v>37</v>
      </c>
      <c r="C53" s="73">
        <f>MOD(DIMANCHE24[[#This Row],[Heure ]]+DIMANCHE24[[#This Row],[Durée]],1)</f>
        <v>0.58055555555555538</v>
      </c>
      <c r="D53" s="75">
        <v>1.8055555555555557E-2</v>
      </c>
      <c r="E5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3" s="64"/>
    </row>
    <row r="54" spans="1:6" ht="16" x14ac:dyDescent="0.2">
      <c r="A54" s="49">
        <f t="shared" si="0"/>
        <v>0.58055555555555538</v>
      </c>
      <c r="B54" s="55" t="s">
        <v>18</v>
      </c>
      <c r="C54" s="72">
        <f>MOD(DIMANCHE24[[#This Row],[Heure ]]+DIMANCHE24[[#This Row],[Durée]],1)</f>
        <v>0.58333333333333315</v>
      </c>
      <c r="D54" s="75">
        <v>2.7777777777777779E-3</v>
      </c>
      <c r="E5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4" s="64"/>
    </row>
    <row r="55" spans="1:6" ht="16" x14ac:dyDescent="0.2">
      <c r="A55" s="49">
        <f t="shared" si="0"/>
        <v>0.58333333333333315</v>
      </c>
      <c r="B55" s="55" t="s">
        <v>35</v>
      </c>
      <c r="C55" s="73">
        <f>MOD(DIMANCHE24[[#This Row],[Heure ]]+DIMANCHE24[[#This Row],[Durée]],1)</f>
        <v>0.60138888888888875</v>
      </c>
      <c r="D55" s="75">
        <v>1.8055555555555557E-2</v>
      </c>
      <c r="E5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5" s="64"/>
    </row>
    <row r="56" spans="1:6" ht="16" x14ac:dyDescent="0.2">
      <c r="A56" s="49">
        <f t="shared" si="0"/>
        <v>0.60138888888888875</v>
      </c>
      <c r="B56" s="55" t="s">
        <v>14</v>
      </c>
      <c r="C56" s="72">
        <f>MOD(DIMANCHE24[[#This Row],[Heure ]]+DIMANCHE24[[#This Row],[Durée]],1)</f>
        <v>0.60972222222222205</v>
      </c>
      <c r="D56" s="75">
        <v>8.3333333333333332E-3</v>
      </c>
      <c r="E5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6" s="64"/>
    </row>
    <row r="57" spans="1:6" ht="16" x14ac:dyDescent="0.2">
      <c r="A57" s="49">
        <f t="shared" si="0"/>
        <v>0.60972222222222205</v>
      </c>
      <c r="B57" s="55" t="s">
        <v>85</v>
      </c>
      <c r="C57" s="73">
        <f>MOD(DIMANCHE24[[#This Row],[Heure ]]+DIMANCHE24[[#This Row],[Durée]],1)</f>
        <v>0.62083333333333313</v>
      </c>
      <c r="D57" s="75">
        <v>1.1111111111111112E-2</v>
      </c>
      <c r="E5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7" s="64"/>
    </row>
    <row r="58" spans="1:6" ht="16" x14ac:dyDescent="0.2">
      <c r="A58" s="49">
        <f t="shared" si="0"/>
        <v>0.62083333333333313</v>
      </c>
      <c r="B58" s="55" t="s">
        <v>17</v>
      </c>
      <c r="C58" s="72">
        <f>MOD(DIMANCHE24[[#This Row],[Heure ]]+DIMANCHE24[[#This Row],[Durée]],1)</f>
        <v>0.62222222222222201</v>
      </c>
      <c r="D58" s="75">
        <v>1.3888888888888889E-3</v>
      </c>
      <c r="E5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8" s="64"/>
    </row>
    <row r="59" spans="1:6" ht="16" x14ac:dyDescent="0.2">
      <c r="A59" s="49">
        <f t="shared" si="0"/>
        <v>0.62222222222222201</v>
      </c>
      <c r="B59" s="55" t="s">
        <v>18</v>
      </c>
      <c r="C59" s="73">
        <f>MOD(DIMANCHE24[[#This Row],[Heure ]]+DIMANCHE24[[#This Row],[Durée]],1)</f>
        <v>0.62499999999999978</v>
      </c>
      <c r="D59" s="75">
        <v>2.7777777777777779E-3</v>
      </c>
      <c r="E5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59" s="64"/>
    </row>
    <row r="60" spans="1:6" ht="16" x14ac:dyDescent="0.2">
      <c r="A60" s="49">
        <f t="shared" si="0"/>
        <v>0.62499999999999978</v>
      </c>
      <c r="B60" s="55" t="s">
        <v>30</v>
      </c>
      <c r="C60" s="72">
        <f>MOD(DIMANCHE24[[#This Row],[Heure ]]+DIMANCHE24[[#This Row],[Durée]],1)</f>
        <v>0.63333333333333308</v>
      </c>
      <c r="D60" s="75">
        <v>8.3333333333333332E-3</v>
      </c>
      <c r="E6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F60" s="64"/>
    </row>
    <row r="61" spans="1:6" ht="32" x14ac:dyDescent="0.2">
      <c r="A61" s="49">
        <f t="shared" si="0"/>
        <v>0.63333333333333308</v>
      </c>
      <c r="B61" s="55" t="s">
        <v>81</v>
      </c>
      <c r="C61" s="73">
        <f>MOD(DIMANCHE24[[#This Row],[Heure ]]+DIMANCHE24[[#This Row],[Durée]],1)</f>
        <v>0.64166666666666639</v>
      </c>
      <c r="D61" s="75">
        <v>8.3333333333333332E-3</v>
      </c>
      <c r="E6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des animaux de compagnie présenté par Lolita Morena</v>
      </c>
      <c r="F61" s="64"/>
    </row>
    <row r="62" spans="1:6" ht="16" x14ac:dyDescent="0.2">
      <c r="A62" s="49">
        <f t="shared" si="0"/>
        <v>0.64166666666666639</v>
      </c>
      <c r="B62" s="55" t="s">
        <v>22</v>
      </c>
      <c r="C62" s="72">
        <f>MOD(DIMANCHE24[[#This Row],[Heure ]]+DIMANCHE24[[#This Row],[Durée]],1)</f>
        <v>0.64583333333333304</v>
      </c>
      <c r="D62" s="75">
        <v>4.1666666666666666E-3</v>
      </c>
      <c r="E6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2" s="64"/>
    </row>
    <row r="63" spans="1:6" ht="16" x14ac:dyDescent="0.2">
      <c r="A63" s="49">
        <f t="shared" si="0"/>
        <v>0.64583333333333304</v>
      </c>
      <c r="B63" s="55" t="s">
        <v>25</v>
      </c>
      <c r="C63" s="73">
        <f>MOD(DIMANCHE24[[#This Row],[Heure ]]+DIMANCHE24[[#This Row],[Durée]],1)</f>
        <v>0.64999999999999969</v>
      </c>
      <c r="D63" s="75">
        <v>4.1666666666666666E-3</v>
      </c>
      <c r="E6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F63" s="64"/>
    </row>
    <row r="64" spans="1:6" ht="16" x14ac:dyDescent="0.2">
      <c r="A64" s="49">
        <f t="shared" si="0"/>
        <v>0.64999999999999969</v>
      </c>
      <c r="B64" s="55" t="s">
        <v>14</v>
      </c>
      <c r="C64" s="72">
        <f>MOD(DIMANCHE24[[#This Row],[Heure ]]+DIMANCHE24[[#This Row],[Durée]],1)</f>
        <v>0.65833333333333299</v>
      </c>
      <c r="D64" s="75">
        <v>8.3333333333333332E-3</v>
      </c>
      <c r="E6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4" s="64"/>
    </row>
    <row r="65" spans="1:6" ht="32" x14ac:dyDescent="0.2">
      <c r="A65" s="49">
        <f t="shared" si="0"/>
        <v>0.65833333333333299</v>
      </c>
      <c r="B65" s="55" t="s">
        <v>24</v>
      </c>
      <c r="C65" s="73">
        <f>MOD(DIMANCHE24[[#This Row],[Heure ]]+DIMANCHE24[[#This Row],[Durée]],1)</f>
        <v>0.66388888888888853</v>
      </c>
      <c r="D65" s="75">
        <v>5.5555555555555558E-3</v>
      </c>
      <c r="E6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F65" s="64"/>
    </row>
    <row r="66" spans="1:6" ht="16" x14ac:dyDescent="0.2">
      <c r="A66" s="49">
        <f t="shared" si="0"/>
        <v>0.66388888888888853</v>
      </c>
      <c r="B66" s="55" t="s">
        <v>18</v>
      </c>
      <c r="C66" s="72">
        <f>MOD(DIMANCHE24[[#This Row],[Heure ]]+DIMANCHE24[[#This Row],[Durée]],1)</f>
        <v>0.6666666666666663</v>
      </c>
      <c r="D66" s="75">
        <v>2.7777777777777779E-3</v>
      </c>
      <c r="E6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6" s="64"/>
    </row>
    <row r="67" spans="1:6" ht="32" x14ac:dyDescent="0.2">
      <c r="A67" s="49">
        <f t="shared" si="0"/>
        <v>0.6666666666666663</v>
      </c>
      <c r="B67" s="55" t="s">
        <v>67</v>
      </c>
      <c r="C67" s="73">
        <f>MOD(DIMANCHE24[[#This Row],[Heure ]]+DIMANCHE24[[#This Row],[Durée]],1)</f>
        <v>0.6847222222222219</v>
      </c>
      <c r="D67" s="75">
        <v>1.8055555555555557E-2</v>
      </c>
      <c r="E6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67" s="64"/>
    </row>
    <row r="68" spans="1:6" ht="16" x14ac:dyDescent="0.2">
      <c r="A68" s="49">
        <f>MOD(A67+D67,1)</f>
        <v>0.6847222222222219</v>
      </c>
      <c r="B68" s="55" t="s">
        <v>17</v>
      </c>
      <c r="C68" s="72">
        <f>MOD(DIMANCHE24[[#This Row],[Heure ]]+DIMANCHE24[[#This Row],[Durée]],1)</f>
        <v>0.68749999999999967</v>
      </c>
      <c r="D68" s="75">
        <v>2.7777777777777779E-3</v>
      </c>
      <c r="E6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8" s="64"/>
    </row>
    <row r="69" spans="1:6" ht="16" x14ac:dyDescent="0.2">
      <c r="A69" s="49">
        <f t="shared" si="0"/>
        <v>0.68749999999999967</v>
      </c>
      <c r="B69" s="55" t="s">
        <v>22</v>
      </c>
      <c r="C69" s="73">
        <f>MOD(DIMANCHE24[[#This Row],[Heure ]]+DIMANCHE24[[#This Row],[Durée]],1)</f>
        <v>0.69166666666666632</v>
      </c>
      <c r="D69" s="75">
        <v>4.1666666666666666E-3</v>
      </c>
      <c r="E6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69" s="64"/>
    </row>
    <row r="70" spans="1:6" ht="16" x14ac:dyDescent="0.2">
      <c r="A70" s="49">
        <f t="shared" ref="A70:A77" si="1">MOD(A69+D69,1)</f>
        <v>0.69166666666666632</v>
      </c>
      <c r="B70" s="55" t="s">
        <v>19</v>
      </c>
      <c r="C70" s="72">
        <f>MOD(DIMANCHE24[[#This Row],[Heure ]]+DIMANCHE24[[#This Row],[Durée]],1)</f>
        <v>0.69999999999999962</v>
      </c>
      <c r="D70" s="75">
        <v>8.3333333333333332E-3</v>
      </c>
      <c r="E7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F70" s="64"/>
    </row>
    <row r="71" spans="1:6" ht="32" x14ac:dyDescent="0.2">
      <c r="A71" s="49">
        <f t="shared" si="1"/>
        <v>0.69999999999999962</v>
      </c>
      <c r="B71" s="55" t="s">
        <v>26</v>
      </c>
      <c r="C71" s="73">
        <f>MOD(DIMANCHE24[[#This Row],[Heure ]]+DIMANCHE24[[#This Row],[Durée]],1)</f>
        <v>0.70555555555555516</v>
      </c>
      <c r="D71" s="75">
        <v>5.5555555555555558E-3</v>
      </c>
      <c r="E7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F71" s="64"/>
    </row>
    <row r="72" spans="1:6" ht="16" x14ac:dyDescent="0.2">
      <c r="A72" s="49">
        <f t="shared" si="1"/>
        <v>0.70555555555555516</v>
      </c>
      <c r="B72" s="55" t="s">
        <v>18</v>
      </c>
      <c r="C72" s="72">
        <f>MOD(DIMANCHE24[[#This Row],[Heure ]]+DIMANCHE24[[#This Row],[Durée]],1)</f>
        <v>0.70833333333333293</v>
      </c>
      <c r="D72" s="75">
        <v>2.7777777777777779E-3</v>
      </c>
      <c r="E7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72" s="64"/>
    </row>
    <row r="73" spans="1:6" ht="16" x14ac:dyDescent="0.2">
      <c r="A73" s="49">
        <f t="shared" si="1"/>
        <v>0.70833333333333293</v>
      </c>
      <c r="B73" s="55" t="s">
        <v>80</v>
      </c>
      <c r="C73" s="73">
        <f>MOD(DIMANCHE24[[#This Row],[Heure ]]+DIMANCHE24[[#This Row],[Durée]],1)</f>
        <v>0.72638888888888853</v>
      </c>
      <c r="D73" s="75">
        <v>1.8055555555555557E-2</v>
      </c>
      <c r="E7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Plongée dans les métiers d’urgence avec Denis Palma</v>
      </c>
      <c r="F73" s="64"/>
    </row>
    <row r="74" spans="1:6" ht="16" x14ac:dyDescent="0.2">
      <c r="A74" s="49">
        <f t="shared" si="1"/>
        <v>0.72638888888888853</v>
      </c>
      <c r="B74" s="55" t="s">
        <v>17</v>
      </c>
      <c r="C74" s="72">
        <f>MOD(DIMANCHE24[[#This Row],[Heure ]]+DIMANCHE24[[#This Row],[Durée]],1)</f>
        <v>0.7291666666666663</v>
      </c>
      <c r="D74" s="75">
        <v>2.7777777777777779E-3</v>
      </c>
      <c r="E7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74" s="64"/>
    </row>
    <row r="75" spans="1:6" ht="32" x14ac:dyDescent="0.2">
      <c r="A75" s="49">
        <f t="shared" si="1"/>
        <v>0.7291666666666663</v>
      </c>
      <c r="B75" s="55" t="s">
        <v>67</v>
      </c>
      <c r="C75" s="73">
        <f>MOD(DIMANCHE24[[#This Row],[Heure ]]+DIMANCHE24[[#This Row],[Durée]],1)</f>
        <v>0.7472222222222219</v>
      </c>
      <c r="D75" s="75">
        <v>1.8055555555555557E-2</v>
      </c>
      <c r="E7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75" s="64"/>
    </row>
    <row r="76" spans="1:6" ht="16" x14ac:dyDescent="0.2">
      <c r="A76" s="49">
        <f t="shared" si="1"/>
        <v>0.7472222222222219</v>
      </c>
      <c r="B76" s="55" t="s">
        <v>18</v>
      </c>
      <c r="C76" s="72">
        <f>MOD(DIMANCHE24[[#This Row],[Heure ]]+DIMANCHE24[[#This Row],[Durée]],1)</f>
        <v>0.74999999999999967</v>
      </c>
      <c r="D76" s="75">
        <v>2.7777777777777779E-3</v>
      </c>
      <c r="E7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76" s="64"/>
    </row>
    <row r="77" spans="1:6" ht="16" x14ac:dyDescent="0.2">
      <c r="A77" s="49">
        <f t="shared" si="1"/>
        <v>0.74999999999999967</v>
      </c>
      <c r="B77" s="55" t="s">
        <v>84</v>
      </c>
      <c r="C77" s="73">
        <f>MOD(DIMANCHE24[[#This Row],[Heure ]]+DIMANCHE24[[#This Row],[Durée]],1)</f>
        <v>0.76805555555555527</v>
      </c>
      <c r="D77" s="75">
        <v>1.8055555555555557E-2</v>
      </c>
      <c r="E7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Toute l’actualité sportive de Genève et sa région</v>
      </c>
      <c r="F77" s="64"/>
    </row>
    <row r="78" spans="1:6" ht="16" x14ac:dyDescent="0.2">
      <c r="A78" s="49">
        <f>MOD(A77+D77,1)</f>
        <v>0.76805555555555527</v>
      </c>
      <c r="B78" s="55" t="s">
        <v>18</v>
      </c>
      <c r="C78" s="72">
        <f>MOD(DIMANCHE24[[#This Row],[Heure ]]+DIMANCHE24[[#This Row],[Durée]],1)</f>
        <v>0.77083333333333304</v>
      </c>
      <c r="D78" s="75">
        <v>2.7777777777777779E-3</v>
      </c>
      <c r="E7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78" s="64"/>
    </row>
    <row r="79" spans="1:6" ht="16" x14ac:dyDescent="0.2">
      <c r="A79" s="49">
        <f t="shared" ref="A79:A99" si="2">MOD(A78+D78,1)</f>
        <v>0.77083333333333304</v>
      </c>
      <c r="B79" s="55" t="s">
        <v>20</v>
      </c>
      <c r="C79" s="73">
        <f>MOD(DIMANCHE24[[#This Row],[Heure ]]+DIMANCHE24[[#This Row],[Durée]],1)</f>
        <v>0.77916666666666634</v>
      </c>
      <c r="D79" s="75">
        <v>8.3333333333333332E-3</v>
      </c>
      <c r="E7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Les bénévoles et les associations sportives à l’honneur</v>
      </c>
      <c r="F79" s="64"/>
    </row>
    <row r="80" spans="1:6" ht="16" x14ac:dyDescent="0.2">
      <c r="A80" s="49">
        <f t="shared" si="2"/>
        <v>0.77916666666666634</v>
      </c>
      <c r="B80" s="55" t="s">
        <v>69</v>
      </c>
      <c r="C80" s="72">
        <f>MOD(DIMANCHE24[[#This Row],[Heure ]]+DIMANCHE24[[#This Row],[Durée]],1)</f>
        <v>0.78333333333333299</v>
      </c>
      <c r="D80" s="75">
        <v>4.1666666666666666E-3</v>
      </c>
      <c r="E8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F80" s="64"/>
    </row>
    <row r="81" spans="1:6" ht="32" x14ac:dyDescent="0.2">
      <c r="A81" s="49">
        <f t="shared" si="2"/>
        <v>0.78333333333333299</v>
      </c>
      <c r="B81" s="55" t="s">
        <v>82</v>
      </c>
      <c r="C81" s="73">
        <f>MOD(DIMANCHE24[[#This Row],[Heure ]]+DIMANCHE24[[#This Row],[Durée]],1)</f>
        <v>0.78888888888888853</v>
      </c>
      <c r="D81" s="75">
        <v>5.5555555555555558E-3</v>
      </c>
      <c r="E8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F81" s="64"/>
    </row>
    <row r="82" spans="1:6" ht="16" x14ac:dyDescent="0.2">
      <c r="A82" s="49">
        <f t="shared" si="2"/>
        <v>0.78888888888888853</v>
      </c>
      <c r="B82" s="55" t="s">
        <v>18</v>
      </c>
      <c r="C82" s="72">
        <f>MOD(DIMANCHE24[[#This Row],[Heure ]]+DIMANCHE24[[#This Row],[Durée]],1)</f>
        <v>0.7916666666666663</v>
      </c>
      <c r="D82" s="75">
        <v>2.7777777777777779E-3</v>
      </c>
      <c r="E8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82" s="64"/>
    </row>
    <row r="83" spans="1:6" ht="16" x14ac:dyDescent="0.2">
      <c r="A83" s="49">
        <f t="shared" si="2"/>
        <v>0.7916666666666663</v>
      </c>
      <c r="B83" s="55" t="s">
        <v>70</v>
      </c>
      <c r="C83" s="73">
        <f>MOD(DIMANCHE24[[#This Row],[Heure ]]+DIMANCHE24[[#This Row],[Durée]],1)</f>
        <v>0.8097222222222219</v>
      </c>
      <c r="D83" s="75">
        <v>1.8055555555555557E-2</v>
      </c>
      <c r="E8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débat politique et citoyen présenté par Pascal Décaillet</v>
      </c>
      <c r="F83" s="64"/>
    </row>
    <row r="84" spans="1:6" ht="16" x14ac:dyDescent="0.2">
      <c r="A84" s="49">
        <f t="shared" si="2"/>
        <v>0.8097222222222219</v>
      </c>
      <c r="B84" s="55" t="s">
        <v>18</v>
      </c>
      <c r="C84" s="72">
        <f>MOD(DIMANCHE24[[#This Row],[Heure ]]+DIMANCHE24[[#This Row],[Durée]],1)</f>
        <v>0.81249999999999967</v>
      </c>
      <c r="D84" s="75">
        <v>2.7777777777777779E-3</v>
      </c>
      <c r="E8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84" s="64"/>
    </row>
    <row r="85" spans="1:6" ht="32" x14ac:dyDescent="0.2">
      <c r="A85" s="49">
        <f t="shared" si="2"/>
        <v>0.81249999999999967</v>
      </c>
      <c r="B85" s="55" t="s">
        <v>67</v>
      </c>
      <c r="C85" s="73">
        <f>MOD(DIMANCHE24[[#This Row],[Heure ]]+DIMANCHE24[[#This Row],[Durée]],1)</f>
        <v>0.83055555555555527</v>
      </c>
      <c r="D85" s="75">
        <v>1.8055555555555557E-2</v>
      </c>
      <c r="E8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85" s="64"/>
    </row>
    <row r="86" spans="1:6" ht="16" x14ac:dyDescent="0.2">
      <c r="A86" s="49">
        <f t="shared" si="2"/>
        <v>0.83055555555555527</v>
      </c>
      <c r="B86" s="55" t="s">
        <v>18</v>
      </c>
      <c r="C86" s="72">
        <f>MOD(DIMANCHE24[[#This Row],[Heure ]]+DIMANCHE24[[#This Row],[Durée]],1)</f>
        <v>0.83333333333333304</v>
      </c>
      <c r="D86" s="75">
        <v>2.7777777777777779E-3</v>
      </c>
      <c r="E8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86" s="64"/>
    </row>
    <row r="87" spans="1:6" ht="16" x14ac:dyDescent="0.2">
      <c r="A87" s="49">
        <f t="shared" si="2"/>
        <v>0.83333333333333304</v>
      </c>
      <c r="B87" s="55" t="s">
        <v>59</v>
      </c>
      <c r="C87" s="73">
        <f>MOD(DIMANCHE24[[#This Row],[Heure ]]+DIMANCHE24[[#This Row],[Durée]],1)</f>
        <v>0.85138888888888864</v>
      </c>
      <c r="D87" s="75">
        <v>1.8055555555555557E-2</v>
      </c>
      <c r="E8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F87" s="64"/>
    </row>
    <row r="88" spans="1:6" ht="16" x14ac:dyDescent="0.2">
      <c r="A88" s="49">
        <f t="shared" si="2"/>
        <v>0.85138888888888864</v>
      </c>
      <c r="B88" s="55" t="s">
        <v>18</v>
      </c>
      <c r="C88" s="72">
        <f>MOD(DIMANCHE24[[#This Row],[Heure ]]+DIMANCHE24[[#This Row],[Durée]],1)</f>
        <v>0.85416666666666641</v>
      </c>
      <c r="D88" s="75">
        <v>2.7777777777777779E-3</v>
      </c>
      <c r="E8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88" s="64"/>
    </row>
    <row r="89" spans="1:6" ht="16" x14ac:dyDescent="0.2">
      <c r="A89" s="49">
        <f t="shared" si="2"/>
        <v>0.85416666666666641</v>
      </c>
      <c r="B89" s="55" t="s">
        <v>60</v>
      </c>
      <c r="C89" s="73">
        <f>MOD(DIMANCHE24[[#This Row],[Heure ]]+DIMANCHE24[[#This Row],[Durée]],1)</f>
        <v>0.87222222222222201</v>
      </c>
      <c r="D89" s="75">
        <v>1.8055555555555557E-2</v>
      </c>
      <c r="E8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F89" s="64"/>
    </row>
    <row r="90" spans="1:6" ht="16" x14ac:dyDescent="0.2">
      <c r="A90" s="49">
        <f t="shared" si="2"/>
        <v>0.87222222222222201</v>
      </c>
      <c r="B90" s="55" t="s">
        <v>18</v>
      </c>
      <c r="C90" s="72">
        <f>MOD(DIMANCHE24[[#This Row],[Heure ]]+DIMANCHE24[[#This Row],[Durée]],1)</f>
        <v>0.87499999999999978</v>
      </c>
      <c r="D90" s="75">
        <v>2.7777777777777779E-3</v>
      </c>
      <c r="E9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90" s="64"/>
    </row>
    <row r="91" spans="1:6" ht="16" x14ac:dyDescent="0.2">
      <c r="A91" s="49">
        <f t="shared" si="2"/>
        <v>0.87499999999999978</v>
      </c>
      <c r="B91" s="55" t="s">
        <v>68</v>
      </c>
      <c r="C91" s="73">
        <f>MOD(DIMANCHE24[[#This Row],[Heure ]]+DIMANCHE24[[#This Row],[Durée]],1)</f>
        <v>0.89305555555555538</v>
      </c>
      <c r="D91" s="75">
        <v>1.8055555555555557E-2</v>
      </c>
      <c r="E9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Toute l’actualité sportive de Genève et sa région</v>
      </c>
      <c r="F91" s="64"/>
    </row>
    <row r="92" spans="1:6" ht="16" x14ac:dyDescent="0.2">
      <c r="A92" s="49">
        <f t="shared" si="2"/>
        <v>0.89305555555555538</v>
      </c>
      <c r="B92" s="55" t="s">
        <v>18</v>
      </c>
      <c r="C92" s="72">
        <f>MOD(DIMANCHE24[[#This Row],[Heure ]]+DIMANCHE24[[#This Row],[Durée]],1)</f>
        <v>0.89583333333333315</v>
      </c>
      <c r="D92" s="75">
        <v>2.7777777777777779E-3</v>
      </c>
      <c r="E9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92" s="64"/>
    </row>
    <row r="93" spans="1:6" ht="16" x14ac:dyDescent="0.2">
      <c r="A93" s="49">
        <f t="shared" si="2"/>
        <v>0.89583333333333315</v>
      </c>
      <c r="B93" s="55" t="s">
        <v>20</v>
      </c>
      <c r="C93" s="73">
        <f>MOD(DIMANCHE24[[#This Row],[Heure ]]+DIMANCHE24[[#This Row],[Durée]],1)</f>
        <v>0.90416666666666645</v>
      </c>
      <c r="D93" s="75">
        <v>8.3333333333333332E-3</v>
      </c>
      <c r="E9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Les bénévoles et les associations sportives à l’honneur</v>
      </c>
      <c r="F93" s="64"/>
    </row>
    <row r="94" spans="1:6" ht="16" x14ac:dyDescent="0.2">
      <c r="A94" s="49">
        <f t="shared" si="2"/>
        <v>0.90416666666666645</v>
      </c>
      <c r="B94" s="55" t="s">
        <v>69</v>
      </c>
      <c r="C94" s="72">
        <f>MOD(DIMANCHE24[[#This Row],[Heure ]]+DIMANCHE24[[#This Row],[Durée]],1)</f>
        <v>0.9083333333333331</v>
      </c>
      <c r="D94" s="75">
        <v>4.1666666666666666E-3</v>
      </c>
      <c r="E9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F94" s="64"/>
    </row>
    <row r="95" spans="1:6" ht="32" x14ac:dyDescent="0.2">
      <c r="A95" s="49">
        <f t="shared" si="2"/>
        <v>0.9083333333333331</v>
      </c>
      <c r="B95" s="55" t="s">
        <v>24</v>
      </c>
      <c r="C95" s="73">
        <f>MOD(DIMANCHE24[[#This Row],[Heure ]]+DIMANCHE24[[#This Row],[Durée]],1)</f>
        <v>0.91388888888888864</v>
      </c>
      <c r="D95" s="75">
        <v>5.5555555555555558E-3</v>
      </c>
      <c r="E95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F95" s="64"/>
    </row>
    <row r="96" spans="1:6" ht="16" x14ac:dyDescent="0.2">
      <c r="A96" s="49">
        <f t="shared" si="2"/>
        <v>0.91388888888888864</v>
      </c>
      <c r="B96" s="55" t="s">
        <v>18</v>
      </c>
      <c r="C96" s="72">
        <f>MOD(DIMANCHE24[[#This Row],[Heure ]]+DIMANCHE24[[#This Row],[Durée]],1)</f>
        <v>0.91666666666666641</v>
      </c>
      <c r="D96" s="75">
        <v>2.7777777777777779E-3</v>
      </c>
      <c r="E96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96" s="64"/>
    </row>
    <row r="97" spans="1:6" ht="16" x14ac:dyDescent="0.2">
      <c r="A97" s="49">
        <f t="shared" si="2"/>
        <v>0.91666666666666641</v>
      </c>
      <c r="B97" s="55" t="s">
        <v>70</v>
      </c>
      <c r="C97" s="73">
        <f>MOD(DIMANCHE24[[#This Row],[Heure ]]+DIMANCHE24[[#This Row],[Durée]],1)</f>
        <v>0.93472222222222201</v>
      </c>
      <c r="D97" s="75">
        <v>1.8055555555555557E-2</v>
      </c>
      <c r="E97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débat politique et citoyen présenté par Pascal Décaillet</v>
      </c>
      <c r="F97" s="64"/>
    </row>
    <row r="98" spans="1:6" ht="16" x14ac:dyDescent="0.2">
      <c r="A98" s="49">
        <f t="shared" si="2"/>
        <v>0.93472222222222201</v>
      </c>
      <c r="B98" s="55" t="s">
        <v>18</v>
      </c>
      <c r="C98" s="72">
        <f>MOD(DIMANCHE24[[#This Row],[Heure ]]+DIMANCHE24[[#This Row],[Durée]],1)</f>
        <v>0.93749999999999978</v>
      </c>
      <c r="D98" s="75">
        <v>2.7777777777777779E-3</v>
      </c>
      <c r="E98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98" s="64"/>
    </row>
    <row r="99" spans="1:6" ht="32" x14ac:dyDescent="0.2">
      <c r="A99" s="49">
        <f t="shared" si="2"/>
        <v>0.93749999999999978</v>
      </c>
      <c r="B99" s="55" t="s">
        <v>67</v>
      </c>
      <c r="C99" s="73">
        <f>MOD(DIMANCHE24[[#This Row],[Heure ]]+DIMANCHE24[[#This Row],[Durée]],1)</f>
        <v>0.95555555555555538</v>
      </c>
      <c r="D99" s="75">
        <v>1.8055555555555557E-2</v>
      </c>
      <c r="E99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F99" s="64"/>
    </row>
    <row r="100" spans="1:6" ht="16" x14ac:dyDescent="0.2">
      <c r="A100" s="49">
        <f>MOD(A99+D99,1)</f>
        <v>0.95555555555555538</v>
      </c>
      <c r="B100" s="55" t="s">
        <v>18</v>
      </c>
      <c r="C100" s="72">
        <f>MOD(DIMANCHE24[[#This Row],[Heure ]]+DIMANCHE24[[#This Row],[Durée]],1)</f>
        <v>0.95833333333333315</v>
      </c>
      <c r="D100" s="75">
        <v>2.7777777777777779E-3</v>
      </c>
      <c r="E100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00" s="64"/>
    </row>
    <row r="101" spans="1:6" ht="16" x14ac:dyDescent="0.2">
      <c r="A101" s="49">
        <f t="shared" ref="A101:A105" si="3">MOD(A100+D100,1)</f>
        <v>0.95833333333333315</v>
      </c>
      <c r="B101" s="55" t="s">
        <v>59</v>
      </c>
      <c r="C101" s="73">
        <f>MOD(DIMANCHE24[[#This Row],[Heure ]]+DIMANCHE24[[#This Row],[Durée]],1)</f>
        <v>0.97638888888888875</v>
      </c>
      <c r="D101" s="75">
        <v>1.8055555555555557E-2</v>
      </c>
      <c r="E101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F101" s="64"/>
    </row>
    <row r="102" spans="1:6" ht="16" x14ac:dyDescent="0.2">
      <c r="A102" s="49">
        <f t="shared" si="3"/>
        <v>0.97638888888888875</v>
      </c>
      <c r="B102" s="55" t="s">
        <v>18</v>
      </c>
      <c r="C102" s="72">
        <f>MOD(DIMANCHE24[[#This Row],[Heure ]]+DIMANCHE24[[#This Row],[Durée]],1)</f>
        <v>0.97916666666666652</v>
      </c>
      <c r="D102" s="75">
        <v>2.7777777777777779E-3</v>
      </c>
      <c r="E102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02" s="64"/>
    </row>
    <row r="103" spans="1:6" ht="16" x14ac:dyDescent="0.2">
      <c r="A103" s="49">
        <f t="shared" si="3"/>
        <v>0.97916666666666652</v>
      </c>
      <c r="B103" s="55" t="s">
        <v>60</v>
      </c>
      <c r="C103" s="73">
        <f>MOD(DIMANCHE24[[#This Row],[Heure ]]+DIMANCHE24[[#This Row],[Durée]],1)</f>
        <v>0.99722222222222212</v>
      </c>
      <c r="D103" s="75">
        <v>1.8055555555555557E-2</v>
      </c>
      <c r="E103" s="4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F103" s="64"/>
    </row>
    <row r="104" spans="1:6" ht="16" x14ac:dyDescent="0.2">
      <c r="A104" s="49">
        <f t="shared" si="3"/>
        <v>0.99722222222222212</v>
      </c>
      <c r="B104" s="55" t="s">
        <v>18</v>
      </c>
      <c r="C104" s="72">
        <f>MOD(DIMANCHE24[[#This Row],[Heure ]]+DIMANCHE24[[#This Row],[Durée]],1)</f>
        <v>0.99999999999999989</v>
      </c>
      <c r="D104" s="75">
        <v>2.7777777777777779E-3</v>
      </c>
      <c r="E104" s="42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04" s="64"/>
    </row>
    <row r="105" spans="1:6" ht="16" x14ac:dyDescent="0.2">
      <c r="A105" s="49">
        <f t="shared" si="3"/>
        <v>0.99999999999999989</v>
      </c>
      <c r="B105" s="55" t="s">
        <v>12</v>
      </c>
      <c r="C105" s="74">
        <f>MOD(DIMANCHE24[[#This Row],[Heure ]]+DIMANCHE24[[#This Row],[Durée]],1)</f>
        <v>0.99999999999999989</v>
      </c>
      <c r="D105" s="75"/>
      <c r="E105" s="36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F105" s="64"/>
    </row>
  </sheetData>
  <mergeCells count="1">
    <mergeCell ref="A1:F1"/>
  </mergeCells>
  <conditionalFormatting sqref="H2:I7 I9 H8:H9">
    <cfRule type="containsText" dxfId="15" priority="12" operator="containsText" text="REPLAY DIMANCHE">
      <formula>NOT(ISERROR(SEARCH("REPLAY DIMANCHE",H2)))</formula>
    </cfRule>
    <cfRule type="containsText" dxfId="14" priority="13" operator="containsText" text="COMBLAGE">
      <formula>NOT(ISERROR(SEARCH("COMBLAGE",H2)))</formula>
    </cfRule>
  </conditionalFormatting>
  <conditionalFormatting sqref="H2:I7 I9 H8:H9">
    <cfRule type="containsText" dxfId="13" priority="11" operator="containsText" text="Concert">
      <formula>NOT(ISERROR(SEARCH("Concert",H2)))</formula>
    </cfRule>
    <cfRule type="containsText" dxfId="12" priority="14" operator="containsText" text="LIVE">
      <formula>NOT(ISERROR(SEARCH("LIVE",H2)))</formula>
    </cfRule>
    <cfRule type="containsText" dxfId="11" priority="15" operator="containsText" text="PUB">
      <formula>NOT(ISERROR(SEARCH("PUB",H2)))</formula>
    </cfRule>
    <cfRule type="containsText" dxfId="10" priority="16" operator="containsText" text="REPLAY ACTU">
      <formula>NOT(ISERROR(SEARCH("REPLAY ACTU",H2)))</formula>
    </cfRule>
    <cfRule type="containsText" dxfId="9" priority="17" operator="containsText" text="REPLAY MAG">
      <formula>NOT(ISERROR(SEARCH("REPLAY MAG",H2)))</formula>
    </cfRule>
  </conditionalFormatting>
  <conditionalFormatting sqref="A2:F105">
    <cfRule type="containsText" dxfId="8" priority="3" operator="containsText" text="REPLAY DIMANCHE">
      <formula>NOT(ISERROR(SEARCH("REPLAY DIMANCHE",A2)))</formula>
    </cfRule>
    <cfRule type="containsText" dxfId="7" priority="4" operator="containsText" text="COMBLAGE">
      <formula>NOT(ISERROR(SEARCH("COMBLAGE",A2)))</formula>
    </cfRule>
  </conditionalFormatting>
  <conditionalFormatting sqref="A3:F105">
    <cfRule type="containsText" dxfId="6" priority="5" operator="containsText" text="JOURNAL">
      <formula>NOT(ISERROR(SEARCH("JOURNAL",A3)))</formula>
    </cfRule>
    <cfRule type="containsText" dxfId="5" priority="6" operator="containsText" text="LIVE">
      <formula>NOT(ISERROR(SEARCH("LIVE",A3)))</formula>
    </cfRule>
    <cfRule type="containsText" dxfId="4" priority="7" operator="containsText" text="PUB">
      <formula>NOT(ISERROR(SEARCH("PUB",A3)))</formula>
    </cfRule>
    <cfRule type="containsText" dxfId="3" priority="8" operator="containsText" text="REPLAY ACTU">
      <formula>NOT(ISERROR(SEARCH("REPLAY ACTU",A3)))</formula>
    </cfRule>
    <cfRule type="containsText" dxfId="2" priority="9" operator="containsText" text="REPLAY MAG">
      <formula>NOT(ISERROR(SEARCH("REPLAY MAG",A3)))</formula>
    </cfRule>
  </conditionalFormatting>
  <conditionalFormatting sqref="A3:F105">
    <cfRule type="containsText" dxfId="1" priority="2" operator="containsText" text="Concert">
      <formula>NOT(ISERROR(SEARCH("Concert",A3)))</formula>
    </cfRule>
  </conditionalFormatting>
  <conditionalFormatting sqref="A2:F105">
    <cfRule type="containsText" dxfId="0" priority="1" operator="containsText" text="Comblage">
      <formula>NOT(ISERROR(SEARCH("Comblage",A2)))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24084-6C3F-E346-9E70-56F39FEFCD88}">
  <sheetPr codeName="Feuil9"/>
  <dimension ref="A1:H12"/>
  <sheetViews>
    <sheetView workbookViewId="0">
      <selection activeCell="J8" sqref="J8"/>
    </sheetView>
  </sheetViews>
  <sheetFormatPr baseColWidth="10" defaultRowHeight="15" x14ac:dyDescent="0.2"/>
  <cols>
    <col min="1" max="1" width="25.83203125" customWidth="1"/>
    <col min="4" max="4" width="20.83203125" customWidth="1"/>
  </cols>
  <sheetData>
    <row r="1" spans="1:8" ht="19" x14ac:dyDescent="0.25">
      <c r="A1" s="84" t="s">
        <v>87</v>
      </c>
      <c r="B1">
        <v>1</v>
      </c>
      <c r="D1" s="84" t="s">
        <v>88</v>
      </c>
      <c r="E1" t="s">
        <v>89</v>
      </c>
      <c r="G1" t="s">
        <v>94</v>
      </c>
      <c r="H1" s="87">
        <v>0.125</v>
      </c>
    </row>
    <row r="2" spans="1:8" x14ac:dyDescent="0.2">
      <c r="B2">
        <v>2</v>
      </c>
      <c r="E2" t="s">
        <v>90</v>
      </c>
      <c r="H2" s="87">
        <v>8.3333333333333329E-2</v>
      </c>
    </row>
    <row r="3" spans="1:8" x14ac:dyDescent="0.2">
      <c r="B3">
        <v>3</v>
      </c>
      <c r="E3" t="s">
        <v>91</v>
      </c>
      <c r="H3" s="87">
        <v>4.1666666666666664E-2</v>
      </c>
    </row>
    <row r="4" spans="1:8" x14ac:dyDescent="0.2">
      <c r="B4">
        <v>4</v>
      </c>
      <c r="H4" s="87">
        <v>1.8055555555555557E-2</v>
      </c>
    </row>
    <row r="5" spans="1:8" x14ac:dyDescent="0.2">
      <c r="B5">
        <v>5</v>
      </c>
      <c r="H5" s="87">
        <v>8.3333333333333332E-3</v>
      </c>
    </row>
    <row r="6" spans="1:8" x14ac:dyDescent="0.2">
      <c r="H6" s="87">
        <v>5.5555555555555558E-3</v>
      </c>
    </row>
    <row r="7" spans="1:8" x14ac:dyDescent="0.2">
      <c r="H7" s="87">
        <v>4.1666666666666666E-3</v>
      </c>
    </row>
    <row r="8" spans="1:8" x14ac:dyDescent="0.2">
      <c r="H8" s="87">
        <v>2.7777777777777779E-3</v>
      </c>
    </row>
    <row r="9" spans="1:8" x14ac:dyDescent="0.2">
      <c r="H9" s="87">
        <v>2.0833333333333333E-3</v>
      </c>
    </row>
    <row r="10" spans="1:8" x14ac:dyDescent="0.2">
      <c r="H10" s="87">
        <v>1.3888888888888889E-3</v>
      </c>
    </row>
    <row r="11" spans="1:8" x14ac:dyDescent="0.2">
      <c r="H11" s="87">
        <v>6.9444444444444447E-4</v>
      </c>
    </row>
    <row r="12" spans="1:8" x14ac:dyDescent="0.2">
      <c r="H12" s="87">
        <v>3.4722222222222224E-4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Grille Semaine</vt:lpstr>
      <vt:lpstr>Lundi</vt:lpstr>
      <vt:lpstr>Mardi</vt:lpstr>
      <vt:lpstr>Mercredi</vt:lpstr>
      <vt:lpstr>Jeudi</vt:lpstr>
      <vt:lpstr>Vendredi</vt:lpstr>
      <vt:lpstr>Samedi</vt:lpstr>
      <vt:lpstr>Dimanche</vt:lpstr>
      <vt:lpstr>Menus déroulants</vt:lpstr>
      <vt:lpstr>Lundi</vt:lpstr>
      <vt:lpstr>Mardi</vt:lpstr>
      <vt:lpstr>VENDREDI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MEX</dc:creator>
  <cp:lastModifiedBy>Microsoft Office User</cp:lastModifiedBy>
  <cp:revision/>
  <dcterms:created xsi:type="dcterms:W3CDTF">2021-09-16T16:52:30Z</dcterms:created>
  <dcterms:modified xsi:type="dcterms:W3CDTF">2021-09-22T09:30:08Z</dcterms:modified>
</cp:coreProperties>
</file>