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Hayottej\Desktop\"/>
    </mc:Choice>
  </mc:AlternateContent>
  <bookViews>
    <workbookView xWindow="0" yWindow="0" windowWidth="20490" windowHeight="7020" activeTab="1"/>
  </bookViews>
  <sheets>
    <sheet name="Avant macro" sheetId="2" r:id="rId1"/>
    <sheet name="Après macro" sheetId="3" r:id="rId2"/>
  </sheets>
  <externalReferences>
    <externalReference r:id="rId3"/>
  </externalReferences>
  <definedNames>
    <definedName name="_xlnm._FilterDatabase" localSheetId="1" hidden="1">'Après macro'!$D$3:$BA$25</definedName>
    <definedName name="_xlnm._FilterDatabase" localSheetId="0" hidden="1">'Avant macro'!$D$3:$BA$25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C3" i="3" l="1"/>
  <c r="BC4" i="3"/>
  <c r="BC5" i="3"/>
  <c r="BC6" i="3"/>
  <c r="BC7" i="3"/>
  <c r="BC8" i="3"/>
  <c r="BC20" i="3" s="1"/>
  <c r="BC24" i="3" s="1"/>
  <c r="BC9" i="3"/>
  <c r="BC21" i="3" s="1"/>
  <c r="BC25" i="3" s="1"/>
  <c r="BC10" i="3"/>
  <c r="BC22" i="3" s="1"/>
  <c r="BC26" i="3" s="1"/>
  <c r="BC11" i="3"/>
  <c r="BC12" i="3"/>
  <c r="BC13" i="3"/>
  <c r="BC14" i="3"/>
  <c r="BC15" i="3"/>
  <c r="BC16" i="3"/>
  <c r="BC17" i="3"/>
  <c r="BC18" i="3"/>
  <c r="BC19" i="3"/>
  <c r="BC23" i="3" s="1"/>
  <c r="AY22" i="3"/>
  <c r="AY26" i="3" s="1"/>
  <c r="AX22" i="3"/>
  <c r="AX26" i="3" s="1"/>
  <c r="AW22" i="3"/>
  <c r="AW26" i="3" s="1"/>
  <c r="AV22" i="3"/>
  <c r="AV26" i="3" s="1"/>
  <c r="AU22" i="3"/>
  <c r="AU26" i="3" s="1"/>
  <c r="AT22" i="3"/>
  <c r="AT26" i="3" s="1"/>
  <c r="AS22" i="3"/>
  <c r="AS26" i="3" s="1"/>
  <c r="AR22" i="3"/>
  <c r="AR26" i="3" s="1"/>
  <c r="AQ22" i="3"/>
  <c r="AQ26" i="3" s="1"/>
  <c r="AP22" i="3"/>
  <c r="AP26" i="3" s="1"/>
  <c r="AO22" i="3"/>
  <c r="AO26" i="3" s="1"/>
  <c r="AN22" i="3"/>
  <c r="AN26" i="3" s="1"/>
  <c r="AM22" i="3"/>
  <c r="AM26" i="3" s="1"/>
  <c r="AK22" i="3"/>
  <c r="AK26" i="3" s="1"/>
  <c r="AJ22" i="3"/>
  <c r="AJ26" i="3" s="1"/>
  <c r="AI22" i="3"/>
  <c r="AI26" i="3" s="1"/>
  <c r="AH22" i="3"/>
  <c r="AH26" i="3" s="1"/>
  <c r="AG22" i="3"/>
  <c r="AG26" i="3" s="1"/>
  <c r="AF22" i="3"/>
  <c r="AF26" i="3" s="1"/>
  <c r="AE22" i="3"/>
  <c r="AE26" i="3" s="1"/>
  <c r="AD22" i="3"/>
  <c r="AD26" i="3" s="1"/>
  <c r="AC22" i="3"/>
  <c r="AC26" i="3" s="1"/>
  <c r="AB22" i="3"/>
  <c r="AB26" i="3" s="1"/>
  <c r="AA22" i="3"/>
  <c r="AA26" i="3" s="1"/>
  <c r="Z22" i="3"/>
  <c r="Z26" i="3" s="1"/>
  <c r="Y22" i="3"/>
  <c r="Y26" i="3" s="1"/>
  <c r="X22" i="3"/>
  <c r="X26" i="3" s="1"/>
  <c r="W22" i="3"/>
  <c r="W26" i="3" s="1"/>
  <c r="V22" i="3"/>
  <c r="V26" i="3" s="1"/>
  <c r="U22" i="3"/>
  <c r="U26" i="3" s="1"/>
  <c r="T22" i="3"/>
  <c r="T26" i="3" s="1"/>
  <c r="S22" i="3"/>
  <c r="S26" i="3" s="1"/>
  <c r="R22" i="3"/>
  <c r="R26" i="3" s="1"/>
  <c r="Q22" i="3"/>
  <c r="Q26" i="3" s="1"/>
  <c r="P22" i="3"/>
  <c r="P26" i="3" s="1"/>
  <c r="O22" i="3"/>
  <c r="O26" i="3" s="1"/>
  <c r="N22" i="3"/>
  <c r="N26" i="3" s="1"/>
  <c r="M22" i="3"/>
  <c r="M26" i="3" s="1"/>
  <c r="L22" i="3"/>
  <c r="L26" i="3" s="1"/>
  <c r="K22" i="3"/>
  <c r="K26" i="3" s="1"/>
  <c r="J22" i="3"/>
  <c r="J26" i="3" s="1"/>
  <c r="I22" i="3"/>
  <c r="I26" i="3" s="1"/>
  <c r="H22" i="3"/>
  <c r="H26" i="3" s="1"/>
  <c r="G22" i="3"/>
  <c r="G26" i="3" s="1"/>
  <c r="F22" i="3"/>
  <c r="F26" i="3" s="1"/>
  <c r="E22" i="3"/>
  <c r="E26" i="3" s="1"/>
  <c r="D22" i="3"/>
  <c r="D26" i="3" s="1"/>
  <c r="C22" i="3"/>
  <c r="C26" i="3" s="1"/>
  <c r="AZ21" i="3"/>
  <c r="AZ25" i="3" s="1"/>
  <c r="AY21" i="3"/>
  <c r="AY25" i="3" s="1"/>
  <c r="AX21" i="3"/>
  <c r="AX25" i="3" s="1"/>
  <c r="AW21" i="3"/>
  <c r="AW25" i="3" s="1"/>
  <c r="AV21" i="3"/>
  <c r="AV25" i="3" s="1"/>
  <c r="AU21" i="3"/>
  <c r="AU25" i="3" s="1"/>
  <c r="AT21" i="3"/>
  <c r="AT25" i="3" s="1"/>
  <c r="AS21" i="3"/>
  <c r="AS25" i="3" s="1"/>
  <c r="AR21" i="3"/>
  <c r="AR25" i="3" s="1"/>
  <c r="AQ21" i="3"/>
  <c r="AQ25" i="3" s="1"/>
  <c r="AP21" i="3"/>
  <c r="AP25" i="3" s="1"/>
  <c r="AO21" i="3"/>
  <c r="AO25" i="3" s="1"/>
  <c r="AN21" i="3"/>
  <c r="AN25" i="3" s="1"/>
  <c r="AM21" i="3"/>
  <c r="AH21" i="3"/>
  <c r="AH25" i="3" s="1"/>
  <c r="AB21" i="3"/>
  <c r="AB25" i="3" s="1"/>
  <c r="AA21" i="3"/>
  <c r="AA25" i="3" s="1"/>
  <c r="Z21" i="3"/>
  <c r="Z25" i="3" s="1"/>
  <c r="Y21" i="3"/>
  <c r="Y25" i="3" s="1"/>
  <c r="X21" i="3"/>
  <c r="X25" i="3" s="1"/>
  <c r="W21" i="3"/>
  <c r="W25" i="3" s="1"/>
  <c r="V21" i="3"/>
  <c r="V25" i="3" s="1"/>
  <c r="U21" i="3"/>
  <c r="U25" i="3" s="1"/>
  <c r="T21" i="3"/>
  <c r="T25" i="3" s="1"/>
  <c r="S21" i="3"/>
  <c r="S25" i="3" s="1"/>
  <c r="R21" i="3"/>
  <c r="R25" i="3" s="1"/>
  <c r="Q21" i="3"/>
  <c r="Q25" i="3" s="1"/>
  <c r="P21" i="3"/>
  <c r="P25" i="3" s="1"/>
  <c r="O21" i="3"/>
  <c r="O25" i="3" s="1"/>
  <c r="N21" i="3"/>
  <c r="N25" i="3" s="1"/>
  <c r="M21" i="3"/>
  <c r="M25" i="3" s="1"/>
  <c r="L21" i="3"/>
  <c r="L25" i="3" s="1"/>
  <c r="K21" i="3"/>
  <c r="K25" i="3" s="1"/>
  <c r="J21" i="3"/>
  <c r="J25" i="3" s="1"/>
  <c r="I21" i="3"/>
  <c r="I25" i="3" s="1"/>
  <c r="H21" i="3"/>
  <c r="H25" i="3" s="1"/>
  <c r="G21" i="3"/>
  <c r="G25" i="3" s="1"/>
  <c r="F21" i="3"/>
  <c r="F25" i="3" s="1"/>
  <c r="E21" i="3"/>
  <c r="E25" i="3" s="1"/>
  <c r="D21" i="3"/>
  <c r="D25" i="3" s="1"/>
  <c r="C21" i="3"/>
  <c r="C25" i="3" s="1"/>
  <c r="AY20" i="3"/>
  <c r="AY24" i="3" s="1"/>
  <c r="AX20" i="3"/>
  <c r="AX24" i="3" s="1"/>
  <c r="AW20" i="3"/>
  <c r="AW24" i="3" s="1"/>
  <c r="AV20" i="3"/>
  <c r="AV24" i="3" s="1"/>
  <c r="AU20" i="3"/>
  <c r="AU24" i="3" s="1"/>
  <c r="AT20" i="3"/>
  <c r="AT24" i="3" s="1"/>
  <c r="AS20" i="3"/>
  <c r="AS24" i="3" s="1"/>
  <c r="AR20" i="3"/>
  <c r="AR24" i="3" s="1"/>
  <c r="AQ20" i="3"/>
  <c r="AQ24" i="3" s="1"/>
  <c r="AP20" i="3"/>
  <c r="AP24" i="3" s="1"/>
  <c r="AO20" i="3"/>
  <c r="AO24" i="3" s="1"/>
  <c r="AN20" i="3"/>
  <c r="AN24" i="3" s="1"/>
  <c r="AM20" i="3"/>
  <c r="AH20" i="3"/>
  <c r="AH24" i="3" s="1"/>
  <c r="AB20" i="3"/>
  <c r="AA20" i="3"/>
  <c r="AA24" i="3" s="1"/>
  <c r="Z20" i="3"/>
  <c r="Z24" i="3" s="1"/>
  <c r="Y20" i="3"/>
  <c r="Y24" i="3" s="1"/>
  <c r="X20" i="3"/>
  <c r="X24" i="3" s="1"/>
  <c r="W20" i="3"/>
  <c r="W24" i="3" s="1"/>
  <c r="V20" i="3"/>
  <c r="V24" i="3" s="1"/>
  <c r="U20" i="3"/>
  <c r="U24" i="3" s="1"/>
  <c r="T20" i="3"/>
  <c r="T24" i="3" s="1"/>
  <c r="S20" i="3"/>
  <c r="S24" i="3" s="1"/>
  <c r="R20" i="3"/>
  <c r="R24" i="3" s="1"/>
  <c r="Q20" i="3"/>
  <c r="Q24" i="3" s="1"/>
  <c r="P20" i="3"/>
  <c r="P24" i="3" s="1"/>
  <c r="O20" i="3"/>
  <c r="O24" i="3" s="1"/>
  <c r="N20" i="3"/>
  <c r="N24" i="3" s="1"/>
  <c r="M20" i="3"/>
  <c r="M24" i="3" s="1"/>
  <c r="L20" i="3"/>
  <c r="L24" i="3" s="1"/>
  <c r="K20" i="3"/>
  <c r="K24" i="3" s="1"/>
  <c r="J20" i="3"/>
  <c r="J24" i="3" s="1"/>
  <c r="I20" i="3"/>
  <c r="I24" i="3" s="1"/>
  <c r="H20" i="3"/>
  <c r="H24" i="3" s="1"/>
  <c r="G20" i="3"/>
  <c r="G24" i="3" s="1"/>
  <c r="F20" i="3"/>
  <c r="F24" i="3" s="1"/>
  <c r="E20" i="3"/>
  <c r="E24" i="3" s="1"/>
  <c r="D20" i="3"/>
  <c r="D24" i="3" s="1"/>
  <c r="C20" i="3"/>
  <c r="C24" i="3" s="1"/>
  <c r="AZ19" i="3"/>
  <c r="AZ23" i="3" s="1"/>
  <c r="AY19" i="3"/>
  <c r="AY23" i="3" s="1"/>
  <c r="AX19" i="3"/>
  <c r="AX23" i="3" s="1"/>
  <c r="AW19" i="3"/>
  <c r="AW23" i="3" s="1"/>
  <c r="AV19" i="3"/>
  <c r="AV23" i="3" s="1"/>
  <c r="AU19" i="3"/>
  <c r="AU23" i="3" s="1"/>
  <c r="AT19" i="3"/>
  <c r="AT23" i="3" s="1"/>
  <c r="AS19" i="3"/>
  <c r="AS23" i="3" s="1"/>
  <c r="AR19" i="3"/>
  <c r="AR23" i="3" s="1"/>
  <c r="AQ19" i="3"/>
  <c r="AQ23" i="3" s="1"/>
  <c r="AP19" i="3"/>
  <c r="AP23" i="3" s="1"/>
  <c r="AO19" i="3"/>
  <c r="AO23" i="3" s="1"/>
  <c r="AN19" i="3"/>
  <c r="AN23" i="3" s="1"/>
  <c r="AM19" i="3"/>
  <c r="AJ19" i="3"/>
  <c r="AH19" i="3"/>
  <c r="AH23" i="3" s="1"/>
  <c r="AB19" i="3"/>
  <c r="AB23" i="3" s="1"/>
  <c r="AA19" i="3"/>
  <c r="AA23" i="3" s="1"/>
  <c r="Z19" i="3"/>
  <c r="Z23" i="3" s="1"/>
  <c r="Y19" i="3"/>
  <c r="Y23" i="3" s="1"/>
  <c r="X19" i="3"/>
  <c r="X23" i="3" s="1"/>
  <c r="W19" i="3"/>
  <c r="W23" i="3" s="1"/>
  <c r="V19" i="3"/>
  <c r="V23" i="3" s="1"/>
  <c r="U19" i="3"/>
  <c r="U23" i="3" s="1"/>
  <c r="T19" i="3"/>
  <c r="T23" i="3" s="1"/>
  <c r="S19" i="3"/>
  <c r="S23" i="3" s="1"/>
  <c r="R19" i="3"/>
  <c r="R23" i="3" s="1"/>
  <c r="Q19" i="3"/>
  <c r="Q23" i="3" s="1"/>
  <c r="P19" i="3"/>
  <c r="P23" i="3" s="1"/>
  <c r="O19" i="3"/>
  <c r="O23" i="3" s="1"/>
  <c r="N19" i="3"/>
  <c r="N23" i="3" s="1"/>
  <c r="M19" i="3"/>
  <c r="M23" i="3" s="1"/>
  <c r="L19" i="3"/>
  <c r="L23" i="3" s="1"/>
  <c r="K19" i="3"/>
  <c r="K23" i="3" s="1"/>
  <c r="J19" i="3"/>
  <c r="J23" i="3" s="1"/>
  <c r="I19" i="3"/>
  <c r="I23" i="3" s="1"/>
  <c r="H19" i="3"/>
  <c r="H23" i="3" s="1"/>
  <c r="G19" i="3"/>
  <c r="G23" i="3" s="1"/>
  <c r="F19" i="3"/>
  <c r="F23" i="3" s="1"/>
  <c r="E19" i="3"/>
  <c r="E23" i="3" s="1"/>
  <c r="D19" i="3"/>
  <c r="D23" i="3" s="1"/>
  <c r="C19" i="3"/>
  <c r="C23" i="3" s="1"/>
  <c r="BB18" i="3"/>
  <c r="AZ18" i="3"/>
  <c r="BA18" i="3" s="1"/>
  <c r="BB17" i="3"/>
  <c r="AZ17" i="3"/>
  <c r="BA17" i="3" s="1"/>
  <c r="AI17" i="3"/>
  <c r="AJ17" i="3" s="1"/>
  <c r="AK17" i="3" s="1"/>
  <c r="AL17" i="3" s="1"/>
  <c r="AM17" i="3" s="1"/>
  <c r="AB17" i="3"/>
  <c r="AC17" i="3" s="1"/>
  <c r="AD17" i="3" s="1"/>
  <c r="AE17" i="3" s="1"/>
  <c r="AF17" i="3" s="1"/>
  <c r="AG17" i="3" s="1"/>
  <c r="AA17" i="3"/>
  <c r="BB16" i="3"/>
  <c r="BA16" i="3"/>
  <c r="AZ16" i="3"/>
  <c r="AJ16" i="3"/>
  <c r="AK16" i="3" s="1"/>
  <c r="AL16" i="3" s="1"/>
  <c r="AM16" i="3" s="1"/>
  <c r="AI16" i="3"/>
  <c r="AA16" i="3"/>
  <c r="AB16" i="3" s="1"/>
  <c r="AC16" i="3" s="1"/>
  <c r="AD16" i="3" s="1"/>
  <c r="AE16" i="3" s="1"/>
  <c r="AF16" i="3" s="1"/>
  <c r="AG16" i="3" s="1"/>
  <c r="BB15" i="3"/>
  <c r="BA15" i="3"/>
  <c r="AZ15" i="3"/>
  <c r="AI15" i="3"/>
  <c r="AJ15" i="3" s="1"/>
  <c r="AK15" i="3" s="1"/>
  <c r="AL15" i="3" s="1"/>
  <c r="AM15" i="3" s="1"/>
  <c r="AB15" i="3"/>
  <c r="AC15" i="3" s="1"/>
  <c r="AD15" i="3" s="1"/>
  <c r="AE15" i="3" s="1"/>
  <c r="AF15" i="3" s="1"/>
  <c r="AG15" i="3" s="1"/>
  <c r="AA15" i="3"/>
  <c r="BB14" i="3"/>
  <c r="AZ14" i="3"/>
  <c r="BA14" i="3" s="1"/>
  <c r="BB13" i="3"/>
  <c r="AZ13" i="3"/>
  <c r="BA13" i="3" s="1"/>
  <c r="AJ13" i="3"/>
  <c r="AK13" i="3" s="1"/>
  <c r="AL13" i="3" s="1"/>
  <c r="AI13" i="3"/>
  <c r="AC13" i="3"/>
  <c r="AD13" i="3" s="1"/>
  <c r="AE13" i="3" s="1"/>
  <c r="AF13" i="3" s="1"/>
  <c r="AG13" i="3" s="1"/>
  <c r="AB13" i="3"/>
  <c r="BB12" i="3"/>
  <c r="AZ12" i="3"/>
  <c r="BA12" i="3" s="1"/>
  <c r="AI12" i="3"/>
  <c r="AJ12" i="3" s="1"/>
  <c r="AK12" i="3" s="1"/>
  <c r="AL12" i="3" s="1"/>
  <c r="AD12" i="3"/>
  <c r="AE12" i="3" s="1"/>
  <c r="AF12" i="3" s="1"/>
  <c r="AG12" i="3" s="1"/>
  <c r="AC12" i="3"/>
  <c r="AB12" i="3"/>
  <c r="BB11" i="3"/>
  <c r="BA11" i="3"/>
  <c r="AZ11" i="3"/>
  <c r="AJ11" i="3"/>
  <c r="AK11" i="3" s="1"/>
  <c r="AL11" i="3" s="1"/>
  <c r="AI11" i="3"/>
  <c r="AC11" i="3"/>
  <c r="AD11" i="3" s="1"/>
  <c r="AE11" i="3" s="1"/>
  <c r="AF11" i="3" s="1"/>
  <c r="AG11" i="3" s="1"/>
  <c r="AB11" i="3"/>
  <c r="BB10" i="3"/>
  <c r="BA10" i="3"/>
  <c r="BB9" i="3"/>
  <c r="BA9" i="3"/>
  <c r="BA21" i="3" s="1"/>
  <c r="BA25" i="3" s="1"/>
  <c r="AJ9" i="3"/>
  <c r="AK9" i="3" s="1"/>
  <c r="AL9" i="3" s="1"/>
  <c r="AI9" i="3"/>
  <c r="AC9" i="3"/>
  <c r="AB9" i="3"/>
  <c r="BB8" i="3"/>
  <c r="BA8" i="3"/>
  <c r="AI8" i="3"/>
  <c r="AJ8" i="3" s="1"/>
  <c r="AC8" i="3"/>
  <c r="AD8" i="3" s="1"/>
  <c r="AE8" i="3" s="1"/>
  <c r="AF8" i="3" s="1"/>
  <c r="AG8" i="3" s="1"/>
  <c r="AB8" i="3"/>
  <c r="BB7" i="3"/>
  <c r="BA7" i="3"/>
  <c r="AJ7" i="3"/>
  <c r="AK7" i="3" s="1"/>
  <c r="AL7" i="3" s="1"/>
  <c r="AI7" i="3"/>
  <c r="AC7" i="3"/>
  <c r="AD7" i="3" s="1"/>
  <c r="AE7" i="3" s="1"/>
  <c r="AF7" i="3" s="1"/>
  <c r="AG7" i="3" s="1"/>
  <c r="AB7" i="3"/>
  <c r="BB6" i="3"/>
  <c r="BB22" i="3" s="1"/>
  <c r="BB26" i="3" s="1"/>
  <c r="AL6" i="3"/>
  <c r="AL22" i="3" s="1"/>
  <c r="AL26" i="3" s="1"/>
  <c r="BB5" i="3"/>
  <c r="BB21" i="3" s="1"/>
  <c r="BB25" i="3" s="1"/>
  <c r="AI5" i="3"/>
  <c r="AD5" i="3"/>
  <c r="AE5" i="3" s="1"/>
  <c r="AC5" i="3"/>
  <c r="AB5" i="3"/>
  <c r="BB4" i="3"/>
  <c r="BB20" i="3" s="1"/>
  <c r="BB24" i="3" s="1"/>
  <c r="AJ4" i="3"/>
  <c r="AK4" i="3" s="1"/>
  <c r="AI4" i="3"/>
  <c r="AI20" i="3" s="1"/>
  <c r="AI24" i="3" s="1"/>
  <c r="AC4" i="3"/>
  <c r="AB4" i="3"/>
  <c r="BB3" i="3"/>
  <c r="BB19" i="3" s="1"/>
  <c r="BB23" i="3" s="1"/>
  <c r="AK3" i="3"/>
  <c r="AL3" i="3" s="1"/>
  <c r="AJ3" i="3"/>
  <c r="AI3" i="3"/>
  <c r="AI19" i="3" s="1"/>
  <c r="AI23" i="3" s="1"/>
  <c r="AB3" i="3"/>
  <c r="AC3" i="3" s="1"/>
  <c r="AE21" i="3" l="1"/>
  <c r="AE25" i="3" s="1"/>
  <c r="AF5" i="3"/>
  <c r="AJ5" i="3"/>
  <c r="AI21" i="3"/>
  <c r="AI25" i="3" s="1"/>
  <c r="BA22" i="3"/>
  <c r="BA26" i="3" s="1"/>
  <c r="AD3" i="3"/>
  <c r="AC19" i="3"/>
  <c r="AC23" i="3" s="1"/>
  <c r="BA19" i="3"/>
  <c r="BA23" i="3" s="1"/>
  <c r="AJ23" i="3"/>
  <c r="AB24" i="3"/>
  <c r="AM24" i="3"/>
  <c r="AM25" i="3"/>
  <c r="AC21" i="3"/>
  <c r="AC25" i="3" s="1"/>
  <c r="AD9" i="3"/>
  <c r="AE9" i="3" s="1"/>
  <c r="AF9" i="3" s="1"/>
  <c r="AG9" i="3" s="1"/>
  <c r="AK20" i="3"/>
  <c r="AK24" i="3" s="1"/>
  <c r="AM23" i="3"/>
  <c r="AL4" i="3"/>
  <c r="AL20" i="3" s="1"/>
  <c r="AL24" i="3" s="1"/>
  <c r="AL19" i="3"/>
  <c r="AL23" i="3" s="1"/>
  <c r="AJ20" i="3"/>
  <c r="AJ24" i="3" s="1"/>
  <c r="AK8" i="3"/>
  <c r="AL8" i="3" s="1"/>
  <c r="BA20" i="3"/>
  <c r="BA24" i="3" s="1"/>
  <c r="AC20" i="3"/>
  <c r="AC24" i="3" s="1"/>
  <c r="AD4" i="3"/>
  <c r="AZ20" i="3"/>
  <c r="AZ24" i="3" s="1"/>
  <c r="AK19" i="3"/>
  <c r="AK23" i="3" s="1"/>
  <c r="AD21" i="3"/>
  <c r="AD25" i="3" s="1"/>
  <c r="AZ22" i="3"/>
  <c r="AZ26" i="3" s="1"/>
  <c r="AU26" i="2"/>
  <c r="AT26" i="2"/>
  <c r="AS26" i="2"/>
  <c r="AR26" i="2"/>
  <c r="AM26" i="2"/>
  <c r="AK26" i="2"/>
  <c r="AJ26" i="2"/>
  <c r="AE26" i="2"/>
  <c r="AD26" i="2"/>
  <c r="AC26" i="2"/>
  <c r="AB26" i="2"/>
  <c r="W26" i="2"/>
  <c r="V26" i="2"/>
  <c r="U26" i="2"/>
  <c r="T26" i="2"/>
  <c r="O26" i="2"/>
  <c r="N26" i="2"/>
  <c r="M26" i="2"/>
  <c r="L26" i="2"/>
  <c r="G26" i="2"/>
  <c r="F26" i="2"/>
  <c r="E26" i="2"/>
  <c r="D26" i="2"/>
  <c r="AY25" i="2"/>
  <c r="AX25" i="2"/>
  <c r="AW25" i="2"/>
  <c r="AR25" i="2"/>
  <c r="AQ25" i="2"/>
  <c r="AP25" i="2"/>
  <c r="AO25" i="2"/>
  <c r="AH25" i="2"/>
  <c r="Z25" i="2"/>
  <c r="Y25" i="2"/>
  <c r="T25" i="2"/>
  <c r="S25" i="2"/>
  <c r="R25" i="2"/>
  <c r="Q25" i="2"/>
  <c r="L25" i="2"/>
  <c r="K25" i="2"/>
  <c r="J25" i="2"/>
  <c r="I25" i="2"/>
  <c r="D25" i="2"/>
  <c r="C25" i="2"/>
  <c r="AW24" i="2"/>
  <c r="AV24" i="2"/>
  <c r="AU24" i="2"/>
  <c r="AT24" i="2"/>
  <c r="AO24" i="2"/>
  <c r="AN24" i="2"/>
  <c r="Y24" i="2"/>
  <c r="X24" i="2"/>
  <c r="W24" i="2"/>
  <c r="V24" i="2"/>
  <c r="Q24" i="2"/>
  <c r="P24" i="2"/>
  <c r="O24" i="2"/>
  <c r="N24" i="2"/>
  <c r="I24" i="2"/>
  <c r="H24" i="2"/>
  <c r="G24" i="2"/>
  <c r="F24" i="2"/>
  <c r="AY23" i="2"/>
  <c r="AT23" i="2"/>
  <c r="AS23" i="2"/>
  <c r="AR23" i="2"/>
  <c r="AQ23" i="2"/>
  <c r="V23" i="2"/>
  <c r="U23" i="2"/>
  <c r="T23" i="2"/>
  <c r="S23" i="2"/>
  <c r="N23" i="2"/>
  <c r="M23" i="2"/>
  <c r="L23" i="2"/>
  <c r="K23" i="2"/>
  <c r="F23" i="2"/>
  <c r="E23" i="2"/>
  <c r="D23" i="2"/>
  <c r="C23" i="2"/>
  <c r="AY22" i="2"/>
  <c r="AY26" i="2" s="1"/>
  <c r="AX22" i="2"/>
  <c r="AX26" i="2" s="1"/>
  <c r="AW22" i="2"/>
  <c r="AW26" i="2" s="1"/>
  <c r="AV22" i="2"/>
  <c r="AV26" i="2" s="1"/>
  <c r="AU22" i="2"/>
  <c r="AT22" i="2"/>
  <c r="AS22" i="2"/>
  <c r="AR22" i="2"/>
  <c r="AQ22" i="2"/>
  <c r="AQ26" i="2" s="1"/>
  <c r="AP22" i="2"/>
  <c r="AP26" i="2" s="1"/>
  <c r="AO22" i="2"/>
  <c r="AO26" i="2" s="1"/>
  <c r="AN22" i="2"/>
  <c r="AN26" i="2" s="1"/>
  <c r="AM22" i="2"/>
  <c r="AK22" i="2"/>
  <c r="AJ22" i="2"/>
  <c r="AI22" i="2"/>
  <c r="AI26" i="2" s="1"/>
  <c r="AH22" i="2"/>
  <c r="AH26" i="2" s="1"/>
  <c r="AG22" i="2"/>
  <c r="AG26" i="2" s="1"/>
  <c r="AF22" i="2"/>
  <c r="AF26" i="2" s="1"/>
  <c r="AE22" i="2"/>
  <c r="AD22" i="2"/>
  <c r="AC22" i="2"/>
  <c r="AB22" i="2"/>
  <c r="AA22" i="2"/>
  <c r="AA26" i="2" s="1"/>
  <c r="Z22" i="2"/>
  <c r="Z26" i="2" s="1"/>
  <c r="Y22" i="2"/>
  <c r="Y26" i="2" s="1"/>
  <c r="X22" i="2"/>
  <c r="X26" i="2" s="1"/>
  <c r="W22" i="2"/>
  <c r="V22" i="2"/>
  <c r="U22" i="2"/>
  <c r="T22" i="2"/>
  <c r="S22" i="2"/>
  <c r="S26" i="2" s="1"/>
  <c r="R22" i="2"/>
  <c r="R26" i="2" s="1"/>
  <c r="Q22" i="2"/>
  <c r="Q26" i="2" s="1"/>
  <c r="P22" i="2"/>
  <c r="P26" i="2" s="1"/>
  <c r="O22" i="2"/>
  <c r="N22" i="2"/>
  <c r="M22" i="2"/>
  <c r="L22" i="2"/>
  <c r="K22" i="2"/>
  <c r="K26" i="2" s="1"/>
  <c r="J22" i="2"/>
  <c r="J26" i="2" s="1"/>
  <c r="I22" i="2"/>
  <c r="I26" i="2" s="1"/>
  <c r="H22" i="2"/>
  <c r="H26" i="2" s="1"/>
  <c r="G22" i="2"/>
  <c r="F22" i="2"/>
  <c r="E22" i="2"/>
  <c r="D22" i="2"/>
  <c r="C22" i="2"/>
  <c r="C26" i="2" s="1"/>
  <c r="AY21" i="2"/>
  <c r="AX21" i="2"/>
  <c r="AW21" i="2"/>
  <c r="AV21" i="2"/>
  <c r="AV25" i="2" s="1"/>
  <c r="AU21" i="2"/>
  <c r="AU25" i="2" s="1"/>
  <c r="AT21" i="2"/>
  <c r="AT25" i="2" s="1"/>
  <c r="AS21" i="2"/>
  <c r="AS25" i="2" s="1"/>
  <c r="AR21" i="2"/>
  <c r="AQ21" i="2"/>
  <c r="AP21" i="2"/>
  <c r="AO21" i="2"/>
  <c r="AN21" i="2"/>
  <c r="AN25" i="2" s="1"/>
  <c r="AM21" i="2"/>
  <c r="AH21" i="2"/>
  <c r="AA21" i="2"/>
  <c r="Z21" i="2"/>
  <c r="Y21" i="2"/>
  <c r="X21" i="2"/>
  <c r="X25" i="2" s="1"/>
  <c r="W21" i="2"/>
  <c r="W25" i="2" s="1"/>
  <c r="V21" i="2"/>
  <c r="V25" i="2" s="1"/>
  <c r="U21" i="2"/>
  <c r="U25" i="2" s="1"/>
  <c r="T21" i="2"/>
  <c r="S21" i="2"/>
  <c r="R21" i="2"/>
  <c r="Q21" i="2"/>
  <c r="P21" i="2"/>
  <c r="P25" i="2" s="1"/>
  <c r="O21" i="2"/>
  <c r="O25" i="2" s="1"/>
  <c r="N21" i="2"/>
  <c r="N25" i="2" s="1"/>
  <c r="M21" i="2"/>
  <c r="M25" i="2" s="1"/>
  <c r="L21" i="2"/>
  <c r="K21" i="2"/>
  <c r="J21" i="2"/>
  <c r="I21" i="2"/>
  <c r="H21" i="2"/>
  <c r="H25" i="2" s="1"/>
  <c r="G21" i="2"/>
  <c r="G25" i="2" s="1"/>
  <c r="F21" i="2"/>
  <c r="F25" i="2" s="1"/>
  <c r="E21" i="2"/>
  <c r="E25" i="2" s="1"/>
  <c r="D21" i="2"/>
  <c r="C21" i="2"/>
  <c r="AY20" i="2"/>
  <c r="AY24" i="2" s="1"/>
  <c r="AX20" i="2"/>
  <c r="AX24" i="2" s="1"/>
  <c r="AW20" i="2"/>
  <c r="AV20" i="2"/>
  <c r="AU20" i="2"/>
  <c r="AT20" i="2"/>
  <c r="AS20" i="2"/>
  <c r="AS24" i="2" s="1"/>
  <c r="AR20" i="2"/>
  <c r="AR24" i="2" s="1"/>
  <c r="AQ20" i="2"/>
  <c r="AQ24" i="2" s="1"/>
  <c r="AP20" i="2"/>
  <c r="AP24" i="2" s="1"/>
  <c r="AO20" i="2"/>
  <c r="AN20" i="2"/>
  <c r="AM20" i="2"/>
  <c r="AH20" i="2"/>
  <c r="AH24" i="2" s="1"/>
  <c r="AA20" i="2"/>
  <c r="AA24" i="2" s="1"/>
  <c r="Z20" i="2"/>
  <c r="Z24" i="2" s="1"/>
  <c r="Y20" i="2"/>
  <c r="X20" i="2"/>
  <c r="W20" i="2"/>
  <c r="V20" i="2"/>
  <c r="U20" i="2"/>
  <c r="U24" i="2" s="1"/>
  <c r="T20" i="2"/>
  <c r="T24" i="2" s="1"/>
  <c r="S20" i="2"/>
  <c r="S24" i="2" s="1"/>
  <c r="R20" i="2"/>
  <c r="R24" i="2" s="1"/>
  <c r="Q20" i="2"/>
  <c r="P20" i="2"/>
  <c r="O20" i="2"/>
  <c r="N20" i="2"/>
  <c r="M20" i="2"/>
  <c r="M24" i="2" s="1"/>
  <c r="L20" i="2"/>
  <c r="L24" i="2" s="1"/>
  <c r="K20" i="2"/>
  <c r="K24" i="2" s="1"/>
  <c r="J20" i="2"/>
  <c r="J24" i="2" s="1"/>
  <c r="I20" i="2"/>
  <c r="H20" i="2"/>
  <c r="G20" i="2"/>
  <c r="F20" i="2"/>
  <c r="E20" i="2"/>
  <c r="E24" i="2" s="1"/>
  <c r="D20" i="2"/>
  <c r="D24" i="2" s="1"/>
  <c r="C20" i="2"/>
  <c r="C24" i="2" s="1"/>
  <c r="AY19" i="2"/>
  <c r="AX19" i="2"/>
  <c r="AX23" i="2" s="1"/>
  <c r="AW19" i="2"/>
  <c r="AW23" i="2" s="1"/>
  <c r="AV19" i="2"/>
  <c r="AV23" i="2" s="1"/>
  <c r="AU19" i="2"/>
  <c r="AU23" i="2" s="1"/>
  <c r="AT19" i="2"/>
  <c r="AS19" i="2"/>
  <c r="AR19" i="2"/>
  <c r="AQ19" i="2"/>
  <c r="AP19" i="2"/>
  <c r="AP23" i="2" s="1"/>
  <c r="AO19" i="2"/>
  <c r="AO23" i="2" s="1"/>
  <c r="AN19" i="2"/>
  <c r="AN23" i="2" s="1"/>
  <c r="AM19" i="2"/>
  <c r="AH19" i="2"/>
  <c r="AH23" i="2" s="1"/>
  <c r="AA19" i="2"/>
  <c r="Z19" i="2"/>
  <c r="Z23" i="2" s="1"/>
  <c r="Y19" i="2"/>
  <c r="Y23" i="2" s="1"/>
  <c r="X19" i="2"/>
  <c r="X23" i="2" s="1"/>
  <c r="W19" i="2"/>
  <c r="W23" i="2" s="1"/>
  <c r="V19" i="2"/>
  <c r="U19" i="2"/>
  <c r="T19" i="2"/>
  <c r="S19" i="2"/>
  <c r="R19" i="2"/>
  <c r="R23" i="2" s="1"/>
  <c r="Q19" i="2"/>
  <c r="Q23" i="2" s="1"/>
  <c r="P19" i="2"/>
  <c r="P23" i="2" s="1"/>
  <c r="O19" i="2"/>
  <c r="O23" i="2" s="1"/>
  <c r="N19" i="2"/>
  <c r="M19" i="2"/>
  <c r="L19" i="2"/>
  <c r="K19" i="2"/>
  <c r="J19" i="2"/>
  <c r="J23" i="2" s="1"/>
  <c r="I19" i="2"/>
  <c r="I23" i="2" s="1"/>
  <c r="H19" i="2"/>
  <c r="H23" i="2" s="1"/>
  <c r="G19" i="2"/>
  <c r="G23" i="2" s="1"/>
  <c r="F19" i="2"/>
  <c r="E19" i="2"/>
  <c r="D19" i="2"/>
  <c r="C19" i="2"/>
  <c r="BB18" i="2"/>
  <c r="AZ18" i="2"/>
  <c r="BA18" i="2" s="1"/>
  <c r="BB17" i="2"/>
  <c r="BA17" i="2"/>
  <c r="AZ17" i="2"/>
  <c r="AJ17" i="2"/>
  <c r="AK17" i="2" s="1"/>
  <c r="AL17" i="2" s="1"/>
  <c r="AM17" i="2" s="1"/>
  <c r="AI17" i="2"/>
  <c r="AA17" i="2"/>
  <c r="AA25" i="2" s="1"/>
  <c r="BB16" i="2"/>
  <c r="BA16" i="2"/>
  <c r="AZ16" i="2"/>
  <c r="AJ16" i="2"/>
  <c r="AK16" i="2" s="1"/>
  <c r="AL16" i="2" s="1"/>
  <c r="AM16" i="2" s="1"/>
  <c r="AM24" i="2" s="1"/>
  <c r="AI16" i="2"/>
  <c r="AA16" i="2"/>
  <c r="AB16" i="2" s="1"/>
  <c r="AC16" i="2" s="1"/>
  <c r="AD16" i="2" s="1"/>
  <c r="AE16" i="2" s="1"/>
  <c r="AF16" i="2" s="1"/>
  <c r="AG16" i="2" s="1"/>
  <c r="BB15" i="2"/>
  <c r="BA15" i="2"/>
  <c r="AZ15" i="2"/>
  <c r="AJ15" i="2"/>
  <c r="AK15" i="2" s="1"/>
  <c r="AL15" i="2" s="1"/>
  <c r="AM15" i="2" s="1"/>
  <c r="AI15" i="2"/>
  <c r="AA15" i="2"/>
  <c r="AA23" i="2" s="1"/>
  <c r="BB14" i="2"/>
  <c r="BA14" i="2"/>
  <c r="AZ14" i="2"/>
  <c r="AZ22" i="2" s="1"/>
  <c r="AZ26" i="2" s="1"/>
  <c r="BB13" i="2"/>
  <c r="AZ13" i="2"/>
  <c r="BA13" i="2" s="1"/>
  <c r="BA21" i="2" s="1"/>
  <c r="BA25" i="2" s="1"/>
  <c r="AK13" i="2"/>
  <c r="AL13" i="2" s="1"/>
  <c r="AJ13" i="2"/>
  <c r="AI13" i="2"/>
  <c r="AB13" i="2"/>
  <c r="AC13" i="2" s="1"/>
  <c r="AD13" i="2" s="1"/>
  <c r="AE13" i="2" s="1"/>
  <c r="AF13" i="2" s="1"/>
  <c r="AG13" i="2" s="1"/>
  <c r="BB12" i="2"/>
  <c r="AZ12" i="2"/>
  <c r="BA12" i="2" s="1"/>
  <c r="AI12" i="2"/>
  <c r="AJ12" i="2" s="1"/>
  <c r="AK12" i="2" s="1"/>
  <c r="AL12" i="2" s="1"/>
  <c r="AB12" i="2"/>
  <c r="AC12" i="2" s="1"/>
  <c r="AD12" i="2" s="1"/>
  <c r="AE12" i="2" s="1"/>
  <c r="AF12" i="2" s="1"/>
  <c r="AG12" i="2" s="1"/>
  <c r="BB11" i="2"/>
  <c r="AZ11" i="2"/>
  <c r="AZ19" i="2" s="1"/>
  <c r="AZ23" i="2" s="1"/>
  <c r="AI11" i="2"/>
  <c r="AJ11" i="2" s="1"/>
  <c r="AK11" i="2" s="1"/>
  <c r="AL11" i="2" s="1"/>
  <c r="AB11" i="2"/>
  <c r="AC11" i="2" s="1"/>
  <c r="AD11" i="2" s="1"/>
  <c r="AE11" i="2" s="1"/>
  <c r="AF11" i="2" s="1"/>
  <c r="AG11" i="2" s="1"/>
  <c r="BB10" i="2"/>
  <c r="BA10" i="2"/>
  <c r="BA22" i="2" s="1"/>
  <c r="BA26" i="2" s="1"/>
  <c r="BB9" i="2"/>
  <c r="BA9" i="2"/>
  <c r="AI9" i="2"/>
  <c r="AJ9" i="2" s="1"/>
  <c r="AK9" i="2" s="1"/>
  <c r="AL9" i="2" s="1"/>
  <c r="AB9" i="2"/>
  <c r="AC9" i="2" s="1"/>
  <c r="AD9" i="2" s="1"/>
  <c r="AE9" i="2" s="1"/>
  <c r="AF9" i="2" s="1"/>
  <c r="AG9" i="2" s="1"/>
  <c r="BB8" i="2"/>
  <c r="BA8" i="2"/>
  <c r="AL8" i="2"/>
  <c r="AK8" i="2"/>
  <c r="AJ8" i="2"/>
  <c r="AI8" i="2"/>
  <c r="AE8" i="2"/>
  <c r="AF8" i="2" s="1"/>
  <c r="AG8" i="2" s="1"/>
  <c r="AD8" i="2"/>
  <c r="AC8" i="2"/>
  <c r="AB8" i="2"/>
  <c r="BB7" i="2"/>
  <c r="BA7" i="2"/>
  <c r="AK7" i="2"/>
  <c r="AL7" i="2" s="1"/>
  <c r="AJ7" i="2"/>
  <c r="AI7" i="2"/>
  <c r="AB7" i="2"/>
  <c r="AC7" i="2" s="1"/>
  <c r="AD7" i="2" s="1"/>
  <c r="AE7" i="2" s="1"/>
  <c r="AF7" i="2" s="1"/>
  <c r="AG7" i="2" s="1"/>
  <c r="BB6" i="2"/>
  <c r="BB22" i="2" s="1"/>
  <c r="BB26" i="2" s="1"/>
  <c r="AL6" i="2"/>
  <c r="AL22" i="2" s="1"/>
  <c r="AL26" i="2" s="1"/>
  <c r="BB5" i="2"/>
  <c r="BB21" i="2" s="1"/>
  <c r="BB25" i="2" s="1"/>
  <c r="AI5" i="2"/>
  <c r="AI21" i="2" s="1"/>
  <c r="AI25" i="2" s="1"/>
  <c r="AB5" i="2"/>
  <c r="AC5" i="2" s="1"/>
  <c r="BB4" i="2"/>
  <c r="BB20" i="2" s="1"/>
  <c r="BB24" i="2" s="1"/>
  <c r="AI4" i="2"/>
  <c r="AI20" i="2" s="1"/>
  <c r="AI24" i="2" s="1"/>
  <c r="AD4" i="2"/>
  <c r="AC4" i="2"/>
  <c r="AC20" i="2" s="1"/>
  <c r="AB4" i="2"/>
  <c r="AB20" i="2" s="1"/>
  <c r="BB3" i="2"/>
  <c r="BB19" i="2" s="1"/>
  <c r="BB23" i="2" s="1"/>
  <c r="AI3" i="2"/>
  <c r="AI19" i="2" s="1"/>
  <c r="AI23" i="2" s="1"/>
  <c r="AB3" i="2"/>
  <c r="AC3" i="2" s="1"/>
  <c r="AD20" i="3" l="1"/>
  <c r="AD24" i="3" s="1"/>
  <c r="AE4" i="3"/>
  <c r="AJ21" i="3"/>
  <c r="AJ25" i="3" s="1"/>
  <c r="AK5" i="3"/>
  <c r="AF21" i="3"/>
  <c r="AF25" i="3" s="1"/>
  <c r="AG5" i="3"/>
  <c r="AG21" i="3" s="1"/>
  <c r="AG25" i="3" s="1"/>
  <c r="AD19" i="3"/>
  <c r="AD23" i="3" s="1"/>
  <c r="AE3" i="3"/>
  <c r="AM23" i="2"/>
  <c r="AD5" i="2"/>
  <c r="AC21" i="2"/>
  <c r="AC25" i="2" s="1"/>
  <c r="AC24" i="2"/>
  <c r="AB24" i="2"/>
  <c r="AD20" i="2"/>
  <c r="AD24" i="2" s="1"/>
  <c r="AC19" i="2"/>
  <c r="AD3" i="2"/>
  <c r="BA20" i="2"/>
  <c r="BA24" i="2" s="1"/>
  <c r="AM25" i="2"/>
  <c r="AJ3" i="2"/>
  <c r="AE4" i="2"/>
  <c r="AJ5" i="2"/>
  <c r="AJ4" i="2"/>
  <c r="BA11" i="2"/>
  <c r="BA19" i="2" s="1"/>
  <c r="BA23" i="2" s="1"/>
  <c r="AB19" i="2"/>
  <c r="AB21" i="2"/>
  <c r="AB25" i="2" s="1"/>
  <c r="AZ21" i="2"/>
  <c r="AZ25" i="2" s="1"/>
  <c r="AB15" i="2"/>
  <c r="AC15" i="2" s="1"/>
  <c r="AD15" i="2" s="1"/>
  <c r="AE15" i="2" s="1"/>
  <c r="AF15" i="2" s="1"/>
  <c r="AG15" i="2" s="1"/>
  <c r="AB17" i="2"/>
  <c r="AC17" i="2" s="1"/>
  <c r="AD17" i="2" s="1"/>
  <c r="AE17" i="2" s="1"/>
  <c r="AF17" i="2" s="1"/>
  <c r="AG17" i="2" s="1"/>
  <c r="AZ20" i="2"/>
  <c r="AZ24" i="2" s="1"/>
  <c r="AF4" i="3" l="1"/>
  <c r="AE20" i="3"/>
  <c r="AE24" i="3" s="1"/>
  <c r="AE19" i="3"/>
  <c r="AE23" i="3" s="1"/>
  <c r="AF3" i="3"/>
  <c r="AL5" i="3"/>
  <c r="AL21" i="3" s="1"/>
  <c r="AL25" i="3" s="1"/>
  <c r="AK21" i="3"/>
  <c r="AK25" i="3" s="1"/>
  <c r="AK3" i="2"/>
  <c r="AJ19" i="2"/>
  <c r="AJ23" i="2" s="1"/>
  <c r="AC23" i="2"/>
  <c r="AD21" i="2"/>
  <c r="AD25" i="2" s="1"/>
  <c r="AE5" i="2"/>
  <c r="AK5" i="2"/>
  <c r="AJ21" i="2"/>
  <c r="AJ25" i="2" s="1"/>
  <c r="AJ20" i="2"/>
  <c r="AJ24" i="2" s="1"/>
  <c r="AK4" i="2"/>
  <c r="AF4" i="2"/>
  <c r="AE20" i="2"/>
  <c r="AE24" i="2" s="1"/>
  <c r="AB23" i="2"/>
  <c r="AD19" i="2"/>
  <c r="AD23" i="2" s="1"/>
  <c r="AE3" i="2"/>
  <c r="AF20" i="3" l="1"/>
  <c r="AF24" i="3" s="1"/>
  <c r="AG4" i="3"/>
  <c r="AG20" i="3" s="1"/>
  <c r="AG24" i="3" s="1"/>
  <c r="AF19" i="3"/>
  <c r="AF23" i="3" s="1"/>
  <c r="AG3" i="3"/>
  <c r="AG19" i="3" s="1"/>
  <c r="AG23" i="3" s="1"/>
  <c r="AL3" i="2"/>
  <c r="AL19" i="2" s="1"/>
  <c r="AL23" i="2" s="1"/>
  <c r="AK19" i="2"/>
  <c r="AK23" i="2" s="1"/>
  <c r="AG4" i="2"/>
  <c r="AG20" i="2" s="1"/>
  <c r="AG24" i="2" s="1"/>
  <c r="AF20" i="2"/>
  <c r="AF24" i="2" s="1"/>
  <c r="AK20" i="2"/>
  <c r="AK24" i="2" s="1"/>
  <c r="AL4" i="2"/>
  <c r="AL20" i="2" s="1"/>
  <c r="AL24" i="2" s="1"/>
  <c r="AE19" i="2"/>
  <c r="AE23" i="2" s="1"/>
  <c r="AF3" i="2"/>
  <c r="AL5" i="2"/>
  <c r="AL21" i="2" s="1"/>
  <c r="AL25" i="2" s="1"/>
  <c r="AK21" i="2"/>
  <c r="AK25" i="2" s="1"/>
  <c r="AE21" i="2"/>
  <c r="AE25" i="2" s="1"/>
  <c r="AF5" i="2"/>
  <c r="AF19" i="2" l="1"/>
  <c r="AF23" i="2" s="1"/>
  <c r="AG3" i="2"/>
  <c r="AG19" i="2" s="1"/>
  <c r="AG23" i="2" s="1"/>
  <c r="AF21" i="2"/>
  <c r="AF25" i="2" s="1"/>
  <c r="AG5" i="2"/>
  <c r="AG21" i="2" s="1"/>
  <c r="AG25" i="2" s="1"/>
</calcChain>
</file>

<file path=xl/comments1.xml><?xml version="1.0" encoding="utf-8"?>
<comments xmlns="http://schemas.openxmlformats.org/spreadsheetml/2006/main">
  <authors>
    <author>brissons</author>
  </authors>
  <commentList>
    <comment ref="AI2" authorId="0" shapeId="0">
      <text>
        <r>
          <rPr>
            <b/>
            <sz val="9"/>
            <color indexed="81"/>
            <rFont val="Tahoma"/>
            <family val="2"/>
          </rPr>
          <t>brissons:</t>
        </r>
        <r>
          <rPr>
            <sz val="9"/>
            <color indexed="81"/>
            <rFont val="Tahoma"/>
            <family val="2"/>
          </rPr>
          <t xml:space="preserve">
PRIX ST BAL/WEEK AVEC ROCK</t>
        </r>
      </text>
    </comment>
    <comment ref="AX2" authorId="0" shapeId="0">
      <text>
        <r>
          <rPr>
            <b/>
            <sz val="9"/>
            <color indexed="81"/>
            <rFont val="Tahoma"/>
            <family val="2"/>
          </rPr>
          <t>brissons:</t>
        </r>
        <r>
          <rPr>
            <sz val="9"/>
            <color indexed="81"/>
            <rFont val="Tahoma"/>
            <family val="2"/>
          </rPr>
          <t xml:space="preserve">
Pas de données 1.6 car ds stock global integre bct oxa </t>
        </r>
      </text>
    </comment>
    <comment ref="AH6" authorId="0" shapeId="0">
      <text>
        <r>
          <rPr>
            <b/>
            <sz val="9"/>
            <color indexed="81"/>
            <rFont val="Tahoma"/>
            <family val="2"/>
          </rPr>
          <t>brissons:</t>
        </r>
        <r>
          <rPr>
            <sz val="9"/>
            <color indexed="81"/>
            <rFont val="Tahoma"/>
            <family val="2"/>
          </rPr>
          <t xml:space="preserve">
ARRET A2EB1 DS SBAL</t>
        </r>
      </text>
    </comment>
    <comment ref="AZ10" authorId="0" shapeId="0">
      <text>
        <r>
          <rPr>
            <b/>
            <sz val="9"/>
            <color indexed="81"/>
            <rFont val="Tahoma"/>
            <family val="2"/>
          </rPr>
          <t>brissons:</t>
        </r>
        <r>
          <rPr>
            <sz val="9"/>
            <color indexed="81"/>
            <rFont val="Tahoma"/>
            <family val="2"/>
          </rPr>
          <t xml:space="preserve">
PRISE EN COMPTE DU 67600 DS STOCK +NV PRODUIT</t>
        </r>
      </text>
    </comment>
    <comment ref="AN14" authorId="0" shapeId="0">
      <text>
        <r>
          <rPr>
            <b/>
            <sz val="9"/>
            <color indexed="81"/>
            <rFont val="Tahoma"/>
            <family val="2"/>
          </rPr>
          <t>brissons:</t>
        </r>
        <r>
          <rPr>
            <sz val="9"/>
            <color indexed="81"/>
            <rFont val="Tahoma"/>
            <family val="2"/>
          </rPr>
          <t xml:space="preserve">
PRIS STOCK GLOBALE</t>
        </r>
      </text>
    </comment>
    <comment ref="AB18" authorId="0" shapeId="0">
      <text>
        <r>
          <rPr>
            <b/>
            <sz val="9"/>
            <color indexed="81"/>
            <rFont val="Tahoma"/>
            <family val="2"/>
          </rPr>
          <t>brissons:</t>
        </r>
        <r>
          <rPr>
            <sz val="9"/>
            <color indexed="81"/>
            <rFont val="Tahoma"/>
            <family val="2"/>
          </rPr>
          <t xml:space="preserve">
PAS DE DONN2ES recopier S27</t>
        </r>
      </text>
    </comment>
  </commentList>
</comments>
</file>

<file path=xl/comments2.xml><?xml version="1.0" encoding="utf-8"?>
<comments xmlns="http://schemas.openxmlformats.org/spreadsheetml/2006/main">
  <authors>
    <author>brissons</author>
    <author>HAYOTTE Jérémy</author>
  </authors>
  <commentList>
    <comment ref="AI2" authorId="0" shapeId="0">
      <text>
        <r>
          <rPr>
            <b/>
            <sz val="9"/>
            <color indexed="81"/>
            <rFont val="Tahoma"/>
            <family val="2"/>
          </rPr>
          <t>brissons:</t>
        </r>
        <r>
          <rPr>
            <sz val="9"/>
            <color indexed="81"/>
            <rFont val="Tahoma"/>
            <family val="2"/>
          </rPr>
          <t xml:space="preserve">
PRIX ST BAL/WEEK AVEC ROCK</t>
        </r>
      </text>
    </comment>
    <comment ref="AX2" authorId="0" shapeId="0">
      <text>
        <r>
          <rPr>
            <b/>
            <sz val="9"/>
            <color indexed="81"/>
            <rFont val="Tahoma"/>
            <family val="2"/>
          </rPr>
          <t>brissons:</t>
        </r>
        <r>
          <rPr>
            <sz val="9"/>
            <color indexed="81"/>
            <rFont val="Tahoma"/>
            <family val="2"/>
          </rPr>
          <t xml:space="preserve">
Pas de données 1.6 car ds stock global integre bct oxa </t>
        </r>
      </text>
    </comment>
    <comment ref="BC2" authorId="1" shapeId="0">
      <text>
        <r>
          <rPr>
            <b/>
            <sz val="9"/>
            <color indexed="81"/>
            <rFont val="Tahoma"/>
            <family val="2"/>
          </rPr>
          <t>HAYOTTE Jérémy:</t>
        </r>
        <r>
          <rPr>
            <sz val="9"/>
            <color indexed="81"/>
            <rFont val="Tahoma"/>
            <family val="2"/>
          </rPr>
          <t xml:space="preserve">
créer en incrémentant BB2:BB26
</t>
        </r>
      </text>
    </comment>
    <comment ref="AH6" authorId="0" shapeId="0">
      <text>
        <r>
          <rPr>
            <b/>
            <sz val="9"/>
            <color indexed="81"/>
            <rFont val="Tahoma"/>
            <family val="2"/>
          </rPr>
          <t>brissons:</t>
        </r>
        <r>
          <rPr>
            <sz val="9"/>
            <color indexed="81"/>
            <rFont val="Tahoma"/>
            <family val="2"/>
          </rPr>
          <t xml:space="preserve">
ARRET A2EB1 DS SBAL</t>
        </r>
      </text>
    </comment>
    <comment ref="AZ10" authorId="0" shapeId="0">
      <text>
        <r>
          <rPr>
            <b/>
            <sz val="9"/>
            <color indexed="81"/>
            <rFont val="Tahoma"/>
            <family val="2"/>
          </rPr>
          <t>brissons:</t>
        </r>
        <r>
          <rPr>
            <sz val="9"/>
            <color indexed="81"/>
            <rFont val="Tahoma"/>
            <family val="2"/>
          </rPr>
          <t xml:space="preserve">
PRISE EN COMPTE DU 67600 DS STOCK +NV PRODUIT</t>
        </r>
      </text>
    </comment>
    <comment ref="AN14" authorId="0" shapeId="0">
      <text>
        <r>
          <rPr>
            <b/>
            <sz val="9"/>
            <color indexed="81"/>
            <rFont val="Tahoma"/>
            <family val="2"/>
          </rPr>
          <t>brissons:</t>
        </r>
        <r>
          <rPr>
            <sz val="9"/>
            <color indexed="81"/>
            <rFont val="Tahoma"/>
            <family val="2"/>
          </rPr>
          <t xml:space="preserve">
PRIS STOCK GLOBALE</t>
        </r>
      </text>
    </comment>
    <comment ref="AB18" authorId="0" shapeId="0">
      <text>
        <r>
          <rPr>
            <b/>
            <sz val="9"/>
            <color indexed="81"/>
            <rFont val="Tahoma"/>
            <family val="2"/>
          </rPr>
          <t>brissons:</t>
        </r>
        <r>
          <rPr>
            <sz val="9"/>
            <color indexed="81"/>
            <rFont val="Tahoma"/>
            <family val="2"/>
          </rPr>
          <t xml:space="preserve">
PAS DE DONN2ES recopier S27</t>
        </r>
      </text>
    </comment>
  </commentList>
</comments>
</file>

<file path=xl/sharedStrings.xml><?xml version="1.0" encoding="utf-8"?>
<sst xmlns="http://schemas.openxmlformats.org/spreadsheetml/2006/main" count="175" uniqueCount="68">
  <si>
    <t xml:space="preserve">SOURCE : </t>
  </si>
  <si>
    <t>INDICATEURS GLOBAUX DE STOCK V5.XLS + MAIL HEBDO (PC)</t>
  </si>
  <si>
    <t>(==&gt; HISTO SoH + Transit OUDRY ????????)</t>
  </si>
  <si>
    <t>S27 A S30 PRIS FICHIER BP EN AJOUTANT STOCK BCT EOLP ET RETIRER BBGR+&gt; SOUCIS PAS D4INFIS DU MIN /MAX A TRAVAILLER SUR FICHIER BP?</t>
  </si>
  <si>
    <t>SUBSTRAT</t>
  </si>
  <si>
    <t>CLIENT</t>
  </si>
  <si>
    <t>S1</t>
  </si>
  <si>
    <t>S2</t>
  </si>
  <si>
    <t>S3</t>
  </si>
  <si>
    <t>S4</t>
  </si>
  <si>
    <t>S5</t>
  </si>
  <si>
    <t>S6</t>
  </si>
  <si>
    <t>S7</t>
  </si>
  <si>
    <t>S8</t>
  </si>
  <si>
    <t>S9</t>
  </si>
  <si>
    <t>S10</t>
  </si>
  <si>
    <t>S11</t>
  </si>
  <si>
    <t>S12</t>
  </si>
  <si>
    <t>S13</t>
  </si>
  <si>
    <t>S14</t>
  </si>
  <si>
    <t>S15</t>
  </si>
  <si>
    <t>S16</t>
  </si>
  <si>
    <t>S17</t>
  </si>
  <si>
    <t>S18</t>
  </si>
  <si>
    <t>S19</t>
  </si>
  <si>
    <t>S20</t>
  </si>
  <si>
    <t>S21</t>
  </si>
  <si>
    <t>S22</t>
  </si>
  <si>
    <t>S23</t>
  </si>
  <si>
    <t>S24</t>
  </si>
  <si>
    <t>S25</t>
  </si>
  <si>
    <t>S26</t>
  </si>
  <si>
    <t>S27</t>
  </si>
  <si>
    <t>S28</t>
  </si>
  <si>
    <t>S29</t>
  </si>
  <si>
    <t>S30</t>
  </si>
  <si>
    <t>S31</t>
  </si>
  <si>
    <t>S32</t>
  </si>
  <si>
    <t>S33</t>
  </si>
  <si>
    <t>S34</t>
  </si>
  <si>
    <t>S35</t>
  </si>
  <si>
    <t>S36</t>
  </si>
  <si>
    <t>S37</t>
  </si>
  <si>
    <t>S38</t>
  </si>
  <si>
    <t>S39</t>
  </si>
  <si>
    <t>S40</t>
  </si>
  <si>
    <t>S41</t>
  </si>
  <si>
    <t>S42</t>
  </si>
  <si>
    <t>S43</t>
  </si>
  <si>
    <t>S44</t>
  </si>
  <si>
    <t>S45</t>
  </si>
  <si>
    <t>S46</t>
  </si>
  <si>
    <t>S47</t>
  </si>
  <si>
    <t>S48</t>
  </si>
  <si>
    <t>S49</t>
  </si>
  <si>
    <t>S50</t>
  </si>
  <si>
    <t>2021_S 51</t>
  </si>
  <si>
    <t>2022_S 01</t>
  </si>
  <si>
    <t>2022_S 02</t>
  </si>
  <si>
    <t>BCT OXA</t>
  </si>
  <si>
    <t>MIN STOCK</t>
  </si>
  <si>
    <t>TARGET STOCK</t>
  </si>
  <si>
    <t>MAX STOCK</t>
  </si>
  <si>
    <t>STOCK</t>
  </si>
  <si>
    <t>CLEAR</t>
  </si>
  <si>
    <t>PC</t>
  </si>
  <si>
    <t>HI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</si>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</sst>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</fonts>
  <fills count="8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4">
    <xf numFmtId="0" fontId="0" fillId="0" borderId="0" xfId="0"/>
    <xf numFmtId="0" fontId="1" fillId="2" borderId="0" xfId="0" applyFont="1" applyFill="1" applyAlignment="1">
      <alignment horizont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0" fillId="4" borderId="0" xfId="0" applyFill="1" applyAlignment="1">
      <alignment horizontal="center" vertical="center"/>
    </xf>
    <xf numFmtId="0" fontId="0" fillId="5" borderId="0" xfId="0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6" borderId="0" xfId="0" applyFill="1"/>
    <xf numFmtId="0" fontId="0" fillId="6" borderId="0" xfId="0" applyFill="1" applyAlignment="1">
      <alignment horizontal="center" vertical="center"/>
    </xf>
    <xf numFmtId="0" fontId="5" fillId="6" borderId="0" xfId="0" applyFont="1" applyFill="1" applyAlignment="1">
      <alignment horizontal="center" vertical="center"/>
    </xf>
    <xf numFmtId="0" fontId="4" fillId="6" borderId="0" xfId="0" applyFont="1" applyFill="1" applyAlignment="1">
      <alignment horizontal="center" vertical="center"/>
    </xf>
    <xf numFmtId="0" fontId="0" fillId="6" borderId="0" xfId="0" applyFont="1" applyFill="1" applyAlignment="1">
      <alignment horizontal="center" vertical="center"/>
    </xf>
    <xf numFmtId="0" fontId="2" fillId="6" borderId="0" xfId="0" applyFont="1" applyFill="1" applyAlignment="1">
      <alignment horizontal="center" vertical="center"/>
    </xf>
    <xf numFmtId="0" fontId="4" fillId="0" borderId="0" xfId="0" applyFont="1"/>
    <xf numFmtId="0" fontId="0" fillId="0" borderId="0" xfId="0" applyFill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7" borderId="0" xfId="0" applyFill="1"/>
    <xf numFmtId="0" fontId="0" fillId="7" borderId="0" xfId="0" applyFill="1" applyAlignment="1">
      <alignment horizontal="center" vertical="center"/>
    </xf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R:\Commun\LOGISTIQUE\15_INDICATEURS\indic_pilotage\Indicateurs%20Globaux%20de%20Stocks%202022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uide d'utilisation"/>
      <sheetName val="Score board"/>
      <sheetName val="1.6"/>
      <sheetName val="1.6 (BCT)"/>
      <sheetName val="1.67"/>
      <sheetName val="PCF"/>
      <sheetName val="PCSF"/>
      <sheetName val="P27"/>
      <sheetName val="X28"/>
      <sheetName val="Extraction Stock balancing"/>
      <sheetName val="Wip Report"/>
      <sheetName val="Stock flow"/>
      <sheetName val="TCD"/>
      <sheetName val="Franck"/>
      <sheetName val="sb"/>
      <sheetName val="mc"/>
      <sheetName val="Indicateurs Globaux de Stocks 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4">
    <tabColor theme="5"/>
  </sheetPr>
  <dimension ref="A1:BQ26"/>
  <sheetViews>
    <sheetView zoomScale="91" zoomScaleNormal="91" workbookViewId="0">
      <pane xSplit="2" ySplit="2" topLeftCell="AN3" activePane="bottomRight" state="frozen"/>
      <selection pane="topRight" activeCell="C1" sqref="C1"/>
      <selection pane="bottomLeft" activeCell="A3" sqref="A3"/>
      <selection pane="bottomRight" activeCell="BB2" sqref="BB2"/>
    </sheetView>
  </sheetViews>
  <sheetFormatPr baseColWidth="10" defaultRowHeight="15" x14ac:dyDescent="0.25"/>
  <cols>
    <col min="2" max="2" width="13.85546875" bestFit="1" customWidth="1"/>
    <col min="3" max="31" width="6.7109375" style="2" customWidth="1"/>
    <col min="32" max="32" width="7.7109375" style="2" bestFit="1" customWidth="1"/>
    <col min="33" max="33" width="11.5703125" style="2" bestFit="1" customWidth="1"/>
    <col min="34" max="34" width="7.7109375" style="2" bestFit="1" customWidth="1"/>
    <col min="35" max="35" width="6.7109375" style="2" customWidth="1"/>
    <col min="36" max="37" width="11.5703125" style="2" bestFit="1" customWidth="1"/>
    <col min="38" max="38" width="7.7109375" style="2" bestFit="1" customWidth="1"/>
    <col min="39" max="54" width="8.7109375" style="2" customWidth="1"/>
  </cols>
  <sheetData>
    <row r="1" spans="1:69" x14ac:dyDescent="0.25">
      <c r="A1" s="1" t="s">
        <v>0</v>
      </c>
      <c r="B1" t="s">
        <v>1</v>
      </c>
      <c r="G1" s="3" t="s">
        <v>2</v>
      </c>
      <c r="U1" s="4"/>
      <c r="AD1" s="2" t="s">
        <v>3</v>
      </c>
      <c r="AV1" s="8"/>
      <c r="AW1" s="8"/>
      <c r="AX1" s="8"/>
      <c r="AY1" s="8"/>
      <c r="AZ1" s="8"/>
      <c r="BA1" s="8"/>
      <c r="BB1" s="8"/>
    </row>
    <row r="2" spans="1:69" s="2" customFormat="1" x14ac:dyDescent="0.25">
      <c r="A2" s="5" t="s">
        <v>4</v>
      </c>
      <c r="B2" s="5" t="s">
        <v>5</v>
      </c>
      <c r="C2" s="6" t="s">
        <v>6</v>
      </c>
      <c r="D2" s="6" t="s">
        <v>7</v>
      </c>
      <c r="E2" s="6" t="s">
        <v>8</v>
      </c>
      <c r="F2" s="6" t="s">
        <v>9</v>
      </c>
      <c r="G2" s="6" t="s">
        <v>10</v>
      </c>
      <c r="H2" s="6" t="s">
        <v>11</v>
      </c>
      <c r="I2" s="6" t="s">
        <v>12</v>
      </c>
      <c r="J2" s="6" t="s">
        <v>13</v>
      </c>
      <c r="K2" s="6" t="s">
        <v>14</v>
      </c>
      <c r="L2" s="6" t="s">
        <v>15</v>
      </c>
      <c r="M2" s="6" t="s">
        <v>16</v>
      </c>
      <c r="N2" s="6" t="s">
        <v>17</v>
      </c>
      <c r="O2" s="6" t="s">
        <v>18</v>
      </c>
      <c r="P2" s="6" t="s">
        <v>19</v>
      </c>
      <c r="Q2" s="6" t="s">
        <v>20</v>
      </c>
      <c r="R2" s="6" t="s">
        <v>21</v>
      </c>
      <c r="S2" s="6" t="s">
        <v>22</v>
      </c>
      <c r="T2" s="6" t="s">
        <v>23</v>
      </c>
      <c r="U2" s="6" t="s">
        <v>24</v>
      </c>
      <c r="V2" s="6" t="s">
        <v>25</v>
      </c>
      <c r="W2" s="6" t="s">
        <v>26</v>
      </c>
      <c r="X2" s="6" t="s">
        <v>27</v>
      </c>
      <c r="Y2" s="6" t="s">
        <v>28</v>
      </c>
      <c r="Z2" s="6" t="s">
        <v>29</v>
      </c>
      <c r="AA2" s="6" t="s">
        <v>30</v>
      </c>
      <c r="AB2" s="6" t="s">
        <v>31</v>
      </c>
      <c r="AC2" s="6" t="s">
        <v>32</v>
      </c>
      <c r="AD2" s="6" t="s">
        <v>33</v>
      </c>
      <c r="AE2" s="6" t="s">
        <v>34</v>
      </c>
      <c r="AF2" s="6" t="s">
        <v>35</v>
      </c>
      <c r="AG2" s="6" t="s">
        <v>36</v>
      </c>
      <c r="AH2" s="6" t="s">
        <v>37</v>
      </c>
      <c r="AI2" s="6" t="s">
        <v>38</v>
      </c>
      <c r="AJ2" s="6" t="s">
        <v>39</v>
      </c>
      <c r="AK2" s="6" t="s">
        <v>40</v>
      </c>
      <c r="AL2" s="6" t="s">
        <v>41</v>
      </c>
      <c r="AM2" s="6" t="s">
        <v>42</v>
      </c>
      <c r="AN2" s="6" t="s">
        <v>43</v>
      </c>
      <c r="AO2" s="6" t="s">
        <v>44</v>
      </c>
      <c r="AP2" s="6" t="s">
        <v>45</v>
      </c>
      <c r="AQ2" s="6" t="s">
        <v>46</v>
      </c>
      <c r="AR2" s="6" t="s">
        <v>47</v>
      </c>
      <c r="AS2" s="6" t="s">
        <v>48</v>
      </c>
      <c r="AT2" s="6" t="s">
        <v>49</v>
      </c>
      <c r="AU2" s="6" t="s">
        <v>50</v>
      </c>
      <c r="AV2" s="6" t="s">
        <v>51</v>
      </c>
      <c r="AW2" s="6" t="s">
        <v>52</v>
      </c>
      <c r="AX2" s="6" t="s">
        <v>53</v>
      </c>
      <c r="AY2" s="6" t="s">
        <v>54</v>
      </c>
      <c r="AZ2" s="6" t="s">
        <v>55</v>
      </c>
      <c r="BA2" s="6" t="s">
        <v>56</v>
      </c>
      <c r="BB2" s="6" t="s">
        <v>57</v>
      </c>
      <c r="BC2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</row>
    <row r="3" spans="1:69" x14ac:dyDescent="0.25">
      <c r="A3" s="23" t="s">
        <v>59</v>
      </c>
      <c r="B3" t="s">
        <v>60</v>
      </c>
      <c r="C3" s="2">
        <v>30849</v>
      </c>
      <c r="D3" s="2">
        <v>30849</v>
      </c>
      <c r="E3" s="2">
        <v>31250</v>
      </c>
      <c r="F3" s="2">
        <v>28976</v>
      </c>
      <c r="G3" s="2">
        <v>28976</v>
      </c>
      <c r="H3" s="2">
        <v>28600</v>
      </c>
      <c r="I3" s="2">
        <v>30577</v>
      </c>
      <c r="J3" s="2">
        <v>30585</v>
      </c>
      <c r="K3" s="2">
        <v>29024</v>
      </c>
      <c r="L3" s="2">
        <v>29096</v>
      </c>
      <c r="M3" s="2">
        <v>29017</v>
      </c>
      <c r="N3" s="2">
        <v>29072</v>
      </c>
      <c r="O3" s="2">
        <v>29106</v>
      </c>
      <c r="P3" s="2">
        <v>29248</v>
      </c>
      <c r="Q3" s="2">
        <v>29272</v>
      </c>
      <c r="R3" s="2">
        <v>29272</v>
      </c>
      <c r="S3" s="2">
        <v>27445</v>
      </c>
      <c r="T3" s="2">
        <v>24217</v>
      </c>
      <c r="U3" s="2">
        <v>24204</v>
      </c>
      <c r="V3" s="2">
        <v>16977</v>
      </c>
      <c r="W3" s="2">
        <v>17016</v>
      </c>
      <c r="X3" s="2">
        <v>17016</v>
      </c>
      <c r="Y3" s="2">
        <v>16386</v>
      </c>
      <c r="Z3" s="2">
        <v>15038</v>
      </c>
      <c r="AA3" s="2">
        <v>15896</v>
      </c>
      <c r="AB3" s="2">
        <f t="shared" ref="AB3:AJ5" si="0">+AA3</f>
        <v>15896</v>
      </c>
      <c r="AC3" s="2">
        <f t="shared" si="0"/>
        <v>15896</v>
      </c>
      <c r="AD3" s="2">
        <f t="shared" si="0"/>
        <v>15896</v>
      </c>
      <c r="AE3" s="2">
        <f t="shared" si="0"/>
        <v>15896</v>
      </c>
      <c r="AF3" s="2">
        <f t="shared" si="0"/>
        <v>15896</v>
      </c>
      <c r="AG3" s="2">
        <f t="shared" si="0"/>
        <v>15896</v>
      </c>
      <c r="AH3" s="2">
        <v>2873</v>
      </c>
      <c r="AI3" s="2">
        <f>+AH3</f>
        <v>2873</v>
      </c>
      <c r="AJ3" s="2">
        <f>+AI3</f>
        <v>2873</v>
      </c>
      <c r="AK3" s="2">
        <f>+AJ3</f>
        <v>2873</v>
      </c>
      <c r="AL3" s="2">
        <f>+AK3</f>
        <v>2873</v>
      </c>
      <c r="AM3" s="2">
        <v>7005</v>
      </c>
      <c r="AN3" s="9">
        <v>7005</v>
      </c>
      <c r="AO3" s="9">
        <v>6704</v>
      </c>
      <c r="AP3" s="9">
        <v>3468</v>
      </c>
      <c r="AQ3" s="10">
        <v>6827</v>
      </c>
      <c r="AR3" s="9">
        <v>3331</v>
      </c>
      <c r="AS3" s="9">
        <v>6816</v>
      </c>
      <c r="AT3" s="9">
        <v>3500</v>
      </c>
      <c r="AU3" s="9">
        <v>4842</v>
      </c>
      <c r="AV3" s="9">
        <v>4303</v>
      </c>
      <c r="AW3" s="11">
        <v>3984</v>
      </c>
      <c r="BA3"/>
      <c r="BB3" s="2">
        <f>VLOOKUP(BB2,[1]!Tab1.6BCT[[#All],[N° Semaine]:[SoH + Transit]],2,FALSE)</f>
        <v>4419</v>
      </c>
    </row>
    <row r="4" spans="1:69" x14ac:dyDescent="0.25">
      <c r="A4" s="23"/>
      <c r="B4" t="s">
        <v>61</v>
      </c>
      <c r="C4" s="2">
        <v>44189</v>
      </c>
      <c r="D4" s="2">
        <v>44189</v>
      </c>
      <c r="E4" s="2">
        <v>44600</v>
      </c>
      <c r="F4" s="2">
        <v>42363</v>
      </c>
      <c r="G4" s="2">
        <v>42704</v>
      </c>
      <c r="H4" s="2">
        <v>42372</v>
      </c>
      <c r="I4" s="2">
        <v>44284</v>
      </c>
      <c r="J4" s="2">
        <v>44239</v>
      </c>
      <c r="K4" s="2">
        <v>43669</v>
      </c>
      <c r="L4" s="2">
        <v>43697</v>
      </c>
      <c r="M4" s="2">
        <v>43519</v>
      </c>
      <c r="N4" s="2">
        <v>40463</v>
      </c>
      <c r="O4" s="2">
        <v>40417</v>
      </c>
      <c r="P4" s="2">
        <v>40660</v>
      </c>
      <c r="Q4" s="2">
        <v>40641</v>
      </c>
      <c r="R4" s="2">
        <v>40641</v>
      </c>
      <c r="S4" s="2">
        <v>38807</v>
      </c>
      <c r="T4" s="2">
        <v>35763</v>
      </c>
      <c r="U4" s="2">
        <v>35730</v>
      </c>
      <c r="V4" s="2">
        <v>28663</v>
      </c>
      <c r="W4" s="2">
        <v>27873</v>
      </c>
      <c r="X4" s="2">
        <v>26521</v>
      </c>
      <c r="Y4" s="2">
        <v>24907</v>
      </c>
      <c r="Z4" s="2">
        <v>24043</v>
      </c>
      <c r="AA4" s="2">
        <v>24765</v>
      </c>
      <c r="AB4" s="2">
        <f t="shared" si="0"/>
        <v>24765</v>
      </c>
      <c r="AC4" s="2">
        <f t="shared" si="0"/>
        <v>24765</v>
      </c>
      <c r="AD4" s="2">
        <f t="shared" si="0"/>
        <v>24765</v>
      </c>
      <c r="AE4" s="2">
        <f t="shared" si="0"/>
        <v>24765</v>
      </c>
      <c r="AF4" s="2">
        <f t="shared" si="0"/>
        <v>24765</v>
      </c>
      <c r="AG4" s="2">
        <f t="shared" si="0"/>
        <v>24765</v>
      </c>
      <c r="AH4" s="2">
        <v>10811</v>
      </c>
      <c r="AI4" s="2">
        <f t="shared" si="0"/>
        <v>10811</v>
      </c>
      <c r="AJ4" s="2">
        <f t="shared" si="0"/>
        <v>10811</v>
      </c>
      <c r="AK4" s="2">
        <f>+AJ4</f>
        <v>10811</v>
      </c>
      <c r="AL4" s="2">
        <f>+AK4</f>
        <v>10811</v>
      </c>
      <c r="AM4" s="2">
        <v>13589</v>
      </c>
      <c r="AN4" s="9">
        <v>13589</v>
      </c>
      <c r="AO4" s="9">
        <v>13305</v>
      </c>
      <c r="AP4" s="9">
        <v>8844</v>
      </c>
      <c r="AQ4" s="10">
        <v>13327</v>
      </c>
      <c r="AR4" s="9">
        <v>8707</v>
      </c>
      <c r="AS4" s="9">
        <v>13305</v>
      </c>
      <c r="AT4" s="9">
        <v>9350</v>
      </c>
      <c r="AU4" s="9">
        <v>10745</v>
      </c>
      <c r="AV4" s="9">
        <v>10128</v>
      </c>
      <c r="AW4" s="11">
        <v>9798</v>
      </c>
      <c r="BA4"/>
      <c r="BB4" s="2">
        <f>VLOOKUP(BB2,[1]!Tab1.6BCT[[#All],[N° Semaine]:[SoH + Transit]],3,FALSE)</f>
        <v>6926</v>
      </c>
    </row>
    <row r="5" spans="1:69" x14ac:dyDescent="0.25">
      <c r="A5" s="23"/>
      <c r="B5" t="s">
        <v>62</v>
      </c>
      <c r="C5" s="2">
        <v>72253</v>
      </c>
      <c r="D5" s="2">
        <v>72253</v>
      </c>
      <c r="E5" s="2">
        <v>72875</v>
      </c>
      <c r="F5" s="2">
        <v>69569</v>
      </c>
      <c r="G5" s="2">
        <v>70270</v>
      </c>
      <c r="H5" s="2">
        <v>69805</v>
      </c>
      <c r="I5" s="2">
        <v>72682</v>
      </c>
      <c r="J5" s="2">
        <v>72561</v>
      </c>
      <c r="K5" s="2">
        <v>72195</v>
      </c>
      <c r="L5" s="2">
        <v>72199</v>
      </c>
      <c r="M5" s="2">
        <v>71909</v>
      </c>
      <c r="N5" s="2">
        <v>66455</v>
      </c>
      <c r="O5" s="2">
        <v>66373</v>
      </c>
      <c r="P5" s="2">
        <v>66763</v>
      </c>
      <c r="Q5" s="2">
        <v>66722</v>
      </c>
      <c r="R5" s="2">
        <v>66722</v>
      </c>
      <c r="S5" s="2">
        <v>63935</v>
      </c>
      <c r="T5" s="2">
        <v>59562</v>
      </c>
      <c r="U5" s="2">
        <v>59408</v>
      </c>
      <c r="V5" s="2">
        <v>48988</v>
      </c>
      <c r="W5" s="2">
        <v>47338</v>
      </c>
      <c r="X5" s="2">
        <v>44648</v>
      </c>
      <c r="Y5" s="2">
        <v>42017</v>
      </c>
      <c r="Z5" s="2">
        <v>40974</v>
      </c>
      <c r="AA5" s="2">
        <v>41984</v>
      </c>
      <c r="AB5" s="2">
        <f t="shared" si="0"/>
        <v>41984</v>
      </c>
      <c r="AC5" s="2">
        <f t="shared" si="0"/>
        <v>41984</v>
      </c>
      <c r="AD5" s="2">
        <f t="shared" si="0"/>
        <v>41984</v>
      </c>
      <c r="AE5" s="2">
        <f t="shared" si="0"/>
        <v>41984</v>
      </c>
      <c r="AF5" s="2">
        <f t="shared" si="0"/>
        <v>41984</v>
      </c>
      <c r="AG5" s="2">
        <f t="shared" si="0"/>
        <v>41984</v>
      </c>
      <c r="AH5" s="2">
        <v>20334</v>
      </c>
      <c r="AI5" s="2">
        <f>+AH5</f>
        <v>20334</v>
      </c>
      <c r="AJ5" s="2">
        <f>+AI5</f>
        <v>20334</v>
      </c>
      <c r="AK5" s="2">
        <f>+AJ5</f>
        <v>20334</v>
      </c>
      <c r="AL5" s="2">
        <f>+AK5</f>
        <v>20334</v>
      </c>
      <c r="AM5" s="2">
        <v>23155</v>
      </c>
      <c r="AN5" s="9">
        <v>23155</v>
      </c>
      <c r="AO5" s="9">
        <v>22742</v>
      </c>
      <c r="AP5" s="9">
        <v>15613</v>
      </c>
      <c r="AQ5" s="10">
        <v>22689</v>
      </c>
      <c r="AR5" s="9">
        <v>15399</v>
      </c>
      <c r="AS5" s="9">
        <v>22672</v>
      </c>
      <c r="AT5" s="9">
        <v>16562</v>
      </c>
      <c r="AU5" s="9">
        <v>18887</v>
      </c>
      <c r="AV5" s="9">
        <v>17841</v>
      </c>
      <c r="AW5" s="11">
        <v>17317</v>
      </c>
      <c r="BA5"/>
      <c r="BB5" s="2">
        <f>VLOOKUP(BB2,[1]!Tab1.6BCT[[#All],[N° Semaine]:[SoH + Transit]],4,FALSE)</f>
        <v>10828</v>
      </c>
    </row>
    <row r="6" spans="1:69" s="12" customFormat="1" x14ac:dyDescent="0.25">
      <c r="A6" s="23"/>
      <c r="B6" s="12" t="s">
        <v>63</v>
      </c>
      <c r="C6" s="13">
        <v>48333</v>
      </c>
      <c r="D6" s="13">
        <v>48333</v>
      </c>
      <c r="E6" s="13">
        <v>44007</v>
      </c>
      <c r="F6" s="13">
        <v>42743</v>
      </c>
      <c r="G6" s="13">
        <v>41874</v>
      </c>
      <c r="H6" s="13">
        <v>37257</v>
      </c>
      <c r="I6" s="13">
        <v>34102</v>
      </c>
      <c r="J6" s="13">
        <v>35874</v>
      </c>
      <c r="K6" s="13">
        <v>32540</v>
      </c>
      <c r="L6" s="13">
        <v>35041</v>
      </c>
      <c r="M6" s="13">
        <v>34518</v>
      </c>
      <c r="N6" s="13">
        <v>33654</v>
      </c>
      <c r="O6" s="13">
        <v>34795</v>
      </c>
      <c r="P6" s="13">
        <v>33488</v>
      </c>
      <c r="Q6" s="13">
        <v>32579</v>
      </c>
      <c r="R6" s="13">
        <v>32579</v>
      </c>
      <c r="S6" s="13">
        <v>34289</v>
      </c>
      <c r="T6" s="13">
        <v>31590</v>
      </c>
      <c r="U6" s="13">
        <v>34291</v>
      </c>
      <c r="V6" s="13">
        <v>35134</v>
      </c>
      <c r="W6" s="13">
        <v>35382</v>
      </c>
      <c r="X6" s="13">
        <v>31530</v>
      </c>
      <c r="Y6" s="13">
        <v>37653</v>
      </c>
      <c r="Z6" s="13">
        <v>35386</v>
      </c>
      <c r="AA6" s="13">
        <v>35576</v>
      </c>
      <c r="AB6" s="13">
        <v>35376</v>
      </c>
      <c r="AC6" s="13">
        <v>36436</v>
      </c>
      <c r="AD6" s="13">
        <v>34268</v>
      </c>
      <c r="AE6" s="13">
        <v>33704</v>
      </c>
      <c r="AF6" s="13">
        <v>31966</v>
      </c>
      <c r="AG6" s="13">
        <v>29605</v>
      </c>
      <c r="AH6" s="13">
        <v>19360</v>
      </c>
      <c r="AI6" s="13">
        <v>18120</v>
      </c>
      <c r="AJ6" s="13">
        <v>17229</v>
      </c>
      <c r="AK6" s="14">
        <v>17016</v>
      </c>
      <c r="AL6" s="14">
        <f>9126+7182</f>
        <v>16308</v>
      </c>
      <c r="AM6" s="15">
        <v>15770</v>
      </c>
      <c r="AN6" s="15">
        <v>15770</v>
      </c>
      <c r="AO6" s="15">
        <v>14934</v>
      </c>
      <c r="AP6" s="15">
        <v>8792</v>
      </c>
      <c r="AQ6" s="16">
        <v>15143</v>
      </c>
      <c r="AR6" s="15">
        <v>9833</v>
      </c>
      <c r="AS6" s="15">
        <v>15921</v>
      </c>
      <c r="AT6" s="15">
        <v>13436</v>
      </c>
      <c r="AU6" s="15">
        <v>18871</v>
      </c>
      <c r="AV6" s="15">
        <v>19129</v>
      </c>
      <c r="AW6" s="17">
        <v>20461</v>
      </c>
      <c r="AX6" s="13"/>
      <c r="AY6" s="13"/>
      <c r="AZ6" s="13"/>
      <c r="BA6" s="13"/>
      <c r="BB6" s="13">
        <f>VLOOKUP(BB2,[1]!Tab1.6BCT[[#All],[N° Semaine]:[SoH + Transit]],5,FALSE)</f>
        <v>7963</v>
      </c>
      <c r="BC6"/>
      <c r="BD6" s="13"/>
    </row>
    <row r="7" spans="1:69" x14ac:dyDescent="0.25">
      <c r="A7" s="23" t="s">
        <v>64</v>
      </c>
      <c r="B7" t="s">
        <v>60</v>
      </c>
      <c r="C7" s="2">
        <v>35789</v>
      </c>
      <c r="D7" s="2">
        <v>35789</v>
      </c>
      <c r="E7" s="2">
        <v>35789</v>
      </c>
      <c r="F7" s="2">
        <v>35789</v>
      </c>
      <c r="G7" s="2">
        <v>35789</v>
      </c>
      <c r="H7" s="2">
        <v>35789</v>
      </c>
      <c r="I7" s="2">
        <v>35789</v>
      </c>
      <c r="J7" s="2">
        <v>35789</v>
      </c>
      <c r="K7" s="2">
        <v>36867</v>
      </c>
      <c r="L7" s="2">
        <v>16691</v>
      </c>
      <c r="M7" s="2">
        <v>16713</v>
      </c>
      <c r="N7" s="2">
        <v>16865</v>
      </c>
      <c r="O7" s="2">
        <v>16889</v>
      </c>
      <c r="P7" s="2">
        <v>16884</v>
      </c>
      <c r="Q7" s="2">
        <v>19889</v>
      </c>
      <c r="R7" s="2">
        <v>19889</v>
      </c>
      <c r="S7" s="2">
        <v>19914</v>
      </c>
      <c r="T7" s="2">
        <v>19935</v>
      </c>
      <c r="U7" s="2">
        <v>19869</v>
      </c>
      <c r="V7" s="2">
        <v>19823</v>
      </c>
      <c r="W7" s="2">
        <v>16816</v>
      </c>
      <c r="X7" s="2">
        <v>16808</v>
      </c>
      <c r="Y7" s="2">
        <v>20996</v>
      </c>
      <c r="Z7" s="2">
        <v>24018</v>
      </c>
      <c r="AA7" s="2">
        <v>22059</v>
      </c>
      <c r="AB7" s="2">
        <f t="shared" ref="AB7:AG9" si="1">+AA7</f>
        <v>22059</v>
      </c>
      <c r="AC7" s="2">
        <f t="shared" si="1"/>
        <v>22059</v>
      </c>
      <c r="AD7" s="2">
        <f t="shared" si="1"/>
        <v>22059</v>
      </c>
      <c r="AE7" s="2">
        <f t="shared" si="1"/>
        <v>22059</v>
      </c>
      <c r="AF7" s="2">
        <f t="shared" si="1"/>
        <v>22059</v>
      </c>
      <c r="AG7" s="2">
        <f t="shared" si="1"/>
        <v>22059</v>
      </c>
      <c r="AH7" s="2">
        <v>17857</v>
      </c>
      <c r="AI7" s="2">
        <f t="shared" ref="AI7:AL9" si="2">+AH7</f>
        <v>17857</v>
      </c>
      <c r="AJ7" s="2">
        <f t="shared" si="2"/>
        <v>17857</v>
      </c>
      <c r="AK7" s="2">
        <f t="shared" si="2"/>
        <v>17857</v>
      </c>
      <c r="AL7" s="2">
        <f t="shared" si="2"/>
        <v>17857</v>
      </c>
      <c r="AM7" s="2">
        <v>17101</v>
      </c>
      <c r="AN7" s="9">
        <v>17101</v>
      </c>
      <c r="AO7" s="9">
        <v>17112</v>
      </c>
      <c r="AP7" s="9">
        <v>16794</v>
      </c>
      <c r="AQ7" s="10">
        <v>16811</v>
      </c>
      <c r="AR7" s="9">
        <v>16705</v>
      </c>
      <c r="AS7" s="9">
        <v>16721</v>
      </c>
      <c r="AT7" s="9">
        <v>16702</v>
      </c>
      <c r="AU7" s="9">
        <v>16215</v>
      </c>
      <c r="AV7" s="9">
        <v>15937</v>
      </c>
      <c r="AW7" s="11">
        <v>16215</v>
      </c>
      <c r="AX7" s="2">
        <v>15937</v>
      </c>
      <c r="AY7" s="2">
        <v>15938</v>
      </c>
      <c r="AZ7" s="2">
        <v>27964</v>
      </c>
      <c r="BA7" s="2">
        <f>VLOOKUP(BA2,[1]!Tab1.6[[#All],[N° Semaine]:[SoH + Transit]],2,FALSE)</f>
        <v>29450</v>
      </c>
      <c r="BB7" s="2">
        <f>VLOOKUP(BB2,[1]!Tab1.6[[#All],[N° Semaine]:[SoH + Transit]],2,FALSE)</f>
        <v>38055</v>
      </c>
    </row>
    <row r="8" spans="1:69" x14ac:dyDescent="0.25">
      <c r="A8" s="23"/>
      <c r="B8" t="s">
        <v>61</v>
      </c>
      <c r="C8" s="2">
        <v>63868</v>
      </c>
      <c r="D8" s="2">
        <v>63868</v>
      </c>
      <c r="E8" s="2">
        <v>63868</v>
      </c>
      <c r="F8" s="2">
        <v>63868</v>
      </c>
      <c r="G8" s="2">
        <v>63868</v>
      </c>
      <c r="H8" s="2">
        <v>63868</v>
      </c>
      <c r="I8" s="2">
        <v>63868</v>
      </c>
      <c r="J8" s="2">
        <v>63868</v>
      </c>
      <c r="K8" s="2">
        <v>64959</v>
      </c>
      <c r="L8" s="2">
        <v>40698</v>
      </c>
      <c r="M8" s="2">
        <v>40720</v>
      </c>
      <c r="N8" s="2">
        <v>41313</v>
      </c>
      <c r="O8" s="2">
        <v>41337</v>
      </c>
      <c r="P8" s="2">
        <v>41332</v>
      </c>
      <c r="Q8" s="2">
        <v>44337</v>
      </c>
      <c r="R8" s="2">
        <v>44337</v>
      </c>
      <c r="S8" s="2">
        <v>44362</v>
      </c>
      <c r="T8" s="2">
        <v>44383</v>
      </c>
      <c r="U8" s="2">
        <v>44317</v>
      </c>
      <c r="V8" s="2">
        <v>44271</v>
      </c>
      <c r="W8" s="2">
        <v>40823</v>
      </c>
      <c r="X8" s="2">
        <v>40815</v>
      </c>
      <c r="Y8" s="2">
        <v>44733</v>
      </c>
      <c r="Z8" s="2">
        <v>47755</v>
      </c>
      <c r="AA8" s="2">
        <v>45796</v>
      </c>
      <c r="AB8" s="2">
        <f t="shared" si="1"/>
        <v>45796</v>
      </c>
      <c r="AC8" s="2">
        <f t="shared" si="1"/>
        <v>45796</v>
      </c>
      <c r="AD8" s="2">
        <f t="shared" si="1"/>
        <v>45796</v>
      </c>
      <c r="AE8" s="2">
        <f t="shared" si="1"/>
        <v>45796</v>
      </c>
      <c r="AF8" s="2">
        <f t="shared" si="1"/>
        <v>45796</v>
      </c>
      <c r="AG8" s="2">
        <f t="shared" si="1"/>
        <v>45796</v>
      </c>
      <c r="AH8" s="2">
        <v>42463</v>
      </c>
      <c r="AI8" s="2">
        <f t="shared" si="2"/>
        <v>42463</v>
      </c>
      <c r="AJ8" s="2">
        <f t="shared" si="2"/>
        <v>42463</v>
      </c>
      <c r="AK8" s="2">
        <f t="shared" si="2"/>
        <v>42463</v>
      </c>
      <c r="AL8" s="2">
        <f t="shared" si="2"/>
        <v>42463</v>
      </c>
      <c r="AM8" s="2">
        <v>42022</v>
      </c>
      <c r="AN8" s="9">
        <v>42022</v>
      </c>
      <c r="AO8" s="9">
        <v>42033</v>
      </c>
      <c r="AP8" s="9">
        <v>41833</v>
      </c>
      <c r="AQ8" s="10">
        <v>41854</v>
      </c>
      <c r="AR8" s="9">
        <v>41749</v>
      </c>
      <c r="AS8" s="9">
        <v>36117</v>
      </c>
      <c r="AT8" s="9">
        <v>36097</v>
      </c>
      <c r="AU8" s="9">
        <v>35634</v>
      </c>
      <c r="AV8" s="9">
        <v>35551</v>
      </c>
      <c r="AW8" s="11">
        <v>35634</v>
      </c>
      <c r="AX8" s="2">
        <v>35551</v>
      </c>
      <c r="AY8" s="2">
        <v>35552</v>
      </c>
      <c r="AZ8" s="2">
        <v>49353</v>
      </c>
      <c r="BA8" s="2">
        <f>VLOOKUP(BA2,[1]!Tab1.6[[#All],[N° Semaine]:[SoH + Transit]],3,FALSE)</f>
        <v>51076</v>
      </c>
      <c r="BB8" s="2">
        <f>VLOOKUP(BB2,[1]!Tab1.6[[#All],[N° Semaine]:[SoH + Transit]],3,FALSE)</f>
        <v>61179</v>
      </c>
    </row>
    <row r="9" spans="1:69" x14ac:dyDescent="0.25">
      <c r="A9" s="23"/>
      <c r="B9" t="s">
        <v>62</v>
      </c>
      <c r="C9" s="2">
        <v>109126</v>
      </c>
      <c r="D9" s="2">
        <v>109126</v>
      </c>
      <c r="E9" s="2">
        <v>109126</v>
      </c>
      <c r="F9" s="2">
        <v>109126</v>
      </c>
      <c r="G9" s="2">
        <v>109126</v>
      </c>
      <c r="H9" s="2">
        <v>109126</v>
      </c>
      <c r="I9" s="2">
        <v>109126</v>
      </c>
      <c r="J9" s="2">
        <v>109126</v>
      </c>
      <c r="K9" s="2">
        <v>110826</v>
      </c>
      <c r="L9" s="2">
        <v>72422</v>
      </c>
      <c r="M9" s="2">
        <v>72454</v>
      </c>
      <c r="N9" s="2">
        <v>73120</v>
      </c>
      <c r="O9" s="2">
        <v>73156</v>
      </c>
      <c r="P9" s="2">
        <v>73150</v>
      </c>
      <c r="Q9" s="2">
        <v>77767</v>
      </c>
      <c r="R9" s="2">
        <v>77767</v>
      </c>
      <c r="S9" s="2">
        <v>77804</v>
      </c>
      <c r="T9" s="2">
        <v>77835</v>
      </c>
      <c r="U9" s="2">
        <v>77736</v>
      </c>
      <c r="V9" s="2">
        <v>77667</v>
      </c>
      <c r="W9" s="2">
        <v>72608</v>
      </c>
      <c r="X9" s="2">
        <v>72597</v>
      </c>
      <c r="Y9" s="2">
        <v>78658</v>
      </c>
      <c r="Z9" s="2">
        <v>83200</v>
      </c>
      <c r="AA9" s="2">
        <v>80275</v>
      </c>
      <c r="AB9" s="2">
        <f t="shared" si="1"/>
        <v>80275</v>
      </c>
      <c r="AC9" s="2">
        <f t="shared" si="1"/>
        <v>80275</v>
      </c>
      <c r="AD9" s="2">
        <f t="shared" si="1"/>
        <v>80275</v>
      </c>
      <c r="AE9" s="2">
        <f t="shared" si="1"/>
        <v>80275</v>
      </c>
      <c r="AF9" s="2">
        <f t="shared" si="1"/>
        <v>80275</v>
      </c>
      <c r="AG9" s="2">
        <f t="shared" si="1"/>
        <v>80275</v>
      </c>
      <c r="AH9" s="2">
        <v>75059</v>
      </c>
      <c r="AI9" s="2">
        <f t="shared" si="2"/>
        <v>75059</v>
      </c>
      <c r="AJ9" s="2">
        <f t="shared" si="2"/>
        <v>75059</v>
      </c>
      <c r="AK9" s="2">
        <f t="shared" si="2"/>
        <v>75059</v>
      </c>
      <c r="AL9" s="2">
        <f t="shared" si="2"/>
        <v>75059</v>
      </c>
      <c r="AM9" s="2">
        <v>74630</v>
      </c>
      <c r="AN9" s="9">
        <v>74630</v>
      </c>
      <c r="AO9" s="9">
        <v>74645</v>
      </c>
      <c r="AP9" s="9">
        <v>74447</v>
      </c>
      <c r="AQ9" s="10">
        <v>74475</v>
      </c>
      <c r="AR9" s="9">
        <v>74310</v>
      </c>
      <c r="AS9" s="9">
        <v>63192</v>
      </c>
      <c r="AT9" s="9">
        <v>63176</v>
      </c>
      <c r="AU9" s="9">
        <v>62507</v>
      </c>
      <c r="AV9" s="9">
        <v>62394</v>
      </c>
      <c r="AW9" s="11">
        <v>62507</v>
      </c>
      <c r="AX9" s="2">
        <v>62394</v>
      </c>
      <c r="AY9" s="2">
        <v>62395</v>
      </c>
      <c r="AZ9" s="2">
        <v>83683</v>
      </c>
      <c r="BA9" s="2">
        <f>VLOOKUP(BA2,[1]!Tab1.6[[#All],[N° Semaine]:[SoH + Transit]],4,FALSE)</f>
        <v>86410</v>
      </c>
      <c r="BB9" s="2">
        <f>VLOOKUP(BB2,[1]!Tab1.6[[#All],[N° Semaine]:[SoH + Transit]],4,FALSE)</f>
        <v>102168</v>
      </c>
    </row>
    <row r="10" spans="1:69" s="12" customFormat="1" x14ac:dyDescent="0.25">
      <c r="A10" s="23"/>
      <c r="B10" s="12" t="s">
        <v>63</v>
      </c>
      <c r="C10" s="13">
        <v>50224</v>
      </c>
      <c r="D10" s="13">
        <v>50224</v>
      </c>
      <c r="E10" s="13">
        <v>87485</v>
      </c>
      <c r="F10" s="13">
        <v>89181</v>
      </c>
      <c r="G10" s="13">
        <v>87521</v>
      </c>
      <c r="H10" s="13">
        <v>86516</v>
      </c>
      <c r="I10" s="13">
        <v>84266</v>
      </c>
      <c r="J10" s="13">
        <v>84583</v>
      </c>
      <c r="K10" s="13">
        <v>51526</v>
      </c>
      <c r="L10" s="13">
        <v>28053</v>
      </c>
      <c r="M10" s="13">
        <v>27188</v>
      </c>
      <c r="N10" s="13">
        <v>27327</v>
      </c>
      <c r="O10" s="13">
        <v>25405</v>
      </c>
      <c r="P10" s="13">
        <v>24862</v>
      </c>
      <c r="Q10" s="13">
        <v>26568</v>
      </c>
      <c r="R10" s="13">
        <v>26568</v>
      </c>
      <c r="S10" s="13">
        <v>29645</v>
      </c>
      <c r="T10" s="13">
        <v>28619</v>
      </c>
      <c r="U10" s="13">
        <v>29320</v>
      </c>
      <c r="V10" s="13">
        <v>31956</v>
      </c>
      <c r="W10" s="13">
        <v>33360</v>
      </c>
      <c r="X10" s="13">
        <v>34107</v>
      </c>
      <c r="Y10" s="13">
        <v>34244</v>
      </c>
      <c r="Z10" s="13">
        <v>34542</v>
      </c>
      <c r="AA10" s="13">
        <v>35438</v>
      </c>
      <c r="AB10" s="13">
        <v>47213</v>
      </c>
      <c r="AC10" s="13">
        <v>47213</v>
      </c>
      <c r="AD10" s="13">
        <v>49197</v>
      </c>
      <c r="AE10" s="13">
        <v>55872</v>
      </c>
      <c r="AF10" s="13">
        <v>58263</v>
      </c>
      <c r="AG10" s="13">
        <v>58263</v>
      </c>
      <c r="AH10" s="13">
        <v>56524</v>
      </c>
      <c r="AI10" s="13">
        <v>52973</v>
      </c>
      <c r="AJ10" s="13">
        <v>51535</v>
      </c>
      <c r="AK10" s="14">
        <v>61608</v>
      </c>
      <c r="AL10" s="14">
        <v>63027</v>
      </c>
      <c r="AM10" s="15">
        <v>62356</v>
      </c>
      <c r="AN10" s="15">
        <v>62356</v>
      </c>
      <c r="AO10" s="15">
        <v>63334</v>
      </c>
      <c r="AP10" s="15">
        <v>65073</v>
      </c>
      <c r="AQ10" s="16">
        <v>66572</v>
      </c>
      <c r="AR10" s="15">
        <v>67430</v>
      </c>
      <c r="AS10" s="15">
        <v>63394</v>
      </c>
      <c r="AT10" s="15">
        <v>63843</v>
      </c>
      <c r="AU10" s="15">
        <v>62133</v>
      </c>
      <c r="AV10" s="15">
        <v>65728</v>
      </c>
      <c r="AW10" s="17">
        <v>62133</v>
      </c>
      <c r="AX10" s="13">
        <v>65728</v>
      </c>
      <c r="AY10" s="13">
        <v>66186</v>
      </c>
      <c r="AZ10" s="13">
        <v>94410</v>
      </c>
      <c r="BA10" s="13">
        <f>VLOOKUP(BA2,[1]!Tab1.6[[#All],[N° Semaine]:[SoH + Transit]],5,FALSE)</f>
        <v>94900</v>
      </c>
      <c r="BB10" s="13">
        <f>VLOOKUP(BB2,[1]!Tab1.6[[#All],[N° Semaine]:[SoH + Transit]],5,FALSE)</f>
        <v>105279</v>
      </c>
      <c r="BC10"/>
      <c r="BD10" s="13"/>
    </row>
    <row r="11" spans="1:69" x14ac:dyDescent="0.25">
      <c r="A11" s="23">
        <v>1.67</v>
      </c>
      <c r="B11" s="18" t="s">
        <v>60</v>
      </c>
      <c r="C11" s="2">
        <v>3897</v>
      </c>
      <c r="D11" s="2">
        <v>3897</v>
      </c>
      <c r="E11" s="2">
        <v>3893</v>
      </c>
      <c r="F11" s="2">
        <v>3874</v>
      </c>
      <c r="G11" s="2">
        <v>3874</v>
      </c>
      <c r="H11" s="2">
        <v>3811</v>
      </c>
      <c r="I11" s="2">
        <v>3821</v>
      </c>
      <c r="J11" s="2">
        <v>3840</v>
      </c>
      <c r="K11" s="2">
        <v>3836</v>
      </c>
      <c r="L11" s="2">
        <v>3943</v>
      </c>
      <c r="M11" s="2">
        <v>3953</v>
      </c>
      <c r="N11" s="2">
        <v>3992</v>
      </c>
      <c r="O11" s="2">
        <v>3997</v>
      </c>
      <c r="P11" s="2">
        <v>4012</v>
      </c>
      <c r="Q11" s="2">
        <v>5921</v>
      </c>
      <c r="R11" s="2">
        <v>5921</v>
      </c>
      <c r="S11" s="2">
        <v>5923</v>
      </c>
      <c r="T11" s="2">
        <v>5954</v>
      </c>
      <c r="U11" s="2">
        <v>5914</v>
      </c>
      <c r="V11" s="2">
        <v>5876</v>
      </c>
      <c r="W11" s="2">
        <v>3974</v>
      </c>
      <c r="X11" s="2">
        <v>3973</v>
      </c>
      <c r="Y11" s="2">
        <v>3949</v>
      </c>
      <c r="Z11" s="2">
        <v>3943</v>
      </c>
      <c r="AA11" s="2">
        <v>2648</v>
      </c>
      <c r="AB11" s="2">
        <f t="shared" ref="AB11:AL13" si="3">+AA11</f>
        <v>2648</v>
      </c>
      <c r="AC11" s="2">
        <f t="shared" si="3"/>
        <v>2648</v>
      </c>
      <c r="AD11" s="2">
        <f t="shared" si="3"/>
        <v>2648</v>
      </c>
      <c r="AE11" s="2">
        <f t="shared" si="3"/>
        <v>2648</v>
      </c>
      <c r="AF11" s="2">
        <f t="shared" si="3"/>
        <v>2648</v>
      </c>
      <c r="AG11" s="2">
        <f t="shared" si="3"/>
        <v>2648</v>
      </c>
      <c r="AH11" s="2">
        <v>3552</v>
      </c>
      <c r="AI11" s="2">
        <f>+AH11</f>
        <v>3552</v>
      </c>
      <c r="AJ11" s="2">
        <f>+AI11</f>
        <v>3552</v>
      </c>
      <c r="AK11" s="2">
        <f>+AJ11</f>
        <v>3552</v>
      </c>
      <c r="AL11" s="2">
        <f>+AK11</f>
        <v>3552</v>
      </c>
      <c r="AM11" s="2">
        <v>4083</v>
      </c>
      <c r="AN11" s="9">
        <v>4083</v>
      </c>
      <c r="AO11" s="9">
        <v>4087</v>
      </c>
      <c r="AP11" s="9">
        <v>3876</v>
      </c>
      <c r="AQ11" s="10">
        <v>3951</v>
      </c>
      <c r="AR11" s="9">
        <v>3931</v>
      </c>
      <c r="AS11" s="9">
        <v>3984</v>
      </c>
      <c r="AT11" s="9">
        <v>3970</v>
      </c>
      <c r="AU11" s="9">
        <v>3573</v>
      </c>
      <c r="AV11" s="9">
        <v>3479</v>
      </c>
      <c r="AW11" s="9">
        <v>3479</v>
      </c>
      <c r="AX11" s="9">
        <v>6374</v>
      </c>
      <c r="AY11" s="11">
        <v>6367</v>
      </c>
      <c r="AZ11" s="2">
        <f t="shared" ref="AZ11:BA13" si="4">+AY11</f>
        <v>6367</v>
      </c>
      <c r="BA11" s="2">
        <f t="shared" si="4"/>
        <v>6367</v>
      </c>
      <c r="BB11" s="2">
        <f>VLOOKUP(BB2,[1]!Tab1.67[[#All],[N° Semaine]:[SoH + Transit]],2,FALSE)</f>
        <v>6365</v>
      </c>
    </row>
    <row r="12" spans="1:69" x14ac:dyDescent="0.25">
      <c r="A12" s="23"/>
      <c r="B12" s="18" t="s">
        <v>61</v>
      </c>
      <c r="C12" s="2">
        <v>10103</v>
      </c>
      <c r="D12" s="2">
        <v>10103</v>
      </c>
      <c r="E12" s="2">
        <v>10099</v>
      </c>
      <c r="F12" s="2">
        <v>10080</v>
      </c>
      <c r="G12" s="2">
        <v>10080</v>
      </c>
      <c r="H12" s="2">
        <v>10017</v>
      </c>
      <c r="I12" s="2">
        <v>10027</v>
      </c>
      <c r="J12" s="2">
        <v>10046</v>
      </c>
      <c r="K12" s="2">
        <v>10042</v>
      </c>
      <c r="L12" s="2">
        <v>10149</v>
      </c>
      <c r="M12" s="2">
        <v>10159</v>
      </c>
      <c r="N12" s="2">
        <v>10791</v>
      </c>
      <c r="O12" s="2">
        <v>10796</v>
      </c>
      <c r="P12" s="2">
        <v>10811</v>
      </c>
      <c r="Q12" s="2">
        <v>12720</v>
      </c>
      <c r="R12" s="2">
        <v>12720</v>
      </c>
      <c r="S12" s="2">
        <v>12722</v>
      </c>
      <c r="T12" s="2">
        <v>12753</v>
      </c>
      <c r="U12" s="2">
        <v>12713</v>
      </c>
      <c r="V12" s="2">
        <v>12675</v>
      </c>
      <c r="W12" s="2">
        <v>10180</v>
      </c>
      <c r="X12" s="2">
        <v>10179</v>
      </c>
      <c r="Y12" s="2">
        <v>10155</v>
      </c>
      <c r="Z12" s="2">
        <v>10149</v>
      </c>
      <c r="AA12" s="2">
        <v>8854</v>
      </c>
      <c r="AB12" s="2">
        <f t="shared" si="3"/>
        <v>8854</v>
      </c>
      <c r="AC12" s="2">
        <f t="shared" si="3"/>
        <v>8854</v>
      </c>
      <c r="AD12" s="2">
        <f t="shared" si="3"/>
        <v>8854</v>
      </c>
      <c r="AE12" s="2">
        <f t="shared" si="3"/>
        <v>8854</v>
      </c>
      <c r="AF12" s="2">
        <f t="shared" si="3"/>
        <v>8854</v>
      </c>
      <c r="AG12" s="2">
        <f t="shared" si="3"/>
        <v>8854</v>
      </c>
      <c r="AH12" s="2">
        <v>9025</v>
      </c>
      <c r="AI12" s="2">
        <f t="shared" si="3"/>
        <v>9025</v>
      </c>
      <c r="AJ12" s="2">
        <f t="shared" si="3"/>
        <v>9025</v>
      </c>
      <c r="AK12" s="2">
        <f>+AJ12</f>
        <v>9025</v>
      </c>
      <c r="AL12" s="2">
        <f>+AK12</f>
        <v>9025</v>
      </c>
      <c r="AM12" s="2">
        <v>10961</v>
      </c>
      <c r="AN12" s="9">
        <v>10961</v>
      </c>
      <c r="AO12" s="9">
        <v>10965</v>
      </c>
      <c r="AP12" s="9">
        <v>10667</v>
      </c>
      <c r="AQ12" s="10">
        <v>10868</v>
      </c>
      <c r="AR12" s="9">
        <v>10727</v>
      </c>
      <c r="AS12" s="9">
        <v>9315</v>
      </c>
      <c r="AT12" s="9">
        <v>9303</v>
      </c>
      <c r="AU12" s="9">
        <v>8914</v>
      </c>
      <c r="AV12" s="9">
        <v>8826</v>
      </c>
      <c r="AW12" s="9">
        <v>8826</v>
      </c>
      <c r="AX12" s="9">
        <v>12357</v>
      </c>
      <c r="AY12" s="11">
        <v>12347</v>
      </c>
      <c r="AZ12" s="2">
        <f t="shared" si="4"/>
        <v>12347</v>
      </c>
      <c r="BA12" s="2">
        <f t="shared" si="4"/>
        <v>12347</v>
      </c>
      <c r="BB12" s="2">
        <f>VLOOKUP(BB2,[1]!Tab1.67[[#All],[N° Semaine]:[SoH + Transit]],3,FALSE)</f>
        <v>12379</v>
      </c>
    </row>
    <row r="13" spans="1:69" x14ac:dyDescent="0.25">
      <c r="A13" s="23"/>
      <c r="B13" s="18" t="s">
        <v>62</v>
      </c>
      <c r="C13" s="2">
        <v>17327</v>
      </c>
      <c r="D13" s="2">
        <v>17327</v>
      </c>
      <c r="E13" s="2">
        <v>17321</v>
      </c>
      <c r="F13" s="2">
        <v>17293</v>
      </c>
      <c r="G13" s="2">
        <v>17293</v>
      </c>
      <c r="H13" s="2">
        <v>17196</v>
      </c>
      <c r="I13" s="2">
        <v>17210</v>
      </c>
      <c r="J13" s="2">
        <v>17240</v>
      </c>
      <c r="K13" s="2">
        <v>17233</v>
      </c>
      <c r="L13" s="2">
        <v>17391</v>
      </c>
      <c r="M13" s="2">
        <v>17407</v>
      </c>
      <c r="N13" s="2">
        <v>18060</v>
      </c>
      <c r="O13" s="2">
        <v>18068</v>
      </c>
      <c r="P13" s="2">
        <v>18091</v>
      </c>
      <c r="Q13" s="2">
        <v>20999</v>
      </c>
      <c r="R13" s="2">
        <v>20999</v>
      </c>
      <c r="S13" s="2">
        <v>21003</v>
      </c>
      <c r="T13" s="2">
        <v>21045</v>
      </c>
      <c r="U13" s="2">
        <v>20986</v>
      </c>
      <c r="V13" s="2">
        <v>20926</v>
      </c>
      <c r="W13" s="2">
        <v>17434</v>
      </c>
      <c r="X13" s="2">
        <v>17432</v>
      </c>
      <c r="Y13" s="2">
        <v>17396</v>
      </c>
      <c r="Z13" s="2">
        <v>17388</v>
      </c>
      <c r="AA13" s="2">
        <v>15443</v>
      </c>
      <c r="AB13" s="2">
        <f t="shared" si="3"/>
        <v>15443</v>
      </c>
      <c r="AC13" s="2">
        <f t="shared" si="3"/>
        <v>15443</v>
      </c>
      <c r="AD13" s="2">
        <f t="shared" si="3"/>
        <v>15443</v>
      </c>
      <c r="AE13" s="2">
        <f t="shared" si="3"/>
        <v>15443</v>
      </c>
      <c r="AF13" s="2">
        <f t="shared" si="3"/>
        <v>15443</v>
      </c>
      <c r="AG13" s="2">
        <f t="shared" si="3"/>
        <v>15443</v>
      </c>
      <c r="AH13" s="2">
        <v>14667</v>
      </c>
      <c r="AI13" s="2">
        <f t="shared" si="3"/>
        <v>14667</v>
      </c>
      <c r="AJ13" s="2">
        <f t="shared" si="3"/>
        <v>14667</v>
      </c>
      <c r="AK13" s="2">
        <f t="shared" si="3"/>
        <v>14667</v>
      </c>
      <c r="AL13" s="2">
        <f t="shared" si="3"/>
        <v>14667</v>
      </c>
      <c r="AM13" s="2">
        <v>18093</v>
      </c>
      <c r="AN13" s="9">
        <v>18093</v>
      </c>
      <c r="AO13" s="9">
        <v>18099</v>
      </c>
      <c r="AP13" s="9">
        <v>17706</v>
      </c>
      <c r="AQ13" s="10">
        <v>18064</v>
      </c>
      <c r="AR13" s="9">
        <v>17807</v>
      </c>
      <c r="AS13" s="9">
        <v>15335</v>
      </c>
      <c r="AT13" s="9">
        <v>15320</v>
      </c>
      <c r="AU13" s="9">
        <v>14565</v>
      </c>
      <c r="AV13" s="9">
        <v>14392</v>
      </c>
      <c r="AW13" s="9">
        <v>14392</v>
      </c>
      <c r="AX13" s="9">
        <v>19584</v>
      </c>
      <c r="AY13" s="11">
        <v>19588</v>
      </c>
      <c r="AZ13" s="2">
        <f t="shared" si="4"/>
        <v>19588</v>
      </c>
      <c r="BA13" s="2">
        <f t="shared" si="4"/>
        <v>19588</v>
      </c>
      <c r="BB13" s="2">
        <f>VLOOKUP(BB2,[1]!Tab1.67[[#All],[N° Semaine]:[SoH + Transit]],4,FALSE)</f>
        <v>19662</v>
      </c>
    </row>
    <row r="14" spans="1:69" s="12" customFormat="1" x14ac:dyDescent="0.25">
      <c r="A14" s="23"/>
      <c r="B14" s="12" t="s">
        <v>63</v>
      </c>
      <c r="C14" s="13">
        <v>13360</v>
      </c>
      <c r="D14" s="13">
        <v>13360</v>
      </c>
      <c r="E14" s="13">
        <v>13447</v>
      </c>
      <c r="F14" s="13">
        <v>12846</v>
      </c>
      <c r="G14" s="13">
        <v>13522</v>
      </c>
      <c r="H14" s="13">
        <v>13464</v>
      </c>
      <c r="I14" s="13">
        <v>13244</v>
      </c>
      <c r="J14" s="13">
        <v>12778</v>
      </c>
      <c r="K14" s="13">
        <v>12107</v>
      </c>
      <c r="L14" s="13">
        <v>12194</v>
      </c>
      <c r="M14" s="13">
        <v>11877</v>
      </c>
      <c r="N14" s="13">
        <v>12446</v>
      </c>
      <c r="O14" s="13">
        <v>12308</v>
      </c>
      <c r="P14" s="13">
        <v>12035</v>
      </c>
      <c r="Q14" s="13">
        <v>11473</v>
      </c>
      <c r="R14" s="13">
        <v>11473</v>
      </c>
      <c r="S14" s="13">
        <v>11854</v>
      </c>
      <c r="T14" s="13">
        <v>11174</v>
      </c>
      <c r="U14" s="13">
        <v>11780</v>
      </c>
      <c r="V14" s="13">
        <v>12123</v>
      </c>
      <c r="W14" s="13">
        <v>11651</v>
      </c>
      <c r="X14" s="13">
        <v>11255</v>
      </c>
      <c r="Y14" s="13">
        <v>10921</v>
      </c>
      <c r="Z14" s="13">
        <v>10954</v>
      </c>
      <c r="AA14" s="13">
        <v>10854</v>
      </c>
      <c r="AB14" s="13">
        <v>10899</v>
      </c>
      <c r="AC14" s="13">
        <v>10899</v>
      </c>
      <c r="AD14" s="13">
        <v>10811</v>
      </c>
      <c r="AE14" s="13">
        <v>15285</v>
      </c>
      <c r="AF14" s="13">
        <v>14193</v>
      </c>
      <c r="AG14" s="13">
        <v>14193</v>
      </c>
      <c r="AH14" s="13">
        <v>13758</v>
      </c>
      <c r="AI14" s="13">
        <v>15052</v>
      </c>
      <c r="AJ14" s="13">
        <v>15773</v>
      </c>
      <c r="AK14" s="14">
        <v>15220</v>
      </c>
      <c r="AL14" s="14">
        <v>17190</v>
      </c>
      <c r="AM14" s="15">
        <v>18016</v>
      </c>
      <c r="AN14" s="15">
        <v>18016</v>
      </c>
      <c r="AO14" s="15">
        <v>17730</v>
      </c>
      <c r="AP14" s="15">
        <v>17447</v>
      </c>
      <c r="AQ14" s="16">
        <v>17857</v>
      </c>
      <c r="AR14" s="15">
        <v>17769</v>
      </c>
      <c r="AS14" s="15">
        <v>15869</v>
      </c>
      <c r="AT14" s="15">
        <v>16083</v>
      </c>
      <c r="AU14" s="15">
        <v>16380</v>
      </c>
      <c r="AV14" s="15">
        <v>16235</v>
      </c>
      <c r="AW14" s="15">
        <v>15669</v>
      </c>
      <c r="AX14" s="15">
        <v>21009</v>
      </c>
      <c r="AY14" s="17">
        <v>21988</v>
      </c>
      <c r="AZ14" s="13">
        <f>+AY14</f>
        <v>21988</v>
      </c>
      <c r="BA14" s="13">
        <f>+AZ14</f>
        <v>21988</v>
      </c>
      <c r="BB14" s="13">
        <f>VLOOKUP(BB2,[1]!Tab1.67[[#All],[N° Semaine]:[SoH + Transit]],5,FALSE)</f>
        <v>20919</v>
      </c>
      <c r="BC14"/>
      <c r="BD14" s="13"/>
    </row>
    <row r="15" spans="1:69" x14ac:dyDescent="0.25">
      <c r="A15" s="23" t="s">
        <v>65</v>
      </c>
      <c r="B15" t="s">
        <v>60</v>
      </c>
      <c r="C15" s="2">
        <v>20196</v>
      </c>
      <c r="D15" s="2">
        <v>20196</v>
      </c>
      <c r="E15" s="2">
        <v>20144</v>
      </c>
      <c r="F15" s="2">
        <v>20030</v>
      </c>
      <c r="G15" s="2">
        <v>20030</v>
      </c>
      <c r="H15" s="2">
        <v>19928</v>
      </c>
      <c r="I15" s="2">
        <v>20090</v>
      </c>
      <c r="J15" s="2">
        <v>20087</v>
      </c>
      <c r="K15" s="2">
        <v>20085</v>
      </c>
      <c r="L15" s="2">
        <v>20223</v>
      </c>
      <c r="M15" s="2">
        <v>20234</v>
      </c>
      <c r="N15" s="2">
        <v>20271</v>
      </c>
      <c r="O15" s="2">
        <v>20498</v>
      </c>
      <c r="P15" s="19">
        <v>20500</v>
      </c>
      <c r="Q15" s="2">
        <v>20500</v>
      </c>
      <c r="R15" s="2">
        <v>21699</v>
      </c>
      <c r="S15" s="2">
        <v>21654</v>
      </c>
      <c r="T15" s="2">
        <v>21769</v>
      </c>
      <c r="U15" s="2">
        <v>21687</v>
      </c>
      <c r="V15" s="2">
        <v>21633</v>
      </c>
      <c r="W15" s="2">
        <v>21633</v>
      </c>
      <c r="X15" s="2">
        <v>20455</v>
      </c>
      <c r="Y15" s="2">
        <v>20455</v>
      </c>
      <c r="Z15" s="2">
        <v>20442</v>
      </c>
      <c r="AA15" s="2">
        <f>+Z15</f>
        <v>20442</v>
      </c>
      <c r="AB15" s="2">
        <f t="shared" ref="AB15:AZ17" si="5">+AA15</f>
        <v>20442</v>
      </c>
      <c r="AC15" s="2">
        <f t="shared" si="5"/>
        <v>20442</v>
      </c>
      <c r="AD15" s="2">
        <f t="shared" si="5"/>
        <v>20442</v>
      </c>
      <c r="AE15" s="2">
        <f t="shared" si="5"/>
        <v>20442</v>
      </c>
      <c r="AF15" s="2">
        <f t="shared" si="5"/>
        <v>20442</v>
      </c>
      <c r="AG15" s="20">
        <f t="shared" si="5"/>
        <v>20442</v>
      </c>
      <c r="AH15" s="2">
        <v>21183</v>
      </c>
      <c r="AI15" s="2">
        <f t="shared" si="5"/>
        <v>21183</v>
      </c>
      <c r="AJ15" s="2">
        <f t="shared" si="5"/>
        <v>21183</v>
      </c>
      <c r="AK15" s="2">
        <f t="shared" si="5"/>
        <v>21183</v>
      </c>
      <c r="AL15" s="2">
        <f t="shared" si="5"/>
        <v>21183</v>
      </c>
      <c r="AM15" s="2">
        <f t="shared" si="5"/>
        <v>21183</v>
      </c>
      <c r="AN15" s="9">
        <v>21012</v>
      </c>
      <c r="AO15" s="9">
        <v>21025</v>
      </c>
      <c r="AP15" s="9">
        <v>21010</v>
      </c>
      <c r="AQ15" s="10">
        <v>20991</v>
      </c>
      <c r="AR15" s="9">
        <v>21004</v>
      </c>
      <c r="AS15" s="9">
        <v>21008</v>
      </c>
      <c r="AT15" s="9">
        <v>21021</v>
      </c>
      <c r="AU15" s="9">
        <v>21056</v>
      </c>
      <c r="AV15" s="9">
        <v>21051</v>
      </c>
      <c r="AW15" s="9">
        <v>21066</v>
      </c>
      <c r="AX15" s="9">
        <v>21076</v>
      </c>
      <c r="AY15" s="11">
        <v>21076</v>
      </c>
      <c r="AZ15" s="2">
        <f t="shared" si="5"/>
        <v>21076</v>
      </c>
      <c r="BA15" s="2">
        <f>+AZ15</f>
        <v>21076</v>
      </c>
      <c r="BB15" s="2">
        <f>VLOOKUP(BB2,[1]!TabPCF[[#All],[N° Semaine]:[SoH + Transit]],2,FALSE)</f>
        <v>21029</v>
      </c>
    </row>
    <row r="16" spans="1:69" x14ac:dyDescent="0.25">
      <c r="A16" s="23"/>
      <c r="B16" t="s">
        <v>61</v>
      </c>
      <c r="C16" s="2">
        <v>33440</v>
      </c>
      <c r="D16" s="2">
        <v>33440</v>
      </c>
      <c r="E16" s="2">
        <v>33388</v>
      </c>
      <c r="F16" s="2">
        <v>33274</v>
      </c>
      <c r="G16" s="2">
        <v>33274</v>
      </c>
      <c r="H16" s="2">
        <v>33172</v>
      </c>
      <c r="I16" s="2">
        <v>33334</v>
      </c>
      <c r="J16" s="2">
        <v>33331</v>
      </c>
      <c r="K16" s="2">
        <v>33329</v>
      </c>
      <c r="L16" s="2">
        <v>33467</v>
      </c>
      <c r="M16" s="2">
        <v>33478</v>
      </c>
      <c r="N16" s="2">
        <v>33515</v>
      </c>
      <c r="O16" s="2">
        <v>33742</v>
      </c>
      <c r="P16" s="2">
        <v>34221</v>
      </c>
      <c r="Q16" s="2">
        <v>34221</v>
      </c>
      <c r="R16" s="2">
        <v>35420</v>
      </c>
      <c r="S16" s="2">
        <v>35375</v>
      </c>
      <c r="T16" s="2">
        <v>35490</v>
      </c>
      <c r="U16" s="2">
        <v>35408</v>
      </c>
      <c r="V16" s="2">
        <v>35354</v>
      </c>
      <c r="W16" s="2">
        <v>35354</v>
      </c>
      <c r="X16" s="2">
        <v>33699</v>
      </c>
      <c r="Y16" s="2">
        <v>33699</v>
      </c>
      <c r="Z16" s="2">
        <v>33686</v>
      </c>
      <c r="AA16" s="2">
        <f>+Z16</f>
        <v>33686</v>
      </c>
      <c r="AB16" s="2">
        <f t="shared" si="5"/>
        <v>33686</v>
      </c>
      <c r="AC16" s="2">
        <f t="shared" si="5"/>
        <v>33686</v>
      </c>
      <c r="AD16" s="2">
        <f t="shared" si="5"/>
        <v>33686</v>
      </c>
      <c r="AE16" s="2">
        <f t="shared" si="5"/>
        <v>33686</v>
      </c>
      <c r="AF16" s="2">
        <f t="shared" si="5"/>
        <v>33686</v>
      </c>
      <c r="AG16" s="20">
        <f t="shared" si="5"/>
        <v>33686</v>
      </c>
      <c r="AH16" s="2">
        <v>34906</v>
      </c>
      <c r="AI16" s="2">
        <f t="shared" si="5"/>
        <v>34906</v>
      </c>
      <c r="AJ16" s="2">
        <f t="shared" si="5"/>
        <v>34906</v>
      </c>
      <c r="AK16" s="2">
        <f t="shared" si="5"/>
        <v>34906</v>
      </c>
      <c r="AL16" s="2">
        <f t="shared" si="5"/>
        <v>34906</v>
      </c>
      <c r="AM16" s="2">
        <f t="shared" si="5"/>
        <v>34906</v>
      </c>
      <c r="AN16" s="9">
        <v>34738</v>
      </c>
      <c r="AO16" s="9">
        <v>34751</v>
      </c>
      <c r="AP16" s="9">
        <v>34753</v>
      </c>
      <c r="AQ16" s="10">
        <v>34729</v>
      </c>
      <c r="AR16" s="9">
        <v>33704</v>
      </c>
      <c r="AS16" s="9">
        <v>34743</v>
      </c>
      <c r="AT16" s="9">
        <v>33719</v>
      </c>
      <c r="AU16" s="9">
        <v>33752</v>
      </c>
      <c r="AV16" s="9">
        <v>33746</v>
      </c>
      <c r="AW16" s="9">
        <v>33761</v>
      </c>
      <c r="AX16" s="9">
        <v>33765</v>
      </c>
      <c r="AY16" s="11">
        <v>33766</v>
      </c>
      <c r="AZ16" s="2">
        <f t="shared" si="5"/>
        <v>33766</v>
      </c>
      <c r="BA16" s="2">
        <f>+AZ16</f>
        <v>33766</v>
      </c>
      <c r="BB16" s="2">
        <f>VLOOKUP(BB2,[1]!TabPCF[[#All],[N° Semaine]:[SoH + Transit]],3,FALSE)</f>
        <v>33715</v>
      </c>
    </row>
    <row r="17" spans="1:56" x14ac:dyDescent="0.25">
      <c r="A17" s="23"/>
      <c r="B17" t="s">
        <v>62</v>
      </c>
      <c r="C17" s="2">
        <v>56634</v>
      </c>
      <c r="D17" s="2">
        <v>56634</v>
      </c>
      <c r="E17" s="2">
        <v>56558</v>
      </c>
      <c r="F17" s="2">
        <v>56385</v>
      </c>
      <c r="G17" s="2">
        <v>56385</v>
      </c>
      <c r="H17" s="2">
        <v>56230</v>
      </c>
      <c r="I17" s="2">
        <v>56473</v>
      </c>
      <c r="J17" s="2">
        <v>56469</v>
      </c>
      <c r="K17" s="2">
        <v>56465</v>
      </c>
      <c r="L17" s="2">
        <v>56673</v>
      </c>
      <c r="M17" s="2">
        <v>56690</v>
      </c>
      <c r="N17" s="2">
        <v>56744</v>
      </c>
      <c r="O17" s="2">
        <v>57086</v>
      </c>
      <c r="P17" s="2">
        <v>57568</v>
      </c>
      <c r="Q17" s="2">
        <v>57568</v>
      </c>
      <c r="R17" s="2">
        <v>59501</v>
      </c>
      <c r="S17" s="2">
        <v>59435</v>
      </c>
      <c r="T17" s="2">
        <v>59607</v>
      </c>
      <c r="U17" s="2">
        <v>59486</v>
      </c>
      <c r="V17" s="2">
        <v>59404</v>
      </c>
      <c r="W17" s="2">
        <v>59404</v>
      </c>
      <c r="X17" s="2">
        <v>57026</v>
      </c>
      <c r="Y17" s="2">
        <v>57026</v>
      </c>
      <c r="Z17" s="2">
        <v>57007</v>
      </c>
      <c r="AA17" s="2">
        <f>+Z17</f>
        <v>57007</v>
      </c>
      <c r="AB17" s="2">
        <f t="shared" si="5"/>
        <v>57007</v>
      </c>
      <c r="AC17" s="2">
        <f t="shared" si="5"/>
        <v>57007</v>
      </c>
      <c r="AD17" s="2">
        <f t="shared" si="5"/>
        <v>57007</v>
      </c>
      <c r="AE17" s="2">
        <f t="shared" si="5"/>
        <v>57007</v>
      </c>
      <c r="AF17" s="2">
        <f t="shared" si="5"/>
        <v>57007</v>
      </c>
      <c r="AG17" s="20">
        <f t="shared" si="5"/>
        <v>57007</v>
      </c>
      <c r="AH17" s="2">
        <v>58364</v>
      </c>
      <c r="AI17" s="2">
        <f t="shared" si="5"/>
        <v>58364</v>
      </c>
      <c r="AJ17" s="2">
        <f t="shared" si="5"/>
        <v>58364</v>
      </c>
      <c r="AK17" s="2">
        <f t="shared" si="5"/>
        <v>58364</v>
      </c>
      <c r="AL17" s="2">
        <f t="shared" si="5"/>
        <v>58364</v>
      </c>
      <c r="AM17" s="2">
        <f t="shared" si="5"/>
        <v>58364</v>
      </c>
      <c r="AN17" s="9">
        <v>58119</v>
      </c>
      <c r="AO17" s="9">
        <v>58139</v>
      </c>
      <c r="AP17" s="9">
        <v>58185</v>
      </c>
      <c r="AQ17" s="10">
        <v>58151</v>
      </c>
      <c r="AR17" s="9">
        <v>56339</v>
      </c>
      <c r="AS17" s="9">
        <v>58166</v>
      </c>
      <c r="AT17" s="9">
        <v>56359</v>
      </c>
      <c r="AU17" s="9">
        <v>56408</v>
      </c>
      <c r="AV17" s="9">
        <v>56400</v>
      </c>
      <c r="AW17" s="9">
        <v>56422</v>
      </c>
      <c r="AX17" s="9">
        <v>56415</v>
      </c>
      <c r="AY17" s="11">
        <v>56415</v>
      </c>
      <c r="AZ17" s="2">
        <f t="shared" si="5"/>
        <v>56415</v>
      </c>
      <c r="BA17" s="2">
        <f>+AZ17</f>
        <v>56415</v>
      </c>
      <c r="BB17" s="2">
        <f>VLOOKUP(BB2,[1]!TabPCF[[#All],[N° Semaine]:[SoH + Transit]],4,FALSE)</f>
        <v>56346</v>
      </c>
    </row>
    <row r="18" spans="1:56" s="12" customFormat="1" x14ac:dyDescent="0.25">
      <c r="A18" s="23"/>
      <c r="B18" s="12" t="s">
        <v>63</v>
      </c>
      <c r="C18" s="13">
        <v>29533</v>
      </c>
      <c r="D18" s="13">
        <v>29533</v>
      </c>
      <c r="E18" s="13">
        <v>29354</v>
      </c>
      <c r="F18" s="13">
        <v>30982</v>
      </c>
      <c r="G18" s="13">
        <v>29770</v>
      </c>
      <c r="H18" s="13">
        <v>27488</v>
      </c>
      <c r="I18" s="13">
        <v>26882</v>
      </c>
      <c r="J18" s="13">
        <v>28794</v>
      </c>
      <c r="K18" s="13">
        <v>28969</v>
      </c>
      <c r="L18" s="13">
        <v>28616</v>
      </c>
      <c r="M18" s="13">
        <v>29213</v>
      </c>
      <c r="N18" s="13">
        <v>32087</v>
      </c>
      <c r="O18" s="13">
        <v>29262</v>
      </c>
      <c r="P18" s="13">
        <v>30318</v>
      </c>
      <c r="Q18" s="13">
        <v>30318</v>
      </c>
      <c r="R18" s="13">
        <v>32201</v>
      </c>
      <c r="S18" s="13">
        <v>33019</v>
      </c>
      <c r="T18" s="13">
        <v>31629</v>
      </c>
      <c r="U18" s="13">
        <v>31239</v>
      </c>
      <c r="V18" s="13">
        <v>36575</v>
      </c>
      <c r="W18" s="13">
        <v>36575</v>
      </c>
      <c r="X18" s="13">
        <v>36691</v>
      </c>
      <c r="Y18" s="13">
        <v>37041</v>
      </c>
      <c r="Z18" s="13">
        <v>38172</v>
      </c>
      <c r="AA18" s="13">
        <v>38357</v>
      </c>
      <c r="AB18" s="13">
        <v>43231</v>
      </c>
      <c r="AC18" s="13">
        <v>43231</v>
      </c>
      <c r="AD18" s="13">
        <v>47877</v>
      </c>
      <c r="AE18" s="13">
        <v>46908</v>
      </c>
      <c r="AF18" s="13">
        <v>45912</v>
      </c>
      <c r="AG18" s="20"/>
      <c r="AH18" s="13">
        <v>43760</v>
      </c>
      <c r="AI18" s="13">
        <v>44954</v>
      </c>
      <c r="AJ18" s="13">
        <v>45474</v>
      </c>
      <c r="AK18" s="14">
        <v>47944</v>
      </c>
      <c r="AL18" s="15">
        <v>47428</v>
      </c>
      <c r="AM18" s="13">
        <v>47703</v>
      </c>
      <c r="AN18" s="15">
        <v>47703</v>
      </c>
      <c r="AO18" s="15">
        <v>47433</v>
      </c>
      <c r="AP18" s="15">
        <v>47177</v>
      </c>
      <c r="AQ18" s="15">
        <v>49063</v>
      </c>
      <c r="AR18" s="15">
        <v>44261</v>
      </c>
      <c r="AS18" s="15">
        <v>48375</v>
      </c>
      <c r="AT18" s="15">
        <v>44589</v>
      </c>
      <c r="AU18" s="15">
        <v>40654</v>
      </c>
      <c r="AV18" s="15">
        <v>39827</v>
      </c>
      <c r="AW18" s="15">
        <v>38289</v>
      </c>
      <c r="AX18" s="15">
        <v>37933</v>
      </c>
      <c r="AY18" s="17">
        <v>38017</v>
      </c>
      <c r="AZ18" s="13">
        <f>AY18</f>
        <v>38017</v>
      </c>
      <c r="BA18" s="13">
        <f>AZ18</f>
        <v>38017</v>
      </c>
      <c r="BB18" s="13">
        <f>VLOOKUP(BB2,[1]!TabPCF[[#All],[N° Semaine]:[SoH + Transit]],5,FALSE)</f>
        <v>31642</v>
      </c>
      <c r="BC18"/>
      <c r="BD18" s="13"/>
    </row>
    <row r="19" spans="1:56" x14ac:dyDescent="0.25">
      <c r="A19" s="23" t="s">
        <v>66</v>
      </c>
      <c r="B19" s="21" t="s">
        <v>60</v>
      </c>
      <c r="C19" s="22">
        <f t="shared" ref="C19:AL22" si="6">C3+C7+C11</f>
        <v>70535</v>
      </c>
      <c r="D19" s="22">
        <f t="shared" si="6"/>
        <v>70535</v>
      </c>
      <c r="E19" s="22">
        <f t="shared" si="6"/>
        <v>70932</v>
      </c>
      <c r="F19" s="22">
        <f t="shared" si="6"/>
        <v>68639</v>
      </c>
      <c r="G19" s="22">
        <f t="shared" si="6"/>
        <v>68639</v>
      </c>
      <c r="H19" s="22">
        <f t="shared" si="6"/>
        <v>68200</v>
      </c>
      <c r="I19" s="22">
        <f t="shared" si="6"/>
        <v>70187</v>
      </c>
      <c r="J19" s="22">
        <f t="shared" si="6"/>
        <v>70214</v>
      </c>
      <c r="K19" s="22">
        <f t="shared" si="6"/>
        <v>69727</v>
      </c>
      <c r="L19" s="22">
        <f t="shared" si="6"/>
        <v>49730</v>
      </c>
      <c r="M19" s="22">
        <f t="shared" si="6"/>
        <v>49683</v>
      </c>
      <c r="N19" s="22">
        <f t="shared" si="6"/>
        <v>49929</v>
      </c>
      <c r="O19" s="22">
        <f t="shared" si="6"/>
        <v>49992</v>
      </c>
      <c r="P19" s="22">
        <f t="shared" si="6"/>
        <v>50144</v>
      </c>
      <c r="Q19" s="22">
        <f t="shared" si="6"/>
        <v>55082</v>
      </c>
      <c r="R19" s="22">
        <f t="shared" si="6"/>
        <v>55082</v>
      </c>
      <c r="S19" s="22">
        <f t="shared" si="6"/>
        <v>53282</v>
      </c>
      <c r="T19" s="22">
        <f t="shared" si="6"/>
        <v>50106</v>
      </c>
      <c r="U19" s="22">
        <f t="shared" si="6"/>
        <v>49987</v>
      </c>
      <c r="V19" s="22">
        <f t="shared" si="6"/>
        <v>42676</v>
      </c>
      <c r="W19" s="22">
        <f t="shared" si="6"/>
        <v>37806</v>
      </c>
      <c r="X19" s="22">
        <f t="shared" si="6"/>
        <v>37797</v>
      </c>
      <c r="Y19" s="22">
        <f t="shared" si="6"/>
        <v>41331</v>
      </c>
      <c r="Z19" s="22">
        <f t="shared" si="6"/>
        <v>42999</v>
      </c>
      <c r="AA19" s="22">
        <f t="shared" si="6"/>
        <v>40603</v>
      </c>
      <c r="AB19" s="22">
        <f t="shared" si="6"/>
        <v>40603</v>
      </c>
      <c r="AC19" s="22">
        <f t="shared" si="6"/>
        <v>40603</v>
      </c>
      <c r="AD19" s="22">
        <f t="shared" si="6"/>
        <v>40603</v>
      </c>
      <c r="AE19" s="22">
        <f t="shared" si="6"/>
        <v>40603</v>
      </c>
      <c r="AF19" s="22">
        <f t="shared" si="6"/>
        <v>40603</v>
      </c>
      <c r="AG19" s="22">
        <f t="shared" si="6"/>
        <v>40603</v>
      </c>
      <c r="AH19" s="22">
        <f t="shared" si="6"/>
        <v>24282</v>
      </c>
      <c r="AI19" s="22">
        <f t="shared" si="6"/>
        <v>24282</v>
      </c>
      <c r="AJ19" s="22">
        <f t="shared" si="6"/>
        <v>24282</v>
      </c>
      <c r="AK19" s="22">
        <f t="shared" si="6"/>
        <v>24282</v>
      </c>
      <c r="AL19" s="22">
        <f t="shared" si="6"/>
        <v>24282</v>
      </c>
      <c r="AM19" s="22">
        <f>AM3+AM7+AM11</f>
        <v>28189</v>
      </c>
      <c r="AN19" s="22">
        <f t="shared" ref="AN19:BB19" si="7">AN3+AN7+AN11</f>
        <v>28189</v>
      </c>
      <c r="AO19" s="22">
        <f t="shared" si="7"/>
        <v>27903</v>
      </c>
      <c r="AP19" s="22">
        <f t="shared" si="7"/>
        <v>24138</v>
      </c>
      <c r="AQ19" s="22">
        <f t="shared" si="7"/>
        <v>27589</v>
      </c>
      <c r="AR19" s="22">
        <f t="shared" si="7"/>
        <v>23967</v>
      </c>
      <c r="AS19" s="22">
        <f t="shared" si="7"/>
        <v>27521</v>
      </c>
      <c r="AT19" s="22">
        <f t="shared" si="7"/>
        <v>24172</v>
      </c>
      <c r="AU19" s="22">
        <f t="shared" si="7"/>
        <v>24630</v>
      </c>
      <c r="AV19" s="22">
        <f t="shared" si="7"/>
        <v>23719</v>
      </c>
      <c r="AW19" s="22">
        <f t="shared" si="7"/>
        <v>23678</v>
      </c>
      <c r="AX19" s="22">
        <f t="shared" si="7"/>
        <v>22311</v>
      </c>
      <c r="AY19" s="22">
        <f t="shared" si="7"/>
        <v>22305</v>
      </c>
      <c r="AZ19" s="22">
        <f t="shared" si="7"/>
        <v>34331</v>
      </c>
      <c r="BA19" s="22">
        <f t="shared" si="7"/>
        <v>35817</v>
      </c>
      <c r="BB19" s="22">
        <f t="shared" si="7"/>
        <v>48839</v>
      </c>
    </row>
    <row r="20" spans="1:56" x14ac:dyDescent="0.25">
      <c r="A20" s="23"/>
      <c r="B20" s="21" t="s">
        <v>61</v>
      </c>
      <c r="C20" s="22">
        <f t="shared" si="6"/>
        <v>118160</v>
      </c>
      <c r="D20" s="22">
        <f t="shared" si="6"/>
        <v>118160</v>
      </c>
      <c r="E20" s="22">
        <f t="shared" si="6"/>
        <v>118567</v>
      </c>
      <c r="F20" s="22">
        <f t="shared" si="6"/>
        <v>116311</v>
      </c>
      <c r="G20" s="22">
        <f t="shared" si="6"/>
        <v>116652</v>
      </c>
      <c r="H20" s="22">
        <f t="shared" si="6"/>
        <v>116257</v>
      </c>
      <c r="I20" s="22">
        <f t="shared" si="6"/>
        <v>118179</v>
      </c>
      <c r="J20" s="22">
        <f t="shared" si="6"/>
        <v>118153</v>
      </c>
      <c r="K20" s="22">
        <f t="shared" si="6"/>
        <v>118670</v>
      </c>
      <c r="L20" s="22">
        <f t="shared" si="6"/>
        <v>94544</v>
      </c>
      <c r="M20" s="22">
        <f t="shared" si="6"/>
        <v>94398</v>
      </c>
      <c r="N20" s="22">
        <f t="shared" si="6"/>
        <v>92567</v>
      </c>
      <c r="O20" s="22">
        <f t="shared" si="6"/>
        <v>92550</v>
      </c>
      <c r="P20" s="22">
        <f t="shared" si="6"/>
        <v>92803</v>
      </c>
      <c r="Q20" s="22">
        <f t="shared" si="6"/>
        <v>97698</v>
      </c>
      <c r="R20" s="22">
        <f t="shared" si="6"/>
        <v>97698</v>
      </c>
      <c r="S20" s="22">
        <f t="shared" si="6"/>
        <v>95891</v>
      </c>
      <c r="T20" s="22">
        <f t="shared" si="6"/>
        <v>92899</v>
      </c>
      <c r="U20" s="22">
        <f t="shared" si="6"/>
        <v>92760</v>
      </c>
      <c r="V20" s="22">
        <f t="shared" si="6"/>
        <v>85609</v>
      </c>
      <c r="W20" s="22">
        <f t="shared" si="6"/>
        <v>78876</v>
      </c>
      <c r="X20" s="22">
        <f t="shared" si="6"/>
        <v>77515</v>
      </c>
      <c r="Y20" s="22">
        <f t="shared" si="6"/>
        <v>79795</v>
      </c>
      <c r="Z20" s="22">
        <f t="shared" si="6"/>
        <v>81947</v>
      </c>
      <c r="AA20" s="22">
        <f t="shared" si="6"/>
        <v>79415</v>
      </c>
      <c r="AB20" s="22">
        <f t="shared" si="6"/>
        <v>79415</v>
      </c>
      <c r="AC20" s="22">
        <f t="shared" si="6"/>
        <v>79415</v>
      </c>
      <c r="AD20" s="22">
        <f t="shared" si="6"/>
        <v>79415</v>
      </c>
      <c r="AE20" s="22">
        <f t="shared" si="6"/>
        <v>79415</v>
      </c>
      <c r="AF20" s="22">
        <f t="shared" si="6"/>
        <v>79415</v>
      </c>
      <c r="AG20" s="22">
        <f t="shared" si="6"/>
        <v>79415</v>
      </c>
      <c r="AH20" s="22">
        <f t="shared" si="6"/>
        <v>62299</v>
      </c>
      <c r="AI20" s="22">
        <f t="shared" si="6"/>
        <v>62299</v>
      </c>
      <c r="AJ20" s="22">
        <f t="shared" si="6"/>
        <v>62299</v>
      </c>
      <c r="AK20" s="22">
        <f t="shared" si="6"/>
        <v>62299</v>
      </c>
      <c r="AL20" s="22">
        <f t="shared" si="6"/>
        <v>62299</v>
      </c>
      <c r="AM20" s="22">
        <f t="shared" ref="AM20:BB22" si="8">AM4+AM8+AM12</f>
        <v>66572</v>
      </c>
      <c r="AN20" s="22">
        <f t="shared" si="8"/>
        <v>66572</v>
      </c>
      <c r="AO20" s="22">
        <f t="shared" si="8"/>
        <v>66303</v>
      </c>
      <c r="AP20" s="22">
        <f t="shared" si="8"/>
        <v>61344</v>
      </c>
      <c r="AQ20" s="22">
        <f t="shared" si="8"/>
        <v>66049</v>
      </c>
      <c r="AR20" s="22">
        <f t="shared" si="8"/>
        <v>61183</v>
      </c>
      <c r="AS20" s="22">
        <f t="shared" si="8"/>
        <v>58737</v>
      </c>
      <c r="AT20" s="22">
        <f t="shared" si="8"/>
        <v>54750</v>
      </c>
      <c r="AU20" s="22">
        <f t="shared" si="8"/>
        <v>55293</v>
      </c>
      <c r="AV20" s="22">
        <f t="shared" si="8"/>
        <v>54505</v>
      </c>
      <c r="AW20" s="22">
        <f t="shared" si="8"/>
        <v>54258</v>
      </c>
      <c r="AX20" s="22">
        <f t="shared" si="8"/>
        <v>47908</v>
      </c>
      <c r="AY20" s="22">
        <f t="shared" si="8"/>
        <v>47899</v>
      </c>
      <c r="AZ20" s="22">
        <f t="shared" si="8"/>
        <v>61700</v>
      </c>
      <c r="BA20" s="22">
        <f t="shared" si="8"/>
        <v>63423</v>
      </c>
      <c r="BB20" s="22">
        <f t="shared" si="8"/>
        <v>80484</v>
      </c>
    </row>
    <row r="21" spans="1:56" x14ac:dyDescent="0.25">
      <c r="A21" s="23"/>
      <c r="B21" s="21" t="s">
        <v>62</v>
      </c>
      <c r="C21" s="22">
        <f t="shared" si="6"/>
        <v>198706</v>
      </c>
      <c r="D21" s="22">
        <f t="shared" si="6"/>
        <v>198706</v>
      </c>
      <c r="E21" s="22">
        <f t="shared" si="6"/>
        <v>199322</v>
      </c>
      <c r="F21" s="22">
        <f t="shared" si="6"/>
        <v>195988</v>
      </c>
      <c r="G21" s="22">
        <f t="shared" si="6"/>
        <v>196689</v>
      </c>
      <c r="H21" s="22">
        <f t="shared" si="6"/>
        <v>196127</v>
      </c>
      <c r="I21" s="22">
        <f t="shared" si="6"/>
        <v>199018</v>
      </c>
      <c r="J21" s="22">
        <f t="shared" si="6"/>
        <v>198927</v>
      </c>
      <c r="K21" s="22">
        <f t="shared" si="6"/>
        <v>200254</v>
      </c>
      <c r="L21" s="22">
        <f t="shared" si="6"/>
        <v>162012</v>
      </c>
      <c r="M21" s="22">
        <f t="shared" si="6"/>
        <v>161770</v>
      </c>
      <c r="N21" s="22">
        <f t="shared" si="6"/>
        <v>157635</v>
      </c>
      <c r="O21" s="22">
        <f t="shared" si="6"/>
        <v>157597</v>
      </c>
      <c r="P21" s="22">
        <f t="shared" si="6"/>
        <v>158004</v>
      </c>
      <c r="Q21" s="22">
        <f t="shared" si="6"/>
        <v>165488</v>
      </c>
      <c r="R21" s="22">
        <f t="shared" si="6"/>
        <v>165488</v>
      </c>
      <c r="S21" s="22">
        <f t="shared" si="6"/>
        <v>162742</v>
      </c>
      <c r="T21" s="22">
        <f t="shared" si="6"/>
        <v>158442</v>
      </c>
      <c r="U21" s="22">
        <f t="shared" si="6"/>
        <v>158130</v>
      </c>
      <c r="V21" s="22">
        <f t="shared" si="6"/>
        <v>147581</v>
      </c>
      <c r="W21" s="22">
        <f t="shared" si="6"/>
        <v>137380</v>
      </c>
      <c r="X21" s="22">
        <f t="shared" si="6"/>
        <v>134677</v>
      </c>
      <c r="Y21" s="22">
        <f t="shared" si="6"/>
        <v>138071</v>
      </c>
      <c r="Z21" s="22">
        <f t="shared" si="6"/>
        <v>141562</v>
      </c>
      <c r="AA21" s="22">
        <f t="shared" si="6"/>
        <v>137702</v>
      </c>
      <c r="AB21" s="22">
        <f t="shared" si="6"/>
        <v>137702</v>
      </c>
      <c r="AC21" s="22">
        <f t="shared" si="6"/>
        <v>137702</v>
      </c>
      <c r="AD21" s="22">
        <f t="shared" si="6"/>
        <v>137702</v>
      </c>
      <c r="AE21" s="22">
        <f t="shared" si="6"/>
        <v>137702</v>
      </c>
      <c r="AF21" s="22">
        <f t="shared" si="6"/>
        <v>137702</v>
      </c>
      <c r="AG21" s="22">
        <f t="shared" si="6"/>
        <v>137702</v>
      </c>
      <c r="AH21" s="22">
        <f t="shared" si="6"/>
        <v>110060</v>
      </c>
      <c r="AI21" s="22">
        <f t="shared" si="6"/>
        <v>110060</v>
      </c>
      <c r="AJ21" s="22">
        <f t="shared" si="6"/>
        <v>110060</v>
      </c>
      <c r="AK21" s="22">
        <f t="shared" si="6"/>
        <v>110060</v>
      </c>
      <c r="AL21" s="22">
        <f t="shared" si="6"/>
        <v>110060</v>
      </c>
      <c r="AM21" s="22">
        <f t="shared" si="8"/>
        <v>115878</v>
      </c>
      <c r="AN21" s="22">
        <f t="shared" si="8"/>
        <v>115878</v>
      </c>
      <c r="AO21" s="22">
        <f t="shared" si="8"/>
        <v>115486</v>
      </c>
      <c r="AP21" s="22">
        <f t="shared" si="8"/>
        <v>107766</v>
      </c>
      <c r="AQ21" s="22">
        <f t="shared" si="8"/>
        <v>115228</v>
      </c>
      <c r="AR21" s="22">
        <f t="shared" si="8"/>
        <v>107516</v>
      </c>
      <c r="AS21" s="22">
        <f t="shared" si="8"/>
        <v>101199</v>
      </c>
      <c r="AT21" s="22">
        <f t="shared" si="8"/>
        <v>95058</v>
      </c>
      <c r="AU21" s="22">
        <f t="shared" si="8"/>
        <v>95959</v>
      </c>
      <c r="AV21" s="22">
        <f t="shared" si="8"/>
        <v>94627</v>
      </c>
      <c r="AW21" s="22">
        <f t="shared" si="8"/>
        <v>94216</v>
      </c>
      <c r="AX21" s="22">
        <f t="shared" si="8"/>
        <v>81978</v>
      </c>
      <c r="AY21" s="22">
        <f t="shared" si="8"/>
        <v>81983</v>
      </c>
      <c r="AZ21" s="22">
        <f t="shared" si="8"/>
        <v>103271</v>
      </c>
      <c r="BA21" s="22">
        <f t="shared" si="8"/>
        <v>105998</v>
      </c>
      <c r="BB21" s="22">
        <f t="shared" si="8"/>
        <v>132658</v>
      </c>
    </row>
    <row r="22" spans="1:56" s="12" customFormat="1" x14ac:dyDescent="0.25">
      <c r="A22" s="23"/>
      <c r="B22" s="21" t="s">
        <v>63</v>
      </c>
      <c r="C22" s="22">
        <f t="shared" si="6"/>
        <v>111917</v>
      </c>
      <c r="D22" s="22">
        <f t="shared" si="6"/>
        <v>111917</v>
      </c>
      <c r="E22" s="22">
        <f t="shared" si="6"/>
        <v>144939</v>
      </c>
      <c r="F22" s="22">
        <f t="shared" si="6"/>
        <v>144770</v>
      </c>
      <c r="G22" s="22">
        <f t="shared" si="6"/>
        <v>142917</v>
      </c>
      <c r="H22" s="22">
        <f t="shared" si="6"/>
        <v>137237</v>
      </c>
      <c r="I22" s="22">
        <f t="shared" si="6"/>
        <v>131612</v>
      </c>
      <c r="J22" s="22">
        <f t="shared" si="6"/>
        <v>133235</v>
      </c>
      <c r="K22" s="22">
        <f t="shared" si="6"/>
        <v>96173</v>
      </c>
      <c r="L22" s="22">
        <f t="shared" si="6"/>
        <v>75288</v>
      </c>
      <c r="M22" s="22">
        <f t="shared" si="6"/>
        <v>73583</v>
      </c>
      <c r="N22" s="22">
        <f t="shared" si="6"/>
        <v>73427</v>
      </c>
      <c r="O22" s="22">
        <f t="shared" si="6"/>
        <v>72508</v>
      </c>
      <c r="P22" s="22">
        <f t="shared" si="6"/>
        <v>70385</v>
      </c>
      <c r="Q22" s="22">
        <f t="shared" si="6"/>
        <v>70620</v>
      </c>
      <c r="R22" s="22">
        <f t="shared" si="6"/>
        <v>70620</v>
      </c>
      <c r="S22" s="22">
        <f t="shared" si="6"/>
        <v>75788</v>
      </c>
      <c r="T22" s="22">
        <f t="shared" si="6"/>
        <v>71383</v>
      </c>
      <c r="U22" s="22">
        <f t="shared" si="6"/>
        <v>75391</v>
      </c>
      <c r="V22" s="22">
        <f t="shared" si="6"/>
        <v>79213</v>
      </c>
      <c r="W22" s="22">
        <f t="shared" si="6"/>
        <v>80393</v>
      </c>
      <c r="X22" s="22">
        <f t="shared" si="6"/>
        <v>76892</v>
      </c>
      <c r="Y22" s="22">
        <f t="shared" si="6"/>
        <v>82818</v>
      </c>
      <c r="Z22" s="22">
        <f t="shared" si="6"/>
        <v>80882</v>
      </c>
      <c r="AA22" s="22">
        <f t="shared" si="6"/>
        <v>81868</v>
      </c>
      <c r="AB22" s="22">
        <f t="shared" si="6"/>
        <v>93488</v>
      </c>
      <c r="AC22" s="22">
        <f t="shared" si="6"/>
        <v>94548</v>
      </c>
      <c r="AD22" s="22">
        <f t="shared" si="6"/>
        <v>94276</v>
      </c>
      <c r="AE22" s="22">
        <f t="shared" si="6"/>
        <v>104861</v>
      </c>
      <c r="AF22" s="22">
        <f t="shared" si="6"/>
        <v>104422</v>
      </c>
      <c r="AG22" s="22">
        <f t="shared" si="6"/>
        <v>102061</v>
      </c>
      <c r="AH22" s="22">
        <f t="shared" si="6"/>
        <v>89642</v>
      </c>
      <c r="AI22" s="22">
        <f t="shared" si="6"/>
        <v>86145</v>
      </c>
      <c r="AJ22" s="22">
        <f t="shared" si="6"/>
        <v>84537</v>
      </c>
      <c r="AK22" s="22">
        <f t="shared" si="6"/>
        <v>93844</v>
      </c>
      <c r="AL22" s="22">
        <f t="shared" si="6"/>
        <v>96525</v>
      </c>
      <c r="AM22" s="22">
        <f t="shared" si="8"/>
        <v>96142</v>
      </c>
      <c r="AN22" s="22">
        <f t="shared" si="8"/>
        <v>96142</v>
      </c>
      <c r="AO22" s="22">
        <f t="shared" si="8"/>
        <v>95998</v>
      </c>
      <c r="AP22" s="22">
        <f t="shared" si="8"/>
        <v>91312</v>
      </c>
      <c r="AQ22" s="22">
        <f t="shared" si="8"/>
        <v>99572</v>
      </c>
      <c r="AR22" s="22">
        <f t="shared" si="8"/>
        <v>95032</v>
      </c>
      <c r="AS22" s="22">
        <f t="shared" si="8"/>
        <v>95184</v>
      </c>
      <c r="AT22" s="22">
        <f t="shared" si="8"/>
        <v>93362</v>
      </c>
      <c r="AU22" s="22">
        <f t="shared" si="8"/>
        <v>97384</v>
      </c>
      <c r="AV22" s="22">
        <f t="shared" si="8"/>
        <v>101092</v>
      </c>
      <c r="AW22" s="22">
        <f t="shared" si="8"/>
        <v>98263</v>
      </c>
      <c r="AX22" s="22">
        <f t="shared" si="8"/>
        <v>86737</v>
      </c>
      <c r="AY22" s="22">
        <f t="shared" si="8"/>
        <v>88174</v>
      </c>
      <c r="AZ22" s="22">
        <f t="shared" si="8"/>
        <v>116398</v>
      </c>
      <c r="BA22" s="22">
        <f t="shared" si="8"/>
        <v>116888</v>
      </c>
      <c r="BB22" s="22">
        <f t="shared" si="8"/>
        <v>134161</v>
      </c>
      <c r="BC22"/>
    </row>
    <row r="23" spans="1:56" x14ac:dyDescent="0.25">
      <c r="A23" s="23" t="s">
        <v>67</v>
      </c>
      <c r="B23" t="s">
        <v>60</v>
      </c>
      <c r="C23" s="2">
        <f t="shared" ref="C23:AL26" si="9">C19+C15</f>
        <v>90731</v>
      </c>
      <c r="D23" s="2">
        <f t="shared" si="9"/>
        <v>90731</v>
      </c>
      <c r="E23" s="2">
        <f t="shared" si="9"/>
        <v>91076</v>
      </c>
      <c r="F23" s="2">
        <f t="shared" si="9"/>
        <v>88669</v>
      </c>
      <c r="G23" s="2">
        <f t="shared" si="9"/>
        <v>88669</v>
      </c>
      <c r="H23" s="2">
        <f t="shared" si="9"/>
        <v>88128</v>
      </c>
      <c r="I23" s="2">
        <f t="shared" si="9"/>
        <v>90277</v>
      </c>
      <c r="J23" s="2">
        <f t="shared" si="9"/>
        <v>90301</v>
      </c>
      <c r="K23" s="2">
        <f t="shared" si="9"/>
        <v>89812</v>
      </c>
      <c r="L23" s="2">
        <f t="shared" si="9"/>
        <v>69953</v>
      </c>
      <c r="M23" s="2">
        <f t="shared" si="9"/>
        <v>69917</v>
      </c>
      <c r="N23" s="2">
        <f t="shared" si="9"/>
        <v>70200</v>
      </c>
      <c r="O23" s="2">
        <f t="shared" si="9"/>
        <v>70490</v>
      </c>
      <c r="P23" s="2">
        <f t="shared" si="9"/>
        <v>70644</v>
      </c>
      <c r="Q23" s="2">
        <f t="shared" si="9"/>
        <v>75582</v>
      </c>
      <c r="R23" s="2">
        <f t="shared" si="9"/>
        <v>76781</v>
      </c>
      <c r="S23" s="2">
        <f t="shared" si="9"/>
        <v>74936</v>
      </c>
      <c r="T23" s="2">
        <f t="shared" si="9"/>
        <v>71875</v>
      </c>
      <c r="U23" s="2">
        <f t="shared" si="9"/>
        <v>71674</v>
      </c>
      <c r="V23" s="2">
        <f t="shared" si="9"/>
        <v>64309</v>
      </c>
      <c r="W23" s="2">
        <f t="shared" si="9"/>
        <v>59439</v>
      </c>
      <c r="X23" s="2">
        <f t="shared" si="9"/>
        <v>58252</v>
      </c>
      <c r="Y23" s="2">
        <f t="shared" si="9"/>
        <v>61786</v>
      </c>
      <c r="Z23" s="2">
        <f t="shared" si="9"/>
        <v>63441</v>
      </c>
      <c r="AA23" s="2">
        <f t="shared" si="9"/>
        <v>61045</v>
      </c>
      <c r="AB23" s="2">
        <f t="shared" si="9"/>
        <v>61045</v>
      </c>
      <c r="AC23" s="2">
        <f t="shared" si="9"/>
        <v>61045</v>
      </c>
      <c r="AD23" s="2">
        <f t="shared" si="9"/>
        <v>61045</v>
      </c>
      <c r="AE23" s="2">
        <f t="shared" si="9"/>
        <v>61045</v>
      </c>
      <c r="AF23" s="2">
        <f t="shared" si="9"/>
        <v>61045</v>
      </c>
      <c r="AG23" s="2">
        <f t="shared" si="9"/>
        <v>61045</v>
      </c>
      <c r="AH23" s="2">
        <f t="shared" si="9"/>
        <v>45465</v>
      </c>
      <c r="AI23" s="2">
        <f t="shared" si="9"/>
        <v>45465</v>
      </c>
      <c r="AJ23" s="2">
        <f t="shared" si="9"/>
        <v>45465</v>
      </c>
      <c r="AK23" s="2">
        <f t="shared" si="9"/>
        <v>45465</v>
      </c>
      <c r="AL23" s="2">
        <f t="shared" si="9"/>
        <v>45465</v>
      </c>
      <c r="AM23" s="2">
        <f>AM19+AM15</f>
        <v>49372</v>
      </c>
      <c r="AN23" s="2">
        <f t="shared" ref="AN23:BB23" si="10">AN19+AN15</f>
        <v>49201</v>
      </c>
      <c r="AO23" s="2">
        <f t="shared" si="10"/>
        <v>48928</v>
      </c>
      <c r="AP23" s="2">
        <f t="shared" si="10"/>
        <v>45148</v>
      </c>
      <c r="AQ23" s="2">
        <f t="shared" si="10"/>
        <v>48580</v>
      </c>
      <c r="AR23" s="2">
        <f t="shared" si="10"/>
        <v>44971</v>
      </c>
      <c r="AS23" s="2">
        <f t="shared" si="10"/>
        <v>48529</v>
      </c>
      <c r="AT23" s="2">
        <f t="shared" si="10"/>
        <v>45193</v>
      </c>
      <c r="AU23" s="2">
        <f t="shared" si="10"/>
        <v>45686</v>
      </c>
      <c r="AV23" s="2">
        <f t="shared" si="10"/>
        <v>44770</v>
      </c>
      <c r="AW23" s="2">
        <f t="shared" si="10"/>
        <v>44744</v>
      </c>
      <c r="AX23" s="2">
        <f t="shared" si="10"/>
        <v>43387</v>
      </c>
      <c r="AY23" s="2">
        <f t="shared" si="10"/>
        <v>43381</v>
      </c>
      <c r="AZ23" s="2">
        <f t="shared" si="10"/>
        <v>55407</v>
      </c>
      <c r="BA23" s="2">
        <f t="shared" si="10"/>
        <v>56893</v>
      </c>
      <c r="BB23" s="2">
        <f t="shared" si="10"/>
        <v>69868</v>
      </c>
    </row>
    <row r="24" spans="1:56" x14ac:dyDescent="0.25">
      <c r="A24" s="23"/>
      <c r="B24" t="s">
        <v>61</v>
      </c>
      <c r="C24" s="2">
        <f t="shared" si="9"/>
        <v>151600</v>
      </c>
      <c r="D24" s="2">
        <f t="shared" si="9"/>
        <v>151600</v>
      </c>
      <c r="E24" s="2">
        <f t="shared" si="9"/>
        <v>151955</v>
      </c>
      <c r="F24" s="2">
        <f t="shared" si="9"/>
        <v>149585</v>
      </c>
      <c r="G24" s="2">
        <f t="shared" si="9"/>
        <v>149926</v>
      </c>
      <c r="H24" s="2">
        <f t="shared" si="9"/>
        <v>149429</v>
      </c>
      <c r="I24" s="2">
        <f t="shared" si="9"/>
        <v>151513</v>
      </c>
      <c r="J24" s="2">
        <f t="shared" si="9"/>
        <v>151484</v>
      </c>
      <c r="K24" s="2">
        <f t="shared" si="9"/>
        <v>151999</v>
      </c>
      <c r="L24" s="2">
        <f t="shared" si="9"/>
        <v>128011</v>
      </c>
      <c r="M24" s="2">
        <f t="shared" si="9"/>
        <v>127876</v>
      </c>
      <c r="N24" s="2">
        <f t="shared" si="9"/>
        <v>126082</v>
      </c>
      <c r="O24" s="2">
        <f t="shared" si="9"/>
        <v>126292</v>
      </c>
      <c r="P24" s="2">
        <f t="shared" si="9"/>
        <v>127024</v>
      </c>
      <c r="Q24" s="2">
        <f t="shared" si="9"/>
        <v>131919</v>
      </c>
      <c r="R24" s="2">
        <f t="shared" si="9"/>
        <v>133118</v>
      </c>
      <c r="S24" s="2">
        <f t="shared" si="9"/>
        <v>131266</v>
      </c>
      <c r="T24" s="2">
        <f t="shared" si="9"/>
        <v>128389</v>
      </c>
      <c r="U24" s="2">
        <f t="shared" si="9"/>
        <v>128168</v>
      </c>
      <c r="V24" s="2">
        <f t="shared" si="9"/>
        <v>120963</v>
      </c>
      <c r="W24" s="2">
        <f t="shared" si="9"/>
        <v>114230</v>
      </c>
      <c r="X24" s="2">
        <f t="shared" si="9"/>
        <v>111214</v>
      </c>
      <c r="Y24" s="2">
        <f t="shared" si="9"/>
        <v>113494</v>
      </c>
      <c r="Z24" s="2">
        <f t="shared" si="9"/>
        <v>115633</v>
      </c>
      <c r="AA24" s="2">
        <f t="shared" si="9"/>
        <v>113101</v>
      </c>
      <c r="AB24" s="2">
        <f t="shared" si="9"/>
        <v>113101</v>
      </c>
      <c r="AC24" s="2">
        <f t="shared" si="9"/>
        <v>113101</v>
      </c>
      <c r="AD24" s="2">
        <f t="shared" si="9"/>
        <v>113101</v>
      </c>
      <c r="AE24" s="2">
        <f t="shared" si="9"/>
        <v>113101</v>
      </c>
      <c r="AF24" s="2">
        <f t="shared" si="9"/>
        <v>113101</v>
      </c>
      <c r="AG24" s="2">
        <f t="shared" si="9"/>
        <v>113101</v>
      </c>
      <c r="AH24" s="2">
        <f t="shared" si="9"/>
        <v>97205</v>
      </c>
      <c r="AI24" s="2">
        <f t="shared" si="9"/>
        <v>97205</v>
      </c>
      <c r="AJ24" s="2">
        <f t="shared" si="9"/>
        <v>97205</v>
      </c>
      <c r="AK24" s="2">
        <f t="shared" si="9"/>
        <v>97205</v>
      </c>
      <c r="AL24" s="2">
        <f t="shared" si="9"/>
        <v>97205</v>
      </c>
      <c r="AM24" s="2">
        <f t="shared" ref="AM24:BB26" si="11">AM20+AM16</f>
        <v>101478</v>
      </c>
      <c r="AN24" s="2">
        <f t="shared" si="11"/>
        <v>101310</v>
      </c>
      <c r="AO24" s="2">
        <f t="shared" si="11"/>
        <v>101054</v>
      </c>
      <c r="AP24" s="2">
        <f t="shared" si="11"/>
        <v>96097</v>
      </c>
      <c r="AQ24" s="2">
        <f t="shared" si="11"/>
        <v>100778</v>
      </c>
      <c r="AR24" s="2">
        <f t="shared" si="11"/>
        <v>94887</v>
      </c>
      <c r="AS24" s="2">
        <f t="shared" si="11"/>
        <v>93480</v>
      </c>
      <c r="AT24" s="2">
        <f t="shared" si="11"/>
        <v>88469</v>
      </c>
      <c r="AU24" s="2">
        <f t="shared" si="11"/>
        <v>89045</v>
      </c>
      <c r="AV24" s="2">
        <f t="shared" si="11"/>
        <v>88251</v>
      </c>
      <c r="AW24" s="2">
        <f t="shared" si="11"/>
        <v>88019</v>
      </c>
      <c r="AX24" s="2">
        <f t="shared" si="11"/>
        <v>81673</v>
      </c>
      <c r="AY24" s="2">
        <f t="shared" si="11"/>
        <v>81665</v>
      </c>
      <c r="AZ24" s="2">
        <f t="shared" si="11"/>
        <v>95466</v>
      </c>
      <c r="BA24" s="2">
        <f t="shared" si="11"/>
        <v>97189</v>
      </c>
      <c r="BB24" s="2">
        <f t="shared" si="11"/>
        <v>114199</v>
      </c>
    </row>
    <row r="25" spans="1:56" x14ac:dyDescent="0.25">
      <c r="A25" s="23"/>
      <c r="B25" t="s">
        <v>62</v>
      </c>
      <c r="C25" s="2">
        <f t="shared" si="9"/>
        <v>255340</v>
      </c>
      <c r="D25" s="2">
        <f t="shared" si="9"/>
        <v>255340</v>
      </c>
      <c r="E25" s="2">
        <f t="shared" si="9"/>
        <v>255880</v>
      </c>
      <c r="F25" s="2">
        <f t="shared" si="9"/>
        <v>252373</v>
      </c>
      <c r="G25" s="2">
        <f t="shared" si="9"/>
        <v>253074</v>
      </c>
      <c r="H25" s="2">
        <f t="shared" si="9"/>
        <v>252357</v>
      </c>
      <c r="I25" s="2">
        <f t="shared" si="9"/>
        <v>255491</v>
      </c>
      <c r="J25" s="2">
        <f t="shared" si="9"/>
        <v>255396</v>
      </c>
      <c r="K25" s="2">
        <f t="shared" si="9"/>
        <v>256719</v>
      </c>
      <c r="L25" s="2">
        <f t="shared" si="9"/>
        <v>218685</v>
      </c>
      <c r="M25" s="2">
        <f t="shared" si="9"/>
        <v>218460</v>
      </c>
      <c r="N25" s="2">
        <f t="shared" si="9"/>
        <v>214379</v>
      </c>
      <c r="O25" s="2">
        <f t="shared" si="9"/>
        <v>214683</v>
      </c>
      <c r="P25" s="2">
        <f t="shared" si="9"/>
        <v>215572</v>
      </c>
      <c r="Q25" s="2">
        <f t="shared" si="9"/>
        <v>223056</v>
      </c>
      <c r="R25" s="2">
        <f t="shared" si="9"/>
        <v>224989</v>
      </c>
      <c r="S25" s="2">
        <f t="shared" si="9"/>
        <v>222177</v>
      </c>
      <c r="T25" s="2">
        <f t="shared" si="9"/>
        <v>218049</v>
      </c>
      <c r="U25" s="2">
        <f t="shared" si="9"/>
        <v>217616</v>
      </c>
      <c r="V25" s="2">
        <f t="shared" si="9"/>
        <v>206985</v>
      </c>
      <c r="W25" s="2">
        <f t="shared" si="9"/>
        <v>196784</v>
      </c>
      <c r="X25" s="2">
        <f t="shared" si="9"/>
        <v>191703</v>
      </c>
      <c r="Y25" s="2">
        <f t="shared" si="9"/>
        <v>195097</v>
      </c>
      <c r="Z25" s="2">
        <f t="shared" si="9"/>
        <v>198569</v>
      </c>
      <c r="AA25" s="2">
        <f t="shared" si="9"/>
        <v>194709</v>
      </c>
      <c r="AB25" s="2">
        <f t="shared" si="9"/>
        <v>194709</v>
      </c>
      <c r="AC25" s="2">
        <f t="shared" si="9"/>
        <v>194709</v>
      </c>
      <c r="AD25" s="2">
        <f t="shared" si="9"/>
        <v>194709</v>
      </c>
      <c r="AE25" s="2">
        <f t="shared" si="9"/>
        <v>194709</v>
      </c>
      <c r="AF25" s="2">
        <f t="shared" si="9"/>
        <v>194709</v>
      </c>
      <c r="AG25" s="2">
        <f t="shared" si="9"/>
        <v>194709</v>
      </c>
      <c r="AH25" s="2">
        <f t="shared" si="9"/>
        <v>168424</v>
      </c>
      <c r="AI25" s="2">
        <f t="shared" si="9"/>
        <v>168424</v>
      </c>
      <c r="AJ25" s="2">
        <f t="shared" si="9"/>
        <v>168424</v>
      </c>
      <c r="AK25" s="2">
        <f t="shared" si="9"/>
        <v>168424</v>
      </c>
      <c r="AL25" s="2">
        <f t="shared" si="9"/>
        <v>168424</v>
      </c>
      <c r="AM25" s="2">
        <f t="shared" si="11"/>
        <v>174242</v>
      </c>
      <c r="AN25" s="2">
        <f t="shared" si="11"/>
        <v>173997</v>
      </c>
      <c r="AO25" s="2">
        <f t="shared" si="11"/>
        <v>173625</v>
      </c>
      <c r="AP25" s="2">
        <f t="shared" si="11"/>
        <v>165951</v>
      </c>
      <c r="AQ25" s="2">
        <f t="shared" si="11"/>
        <v>173379</v>
      </c>
      <c r="AR25" s="2">
        <f t="shared" si="11"/>
        <v>163855</v>
      </c>
      <c r="AS25" s="2">
        <f t="shared" si="11"/>
        <v>159365</v>
      </c>
      <c r="AT25" s="2">
        <f t="shared" si="11"/>
        <v>151417</v>
      </c>
      <c r="AU25" s="2">
        <f t="shared" si="11"/>
        <v>152367</v>
      </c>
      <c r="AV25" s="2">
        <f t="shared" si="11"/>
        <v>151027</v>
      </c>
      <c r="AW25" s="2">
        <f t="shared" si="11"/>
        <v>150638</v>
      </c>
      <c r="AX25" s="2">
        <f t="shared" si="11"/>
        <v>138393</v>
      </c>
      <c r="AY25" s="2">
        <f t="shared" si="11"/>
        <v>138398</v>
      </c>
      <c r="AZ25" s="2">
        <f t="shared" si="11"/>
        <v>159686</v>
      </c>
      <c r="BA25" s="2">
        <f t="shared" si="11"/>
        <v>162413</v>
      </c>
      <c r="BB25" s="2">
        <f t="shared" si="11"/>
        <v>189004</v>
      </c>
    </row>
    <row r="26" spans="1:56" s="12" customFormat="1" x14ac:dyDescent="0.25">
      <c r="A26" s="23"/>
      <c r="B26" s="12" t="s">
        <v>63</v>
      </c>
      <c r="C26" s="13">
        <f t="shared" si="9"/>
        <v>141450</v>
      </c>
      <c r="D26" s="13">
        <f t="shared" si="9"/>
        <v>141450</v>
      </c>
      <c r="E26" s="13">
        <f t="shared" si="9"/>
        <v>174293</v>
      </c>
      <c r="F26" s="13">
        <f t="shared" si="9"/>
        <v>175752</v>
      </c>
      <c r="G26" s="13">
        <f t="shared" si="9"/>
        <v>172687</v>
      </c>
      <c r="H26" s="13">
        <f t="shared" si="9"/>
        <v>164725</v>
      </c>
      <c r="I26" s="13">
        <f t="shared" si="9"/>
        <v>158494</v>
      </c>
      <c r="J26" s="13">
        <f t="shared" si="9"/>
        <v>162029</v>
      </c>
      <c r="K26" s="13">
        <f t="shared" si="9"/>
        <v>125142</v>
      </c>
      <c r="L26" s="13">
        <f t="shared" si="9"/>
        <v>103904</v>
      </c>
      <c r="M26" s="13">
        <f t="shared" si="9"/>
        <v>102796</v>
      </c>
      <c r="N26" s="13">
        <f t="shared" si="9"/>
        <v>105514</v>
      </c>
      <c r="O26" s="13">
        <f t="shared" si="9"/>
        <v>101770</v>
      </c>
      <c r="P26" s="13">
        <f t="shared" si="9"/>
        <v>100703</v>
      </c>
      <c r="Q26" s="13">
        <f t="shared" si="9"/>
        <v>100938</v>
      </c>
      <c r="R26" s="13">
        <f t="shared" si="9"/>
        <v>102821</v>
      </c>
      <c r="S26" s="13">
        <f t="shared" si="9"/>
        <v>108807</v>
      </c>
      <c r="T26" s="13">
        <f t="shared" si="9"/>
        <v>103012</v>
      </c>
      <c r="U26" s="13">
        <f t="shared" si="9"/>
        <v>106630</v>
      </c>
      <c r="V26" s="13">
        <f t="shared" si="9"/>
        <v>115788</v>
      </c>
      <c r="W26" s="13">
        <f t="shared" si="9"/>
        <v>116968</v>
      </c>
      <c r="X26" s="13">
        <f t="shared" si="9"/>
        <v>113583</v>
      </c>
      <c r="Y26" s="13">
        <f t="shared" si="9"/>
        <v>119859</v>
      </c>
      <c r="Z26" s="13">
        <f t="shared" si="9"/>
        <v>119054</v>
      </c>
      <c r="AA26" s="13">
        <f t="shared" si="9"/>
        <v>120225</v>
      </c>
      <c r="AB26" s="13">
        <f t="shared" si="9"/>
        <v>136719</v>
      </c>
      <c r="AC26" s="13">
        <f t="shared" si="9"/>
        <v>137779</v>
      </c>
      <c r="AD26" s="13">
        <f t="shared" si="9"/>
        <v>142153</v>
      </c>
      <c r="AE26" s="13">
        <f t="shared" si="9"/>
        <v>151769</v>
      </c>
      <c r="AF26" s="13">
        <f t="shared" si="9"/>
        <v>150334</v>
      </c>
      <c r="AG26" s="13">
        <f t="shared" si="9"/>
        <v>102061</v>
      </c>
      <c r="AH26" s="13">
        <f t="shared" si="9"/>
        <v>133402</v>
      </c>
      <c r="AI26" s="13">
        <f t="shared" si="9"/>
        <v>131099</v>
      </c>
      <c r="AJ26" s="13">
        <f t="shared" si="9"/>
        <v>130011</v>
      </c>
      <c r="AK26" s="13">
        <f t="shared" si="9"/>
        <v>141788</v>
      </c>
      <c r="AL26" s="13">
        <f t="shared" si="9"/>
        <v>143953</v>
      </c>
      <c r="AM26" s="13">
        <f t="shared" si="11"/>
        <v>143845</v>
      </c>
      <c r="AN26" s="13">
        <f t="shared" si="11"/>
        <v>143845</v>
      </c>
      <c r="AO26" s="13">
        <f t="shared" si="11"/>
        <v>143431</v>
      </c>
      <c r="AP26" s="13">
        <f t="shared" si="11"/>
        <v>138489</v>
      </c>
      <c r="AQ26" s="13">
        <f t="shared" si="11"/>
        <v>148635</v>
      </c>
      <c r="AR26" s="13">
        <f t="shared" si="11"/>
        <v>139293</v>
      </c>
      <c r="AS26" s="13">
        <f t="shared" si="11"/>
        <v>143559</v>
      </c>
      <c r="AT26" s="13">
        <f t="shared" si="11"/>
        <v>137951</v>
      </c>
      <c r="AU26" s="13">
        <f t="shared" si="11"/>
        <v>138038</v>
      </c>
      <c r="AV26" s="13">
        <f t="shared" si="11"/>
        <v>140919</v>
      </c>
      <c r="AW26" s="13">
        <f t="shared" si="11"/>
        <v>136552</v>
      </c>
      <c r="AX26" s="13">
        <f t="shared" si="11"/>
        <v>124670</v>
      </c>
      <c r="AY26" s="13">
        <f t="shared" si="11"/>
        <v>126191</v>
      </c>
      <c r="AZ26" s="13">
        <f t="shared" si="11"/>
        <v>154415</v>
      </c>
      <c r="BA26" s="13">
        <f t="shared" si="11"/>
        <v>154905</v>
      </c>
      <c r="BB26" s="13">
        <f t="shared" si="11"/>
        <v>165803</v>
      </c>
      <c r="BC26"/>
    </row>
  </sheetData>
  <mergeCells count="6">
    <mergeCell ref="A23:A26"/>
    <mergeCell ref="A3:A6"/>
    <mergeCell ref="A7:A10"/>
    <mergeCell ref="A11:A14"/>
    <mergeCell ref="A15:A18"/>
    <mergeCell ref="A19:A22"/>
  </mergeCells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5">
    <tabColor theme="5"/>
  </sheetPr>
  <dimension ref="A1:BQ26"/>
  <sheetViews>
    <sheetView tabSelected="1" zoomScale="91" zoomScaleNormal="91" workbookViewId="0">
      <pane xSplit="2" ySplit="2" topLeftCell="AN3" activePane="bottomRight" state="frozen"/>
      <selection pane="topRight" activeCell="C1" sqref="C1"/>
      <selection pane="bottomLeft" activeCell="A3" sqref="A3"/>
      <selection pane="bottomRight" activeCell="BC7" sqref="BC7"/>
    </sheetView>
  </sheetViews>
  <sheetFormatPr baseColWidth="10" defaultRowHeight="15" x14ac:dyDescent="0.25"/>
  <cols>
    <col min="2" max="2" width="13.85546875" bestFit="1" customWidth="1"/>
    <col min="3" max="31" width="6.7109375" style="8" customWidth="1"/>
    <col min="32" max="32" width="7.7109375" style="8" bestFit="1" customWidth="1"/>
    <col min="33" max="33" width="11.5703125" style="8" bestFit="1" customWidth="1"/>
    <col min="34" max="34" width="7.7109375" style="8" bestFit="1" customWidth="1"/>
    <col min="35" max="35" width="6.7109375" style="8" customWidth="1"/>
    <col min="36" max="37" width="11.5703125" style="8" bestFit="1" customWidth="1"/>
    <col min="38" max="38" width="7.7109375" style="8" bestFit="1" customWidth="1"/>
    <col min="39" max="54" width="8.7109375" style="8" customWidth="1"/>
  </cols>
  <sheetData>
    <row r="1" spans="1:69" x14ac:dyDescent="0.25">
      <c r="A1" s="1" t="s">
        <v>0</v>
      </c>
      <c r="B1" t="s">
        <v>1</v>
      </c>
      <c r="G1" s="3" t="s">
        <v>2</v>
      </c>
      <c r="U1" s="4"/>
      <c r="AD1" s="8" t="s">
        <v>3</v>
      </c>
    </row>
    <row r="2" spans="1:69" s="8" customFormat="1" x14ac:dyDescent="0.25">
      <c r="A2" s="5" t="s">
        <v>4</v>
      </c>
      <c r="B2" s="5" t="s">
        <v>5</v>
      </c>
      <c r="C2" s="6" t="s">
        <v>6</v>
      </c>
      <c r="D2" s="6" t="s">
        <v>7</v>
      </c>
      <c r="E2" s="6" t="s">
        <v>8</v>
      </c>
      <c r="F2" s="6" t="s">
        <v>9</v>
      </c>
      <c r="G2" s="6" t="s">
        <v>10</v>
      </c>
      <c r="H2" s="6" t="s">
        <v>11</v>
      </c>
      <c r="I2" s="6" t="s">
        <v>12</v>
      </c>
      <c r="J2" s="6" t="s">
        <v>13</v>
      </c>
      <c r="K2" s="6" t="s">
        <v>14</v>
      </c>
      <c r="L2" s="6" t="s">
        <v>15</v>
      </c>
      <c r="M2" s="6" t="s">
        <v>16</v>
      </c>
      <c r="N2" s="6" t="s">
        <v>17</v>
      </c>
      <c r="O2" s="6" t="s">
        <v>18</v>
      </c>
      <c r="P2" s="6" t="s">
        <v>19</v>
      </c>
      <c r="Q2" s="6" t="s">
        <v>20</v>
      </c>
      <c r="R2" s="6" t="s">
        <v>21</v>
      </c>
      <c r="S2" s="6" t="s">
        <v>22</v>
      </c>
      <c r="T2" s="6" t="s">
        <v>23</v>
      </c>
      <c r="U2" s="6" t="s">
        <v>24</v>
      </c>
      <c r="V2" s="6" t="s">
        <v>25</v>
      </c>
      <c r="W2" s="6" t="s">
        <v>26</v>
      </c>
      <c r="X2" s="6" t="s">
        <v>27</v>
      </c>
      <c r="Y2" s="6" t="s">
        <v>28</v>
      </c>
      <c r="Z2" s="6" t="s">
        <v>29</v>
      </c>
      <c r="AA2" s="6" t="s">
        <v>30</v>
      </c>
      <c r="AB2" s="6" t="s">
        <v>31</v>
      </c>
      <c r="AC2" s="6" t="s">
        <v>32</v>
      </c>
      <c r="AD2" s="6" t="s">
        <v>33</v>
      </c>
      <c r="AE2" s="6" t="s">
        <v>34</v>
      </c>
      <c r="AF2" s="6" t="s">
        <v>35</v>
      </c>
      <c r="AG2" s="6" t="s">
        <v>36</v>
      </c>
      <c r="AH2" s="6" t="s">
        <v>37</v>
      </c>
      <c r="AI2" s="6" t="s">
        <v>38</v>
      </c>
      <c r="AJ2" s="6" t="s">
        <v>39</v>
      </c>
      <c r="AK2" s="6" t="s">
        <v>40</v>
      </c>
      <c r="AL2" s="6" t="s">
        <v>41</v>
      </c>
      <c r="AM2" s="6" t="s">
        <v>42</v>
      </c>
      <c r="AN2" s="6" t="s">
        <v>43</v>
      </c>
      <c r="AO2" s="6" t="s">
        <v>44</v>
      </c>
      <c r="AP2" s="6" t="s">
        <v>45</v>
      </c>
      <c r="AQ2" s="6" t="s">
        <v>46</v>
      </c>
      <c r="AR2" s="6" t="s">
        <v>47</v>
      </c>
      <c r="AS2" s="6" t="s">
        <v>48</v>
      </c>
      <c r="AT2" s="6" t="s">
        <v>49</v>
      </c>
      <c r="AU2" s="6" t="s">
        <v>50</v>
      </c>
      <c r="AV2" s="6" t="s">
        <v>51</v>
      </c>
      <c r="AW2" s="6" t="s">
        <v>52</v>
      </c>
      <c r="AX2" s="6" t="s">
        <v>53</v>
      </c>
      <c r="AY2" s="6" t="s">
        <v>54</v>
      </c>
      <c r="AZ2" s="6" t="s">
        <v>55</v>
      </c>
      <c r="BA2" s="6" t="s">
        <v>56</v>
      </c>
      <c r="BB2" s="6" t="s">
        <v>57</v>
      </c>
      <c r="BC2" s="6" t="s">
        <v>58</v>
      </c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</row>
    <row r="3" spans="1:69" x14ac:dyDescent="0.25">
      <c r="A3" s="23" t="s">
        <v>59</v>
      </c>
      <c r="B3" t="s">
        <v>60</v>
      </c>
      <c r="C3" s="8">
        <v>30849</v>
      </c>
      <c r="D3" s="8">
        <v>30849</v>
      </c>
      <c r="E3" s="8">
        <v>31250</v>
      </c>
      <c r="F3" s="8">
        <v>28976</v>
      </c>
      <c r="G3" s="8">
        <v>28976</v>
      </c>
      <c r="H3" s="8">
        <v>28600</v>
      </c>
      <c r="I3" s="8">
        <v>30577</v>
      </c>
      <c r="J3" s="8">
        <v>30585</v>
      </c>
      <c r="K3" s="8">
        <v>29024</v>
      </c>
      <c r="L3" s="8">
        <v>29096</v>
      </c>
      <c r="M3" s="8">
        <v>29017</v>
      </c>
      <c r="N3" s="8">
        <v>29072</v>
      </c>
      <c r="O3" s="8">
        <v>29106</v>
      </c>
      <c r="P3" s="8">
        <v>29248</v>
      </c>
      <c r="Q3" s="8">
        <v>29272</v>
      </c>
      <c r="R3" s="8">
        <v>29272</v>
      </c>
      <c r="S3" s="8">
        <v>27445</v>
      </c>
      <c r="T3" s="8">
        <v>24217</v>
      </c>
      <c r="U3" s="8">
        <v>24204</v>
      </c>
      <c r="V3" s="8">
        <v>16977</v>
      </c>
      <c r="W3" s="8">
        <v>17016</v>
      </c>
      <c r="X3" s="8">
        <v>17016</v>
      </c>
      <c r="Y3" s="8">
        <v>16386</v>
      </c>
      <c r="Z3" s="8">
        <v>15038</v>
      </c>
      <c r="AA3" s="8">
        <v>15896</v>
      </c>
      <c r="AB3" s="8">
        <f t="shared" ref="AB3:AJ5" si="0">+AA3</f>
        <v>15896</v>
      </c>
      <c r="AC3" s="8">
        <f t="shared" si="0"/>
        <v>15896</v>
      </c>
      <c r="AD3" s="8">
        <f t="shared" si="0"/>
        <v>15896</v>
      </c>
      <c r="AE3" s="8">
        <f t="shared" si="0"/>
        <v>15896</v>
      </c>
      <c r="AF3" s="8">
        <f t="shared" si="0"/>
        <v>15896</v>
      </c>
      <c r="AG3" s="8">
        <f t="shared" si="0"/>
        <v>15896</v>
      </c>
      <c r="AH3" s="8">
        <v>2873</v>
      </c>
      <c r="AI3" s="8">
        <f>+AH3</f>
        <v>2873</v>
      </c>
      <c r="AJ3" s="8">
        <f>+AI3</f>
        <v>2873</v>
      </c>
      <c r="AK3" s="8">
        <f>+AJ3</f>
        <v>2873</v>
      </c>
      <c r="AL3" s="8">
        <f>+AK3</f>
        <v>2873</v>
      </c>
      <c r="AM3" s="8">
        <v>7005</v>
      </c>
      <c r="AN3" s="9">
        <v>7005</v>
      </c>
      <c r="AO3" s="9">
        <v>6704</v>
      </c>
      <c r="AP3" s="9">
        <v>3468</v>
      </c>
      <c r="AQ3" s="10">
        <v>6827</v>
      </c>
      <c r="AR3" s="9">
        <v>3331</v>
      </c>
      <c r="AS3" s="9">
        <v>6816</v>
      </c>
      <c r="AT3" s="9">
        <v>3500</v>
      </c>
      <c r="AU3" s="9">
        <v>4842</v>
      </c>
      <c r="AV3" s="9">
        <v>4303</v>
      </c>
      <c r="AW3" s="11">
        <v>3984</v>
      </c>
      <c r="BA3"/>
      <c r="BB3" s="8" t="e">
        <f>VLOOKUP(BB2,[1]!Tab1.6BCT[[#All],[N° Semaine]:[SoH + Transit]],2,FALSE)</f>
        <v>#REF!</v>
      </c>
      <c r="BC3" s="8" t="e">
        <f>VLOOKUP(BC2,[1]!Tab1.6BCT[[#All],[N° Semaine]:[SoH + Transit]],2,FALSE)</f>
        <v>#REF!</v>
      </c>
    </row>
    <row r="4" spans="1:69" x14ac:dyDescent="0.25">
      <c r="A4" s="23"/>
      <c r="B4" t="s">
        <v>61</v>
      </c>
      <c r="C4" s="8">
        <v>44189</v>
      </c>
      <c r="D4" s="8">
        <v>44189</v>
      </c>
      <c r="E4" s="8">
        <v>44600</v>
      </c>
      <c r="F4" s="8">
        <v>42363</v>
      </c>
      <c r="G4" s="8">
        <v>42704</v>
      </c>
      <c r="H4" s="8">
        <v>42372</v>
      </c>
      <c r="I4" s="8">
        <v>44284</v>
      </c>
      <c r="J4" s="8">
        <v>44239</v>
      </c>
      <c r="K4" s="8">
        <v>43669</v>
      </c>
      <c r="L4" s="8">
        <v>43697</v>
      </c>
      <c r="M4" s="8">
        <v>43519</v>
      </c>
      <c r="N4" s="8">
        <v>40463</v>
      </c>
      <c r="O4" s="8">
        <v>40417</v>
      </c>
      <c r="P4" s="8">
        <v>40660</v>
      </c>
      <c r="Q4" s="8">
        <v>40641</v>
      </c>
      <c r="R4" s="8">
        <v>40641</v>
      </c>
      <c r="S4" s="8">
        <v>38807</v>
      </c>
      <c r="T4" s="8">
        <v>35763</v>
      </c>
      <c r="U4" s="8">
        <v>35730</v>
      </c>
      <c r="V4" s="8">
        <v>28663</v>
      </c>
      <c r="W4" s="8">
        <v>27873</v>
      </c>
      <c r="X4" s="8">
        <v>26521</v>
      </c>
      <c r="Y4" s="8">
        <v>24907</v>
      </c>
      <c r="Z4" s="8">
        <v>24043</v>
      </c>
      <c r="AA4" s="8">
        <v>24765</v>
      </c>
      <c r="AB4" s="8">
        <f t="shared" si="0"/>
        <v>24765</v>
      </c>
      <c r="AC4" s="8">
        <f t="shared" si="0"/>
        <v>24765</v>
      </c>
      <c r="AD4" s="8">
        <f t="shared" si="0"/>
        <v>24765</v>
      </c>
      <c r="AE4" s="8">
        <f t="shared" si="0"/>
        <v>24765</v>
      </c>
      <c r="AF4" s="8">
        <f t="shared" si="0"/>
        <v>24765</v>
      </c>
      <c r="AG4" s="8">
        <f t="shared" si="0"/>
        <v>24765</v>
      </c>
      <c r="AH4" s="8">
        <v>10811</v>
      </c>
      <c r="AI4" s="8">
        <f t="shared" si="0"/>
        <v>10811</v>
      </c>
      <c r="AJ4" s="8">
        <f t="shared" si="0"/>
        <v>10811</v>
      </c>
      <c r="AK4" s="8">
        <f>+AJ4</f>
        <v>10811</v>
      </c>
      <c r="AL4" s="8">
        <f>+AK4</f>
        <v>10811</v>
      </c>
      <c r="AM4" s="8">
        <v>13589</v>
      </c>
      <c r="AN4" s="9">
        <v>13589</v>
      </c>
      <c r="AO4" s="9">
        <v>13305</v>
      </c>
      <c r="AP4" s="9">
        <v>8844</v>
      </c>
      <c r="AQ4" s="10">
        <v>13327</v>
      </c>
      <c r="AR4" s="9">
        <v>8707</v>
      </c>
      <c r="AS4" s="9">
        <v>13305</v>
      </c>
      <c r="AT4" s="9">
        <v>9350</v>
      </c>
      <c r="AU4" s="9">
        <v>10745</v>
      </c>
      <c r="AV4" s="9">
        <v>10128</v>
      </c>
      <c r="AW4" s="11">
        <v>9798</v>
      </c>
      <c r="BA4"/>
      <c r="BB4" s="8" t="e">
        <f>VLOOKUP(BB2,[1]!Tab1.6BCT[[#All],[N° Semaine]:[SoH + Transit]],3,FALSE)</f>
        <v>#REF!</v>
      </c>
      <c r="BC4" s="8" t="e">
        <f>VLOOKUP(BC2,[1]!Tab1.6BCT[[#All],[N° Semaine]:[SoH + Transit]],3,FALSE)</f>
        <v>#REF!</v>
      </c>
    </row>
    <row r="5" spans="1:69" x14ac:dyDescent="0.25">
      <c r="A5" s="23"/>
      <c r="B5" t="s">
        <v>62</v>
      </c>
      <c r="C5" s="8">
        <v>72253</v>
      </c>
      <c r="D5" s="8">
        <v>72253</v>
      </c>
      <c r="E5" s="8">
        <v>72875</v>
      </c>
      <c r="F5" s="8">
        <v>69569</v>
      </c>
      <c r="G5" s="8">
        <v>70270</v>
      </c>
      <c r="H5" s="8">
        <v>69805</v>
      </c>
      <c r="I5" s="8">
        <v>72682</v>
      </c>
      <c r="J5" s="8">
        <v>72561</v>
      </c>
      <c r="K5" s="8">
        <v>72195</v>
      </c>
      <c r="L5" s="8">
        <v>72199</v>
      </c>
      <c r="M5" s="8">
        <v>71909</v>
      </c>
      <c r="N5" s="8">
        <v>66455</v>
      </c>
      <c r="O5" s="8">
        <v>66373</v>
      </c>
      <c r="P5" s="8">
        <v>66763</v>
      </c>
      <c r="Q5" s="8">
        <v>66722</v>
      </c>
      <c r="R5" s="8">
        <v>66722</v>
      </c>
      <c r="S5" s="8">
        <v>63935</v>
      </c>
      <c r="T5" s="8">
        <v>59562</v>
      </c>
      <c r="U5" s="8">
        <v>59408</v>
      </c>
      <c r="V5" s="8">
        <v>48988</v>
      </c>
      <c r="W5" s="8">
        <v>47338</v>
      </c>
      <c r="X5" s="8">
        <v>44648</v>
      </c>
      <c r="Y5" s="8">
        <v>42017</v>
      </c>
      <c r="Z5" s="8">
        <v>40974</v>
      </c>
      <c r="AA5" s="8">
        <v>41984</v>
      </c>
      <c r="AB5" s="8">
        <f t="shared" si="0"/>
        <v>41984</v>
      </c>
      <c r="AC5" s="8">
        <f t="shared" si="0"/>
        <v>41984</v>
      </c>
      <c r="AD5" s="8">
        <f t="shared" si="0"/>
        <v>41984</v>
      </c>
      <c r="AE5" s="8">
        <f t="shared" si="0"/>
        <v>41984</v>
      </c>
      <c r="AF5" s="8">
        <f t="shared" si="0"/>
        <v>41984</v>
      </c>
      <c r="AG5" s="8">
        <f t="shared" si="0"/>
        <v>41984</v>
      </c>
      <c r="AH5" s="8">
        <v>20334</v>
      </c>
      <c r="AI5" s="8">
        <f>+AH5</f>
        <v>20334</v>
      </c>
      <c r="AJ5" s="8">
        <f>+AI5</f>
        <v>20334</v>
      </c>
      <c r="AK5" s="8">
        <f>+AJ5</f>
        <v>20334</v>
      </c>
      <c r="AL5" s="8">
        <f>+AK5</f>
        <v>20334</v>
      </c>
      <c r="AM5" s="8">
        <v>23155</v>
      </c>
      <c r="AN5" s="9">
        <v>23155</v>
      </c>
      <c r="AO5" s="9">
        <v>22742</v>
      </c>
      <c r="AP5" s="9">
        <v>15613</v>
      </c>
      <c r="AQ5" s="10">
        <v>22689</v>
      </c>
      <c r="AR5" s="9">
        <v>15399</v>
      </c>
      <c r="AS5" s="9">
        <v>22672</v>
      </c>
      <c r="AT5" s="9">
        <v>16562</v>
      </c>
      <c r="AU5" s="9">
        <v>18887</v>
      </c>
      <c r="AV5" s="9">
        <v>17841</v>
      </c>
      <c r="AW5" s="11">
        <v>17317</v>
      </c>
      <c r="BA5"/>
      <c r="BB5" s="8" t="e">
        <f>VLOOKUP(BB2,[1]!Tab1.6BCT[[#All],[N° Semaine]:[SoH + Transit]],4,FALSE)</f>
        <v>#REF!</v>
      </c>
      <c r="BC5" s="8" t="e">
        <f>VLOOKUP(BC2,[1]!Tab1.6BCT[[#All],[N° Semaine]:[SoH + Transit]],4,FALSE)</f>
        <v>#REF!</v>
      </c>
    </row>
    <row r="6" spans="1:69" s="12" customFormat="1" x14ac:dyDescent="0.25">
      <c r="A6" s="23"/>
      <c r="B6" s="12" t="s">
        <v>63</v>
      </c>
      <c r="C6" s="13">
        <v>48333</v>
      </c>
      <c r="D6" s="13">
        <v>48333</v>
      </c>
      <c r="E6" s="13">
        <v>44007</v>
      </c>
      <c r="F6" s="13">
        <v>42743</v>
      </c>
      <c r="G6" s="13">
        <v>41874</v>
      </c>
      <c r="H6" s="13">
        <v>37257</v>
      </c>
      <c r="I6" s="13">
        <v>34102</v>
      </c>
      <c r="J6" s="13">
        <v>35874</v>
      </c>
      <c r="K6" s="13">
        <v>32540</v>
      </c>
      <c r="L6" s="13">
        <v>35041</v>
      </c>
      <c r="M6" s="13">
        <v>34518</v>
      </c>
      <c r="N6" s="13">
        <v>33654</v>
      </c>
      <c r="O6" s="13">
        <v>34795</v>
      </c>
      <c r="P6" s="13">
        <v>33488</v>
      </c>
      <c r="Q6" s="13">
        <v>32579</v>
      </c>
      <c r="R6" s="13">
        <v>32579</v>
      </c>
      <c r="S6" s="13">
        <v>34289</v>
      </c>
      <c r="T6" s="13">
        <v>31590</v>
      </c>
      <c r="U6" s="13">
        <v>34291</v>
      </c>
      <c r="V6" s="13">
        <v>35134</v>
      </c>
      <c r="W6" s="13">
        <v>35382</v>
      </c>
      <c r="X6" s="13">
        <v>31530</v>
      </c>
      <c r="Y6" s="13">
        <v>37653</v>
      </c>
      <c r="Z6" s="13">
        <v>35386</v>
      </c>
      <c r="AA6" s="13">
        <v>35576</v>
      </c>
      <c r="AB6" s="13">
        <v>35376</v>
      </c>
      <c r="AC6" s="13">
        <v>36436</v>
      </c>
      <c r="AD6" s="13">
        <v>34268</v>
      </c>
      <c r="AE6" s="13">
        <v>33704</v>
      </c>
      <c r="AF6" s="13">
        <v>31966</v>
      </c>
      <c r="AG6" s="13">
        <v>29605</v>
      </c>
      <c r="AH6" s="13">
        <v>19360</v>
      </c>
      <c r="AI6" s="13">
        <v>18120</v>
      </c>
      <c r="AJ6" s="13">
        <v>17229</v>
      </c>
      <c r="AK6" s="14">
        <v>17016</v>
      </c>
      <c r="AL6" s="14">
        <f>9126+7182</f>
        <v>16308</v>
      </c>
      <c r="AM6" s="15">
        <v>15770</v>
      </c>
      <c r="AN6" s="15">
        <v>15770</v>
      </c>
      <c r="AO6" s="15">
        <v>14934</v>
      </c>
      <c r="AP6" s="15">
        <v>8792</v>
      </c>
      <c r="AQ6" s="16">
        <v>15143</v>
      </c>
      <c r="AR6" s="15">
        <v>9833</v>
      </c>
      <c r="AS6" s="15">
        <v>15921</v>
      </c>
      <c r="AT6" s="15">
        <v>13436</v>
      </c>
      <c r="AU6" s="15">
        <v>18871</v>
      </c>
      <c r="AV6" s="15">
        <v>19129</v>
      </c>
      <c r="AW6" s="17">
        <v>20461</v>
      </c>
      <c r="AX6" s="13"/>
      <c r="AY6" s="13"/>
      <c r="AZ6" s="13"/>
      <c r="BA6" s="13"/>
      <c r="BB6" s="13" t="e">
        <f>VLOOKUP(BB2,[1]!Tab1.6BCT[[#All],[N° Semaine]:[SoH + Transit]],5,FALSE)</f>
        <v>#REF!</v>
      </c>
      <c r="BC6" s="13" t="e">
        <f>VLOOKUP(BC2,[1]!Tab1.6BCT[[#All],[N° Semaine]:[SoH + Transit]],5,FALSE)</f>
        <v>#REF!</v>
      </c>
      <c r="BD6" s="13"/>
    </row>
    <row r="7" spans="1:69" x14ac:dyDescent="0.25">
      <c r="A7" s="23" t="s">
        <v>64</v>
      </c>
      <c r="B7" t="s">
        <v>60</v>
      </c>
      <c r="C7" s="8">
        <v>35789</v>
      </c>
      <c r="D7" s="8">
        <v>35789</v>
      </c>
      <c r="E7" s="8">
        <v>35789</v>
      </c>
      <c r="F7" s="8">
        <v>35789</v>
      </c>
      <c r="G7" s="8">
        <v>35789</v>
      </c>
      <c r="H7" s="8">
        <v>35789</v>
      </c>
      <c r="I7" s="8">
        <v>35789</v>
      </c>
      <c r="J7" s="8">
        <v>35789</v>
      </c>
      <c r="K7" s="8">
        <v>36867</v>
      </c>
      <c r="L7" s="8">
        <v>16691</v>
      </c>
      <c r="M7" s="8">
        <v>16713</v>
      </c>
      <c r="N7" s="8">
        <v>16865</v>
      </c>
      <c r="O7" s="8">
        <v>16889</v>
      </c>
      <c r="P7" s="8">
        <v>16884</v>
      </c>
      <c r="Q7" s="8">
        <v>19889</v>
      </c>
      <c r="R7" s="8">
        <v>19889</v>
      </c>
      <c r="S7" s="8">
        <v>19914</v>
      </c>
      <c r="T7" s="8">
        <v>19935</v>
      </c>
      <c r="U7" s="8">
        <v>19869</v>
      </c>
      <c r="V7" s="8">
        <v>19823</v>
      </c>
      <c r="W7" s="8">
        <v>16816</v>
      </c>
      <c r="X7" s="8">
        <v>16808</v>
      </c>
      <c r="Y7" s="8">
        <v>20996</v>
      </c>
      <c r="Z7" s="8">
        <v>24018</v>
      </c>
      <c r="AA7" s="8">
        <v>22059</v>
      </c>
      <c r="AB7" s="8">
        <f t="shared" ref="AB7:AG9" si="1">+AA7</f>
        <v>22059</v>
      </c>
      <c r="AC7" s="8">
        <f t="shared" si="1"/>
        <v>22059</v>
      </c>
      <c r="AD7" s="8">
        <f t="shared" si="1"/>
        <v>22059</v>
      </c>
      <c r="AE7" s="8">
        <f t="shared" si="1"/>
        <v>22059</v>
      </c>
      <c r="AF7" s="8">
        <f t="shared" si="1"/>
        <v>22059</v>
      </c>
      <c r="AG7" s="8">
        <f t="shared" si="1"/>
        <v>22059</v>
      </c>
      <c r="AH7" s="8">
        <v>17857</v>
      </c>
      <c r="AI7" s="8">
        <f t="shared" ref="AI7:AL9" si="2">+AH7</f>
        <v>17857</v>
      </c>
      <c r="AJ7" s="8">
        <f t="shared" si="2"/>
        <v>17857</v>
      </c>
      <c r="AK7" s="8">
        <f t="shared" si="2"/>
        <v>17857</v>
      </c>
      <c r="AL7" s="8">
        <f t="shared" si="2"/>
        <v>17857</v>
      </c>
      <c r="AM7" s="8">
        <v>17101</v>
      </c>
      <c r="AN7" s="9">
        <v>17101</v>
      </c>
      <c r="AO7" s="9">
        <v>17112</v>
      </c>
      <c r="AP7" s="9">
        <v>16794</v>
      </c>
      <c r="AQ7" s="10">
        <v>16811</v>
      </c>
      <c r="AR7" s="9">
        <v>16705</v>
      </c>
      <c r="AS7" s="9">
        <v>16721</v>
      </c>
      <c r="AT7" s="9">
        <v>16702</v>
      </c>
      <c r="AU7" s="9">
        <v>16215</v>
      </c>
      <c r="AV7" s="9">
        <v>15937</v>
      </c>
      <c r="AW7" s="11">
        <v>16215</v>
      </c>
      <c r="AX7" s="8">
        <v>15937</v>
      </c>
      <c r="AY7" s="8">
        <v>15938</v>
      </c>
      <c r="AZ7" s="8">
        <v>27964</v>
      </c>
      <c r="BA7" s="8" t="e">
        <f>VLOOKUP(BA2,[1]!Tab1.6[[#All],[N° Semaine]:[SoH + Transit]],2,FALSE)</f>
        <v>#REF!</v>
      </c>
      <c r="BB7" s="8" t="e">
        <f>VLOOKUP(BB2,[1]!Tab1.6[[#All],[N° Semaine]:[SoH + Transit]],2,FALSE)</f>
        <v>#REF!</v>
      </c>
      <c r="BC7" s="8" t="e">
        <f>VLOOKUP(BC2,[1]!Tab1.6[[#All],[N° Semaine]:[SoH + Transit]],2,FALSE)</f>
        <v>#REF!</v>
      </c>
    </row>
    <row r="8" spans="1:69" x14ac:dyDescent="0.25">
      <c r="A8" s="23"/>
      <c r="B8" t="s">
        <v>61</v>
      </c>
      <c r="C8" s="8">
        <v>63868</v>
      </c>
      <c r="D8" s="8">
        <v>63868</v>
      </c>
      <c r="E8" s="8">
        <v>63868</v>
      </c>
      <c r="F8" s="8">
        <v>63868</v>
      </c>
      <c r="G8" s="8">
        <v>63868</v>
      </c>
      <c r="H8" s="8">
        <v>63868</v>
      </c>
      <c r="I8" s="8">
        <v>63868</v>
      </c>
      <c r="J8" s="8">
        <v>63868</v>
      </c>
      <c r="K8" s="8">
        <v>64959</v>
      </c>
      <c r="L8" s="8">
        <v>40698</v>
      </c>
      <c r="M8" s="8">
        <v>40720</v>
      </c>
      <c r="N8" s="8">
        <v>41313</v>
      </c>
      <c r="O8" s="8">
        <v>41337</v>
      </c>
      <c r="P8" s="8">
        <v>41332</v>
      </c>
      <c r="Q8" s="8">
        <v>44337</v>
      </c>
      <c r="R8" s="8">
        <v>44337</v>
      </c>
      <c r="S8" s="8">
        <v>44362</v>
      </c>
      <c r="T8" s="8">
        <v>44383</v>
      </c>
      <c r="U8" s="8">
        <v>44317</v>
      </c>
      <c r="V8" s="8">
        <v>44271</v>
      </c>
      <c r="W8" s="8">
        <v>40823</v>
      </c>
      <c r="X8" s="8">
        <v>40815</v>
      </c>
      <c r="Y8" s="8">
        <v>44733</v>
      </c>
      <c r="Z8" s="8">
        <v>47755</v>
      </c>
      <c r="AA8" s="8">
        <v>45796</v>
      </c>
      <c r="AB8" s="8">
        <f t="shared" si="1"/>
        <v>45796</v>
      </c>
      <c r="AC8" s="8">
        <f t="shared" si="1"/>
        <v>45796</v>
      </c>
      <c r="AD8" s="8">
        <f t="shared" si="1"/>
        <v>45796</v>
      </c>
      <c r="AE8" s="8">
        <f t="shared" si="1"/>
        <v>45796</v>
      </c>
      <c r="AF8" s="8">
        <f t="shared" si="1"/>
        <v>45796</v>
      </c>
      <c r="AG8" s="8">
        <f t="shared" si="1"/>
        <v>45796</v>
      </c>
      <c r="AH8" s="8">
        <v>42463</v>
      </c>
      <c r="AI8" s="8">
        <f t="shared" si="2"/>
        <v>42463</v>
      </c>
      <c r="AJ8" s="8">
        <f t="shared" si="2"/>
        <v>42463</v>
      </c>
      <c r="AK8" s="8">
        <f t="shared" si="2"/>
        <v>42463</v>
      </c>
      <c r="AL8" s="8">
        <f t="shared" si="2"/>
        <v>42463</v>
      </c>
      <c r="AM8" s="8">
        <v>42022</v>
      </c>
      <c r="AN8" s="9">
        <v>42022</v>
      </c>
      <c r="AO8" s="9">
        <v>42033</v>
      </c>
      <c r="AP8" s="9">
        <v>41833</v>
      </c>
      <c r="AQ8" s="10">
        <v>41854</v>
      </c>
      <c r="AR8" s="9">
        <v>41749</v>
      </c>
      <c r="AS8" s="9">
        <v>36117</v>
      </c>
      <c r="AT8" s="9">
        <v>36097</v>
      </c>
      <c r="AU8" s="9">
        <v>35634</v>
      </c>
      <c r="AV8" s="9">
        <v>35551</v>
      </c>
      <c r="AW8" s="11">
        <v>35634</v>
      </c>
      <c r="AX8" s="8">
        <v>35551</v>
      </c>
      <c r="AY8" s="8">
        <v>35552</v>
      </c>
      <c r="AZ8" s="8">
        <v>49353</v>
      </c>
      <c r="BA8" s="8" t="e">
        <f>VLOOKUP(BA2,[1]!Tab1.6[[#All],[N° Semaine]:[SoH + Transit]],3,FALSE)</f>
        <v>#REF!</v>
      </c>
      <c r="BB8" s="8" t="e">
        <f>VLOOKUP(BB2,[1]!Tab1.6[[#All],[N° Semaine]:[SoH + Transit]],3,FALSE)</f>
        <v>#REF!</v>
      </c>
      <c r="BC8" s="8" t="e">
        <f>VLOOKUP(BC2,[1]!Tab1.6[[#All],[N° Semaine]:[SoH + Transit]],3,FALSE)</f>
        <v>#REF!</v>
      </c>
    </row>
    <row r="9" spans="1:69" x14ac:dyDescent="0.25">
      <c r="A9" s="23"/>
      <c r="B9" t="s">
        <v>62</v>
      </c>
      <c r="C9" s="8">
        <v>109126</v>
      </c>
      <c r="D9" s="8">
        <v>109126</v>
      </c>
      <c r="E9" s="8">
        <v>109126</v>
      </c>
      <c r="F9" s="8">
        <v>109126</v>
      </c>
      <c r="G9" s="8">
        <v>109126</v>
      </c>
      <c r="H9" s="8">
        <v>109126</v>
      </c>
      <c r="I9" s="8">
        <v>109126</v>
      </c>
      <c r="J9" s="8">
        <v>109126</v>
      </c>
      <c r="K9" s="8">
        <v>110826</v>
      </c>
      <c r="L9" s="8">
        <v>72422</v>
      </c>
      <c r="M9" s="8">
        <v>72454</v>
      </c>
      <c r="N9" s="8">
        <v>73120</v>
      </c>
      <c r="O9" s="8">
        <v>73156</v>
      </c>
      <c r="P9" s="8">
        <v>73150</v>
      </c>
      <c r="Q9" s="8">
        <v>77767</v>
      </c>
      <c r="R9" s="8">
        <v>77767</v>
      </c>
      <c r="S9" s="8">
        <v>77804</v>
      </c>
      <c r="T9" s="8">
        <v>77835</v>
      </c>
      <c r="U9" s="8">
        <v>77736</v>
      </c>
      <c r="V9" s="8">
        <v>77667</v>
      </c>
      <c r="W9" s="8">
        <v>72608</v>
      </c>
      <c r="X9" s="8">
        <v>72597</v>
      </c>
      <c r="Y9" s="8">
        <v>78658</v>
      </c>
      <c r="Z9" s="8">
        <v>83200</v>
      </c>
      <c r="AA9" s="8">
        <v>80275</v>
      </c>
      <c r="AB9" s="8">
        <f t="shared" si="1"/>
        <v>80275</v>
      </c>
      <c r="AC9" s="8">
        <f t="shared" si="1"/>
        <v>80275</v>
      </c>
      <c r="AD9" s="8">
        <f t="shared" si="1"/>
        <v>80275</v>
      </c>
      <c r="AE9" s="8">
        <f t="shared" si="1"/>
        <v>80275</v>
      </c>
      <c r="AF9" s="8">
        <f t="shared" si="1"/>
        <v>80275</v>
      </c>
      <c r="AG9" s="8">
        <f t="shared" si="1"/>
        <v>80275</v>
      </c>
      <c r="AH9" s="8">
        <v>75059</v>
      </c>
      <c r="AI9" s="8">
        <f t="shared" si="2"/>
        <v>75059</v>
      </c>
      <c r="AJ9" s="8">
        <f t="shared" si="2"/>
        <v>75059</v>
      </c>
      <c r="AK9" s="8">
        <f t="shared" si="2"/>
        <v>75059</v>
      </c>
      <c r="AL9" s="8">
        <f t="shared" si="2"/>
        <v>75059</v>
      </c>
      <c r="AM9" s="8">
        <v>74630</v>
      </c>
      <c r="AN9" s="9">
        <v>74630</v>
      </c>
      <c r="AO9" s="9">
        <v>74645</v>
      </c>
      <c r="AP9" s="9">
        <v>74447</v>
      </c>
      <c r="AQ9" s="10">
        <v>74475</v>
      </c>
      <c r="AR9" s="9">
        <v>74310</v>
      </c>
      <c r="AS9" s="9">
        <v>63192</v>
      </c>
      <c r="AT9" s="9">
        <v>63176</v>
      </c>
      <c r="AU9" s="9">
        <v>62507</v>
      </c>
      <c r="AV9" s="9">
        <v>62394</v>
      </c>
      <c r="AW9" s="11">
        <v>62507</v>
      </c>
      <c r="AX9" s="8">
        <v>62394</v>
      </c>
      <c r="AY9" s="8">
        <v>62395</v>
      </c>
      <c r="AZ9" s="8">
        <v>83683</v>
      </c>
      <c r="BA9" s="8" t="e">
        <f>VLOOKUP(BA2,[1]!Tab1.6[[#All],[N° Semaine]:[SoH + Transit]],4,FALSE)</f>
        <v>#REF!</v>
      </c>
      <c r="BB9" s="8" t="e">
        <f>VLOOKUP(BB2,[1]!Tab1.6[[#All],[N° Semaine]:[SoH + Transit]],4,FALSE)</f>
        <v>#REF!</v>
      </c>
      <c r="BC9" s="8" t="e">
        <f>VLOOKUP(BC2,[1]!Tab1.6[[#All],[N° Semaine]:[SoH + Transit]],4,FALSE)</f>
        <v>#REF!</v>
      </c>
    </row>
    <row r="10" spans="1:69" s="12" customFormat="1" x14ac:dyDescent="0.25">
      <c r="A10" s="23"/>
      <c r="B10" s="12" t="s">
        <v>63</v>
      </c>
      <c r="C10" s="13">
        <v>50224</v>
      </c>
      <c r="D10" s="13">
        <v>50224</v>
      </c>
      <c r="E10" s="13">
        <v>87485</v>
      </c>
      <c r="F10" s="13">
        <v>89181</v>
      </c>
      <c r="G10" s="13">
        <v>87521</v>
      </c>
      <c r="H10" s="13">
        <v>86516</v>
      </c>
      <c r="I10" s="13">
        <v>84266</v>
      </c>
      <c r="J10" s="13">
        <v>84583</v>
      </c>
      <c r="K10" s="13">
        <v>51526</v>
      </c>
      <c r="L10" s="13">
        <v>28053</v>
      </c>
      <c r="M10" s="13">
        <v>27188</v>
      </c>
      <c r="N10" s="13">
        <v>27327</v>
      </c>
      <c r="O10" s="13">
        <v>25405</v>
      </c>
      <c r="P10" s="13">
        <v>24862</v>
      </c>
      <c r="Q10" s="13">
        <v>26568</v>
      </c>
      <c r="R10" s="13">
        <v>26568</v>
      </c>
      <c r="S10" s="13">
        <v>29645</v>
      </c>
      <c r="T10" s="13">
        <v>28619</v>
      </c>
      <c r="U10" s="13">
        <v>29320</v>
      </c>
      <c r="V10" s="13">
        <v>31956</v>
      </c>
      <c r="W10" s="13">
        <v>33360</v>
      </c>
      <c r="X10" s="13">
        <v>34107</v>
      </c>
      <c r="Y10" s="13">
        <v>34244</v>
      </c>
      <c r="Z10" s="13">
        <v>34542</v>
      </c>
      <c r="AA10" s="13">
        <v>35438</v>
      </c>
      <c r="AB10" s="13">
        <v>47213</v>
      </c>
      <c r="AC10" s="13">
        <v>47213</v>
      </c>
      <c r="AD10" s="13">
        <v>49197</v>
      </c>
      <c r="AE10" s="13">
        <v>55872</v>
      </c>
      <c r="AF10" s="13">
        <v>58263</v>
      </c>
      <c r="AG10" s="13">
        <v>58263</v>
      </c>
      <c r="AH10" s="13">
        <v>56524</v>
      </c>
      <c r="AI10" s="13">
        <v>52973</v>
      </c>
      <c r="AJ10" s="13">
        <v>51535</v>
      </c>
      <c r="AK10" s="14">
        <v>61608</v>
      </c>
      <c r="AL10" s="14">
        <v>63027</v>
      </c>
      <c r="AM10" s="15">
        <v>62356</v>
      </c>
      <c r="AN10" s="15">
        <v>62356</v>
      </c>
      <c r="AO10" s="15">
        <v>63334</v>
      </c>
      <c r="AP10" s="15">
        <v>65073</v>
      </c>
      <c r="AQ10" s="16">
        <v>66572</v>
      </c>
      <c r="AR10" s="15">
        <v>67430</v>
      </c>
      <c r="AS10" s="15">
        <v>63394</v>
      </c>
      <c r="AT10" s="15">
        <v>63843</v>
      </c>
      <c r="AU10" s="15">
        <v>62133</v>
      </c>
      <c r="AV10" s="15">
        <v>65728</v>
      </c>
      <c r="AW10" s="17">
        <v>62133</v>
      </c>
      <c r="AX10" s="13">
        <v>65728</v>
      </c>
      <c r="AY10" s="13">
        <v>66186</v>
      </c>
      <c r="AZ10" s="13">
        <v>94410</v>
      </c>
      <c r="BA10" s="13" t="e">
        <f>VLOOKUP(BA2,[1]!Tab1.6[[#All],[N° Semaine]:[SoH + Transit]],5,FALSE)</f>
        <v>#REF!</v>
      </c>
      <c r="BB10" s="13" t="e">
        <f>VLOOKUP(BB2,[1]!Tab1.6[[#All],[N° Semaine]:[SoH + Transit]],5,FALSE)</f>
        <v>#REF!</v>
      </c>
      <c r="BC10" s="13" t="e">
        <f>VLOOKUP(BC2,[1]!Tab1.6[[#All],[N° Semaine]:[SoH + Transit]],5,FALSE)</f>
        <v>#REF!</v>
      </c>
      <c r="BD10" s="13"/>
    </row>
    <row r="11" spans="1:69" x14ac:dyDescent="0.25">
      <c r="A11" s="23">
        <v>1.67</v>
      </c>
      <c r="B11" s="18" t="s">
        <v>60</v>
      </c>
      <c r="C11" s="8">
        <v>3897</v>
      </c>
      <c r="D11" s="8">
        <v>3897</v>
      </c>
      <c r="E11" s="8">
        <v>3893</v>
      </c>
      <c r="F11" s="8">
        <v>3874</v>
      </c>
      <c r="G11" s="8">
        <v>3874</v>
      </c>
      <c r="H11" s="8">
        <v>3811</v>
      </c>
      <c r="I11" s="8">
        <v>3821</v>
      </c>
      <c r="J11" s="8">
        <v>3840</v>
      </c>
      <c r="K11" s="8">
        <v>3836</v>
      </c>
      <c r="L11" s="8">
        <v>3943</v>
      </c>
      <c r="M11" s="8">
        <v>3953</v>
      </c>
      <c r="N11" s="8">
        <v>3992</v>
      </c>
      <c r="O11" s="8">
        <v>3997</v>
      </c>
      <c r="P11" s="8">
        <v>4012</v>
      </c>
      <c r="Q11" s="8">
        <v>5921</v>
      </c>
      <c r="R11" s="8">
        <v>5921</v>
      </c>
      <c r="S11" s="8">
        <v>5923</v>
      </c>
      <c r="T11" s="8">
        <v>5954</v>
      </c>
      <c r="U11" s="8">
        <v>5914</v>
      </c>
      <c r="V11" s="8">
        <v>5876</v>
      </c>
      <c r="W11" s="8">
        <v>3974</v>
      </c>
      <c r="X11" s="8">
        <v>3973</v>
      </c>
      <c r="Y11" s="8">
        <v>3949</v>
      </c>
      <c r="Z11" s="8">
        <v>3943</v>
      </c>
      <c r="AA11" s="8">
        <v>2648</v>
      </c>
      <c r="AB11" s="8">
        <f t="shared" ref="AB11:AL13" si="3">+AA11</f>
        <v>2648</v>
      </c>
      <c r="AC11" s="8">
        <f t="shared" si="3"/>
        <v>2648</v>
      </c>
      <c r="AD11" s="8">
        <f t="shared" si="3"/>
        <v>2648</v>
      </c>
      <c r="AE11" s="8">
        <f t="shared" si="3"/>
        <v>2648</v>
      </c>
      <c r="AF11" s="8">
        <f t="shared" si="3"/>
        <v>2648</v>
      </c>
      <c r="AG11" s="8">
        <f t="shared" si="3"/>
        <v>2648</v>
      </c>
      <c r="AH11" s="8">
        <v>3552</v>
      </c>
      <c r="AI11" s="8">
        <f>+AH11</f>
        <v>3552</v>
      </c>
      <c r="AJ11" s="8">
        <f>+AI11</f>
        <v>3552</v>
      </c>
      <c r="AK11" s="8">
        <f>+AJ11</f>
        <v>3552</v>
      </c>
      <c r="AL11" s="8">
        <f>+AK11</f>
        <v>3552</v>
      </c>
      <c r="AM11" s="8">
        <v>4083</v>
      </c>
      <c r="AN11" s="9">
        <v>4083</v>
      </c>
      <c r="AO11" s="9">
        <v>4087</v>
      </c>
      <c r="AP11" s="9">
        <v>3876</v>
      </c>
      <c r="AQ11" s="10">
        <v>3951</v>
      </c>
      <c r="AR11" s="9">
        <v>3931</v>
      </c>
      <c r="AS11" s="9">
        <v>3984</v>
      </c>
      <c r="AT11" s="9">
        <v>3970</v>
      </c>
      <c r="AU11" s="9">
        <v>3573</v>
      </c>
      <c r="AV11" s="9">
        <v>3479</v>
      </c>
      <c r="AW11" s="9">
        <v>3479</v>
      </c>
      <c r="AX11" s="9">
        <v>6374</v>
      </c>
      <c r="AY11" s="11">
        <v>6367</v>
      </c>
      <c r="AZ11" s="8">
        <f t="shared" ref="AZ11:BA13" si="4">+AY11</f>
        <v>6367</v>
      </c>
      <c r="BA11" s="8">
        <f t="shared" si="4"/>
        <v>6367</v>
      </c>
      <c r="BB11" s="8" t="e">
        <f>VLOOKUP(BB2,[1]!Tab1.67[[#All],[N° Semaine]:[SoH + Transit]],2,FALSE)</f>
        <v>#REF!</v>
      </c>
      <c r="BC11" s="8" t="e">
        <f>VLOOKUP(BC2,[1]!Tab1.67[[#All],[N° Semaine]:[SoH + Transit]],2,FALSE)</f>
        <v>#REF!</v>
      </c>
    </row>
    <row r="12" spans="1:69" x14ac:dyDescent="0.25">
      <c r="A12" s="23"/>
      <c r="B12" s="18" t="s">
        <v>61</v>
      </c>
      <c r="C12" s="8">
        <v>10103</v>
      </c>
      <c r="D12" s="8">
        <v>10103</v>
      </c>
      <c r="E12" s="8">
        <v>10099</v>
      </c>
      <c r="F12" s="8">
        <v>10080</v>
      </c>
      <c r="G12" s="8">
        <v>10080</v>
      </c>
      <c r="H12" s="8">
        <v>10017</v>
      </c>
      <c r="I12" s="8">
        <v>10027</v>
      </c>
      <c r="J12" s="8">
        <v>10046</v>
      </c>
      <c r="K12" s="8">
        <v>10042</v>
      </c>
      <c r="L12" s="8">
        <v>10149</v>
      </c>
      <c r="M12" s="8">
        <v>10159</v>
      </c>
      <c r="N12" s="8">
        <v>10791</v>
      </c>
      <c r="O12" s="8">
        <v>10796</v>
      </c>
      <c r="P12" s="8">
        <v>10811</v>
      </c>
      <c r="Q12" s="8">
        <v>12720</v>
      </c>
      <c r="R12" s="8">
        <v>12720</v>
      </c>
      <c r="S12" s="8">
        <v>12722</v>
      </c>
      <c r="T12" s="8">
        <v>12753</v>
      </c>
      <c r="U12" s="8">
        <v>12713</v>
      </c>
      <c r="V12" s="8">
        <v>12675</v>
      </c>
      <c r="W12" s="8">
        <v>10180</v>
      </c>
      <c r="X12" s="8">
        <v>10179</v>
      </c>
      <c r="Y12" s="8">
        <v>10155</v>
      </c>
      <c r="Z12" s="8">
        <v>10149</v>
      </c>
      <c r="AA12" s="8">
        <v>8854</v>
      </c>
      <c r="AB12" s="8">
        <f t="shared" si="3"/>
        <v>8854</v>
      </c>
      <c r="AC12" s="8">
        <f t="shared" si="3"/>
        <v>8854</v>
      </c>
      <c r="AD12" s="8">
        <f t="shared" si="3"/>
        <v>8854</v>
      </c>
      <c r="AE12" s="8">
        <f t="shared" si="3"/>
        <v>8854</v>
      </c>
      <c r="AF12" s="8">
        <f t="shared" si="3"/>
        <v>8854</v>
      </c>
      <c r="AG12" s="8">
        <f t="shared" si="3"/>
        <v>8854</v>
      </c>
      <c r="AH12" s="8">
        <v>9025</v>
      </c>
      <c r="AI12" s="8">
        <f t="shared" si="3"/>
        <v>9025</v>
      </c>
      <c r="AJ12" s="8">
        <f t="shared" si="3"/>
        <v>9025</v>
      </c>
      <c r="AK12" s="8">
        <f>+AJ12</f>
        <v>9025</v>
      </c>
      <c r="AL12" s="8">
        <f>+AK12</f>
        <v>9025</v>
      </c>
      <c r="AM12" s="8">
        <v>10961</v>
      </c>
      <c r="AN12" s="9">
        <v>10961</v>
      </c>
      <c r="AO12" s="9">
        <v>10965</v>
      </c>
      <c r="AP12" s="9">
        <v>10667</v>
      </c>
      <c r="AQ12" s="10">
        <v>10868</v>
      </c>
      <c r="AR12" s="9">
        <v>10727</v>
      </c>
      <c r="AS12" s="9">
        <v>9315</v>
      </c>
      <c r="AT12" s="9">
        <v>9303</v>
      </c>
      <c r="AU12" s="9">
        <v>8914</v>
      </c>
      <c r="AV12" s="9">
        <v>8826</v>
      </c>
      <c r="AW12" s="9">
        <v>8826</v>
      </c>
      <c r="AX12" s="9">
        <v>12357</v>
      </c>
      <c r="AY12" s="11">
        <v>12347</v>
      </c>
      <c r="AZ12" s="8">
        <f t="shared" si="4"/>
        <v>12347</v>
      </c>
      <c r="BA12" s="8">
        <f t="shared" si="4"/>
        <v>12347</v>
      </c>
      <c r="BB12" s="8" t="e">
        <f>VLOOKUP(BB2,[1]!Tab1.67[[#All],[N° Semaine]:[SoH + Transit]],3,FALSE)</f>
        <v>#REF!</v>
      </c>
      <c r="BC12" s="8" t="e">
        <f>VLOOKUP(BC2,[1]!Tab1.67[[#All],[N° Semaine]:[SoH + Transit]],3,FALSE)</f>
        <v>#REF!</v>
      </c>
    </row>
    <row r="13" spans="1:69" x14ac:dyDescent="0.25">
      <c r="A13" s="23"/>
      <c r="B13" s="18" t="s">
        <v>62</v>
      </c>
      <c r="C13" s="8">
        <v>17327</v>
      </c>
      <c r="D13" s="8">
        <v>17327</v>
      </c>
      <c r="E13" s="8">
        <v>17321</v>
      </c>
      <c r="F13" s="8">
        <v>17293</v>
      </c>
      <c r="G13" s="8">
        <v>17293</v>
      </c>
      <c r="H13" s="8">
        <v>17196</v>
      </c>
      <c r="I13" s="8">
        <v>17210</v>
      </c>
      <c r="J13" s="8">
        <v>17240</v>
      </c>
      <c r="K13" s="8">
        <v>17233</v>
      </c>
      <c r="L13" s="8">
        <v>17391</v>
      </c>
      <c r="M13" s="8">
        <v>17407</v>
      </c>
      <c r="N13" s="8">
        <v>18060</v>
      </c>
      <c r="O13" s="8">
        <v>18068</v>
      </c>
      <c r="P13" s="8">
        <v>18091</v>
      </c>
      <c r="Q13" s="8">
        <v>20999</v>
      </c>
      <c r="R13" s="8">
        <v>20999</v>
      </c>
      <c r="S13" s="8">
        <v>21003</v>
      </c>
      <c r="T13" s="8">
        <v>21045</v>
      </c>
      <c r="U13" s="8">
        <v>20986</v>
      </c>
      <c r="V13" s="8">
        <v>20926</v>
      </c>
      <c r="W13" s="8">
        <v>17434</v>
      </c>
      <c r="X13" s="8">
        <v>17432</v>
      </c>
      <c r="Y13" s="8">
        <v>17396</v>
      </c>
      <c r="Z13" s="8">
        <v>17388</v>
      </c>
      <c r="AA13" s="8">
        <v>15443</v>
      </c>
      <c r="AB13" s="8">
        <f t="shared" si="3"/>
        <v>15443</v>
      </c>
      <c r="AC13" s="8">
        <f t="shared" si="3"/>
        <v>15443</v>
      </c>
      <c r="AD13" s="8">
        <f t="shared" si="3"/>
        <v>15443</v>
      </c>
      <c r="AE13" s="8">
        <f t="shared" si="3"/>
        <v>15443</v>
      </c>
      <c r="AF13" s="8">
        <f t="shared" si="3"/>
        <v>15443</v>
      </c>
      <c r="AG13" s="8">
        <f t="shared" si="3"/>
        <v>15443</v>
      </c>
      <c r="AH13" s="8">
        <v>14667</v>
      </c>
      <c r="AI13" s="8">
        <f t="shared" si="3"/>
        <v>14667</v>
      </c>
      <c r="AJ13" s="8">
        <f t="shared" si="3"/>
        <v>14667</v>
      </c>
      <c r="AK13" s="8">
        <f t="shared" si="3"/>
        <v>14667</v>
      </c>
      <c r="AL13" s="8">
        <f t="shared" si="3"/>
        <v>14667</v>
      </c>
      <c r="AM13" s="8">
        <v>18093</v>
      </c>
      <c r="AN13" s="9">
        <v>18093</v>
      </c>
      <c r="AO13" s="9">
        <v>18099</v>
      </c>
      <c r="AP13" s="9">
        <v>17706</v>
      </c>
      <c r="AQ13" s="10">
        <v>18064</v>
      </c>
      <c r="AR13" s="9">
        <v>17807</v>
      </c>
      <c r="AS13" s="9">
        <v>15335</v>
      </c>
      <c r="AT13" s="9">
        <v>15320</v>
      </c>
      <c r="AU13" s="9">
        <v>14565</v>
      </c>
      <c r="AV13" s="9">
        <v>14392</v>
      </c>
      <c r="AW13" s="9">
        <v>14392</v>
      </c>
      <c r="AX13" s="9">
        <v>19584</v>
      </c>
      <c r="AY13" s="11">
        <v>19588</v>
      </c>
      <c r="AZ13" s="8">
        <f t="shared" si="4"/>
        <v>19588</v>
      </c>
      <c r="BA13" s="8">
        <f t="shared" si="4"/>
        <v>19588</v>
      </c>
      <c r="BB13" s="8" t="e">
        <f>VLOOKUP(BB2,[1]!Tab1.67[[#All],[N° Semaine]:[SoH + Transit]],4,FALSE)</f>
        <v>#REF!</v>
      </c>
      <c r="BC13" s="8" t="e">
        <f>VLOOKUP(BC2,[1]!Tab1.67[[#All],[N° Semaine]:[SoH + Transit]],4,FALSE)</f>
        <v>#REF!</v>
      </c>
    </row>
    <row r="14" spans="1:69" s="12" customFormat="1" x14ac:dyDescent="0.25">
      <c r="A14" s="23"/>
      <c r="B14" s="12" t="s">
        <v>63</v>
      </c>
      <c r="C14" s="13">
        <v>13360</v>
      </c>
      <c r="D14" s="13">
        <v>13360</v>
      </c>
      <c r="E14" s="13">
        <v>13447</v>
      </c>
      <c r="F14" s="13">
        <v>12846</v>
      </c>
      <c r="G14" s="13">
        <v>13522</v>
      </c>
      <c r="H14" s="13">
        <v>13464</v>
      </c>
      <c r="I14" s="13">
        <v>13244</v>
      </c>
      <c r="J14" s="13">
        <v>12778</v>
      </c>
      <c r="K14" s="13">
        <v>12107</v>
      </c>
      <c r="L14" s="13">
        <v>12194</v>
      </c>
      <c r="M14" s="13">
        <v>11877</v>
      </c>
      <c r="N14" s="13">
        <v>12446</v>
      </c>
      <c r="O14" s="13">
        <v>12308</v>
      </c>
      <c r="P14" s="13">
        <v>12035</v>
      </c>
      <c r="Q14" s="13">
        <v>11473</v>
      </c>
      <c r="R14" s="13">
        <v>11473</v>
      </c>
      <c r="S14" s="13">
        <v>11854</v>
      </c>
      <c r="T14" s="13">
        <v>11174</v>
      </c>
      <c r="U14" s="13">
        <v>11780</v>
      </c>
      <c r="V14" s="13">
        <v>12123</v>
      </c>
      <c r="W14" s="13">
        <v>11651</v>
      </c>
      <c r="X14" s="13">
        <v>11255</v>
      </c>
      <c r="Y14" s="13">
        <v>10921</v>
      </c>
      <c r="Z14" s="13">
        <v>10954</v>
      </c>
      <c r="AA14" s="13">
        <v>10854</v>
      </c>
      <c r="AB14" s="13">
        <v>10899</v>
      </c>
      <c r="AC14" s="13">
        <v>10899</v>
      </c>
      <c r="AD14" s="13">
        <v>10811</v>
      </c>
      <c r="AE14" s="13">
        <v>15285</v>
      </c>
      <c r="AF14" s="13">
        <v>14193</v>
      </c>
      <c r="AG14" s="13">
        <v>14193</v>
      </c>
      <c r="AH14" s="13">
        <v>13758</v>
      </c>
      <c r="AI14" s="13">
        <v>15052</v>
      </c>
      <c r="AJ14" s="13">
        <v>15773</v>
      </c>
      <c r="AK14" s="14">
        <v>15220</v>
      </c>
      <c r="AL14" s="14">
        <v>17190</v>
      </c>
      <c r="AM14" s="15">
        <v>18016</v>
      </c>
      <c r="AN14" s="15">
        <v>18016</v>
      </c>
      <c r="AO14" s="15">
        <v>17730</v>
      </c>
      <c r="AP14" s="15">
        <v>17447</v>
      </c>
      <c r="AQ14" s="16">
        <v>17857</v>
      </c>
      <c r="AR14" s="15">
        <v>17769</v>
      </c>
      <c r="AS14" s="15">
        <v>15869</v>
      </c>
      <c r="AT14" s="15">
        <v>16083</v>
      </c>
      <c r="AU14" s="15">
        <v>16380</v>
      </c>
      <c r="AV14" s="15">
        <v>16235</v>
      </c>
      <c r="AW14" s="15">
        <v>15669</v>
      </c>
      <c r="AX14" s="15">
        <v>21009</v>
      </c>
      <c r="AY14" s="17">
        <v>21988</v>
      </c>
      <c r="AZ14" s="13">
        <f>+AY14</f>
        <v>21988</v>
      </c>
      <c r="BA14" s="13">
        <f>+AZ14</f>
        <v>21988</v>
      </c>
      <c r="BB14" s="13" t="e">
        <f>VLOOKUP(BB2,[1]!Tab1.67[[#All],[N° Semaine]:[SoH + Transit]],5,FALSE)</f>
        <v>#REF!</v>
      </c>
      <c r="BC14" s="13" t="e">
        <f>VLOOKUP(BC2,[1]!Tab1.67[[#All],[N° Semaine]:[SoH + Transit]],5,FALSE)</f>
        <v>#REF!</v>
      </c>
      <c r="BD14" s="13"/>
    </row>
    <row r="15" spans="1:69" x14ac:dyDescent="0.25">
      <c r="A15" s="23" t="s">
        <v>65</v>
      </c>
      <c r="B15" t="s">
        <v>60</v>
      </c>
      <c r="C15" s="8">
        <v>20196</v>
      </c>
      <c r="D15" s="8">
        <v>20196</v>
      </c>
      <c r="E15" s="8">
        <v>20144</v>
      </c>
      <c r="F15" s="8">
        <v>20030</v>
      </c>
      <c r="G15" s="8">
        <v>20030</v>
      </c>
      <c r="H15" s="8">
        <v>19928</v>
      </c>
      <c r="I15" s="8">
        <v>20090</v>
      </c>
      <c r="J15" s="8">
        <v>20087</v>
      </c>
      <c r="K15" s="8">
        <v>20085</v>
      </c>
      <c r="L15" s="8">
        <v>20223</v>
      </c>
      <c r="M15" s="8">
        <v>20234</v>
      </c>
      <c r="N15" s="8">
        <v>20271</v>
      </c>
      <c r="O15" s="8">
        <v>20498</v>
      </c>
      <c r="P15" s="19">
        <v>20500</v>
      </c>
      <c r="Q15" s="8">
        <v>20500</v>
      </c>
      <c r="R15" s="8">
        <v>21699</v>
      </c>
      <c r="S15" s="8">
        <v>21654</v>
      </c>
      <c r="T15" s="8">
        <v>21769</v>
      </c>
      <c r="U15" s="8">
        <v>21687</v>
      </c>
      <c r="V15" s="8">
        <v>21633</v>
      </c>
      <c r="W15" s="8">
        <v>21633</v>
      </c>
      <c r="X15" s="8">
        <v>20455</v>
      </c>
      <c r="Y15" s="8">
        <v>20455</v>
      </c>
      <c r="Z15" s="8">
        <v>20442</v>
      </c>
      <c r="AA15" s="8">
        <f>+Z15</f>
        <v>20442</v>
      </c>
      <c r="AB15" s="8">
        <f t="shared" ref="AB15:AM17" si="5">+AA15</f>
        <v>20442</v>
      </c>
      <c r="AC15" s="8">
        <f t="shared" si="5"/>
        <v>20442</v>
      </c>
      <c r="AD15" s="8">
        <f t="shared" si="5"/>
        <v>20442</v>
      </c>
      <c r="AE15" s="8">
        <f t="shared" si="5"/>
        <v>20442</v>
      </c>
      <c r="AF15" s="8">
        <f t="shared" si="5"/>
        <v>20442</v>
      </c>
      <c r="AG15" s="20">
        <f t="shared" si="5"/>
        <v>20442</v>
      </c>
      <c r="AH15" s="8">
        <v>21183</v>
      </c>
      <c r="AI15" s="8">
        <f t="shared" si="5"/>
        <v>21183</v>
      </c>
      <c r="AJ15" s="8">
        <f t="shared" si="5"/>
        <v>21183</v>
      </c>
      <c r="AK15" s="8">
        <f t="shared" si="5"/>
        <v>21183</v>
      </c>
      <c r="AL15" s="8">
        <f t="shared" si="5"/>
        <v>21183</v>
      </c>
      <c r="AM15" s="8">
        <f t="shared" si="5"/>
        <v>21183</v>
      </c>
      <c r="AN15" s="9">
        <v>21012</v>
      </c>
      <c r="AO15" s="9">
        <v>21025</v>
      </c>
      <c r="AP15" s="9">
        <v>21010</v>
      </c>
      <c r="AQ15" s="10">
        <v>20991</v>
      </c>
      <c r="AR15" s="9">
        <v>21004</v>
      </c>
      <c r="AS15" s="9">
        <v>21008</v>
      </c>
      <c r="AT15" s="9">
        <v>21021</v>
      </c>
      <c r="AU15" s="9">
        <v>21056</v>
      </c>
      <c r="AV15" s="9">
        <v>21051</v>
      </c>
      <c r="AW15" s="9">
        <v>21066</v>
      </c>
      <c r="AX15" s="9">
        <v>21076</v>
      </c>
      <c r="AY15" s="11">
        <v>21076</v>
      </c>
      <c r="AZ15" s="8">
        <f t="shared" ref="AB15:AZ17" si="6">+AY15</f>
        <v>21076</v>
      </c>
      <c r="BA15" s="8">
        <f>+AZ15</f>
        <v>21076</v>
      </c>
      <c r="BB15" s="8" t="e">
        <f>VLOOKUP(BB2,[1]!TabPCF[[#All],[N° Semaine]:[SoH + Transit]],2,FALSE)</f>
        <v>#REF!</v>
      </c>
      <c r="BC15" s="8" t="e">
        <f>VLOOKUP(BC2,[1]!TabPCF[[#All],[N° Semaine]:[SoH + Transit]],2,FALSE)</f>
        <v>#REF!</v>
      </c>
    </row>
    <row r="16" spans="1:69" x14ac:dyDescent="0.25">
      <c r="A16" s="23"/>
      <c r="B16" t="s">
        <v>61</v>
      </c>
      <c r="C16" s="8">
        <v>33440</v>
      </c>
      <c r="D16" s="8">
        <v>33440</v>
      </c>
      <c r="E16" s="8">
        <v>33388</v>
      </c>
      <c r="F16" s="8">
        <v>33274</v>
      </c>
      <c r="G16" s="8">
        <v>33274</v>
      </c>
      <c r="H16" s="8">
        <v>33172</v>
      </c>
      <c r="I16" s="8">
        <v>33334</v>
      </c>
      <c r="J16" s="8">
        <v>33331</v>
      </c>
      <c r="K16" s="8">
        <v>33329</v>
      </c>
      <c r="L16" s="8">
        <v>33467</v>
      </c>
      <c r="M16" s="8">
        <v>33478</v>
      </c>
      <c r="N16" s="8">
        <v>33515</v>
      </c>
      <c r="O16" s="8">
        <v>33742</v>
      </c>
      <c r="P16" s="8">
        <v>34221</v>
      </c>
      <c r="Q16" s="8">
        <v>34221</v>
      </c>
      <c r="R16" s="8">
        <v>35420</v>
      </c>
      <c r="S16" s="8">
        <v>35375</v>
      </c>
      <c r="T16" s="8">
        <v>35490</v>
      </c>
      <c r="U16" s="8">
        <v>35408</v>
      </c>
      <c r="V16" s="8">
        <v>35354</v>
      </c>
      <c r="W16" s="8">
        <v>35354</v>
      </c>
      <c r="X16" s="8">
        <v>33699</v>
      </c>
      <c r="Y16" s="8">
        <v>33699</v>
      </c>
      <c r="Z16" s="8">
        <v>33686</v>
      </c>
      <c r="AA16" s="8">
        <f>+Z16</f>
        <v>33686</v>
      </c>
      <c r="AB16" s="8">
        <f t="shared" si="6"/>
        <v>33686</v>
      </c>
      <c r="AC16" s="8">
        <f t="shared" si="6"/>
        <v>33686</v>
      </c>
      <c r="AD16" s="8">
        <f t="shared" si="6"/>
        <v>33686</v>
      </c>
      <c r="AE16" s="8">
        <f t="shared" si="6"/>
        <v>33686</v>
      </c>
      <c r="AF16" s="8">
        <f t="shared" si="6"/>
        <v>33686</v>
      </c>
      <c r="AG16" s="20">
        <f t="shared" si="6"/>
        <v>33686</v>
      </c>
      <c r="AH16" s="8">
        <v>34906</v>
      </c>
      <c r="AI16" s="8">
        <f t="shared" si="6"/>
        <v>34906</v>
      </c>
      <c r="AJ16" s="8">
        <f t="shared" si="6"/>
        <v>34906</v>
      </c>
      <c r="AK16" s="8">
        <f t="shared" si="6"/>
        <v>34906</v>
      </c>
      <c r="AL16" s="8">
        <f t="shared" si="6"/>
        <v>34906</v>
      </c>
      <c r="AM16" s="8">
        <f t="shared" si="6"/>
        <v>34906</v>
      </c>
      <c r="AN16" s="9">
        <v>34738</v>
      </c>
      <c r="AO16" s="9">
        <v>34751</v>
      </c>
      <c r="AP16" s="9">
        <v>34753</v>
      </c>
      <c r="AQ16" s="10">
        <v>34729</v>
      </c>
      <c r="AR16" s="9">
        <v>33704</v>
      </c>
      <c r="AS16" s="9">
        <v>34743</v>
      </c>
      <c r="AT16" s="9">
        <v>33719</v>
      </c>
      <c r="AU16" s="9">
        <v>33752</v>
      </c>
      <c r="AV16" s="9">
        <v>33746</v>
      </c>
      <c r="AW16" s="9">
        <v>33761</v>
      </c>
      <c r="AX16" s="9">
        <v>33765</v>
      </c>
      <c r="AY16" s="11">
        <v>33766</v>
      </c>
      <c r="AZ16" s="8">
        <f t="shared" si="6"/>
        <v>33766</v>
      </c>
      <c r="BA16" s="8">
        <f>+AZ16</f>
        <v>33766</v>
      </c>
      <c r="BB16" s="8" t="e">
        <f>VLOOKUP(BB2,[1]!TabPCF[[#All],[N° Semaine]:[SoH + Transit]],3,FALSE)</f>
        <v>#REF!</v>
      </c>
      <c r="BC16" s="8" t="e">
        <f>VLOOKUP(BC2,[1]!TabPCF[[#All],[N° Semaine]:[SoH + Transit]],3,FALSE)</f>
        <v>#REF!</v>
      </c>
    </row>
    <row r="17" spans="1:56" x14ac:dyDescent="0.25">
      <c r="A17" s="23"/>
      <c r="B17" t="s">
        <v>62</v>
      </c>
      <c r="C17" s="8">
        <v>56634</v>
      </c>
      <c r="D17" s="8">
        <v>56634</v>
      </c>
      <c r="E17" s="8">
        <v>56558</v>
      </c>
      <c r="F17" s="8">
        <v>56385</v>
      </c>
      <c r="G17" s="8">
        <v>56385</v>
      </c>
      <c r="H17" s="8">
        <v>56230</v>
      </c>
      <c r="I17" s="8">
        <v>56473</v>
      </c>
      <c r="J17" s="8">
        <v>56469</v>
      </c>
      <c r="K17" s="8">
        <v>56465</v>
      </c>
      <c r="L17" s="8">
        <v>56673</v>
      </c>
      <c r="M17" s="8">
        <v>56690</v>
      </c>
      <c r="N17" s="8">
        <v>56744</v>
      </c>
      <c r="O17" s="8">
        <v>57086</v>
      </c>
      <c r="P17" s="8">
        <v>57568</v>
      </c>
      <c r="Q17" s="8">
        <v>57568</v>
      </c>
      <c r="R17" s="8">
        <v>59501</v>
      </c>
      <c r="S17" s="8">
        <v>59435</v>
      </c>
      <c r="T17" s="8">
        <v>59607</v>
      </c>
      <c r="U17" s="8">
        <v>59486</v>
      </c>
      <c r="V17" s="8">
        <v>59404</v>
      </c>
      <c r="W17" s="8">
        <v>59404</v>
      </c>
      <c r="X17" s="8">
        <v>57026</v>
      </c>
      <c r="Y17" s="8">
        <v>57026</v>
      </c>
      <c r="Z17" s="8">
        <v>57007</v>
      </c>
      <c r="AA17" s="8">
        <f>+Z17</f>
        <v>57007</v>
      </c>
      <c r="AB17" s="8">
        <f t="shared" si="6"/>
        <v>57007</v>
      </c>
      <c r="AC17" s="8">
        <f t="shared" si="6"/>
        <v>57007</v>
      </c>
      <c r="AD17" s="8">
        <f t="shared" si="6"/>
        <v>57007</v>
      </c>
      <c r="AE17" s="8">
        <f t="shared" si="6"/>
        <v>57007</v>
      </c>
      <c r="AF17" s="8">
        <f t="shared" si="6"/>
        <v>57007</v>
      </c>
      <c r="AG17" s="20">
        <f t="shared" si="6"/>
        <v>57007</v>
      </c>
      <c r="AH17" s="8">
        <v>58364</v>
      </c>
      <c r="AI17" s="8">
        <f t="shared" si="6"/>
        <v>58364</v>
      </c>
      <c r="AJ17" s="8">
        <f t="shared" si="6"/>
        <v>58364</v>
      </c>
      <c r="AK17" s="8">
        <f t="shared" si="6"/>
        <v>58364</v>
      </c>
      <c r="AL17" s="8">
        <f t="shared" si="6"/>
        <v>58364</v>
      </c>
      <c r="AM17" s="8">
        <f t="shared" si="6"/>
        <v>58364</v>
      </c>
      <c r="AN17" s="9">
        <v>58119</v>
      </c>
      <c r="AO17" s="9">
        <v>58139</v>
      </c>
      <c r="AP17" s="9">
        <v>58185</v>
      </c>
      <c r="AQ17" s="10">
        <v>58151</v>
      </c>
      <c r="AR17" s="9">
        <v>56339</v>
      </c>
      <c r="AS17" s="9">
        <v>58166</v>
      </c>
      <c r="AT17" s="9">
        <v>56359</v>
      </c>
      <c r="AU17" s="9">
        <v>56408</v>
      </c>
      <c r="AV17" s="9">
        <v>56400</v>
      </c>
      <c r="AW17" s="9">
        <v>56422</v>
      </c>
      <c r="AX17" s="9">
        <v>56415</v>
      </c>
      <c r="AY17" s="11">
        <v>56415</v>
      </c>
      <c r="AZ17" s="8">
        <f t="shared" si="6"/>
        <v>56415</v>
      </c>
      <c r="BA17" s="8">
        <f>+AZ17</f>
        <v>56415</v>
      </c>
      <c r="BB17" s="8" t="e">
        <f>VLOOKUP(BB2,[1]!TabPCF[[#All],[N° Semaine]:[SoH + Transit]],4,FALSE)</f>
        <v>#REF!</v>
      </c>
      <c r="BC17" s="8" t="e">
        <f>VLOOKUP(BC2,[1]!TabPCF[[#All],[N° Semaine]:[SoH + Transit]],4,FALSE)</f>
        <v>#REF!</v>
      </c>
    </row>
    <row r="18" spans="1:56" s="12" customFormat="1" x14ac:dyDescent="0.25">
      <c r="A18" s="23"/>
      <c r="B18" s="12" t="s">
        <v>63</v>
      </c>
      <c r="C18" s="13">
        <v>29533</v>
      </c>
      <c r="D18" s="13">
        <v>29533</v>
      </c>
      <c r="E18" s="13">
        <v>29354</v>
      </c>
      <c r="F18" s="13">
        <v>30982</v>
      </c>
      <c r="G18" s="13">
        <v>29770</v>
      </c>
      <c r="H18" s="13">
        <v>27488</v>
      </c>
      <c r="I18" s="13">
        <v>26882</v>
      </c>
      <c r="J18" s="13">
        <v>28794</v>
      </c>
      <c r="K18" s="13">
        <v>28969</v>
      </c>
      <c r="L18" s="13">
        <v>28616</v>
      </c>
      <c r="M18" s="13">
        <v>29213</v>
      </c>
      <c r="N18" s="13">
        <v>32087</v>
      </c>
      <c r="O18" s="13">
        <v>29262</v>
      </c>
      <c r="P18" s="13">
        <v>30318</v>
      </c>
      <c r="Q18" s="13">
        <v>30318</v>
      </c>
      <c r="R18" s="13">
        <v>32201</v>
      </c>
      <c r="S18" s="13">
        <v>33019</v>
      </c>
      <c r="T18" s="13">
        <v>31629</v>
      </c>
      <c r="U18" s="13">
        <v>31239</v>
      </c>
      <c r="V18" s="13">
        <v>36575</v>
      </c>
      <c r="W18" s="13">
        <v>36575</v>
      </c>
      <c r="X18" s="13">
        <v>36691</v>
      </c>
      <c r="Y18" s="13">
        <v>37041</v>
      </c>
      <c r="Z18" s="13">
        <v>38172</v>
      </c>
      <c r="AA18" s="13">
        <v>38357</v>
      </c>
      <c r="AB18" s="13">
        <v>43231</v>
      </c>
      <c r="AC18" s="13">
        <v>43231</v>
      </c>
      <c r="AD18" s="13">
        <v>47877</v>
      </c>
      <c r="AE18" s="13">
        <v>46908</v>
      </c>
      <c r="AF18" s="13">
        <v>45912</v>
      </c>
      <c r="AG18" s="20"/>
      <c r="AH18" s="13">
        <v>43760</v>
      </c>
      <c r="AI18" s="13">
        <v>44954</v>
      </c>
      <c r="AJ18" s="13">
        <v>45474</v>
      </c>
      <c r="AK18" s="14">
        <v>47944</v>
      </c>
      <c r="AL18" s="15">
        <v>47428</v>
      </c>
      <c r="AM18" s="13">
        <v>47703</v>
      </c>
      <c r="AN18" s="15">
        <v>47703</v>
      </c>
      <c r="AO18" s="15">
        <v>47433</v>
      </c>
      <c r="AP18" s="15">
        <v>47177</v>
      </c>
      <c r="AQ18" s="15">
        <v>49063</v>
      </c>
      <c r="AR18" s="15">
        <v>44261</v>
      </c>
      <c r="AS18" s="15">
        <v>48375</v>
      </c>
      <c r="AT18" s="15">
        <v>44589</v>
      </c>
      <c r="AU18" s="15">
        <v>40654</v>
      </c>
      <c r="AV18" s="15">
        <v>39827</v>
      </c>
      <c r="AW18" s="15">
        <v>38289</v>
      </c>
      <c r="AX18" s="15">
        <v>37933</v>
      </c>
      <c r="AY18" s="17">
        <v>38017</v>
      </c>
      <c r="AZ18" s="13">
        <f>AY18</f>
        <v>38017</v>
      </c>
      <c r="BA18" s="13">
        <f>AZ18</f>
        <v>38017</v>
      </c>
      <c r="BB18" s="13" t="e">
        <f>VLOOKUP(BB2,[1]!TabPCF[[#All],[N° Semaine]:[SoH + Transit]],5,FALSE)</f>
        <v>#REF!</v>
      </c>
      <c r="BC18" s="13" t="e">
        <f>VLOOKUP(BC2,[1]!TabPCF[[#All],[N° Semaine]:[SoH + Transit]],5,FALSE)</f>
        <v>#REF!</v>
      </c>
      <c r="BD18" s="13"/>
    </row>
    <row r="19" spans="1:56" x14ac:dyDescent="0.25">
      <c r="A19" s="23" t="s">
        <v>66</v>
      </c>
      <c r="B19" s="21" t="s">
        <v>60</v>
      </c>
      <c r="C19" s="22">
        <f t="shared" ref="C19:AL22" si="7">C3+C7+C11</f>
        <v>70535</v>
      </c>
      <c r="D19" s="22">
        <f t="shared" si="7"/>
        <v>70535</v>
      </c>
      <c r="E19" s="22">
        <f t="shared" si="7"/>
        <v>70932</v>
      </c>
      <c r="F19" s="22">
        <f t="shared" si="7"/>
        <v>68639</v>
      </c>
      <c r="G19" s="22">
        <f t="shared" si="7"/>
        <v>68639</v>
      </c>
      <c r="H19" s="22">
        <f t="shared" si="7"/>
        <v>68200</v>
      </c>
      <c r="I19" s="22">
        <f t="shared" si="7"/>
        <v>70187</v>
      </c>
      <c r="J19" s="22">
        <f t="shared" si="7"/>
        <v>70214</v>
      </c>
      <c r="K19" s="22">
        <f t="shared" si="7"/>
        <v>69727</v>
      </c>
      <c r="L19" s="22">
        <f t="shared" si="7"/>
        <v>49730</v>
      </c>
      <c r="M19" s="22">
        <f t="shared" si="7"/>
        <v>49683</v>
      </c>
      <c r="N19" s="22">
        <f t="shared" si="7"/>
        <v>49929</v>
      </c>
      <c r="O19" s="22">
        <f t="shared" si="7"/>
        <v>49992</v>
      </c>
      <c r="P19" s="22">
        <f t="shared" si="7"/>
        <v>50144</v>
      </c>
      <c r="Q19" s="22">
        <f t="shared" si="7"/>
        <v>55082</v>
      </c>
      <c r="R19" s="22">
        <f t="shared" si="7"/>
        <v>55082</v>
      </c>
      <c r="S19" s="22">
        <f t="shared" si="7"/>
        <v>53282</v>
      </c>
      <c r="T19" s="22">
        <f t="shared" si="7"/>
        <v>50106</v>
      </c>
      <c r="U19" s="22">
        <f t="shared" si="7"/>
        <v>49987</v>
      </c>
      <c r="V19" s="22">
        <f t="shared" si="7"/>
        <v>42676</v>
      </c>
      <c r="W19" s="22">
        <f t="shared" si="7"/>
        <v>37806</v>
      </c>
      <c r="X19" s="22">
        <f t="shared" si="7"/>
        <v>37797</v>
      </c>
      <c r="Y19" s="22">
        <f t="shared" si="7"/>
        <v>41331</v>
      </c>
      <c r="Z19" s="22">
        <f t="shared" si="7"/>
        <v>42999</v>
      </c>
      <c r="AA19" s="22">
        <f t="shared" si="7"/>
        <v>40603</v>
      </c>
      <c r="AB19" s="22">
        <f t="shared" si="7"/>
        <v>40603</v>
      </c>
      <c r="AC19" s="22">
        <f t="shared" si="7"/>
        <v>40603</v>
      </c>
      <c r="AD19" s="22">
        <f t="shared" si="7"/>
        <v>40603</v>
      </c>
      <c r="AE19" s="22">
        <f t="shared" si="7"/>
        <v>40603</v>
      </c>
      <c r="AF19" s="22">
        <f t="shared" si="7"/>
        <v>40603</v>
      </c>
      <c r="AG19" s="22">
        <f t="shared" si="7"/>
        <v>40603</v>
      </c>
      <c r="AH19" s="22">
        <f t="shared" si="7"/>
        <v>24282</v>
      </c>
      <c r="AI19" s="22">
        <f t="shared" si="7"/>
        <v>24282</v>
      </c>
      <c r="AJ19" s="22">
        <f t="shared" si="7"/>
        <v>24282</v>
      </c>
      <c r="AK19" s="22">
        <f t="shared" si="7"/>
        <v>24282</v>
      </c>
      <c r="AL19" s="22">
        <f t="shared" si="7"/>
        <v>24282</v>
      </c>
      <c r="AM19" s="22">
        <f>AM3+AM7+AM11</f>
        <v>28189</v>
      </c>
      <c r="AN19" s="22">
        <f t="shared" ref="AN19:BB19" si="8">AN3+AN7+AN11</f>
        <v>28189</v>
      </c>
      <c r="AO19" s="22">
        <f t="shared" si="8"/>
        <v>27903</v>
      </c>
      <c r="AP19" s="22">
        <f t="shared" si="8"/>
        <v>24138</v>
      </c>
      <c r="AQ19" s="22">
        <f t="shared" si="8"/>
        <v>27589</v>
      </c>
      <c r="AR19" s="22">
        <f t="shared" si="8"/>
        <v>23967</v>
      </c>
      <c r="AS19" s="22">
        <f t="shared" si="8"/>
        <v>27521</v>
      </c>
      <c r="AT19" s="22">
        <f t="shared" si="8"/>
        <v>24172</v>
      </c>
      <c r="AU19" s="22">
        <f t="shared" si="8"/>
        <v>24630</v>
      </c>
      <c r="AV19" s="22">
        <f t="shared" si="8"/>
        <v>23719</v>
      </c>
      <c r="AW19" s="22">
        <f t="shared" si="8"/>
        <v>23678</v>
      </c>
      <c r="AX19" s="22">
        <f t="shared" si="8"/>
        <v>22311</v>
      </c>
      <c r="AY19" s="22">
        <f t="shared" si="8"/>
        <v>22305</v>
      </c>
      <c r="AZ19" s="22">
        <f t="shared" si="8"/>
        <v>34331</v>
      </c>
      <c r="BA19" s="22" t="e">
        <f t="shared" si="8"/>
        <v>#REF!</v>
      </c>
      <c r="BB19" s="22" t="e">
        <f t="shared" si="8"/>
        <v>#REF!</v>
      </c>
      <c r="BC19" s="22" t="e">
        <f t="shared" ref="BC19" si="9">BC3+BC7+BC11</f>
        <v>#REF!</v>
      </c>
    </row>
    <row r="20" spans="1:56" x14ac:dyDescent="0.25">
      <c r="A20" s="23"/>
      <c r="B20" s="21" t="s">
        <v>61</v>
      </c>
      <c r="C20" s="22">
        <f t="shared" si="7"/>
        <v>118160</v>
      </c>
      <c r="D20" s="22">
        <f t="shared" si="7"/>
        <v>118160</v>
      </c>
      <c r="E20" s="22">
        <f t="shared" si="7"/>
        <v>118567</v>
      </c>
      <c r="F20" s="22">
        <f t="shared" si="7"/>
        <v>116311</v>
      </c>
      <c r="G20" s="22">
        <f t="shared" si="7"/>
        <v>116652</v>
      </c>
      <c r="H20" s="22">
        <f t="shared" si="7"/>
        <v>116257</v>
      </c>
      <c r="I20" s="22">
        <f t="shared" si="7"/>
        <v>118179</v>
      </c>
      <c r="J20" s="22">
        <f t="shared" si="7"/>
        <v>118153</v>
      </c>
      <c r="K20" s="22">
        <f t="shared" si="7"/>
        <v>118670</v>
      </c>
      <c r="L20" s="22">
        <f t="shared" si="7"/>
        <v>94544</v>
      </c>
      <c r="M20" s="22">
        <f t="shared" si="7"/>
        <v>94398</v>
      </c>
      <c r="N20" s="22">
        <f t="shared" si="7"/>
        <v>92567</v>
      </c>
      <c r="O20" s="22">
        <f t="shared" si="7"/>
        <v>92550</v>
      </c>
      <c r="P20" s="22">
        <f t="shared" si="7"/>
        <v>92803</v>
      </c>
      <c r="Q20" s="22">
        <f t="shared" si="7"/>
        <v>97698</v>
      </c>
      <c r="R20" s="22">
        <f t="shared" si="7"/>
        <v>97698</v>
      </c>
      <c r="S20" s="22">
        <f t="shared" si="7"/>
        <v>95891</v>
      </c>
      <c r="T20" s="22">
        <f t="shared" si="7"/>
        <v>92899</v>
      </c>
      <c r="U20" s="22">
        <f t="shared" si="7"/>
        <v>92760</v>
      </c>
      <c r="V20" s="22">
        <f t="shared" si="7"/>
        <v>85609</v>
      </c>
      <c r="W20" s="22">
        <f t="shared" si="7"/>
        <v>78876</v>
      </c>
      <c r="X20" s="22">
        <f t="shared" si="7"/>
        <v>77515</v>
      </c>
      <c r="Y20" s="22">
        <f t="shared" si="7"/>
        <v>79795</v>
      </c>
      <c r="Z20" s="22">
        <f t="shared" si="7"/>
        <v>81947</v>
      </c>
      <c r="AA20" s="22">
        <f t="shared" si="7"/>
        <v>79415</v>
      </c>
      <c r="AB20" s="22">
        <f t="shared" si="7"/>
        <v>79415</v>
      </c>
      <c r="AC20" s="22">
        <f t="shared" si="7"/>
        <v>79415</v>
      </c>
      <c r="AD20" s="22">
        <f t="shared" si="7"/>
        <v>79415</v>
      </c>
      <c r="AE20" s="22">
        <f t="shared" si="7"/>
        <v>79415</v>
      </c>
      <c r="AF20" s="22">
        <f t="shared" si="7"/>
        <v>79415</v>
      </c>
      <c r="AG20" s="22">
        <f t="shared" si="7"/>
        <v>79415</v>
      </c>
      <c r="AH20" s="22">
        <f t="shared" si="7"/>
        <v>62299</v>
      </c>
      <c r="AI20" s="22">
        <f t="shared" si="7"/>
        <v>62299</v>
      </c>
      <c r="AJ20" s="22">
        <f t="shared" si="7"/>
        <v>62299</v>
      </c>
      <c r="AK20" s="22">
        <f t="shared" si="7"/>
        <v>62299</v>
      </c>
      <c r="AL20" s="22">
        <f t="shared" si="7"/>
        <v>62299</v>
      </c>
      <c r="AM20" s="22">
        <f t="shared" ref="AM20:BB22" si="10">AM4+AM8+AM12</f>
        <v>66572</v>
      </c>
      <c r="AN20" s="22">
        <f t="shared" si="10"/>
        <v>66572</v>
      </c>
      <c r="AO20" s="22">
        <f t="shared" si="10"/>
        <v>66303</v>
      </c>
      <c r="AP20" s="22">
        <f t="shared" si="10"/>
        <v>61344</v>
      </c>
      <c r="AQ20" s="22">
        <f t="shared" si="10"/>
        <v>66049</v>
      </c>
      <c r="AR20" s="22">
        <f t="shared" si="10"/>
        <v>61183</v>
      </c>
      <c r="AS20" s="22">
        <f t="shared" si="10"/>
        <v>58737</v>
      </c>
      <c r="AT20" s="22">
        <f t="shared" si="10"/>
        <v>54750</v>
      </c>
      <c r="AU20" s="22">
        <f t="shared" si="10"/>
        <v>55293</v>
      </c>
      <c r="AV20" s="22">
        <f t="shared" si="10"/>
        <v>54505</v>
      </c>
      <c r="AW20" s="22">
        <f t="shared" si="10"/>
        <v>54258</v>
      </c>
      <c r="AX20" s="22">
        <f t="shared" si="10"/>
        <v>47908</v>
      </c>
      <c r="AY20" s="22">
        <f t="shared" si="10"/>
        <v>47899</v>
      </c>
      <c r="AZ20" s="22">
        <f t="shared" si="10"/>
        <v>61700</v>
      </c>
      <c r="BA20" s="22" t="e">
        <f t="shared" si="10"/>
        <v>#REF!</v>
      </c>
      <c r="BB20" s="22" t="e">
        <f t="shared" si="10"/>
        <v>#REF!</v>
      </c>
      <c r="BC20" s="22" t="e">
        <f t="shared" ref="BC20" si="11">BC4+BC8+BC12</f>
        <v>#REF!</v>
      </c>
    </row>
    <row r="21" spans="1:56" x14ac:dyDescent="0.25">
      <c r="A21" s="23"/>
      <c r="B21" s="21" t="s">
        <v>62</v>
      </c>
      <c r="C21" s="22">
        <f t="shared" si="7"/>
        <v>198706</v>
      </c>
      <c r="D21" s="22">
        <f t="shared" si="7"/>
        <v>198706</v>
      </c>
      <c r="E21" s="22">
        <f t="shared" si="7"/>
        <v>199322</v>
      </c>
      <c r="F21" s="22">
        <f t="shared" si="7"/>
        <v>195988</v>
      </c>
      <c r="G21" s="22">
        <f t="shared" si="7"/>
        <v>196689</v>
      </c>
      <c r="H21" s="22">
        <f t="shared" si="7"/>
        <v>196127</v>
      </c>
      <c r="I21" s="22">
        <f t="shared" si="7"/>
        <v>199018</v>
      </c>
      <c r="J21" s="22">
        <f t="shared" si="7"/>
        <v>198927</v>
      </c>
      <c r="K21" s="22">
        <f t="shared" si="7"/>
        <v>200254</v>
      </c>
      <c r="L21" s="22">
        <f t="shared" si="7"/>
        <v>162012</v>
      </c>
      <c r="M21" s="22">
        <f t="shared" si="7"/>
        <v>161770</v>
      </c>
      <c r="N21" s="22">
        <f t="shared" si="7"/>
        <v>157635</v>
      </c>
      <c r="O21" s="22">
        <f t="shared" si="7"/>
        <v>157597</v>
      </c>
      <c r="P21" s="22">
        <f t="shared" si="7"/>
        <v>158004</v>
      </c>
      <c r="Q21" s="22">
        <f t="shared" si="7"/>
        <v>165488</v>
      </c>
      <c r="R21" s="22">
        <f t="shared" si="7"/>
        <v>165488</v>
      </c>
      <c r="S21" s="22">
        <f t="shared" si="7"/>
        <v>162742</v>
      </c>
      <c r="T21" s="22">
        <f t="shared" si="7"/>
        <v>158442</v>
      </c>
      <c r="U21" s="22">
        <f t="shared" si="7"/>
        <v>158130</v>
      </c>
      <c r="V21" s="22">
        <f t="shared" si="7"/>
        <v>147581</v>
      </c>
      <c r="W21" s="22">
        <f t="shared" si="7"/>
        <v>137380</v>
      </c>
      <c r="X21" s="22">
        <f t="shared" si="7"/>
        <v>134677</v>
      </c>
      <c r="Y21" s="22">
        <f t="shared" si="7"/>
        <v>138071</v>
      </c>
      <c r="Z21" s="22">
        <f t="shared" si="7"/>
        <v>141562</v>
      </c>
      <c r="AA21" s="22">
        <f t="shared" si="7"/>
        <v>137702</v>
      </c>
      <c r="AB21" s="22">
        <f t="shared" si="7"/>
        <v>137702</v>
      </c>
      <c r="AC21" s="22">
        <f t="shared" si="7"/>
        <v>137702</v>
      </c>
      <c r="AD21" s="22">
        <f t="shared" si="7"/>
        <v>137702</v>
      </c>
      <c r="AE21" s="22">
        <f t="shared" si="7"/>
        <v>137702</v>
      </c>
      <c r="AF21" s="22">
        <f t="shared" si="7"/>
        <v>137702</v>
      </c>
      <c r="AG21" s="22">
        <f t="shared" si="7"/>
        <v>137702</v>
      </c>
      <c r="AH21" s="22">
        <f t="shared" si="7"/>
        <v>110060</v>
      </c>
      <c r="AI21" s="22">
        <f t="shared" si="7"/>
        <v>110060</v>
      </c>
      <c r="AJ21" s="22">
        <f t="shared" si="7"/>
        <v>110060</v>
      </c>
      <c r="AK21" s="22">
        <f t="shared" si="7"/>
        <v>110060</v>
      </c>
      <c r="AL21" s="22">
        <f t="shared" si="7"/>
        <v>110060</v>
      </c>
      <c r="AM21" s="22">
        <f t="shared" si="10"/>
        <v>115878</v>
      </c>
      <c r="AN21" s="22">
        <f t="shared" si="10"/>
        <v>115878</v>
      </c>
      <c r="AO21" s="22">
        <f t="shared" si="10"/>
        <v>115486</v>
      </c>
      <c r="AP21" s="22">
        <f t="shared" si="10"/>
        <v>107766</v>
      </c>
      <c r="AQ21" s="22">
        <f t="shared" si="10"/>
        <v>115228</v>
      </c>
      <c r="AR21" s="22">
        <f t="shared" si="10"/>
        <v>107516</v>
      </c>
      <c r="AS21" s="22">
        <f t="shared" si="10"/>
        <v>101199</v>
      </c>
      <c r="AT21" s="22">
        <f t="shared" si="10"/>
        <v>95058</v>
      </c>
      <c r="AU21" s="22">
        <f t="shared" si="10"/>
        <v>95959</v>
      </c>
      <c r="AV21" s="22">
        <f t="shared" si="10"/>
        <v>94627</v>
      </c>
      <c r="AW21" s="22">
        <f t="shared" si="10"/>
        <v>94216</v>
      </c>
      <c r="AX21" s="22">
        <f t="shared" si="10"/>
        <v>81978</v>
      </c>
      <c r="AY21" s="22">
        <f t="shared" si="10"/>
        <v>81983</v>
      </c>
      <c r="AZ21" s="22">
        <f t="shared" si="10"/>
        <v>103271</v>
      </c>
      <c r="BA21" s="22" t="e">
        <f t="shared" si="10"/>
        <v>#REF!</v>
      </c>
      <c r="BB21" s="22" t="e">
        <f t="shared" si="10"/>
        <v>#REF!</v>
      </c>
      <c r="BC21" s="22" t="e">
        <f t="shared" ref="BC21" si="12">BC5+BC9+BC13</f>
        <v>#REF!</v>
      </c>
    </row>
    <row r="22" spans="1:56" s="12" customFormat="1" x14ac:dyDescent="0.25">
      <c r="A22" s="23"/>
      <c r="B22" s="21" t="s">
        <v>63</v>
      </c>
      <c r="C22" s="22">
        <f t="shared" si="7"/>
        <v>111917</v>
      </c>
      <c r="D22" s="22">
        <f t="shared" si="7"/>
        <v>111917</v>
      </c>
      <c r="E22" s="22">
        <f t="shared" si="7"/>
        <v>144939</v>
      </c>
      <c r="F22" s="22">
        <f t="shared" si="7"/>
        <v>144770</v>
      </c>
      <c r="G22" s="22">
        <f t="shared" si="7"/>
        <v>142917</v>
      </c>
      <c r="H22" s="22">
        <f t="shared" si="7"/>
        <v>137237</v>
      </c>
      <c r="I22" s="22">
        <f t="shared" si="7"/>
        <v>131612</v>
      </c>
      <c r="J22" s="22">
        <f t="shared" si="7"/>
        <v>133235</v>
      </c>
      <c r="K22" s="22">
        <f t="shared" si="7"/>
        <v>96173</v>
      </c>
      <c r="L22" s="22">
        <f t="shared" si="7"/>
        <v>75288</v>
      </c>
      <c r="M22" s="22">
        <f t="shared" si="7"/>
        <v>73583</v>
      </c>
      <c r="N22" s="22">
        <f t="shared" si="7"/>
        <v>73427</v>
      </c>
      <c r="O22" s="22">
        <f t="shared" si="7"/>
        <v>72508</v>
      </c>
      <c r="P22" s="22">
        <f t="shared" si="7"/>
        <v>70385</v>
      </c>
      <c r="Q22" s="22">
        <f t="shared" si="7"/>
        <v>70620</v>
      </c>
      <c r="R22" s="22">
        <f t="shared" si="7"/>
        <v>70620</v>
      </c>
      <c r="S22" s="22">
        <f t="shared" si="7"/>
        <v>75788</v>
      </c>
      <c r="T22" s="22">
        <f t="shared" si="7"/>
        <v>71383</v>
      </c>
      <c r="U22" s="22">
        <f t="shared" si="7"/>
        <v>75391</v>
      </c>
      <c r="V22" s="22">
        <f t="shared" si="7"/>
        <v>79213</v>
      </c>
      <c r="W22" s="22">
        <f t="shared" si="7"/>
        <v>80393</v>
      </c>
      <c r="X22" s="22">
        <f t="shared" si="7"/>
        <v>76892</v>
      </c>
      <c r="Y22" s="22">
        <f t="shared" si="7"/>
        <v>82818</v>
      </c>
      <c r="Z22" s="22">
        <f t="shared" si="7"/>
        <v>80882</v>
      </c>
      <c r="AA22" s="22">
        <f t="shared" si="7"/>
        <v>81868</v>
      </c>
      <c r="AB22" s="22">
        <f t="shared" si="7"/>
        <v>93488</v>
      </c>
      <c r="AC22" s="22">
        <f t="shared" si="7"/>
        <v>94548</v>
      </c>
      <c r="AD22" s="22">
        <f t="shared" si="7"/>
        <v>94276</v>
      </c>
      <c r="AE22" s="22">
        <f t="shared" si="7"/>
        <v>104861</v>
      </c>
      <c r="AF22" s="22">
        <f t="shared" si="7"/>
        <v>104422</v>
      </c>
      <c r="AG22" s="22">
        <f t="shared" si="7"/>
        <v>102061</v>
      </c>
      <c r="AH22" s="22">
        <f t="shared" si="7"/>
        <v>89642</v>
      </c>
      <c r="AI22" s="22">
        <f t="shared" si="7"/>
        <v>86145</v>
      </c>
      <c r="AJ22" s="22">
        <f t="shared" si="7"/>
        <v>84537</v>
      </c>
      <c r="AK22" s="22">
        <f t="shared" si="7"/>
        <v>93844</v>
      </c>
      <c r="AL22" s="22">
        <f t="shared" si="7"/>
        <v>96525</v>
      </c>
      <c r="AM22" s="22">
        <f t="shared" si="10"/>
        <v>96142</v>
      </c>
      <c r="AN22" s="22">
        <f t="shared" si="10"/>
        <v>96142</v>
      </c>
      <c r="AO22" s="22">
        <f t="shared" si="10"/>
        <v>95998</v>
      </c>
      <c r="AP22" s="22">
        <f t="shared" si="10"/>
        <v>91312</v>
      </c>
      <c r="AQ22" s="22">
        <f t="shared" si="10"/>
        <v>99572</v>
      </c>
      <c r="AR22" s="22">
        <f t="shared" si="10"/>
        <v>95032</v>
      </c>
      <c r="AS22" s="22">
        <f t="shared" si="10"/>
        <v>95184</v>
      </c>
      <c r="AT22" s="22">
        <f t="shared" si="10"/>
        <v>93362</v>
      </c>
      <c r="AU22" s="22">
        <f t="shared" si="10"/>
        <v>97384</v>
      </c>
      <c r="AV22" s="22">
        <f t="shared" si="10"/>
        <v>101092</v>
      </c>
      <c r="AW22" s="22">
        <f t="shared" si="10"/>
        <v>98263</v>
      </c>
      <c r="AX22" s="22">
        <f t="shared" si="10"/>
        <v>86737</v>
      </c>
      <c r="AY22" s="22">
        <f t="shared" si="10"/>
        <v>88174</v>
      </c>
      <c r="AZ22" s="22">
        <f t="shared" si="10"/>
        <v>116398</v>
      </c>
      <c r="BA22" s="22" t="e">
        <f t="shared" si="10"/>
        <v>#REF!</v>
      </c>
      <c r="BB22" s="22" t="e">
        <f t="shared" si="10"/>
        <v>#REF!</v>
      </c>
      <c r="BC22" s="22" t="e">
        <f t="shared" ref="BC22" si="13">BC6+BC10+BC14</f>
        <v>#REF!</v>
      </c>
    </row>
    <row r="23" spans="1:56" x14ac:dyDescent="0.25">
      <c r="A23" s="23" t="s">
        <v>67</v>
      </c>
      <c r="B23" t="s">
        <v>60</v>
      </c>
      <c r="C23" s="8">
        <f t="shared" ref="C23:AL26" si="14">C19+C15</f>
        <v>90731</v>
      </c>
      <c r="D23" s="8">
        <f t="shared" si="14"/>
        <v>90731</v>
      </c>
      <c r="E23" s="8">
        <f t="shared" si="14"/>
        <v>91076</v>
      </c>
      <c r="F23" s="8">
        <f t="shared" si="14"/>
        <v>88669</v>
      </c>
      <c r="G23" s="8">
        <f t="shared" si="14"/>
        <v>88669</v>
      </c>
      <c r="H23" s="8">
        <f t="shared" si="14"/>
        <v>88128</v>
      </c>
      <c r="I23" s="8">
        <f t="shared" si="14"/>
        <v>90277</v>
      </c>
      <c r="J23" s="8">
        <f t="shared" si="14"/>
        <v>90301</v>
      </c>
      <c r="K23" s="8">
        <f t="shared" si="14"/>
        <v>89812</v>
      </c>
      <c r="L23" s="8">
        <f t="shared" si="14"/>
        <v>69953</v>
      </c>
      <c r="M23" s="8">
        <f t="shared" si="14"/>
        <v>69917</v>
      </c>
      <c r="N23" s="8">
        <f t="shared" si="14"/>
        <v>70200</v>
      </c>
      <c r="O23" s="8">
        <f t="shared" si="14"/>
        <v>70490</v>
      </c>
      <c r="P23" s="8">
        <f t="shared" si="14"/>
        <v>70644</v>
      </c>
      <c r="Q23" s="8">
        <f t="shared" si="14"/>
        <v>75582</v>
      </c>
      <c r="R23" s="8">
        <f t="shared" si="14"/>
        <v>76781</v>
      </c>
      <c r="S23" s="8">
        <f t="shared" si="14"/>
        <v>74936</v>
      </c>
      <c r="T23" s="8">
        <f t="shared" si="14"/>
        <v>71875</v>
      </c>
      <c r="U23" s="8">
        <f t="shared" si="14"/>
        <v>71674</v>
      </c>
      <c r="V23" s="8">
        <f t="shared" si="14"/>
        <v>64309</v>
      </c>
      <c r="W23" s="8">
        <f t="shared" si="14"/>
        <v>59439</v>
      </c>
      <c r="X23" s="8">
        <f t="shared" si="14"/>
        <v>58252</v>
      </c>
      <c r="Y23" s="8">
        <f t="shared" si="14"/>
        <v>61786</v>
      </c>
      <c r="Z23" s="8">
        <f t="shared" si="14"/>
        <v>63441</v>
      </c>
      <c r="AA23" s="8">
        <f t="shared" si="14"/>
        <v>61045</v>
      </c>
      <c r="AB23" s="8">
        <f t="shared" si="14"/>
        <v>61045</v>
      </c>
      <c r="AC23" s="8">
        <f t="shared" si="14"/>
        <v>61045</v>
      </c>
      <c r="AD23" s="8">
        <f t="shared" si="14"/>
        <v>61045</v>
      </c>
      <c r="AE23" s="8">
        <f t="shared" si="14"/>
        <v>61045</v>
      </c>
      <c r="AF23" s="8">
        <f t="shared" si="14"/>
        <v>61045</v>
      </c>
      <c r="AG23" s="8">
        <f t="shared" si="14"/>
        <v>61045</v>
      </c>
      <c r="AH23" s="8">
        <f t="shared" si="14"/>
        <v>45465</v>
      </c>
      <c r="AI23" s="8">
        <f t="shared" si="14"/>
        <v>45465</v>
      </c>
      <c r="AJ23" s="8">
        <f t="shared" si="14"/>
        <v>45465</v>
      </c>
      <c r="AK23" s="8">
        <f t="shared" si="14"/>
        <v>45465</v>
      </c>
      <c r="AL23" s="8">
        <f t="shared" si="14"/>
        <v>45465</v>
      </c>
      <c r="AM23" s="8">
        <f>AM19+AM15</f>
        <v>49372</v>
      </c>
      <c r="AN23" s="8">
        <f t="shared" ref="AN23:BB23" si="15">AN19+AN15</f>
        <v>49201</v>
      </c>
      <c r="AO23" s="8">
        <f t="shared" si="15"/>
        <v>48928</v>
      </c>
      <c r="AP23" s="8">
        <f t="shared" si="15"/>
        <v>45148</v>
      </c>
      <c r="AQ23" s="8">
        <f t="shared" si="15"/>
        <v>48580</v>
      </c>
      <c r="AR23" s="8">
        <f t="shared" si="15"/>
        <v>44971</v>
      </c>
      <c r="AS23" s="8">
        <f t="shared" si="15"/>
        <v>48529</v>
      </c>
      <c r="AT23" s="8">
        <f t="shared" si="15"/>
        <v>45193</v>
      </c>
      <c r="AU23" s="8">
        <f t="shared" si="15"/>
        <v>45686</v>
      </c>
      <c r="AV23" s="8">
        <f t="shared" si="15"/>
        <v>44770</v>
      </c>
      <c r="AW23" s="8">
        <f t="shared" si="15"/>
        <v>44744</v>
      </c>
      <c r="AX23" s="8">
        <f t="shared" si="15"/>
        <v>43387</v>
      </c>
      <c r="AY23" s="8">
        <f t="shared" si="15"/>
        <v>43381</v>
      </c>
      <c r="AZ23" s="8">
        <f t="shared" si="15"/>
        <v>55407</v>
      </c>
      <c r="BA23" s="8" t="e">
        <f t="shared" si="15"/>
        <v>#REF!</v>
      </c>
      <c r="BB23" s="8" t="e">
        <f t="shared" si="15"/>
        <v>#REF!</v>
      </c>
      <c r="BC23" s="8" t="e">
        <f t="shared" ref="BC23" si="16">BC19+BC15</f>
        <v>#REF!</v>
      </c>
    </row>
    <row r="24" spans="1:56" x14ac:dyDescent="0.25">
      <c r="A24" s="23"/>
      <c r="B24" t="s">
        <v>61</v>
      </c>
      <c r="C24" s="8">
        <f t="shared" si="14"/>
        <v>151600</v>
      </c>
      <c r="D24" s="8">
        <f t="shared" si="14"/>
        <v>151600</v>
      </c>
      <c r="E24" s="8">
        <f t="shared" si="14"/>
        <v>151955</v>
      </c>
      <c r="F24" s="8">
        <f t="shared" si="14"/>
        <v>149585</v>
      </c>
      <c r="G24" s="8">
        <f t="shared" si="14"/>
        <v>149926</v>
      </c>
      <c r="H24" s="8">
        <f t="shared" si="14"/>
        <v>149429</v>
      </c>
      <c r="I24" s="8">
        <f t="shared" si="14"/>
        <v>151513</v>
      </c>
      <c r="J24" s="8">
        <f t="shared" si="14"/>
        <v>151484</v>
      </c>
      <c r="K24" s="8">
        <f t="shared" si="14"/>
        <v>151999</v>
      </c>
      <c r="L24" s="8">
        <f t="shared" si="14"/>
        <v>128011</v>
      </c>
      <c r="M24" s="8">
        <f t="shared" si="14"/>
        <v>127876</v>
      </c>
      <c r="N24" s="8">
        <f t="shared" si="14"/>
        <v>126082</v>
      </c>
      <c r="O24" s="8">
        <f t="shared" si="14"/>
        <v>126292</v>
      </c>
      <c r="P24" s="8">
        <f t="shared" si="14"/>
        <v>127024</v>
      </c>
      <c r="Q24" s="8">
        <f t="shared" si="14"/>
        <v>131919</v>
      </c>
      <c r="R24" s="8">
        <f t="shared" si="14"/>
        <v>133118</v>
      </c>
      <c r="S24" s="8">
        <f t="shared" si="14"/>
        <v>131266</v>
      </c>
      <c r="T24" s="8">
        <f t="shared" si="14"/>
        <v>128389</v>
      </c>
      <c r="U24" s="8">
        <f t="shared" si="14"/>
        <v>128168</v>
      </c>
      <c r="V24" s="8">
        <f t="shared" si="14"/>
        <v>120963</v>
      </c>
      <c r="W24" s="8">
        <f t="shared" si="14"/>
        <v>114230</v>
      </c>
      <c r="X24" s="8">
        <f t="shared" si="14"/>
        <v>111214</v>
      </c>
      <c r="Y24" s="8">
        <f t="shared" si="14"/>
        <v>113494</v>
      </c>
      <c r="Z24" s="8">
        <f t="shared" si="14"/>
        <v>115633</v>
      </c>
      <c r="AA24" s="8">
        <f t="shared" si="14"/>
        <v>113101</v>
      </c>
      <c r="AB24" s="8">
        <f t="shared" si="14"/>
        <v>113101</v>
      </c>
      <c r="AC24" s="8">
        <f t="shared" si="14"/>
        <v>113101</v>
      </c>
      <c r="AD24" s="8">
        <f t="shared" si="14"/>
        <v>113101</v>
      </c>
      <c r="AE24" s="8">
        <f t="shared" si="14"/>
        <v>113101</v>
      </c>
      <c r="AF24" s="8">
        <f t="shared" si="14"/>
        <v>113101</v>
      </c>
      <c r="AG24" s="8">
        <f t="shared" si="14"/>
        <v>113101</v>
      </c>
      <c r="AH24" s="8">
        <f t="shared" si="14"/>
        <v>97205</v>
      </c>
      <c r="AI24" s="8">
        <f t="shared" si="14"/>
        <v>97205</v>
      </c>
      <c r="AJ24" s="8">
        <f t="shared" si="14"/>
        <v>97205</v>
      </c>
      <c r="AK24" s="8">
        <f t="shared" si="14"/>
        <v>97205</v>
      </c>
      <c r="AL24" s="8">
        <f t="shared" si="14"/>
        <v>97205</v>
      </c>
      <c r="AM24" s="8">
        <f t="shared" ref="AM24:BB26" si="17">AM20+AM16</f>
        <v>101478</v>
      </c>
      <c r="AN24" s="8">
        <f t="shared" si="17"/>
        <v>101310</v>
      </c>
      <c r="AO24" s="8">
        <f t="shared" si="17"/>
        <v>101054</v>
      </c>
      <c r="AP24" s="8">
        <f t="shared" si="17"/>
        <v>96097</v>
      </c>
      <c r="AQ24" s="8">
        <f t="shared" si="17"/>
        <v>100778</v>
      </c>
      <c r="AR24" s="8">
        <f t="shared" si="17"/>
        <v>94887</v>
      </c>
      <c r="AS24" s="8">
        <f t="shared" si="17"/>
        <v>93480</v>
      </c>
      <c r="AT24" s="8">
        <f t="shared" si="17"/>
        <v>88469</v>
      </c>
      <c r="AU24" s="8">
        <f t="shared" si="17"/>
        <v>89045</v>
      </c>
      <c r="AV24" s="8">
        <f t="shared" si="17"/>
        <v>88251</v>
      </c>
      <c r="AW24" s="8">
        <f t="shared" si="17"/>
        <v>88019</v>
      </c>
      <c r="AX24" s="8">
        <f t="shared" si="17"/>
        <v>81673</v>
      </c>
      <c r="AY24" s="8">
        <f t="shared" si="17"/>
        <v>81665</v>
      </c>
      <c r="AZ24" s="8">
        <f t="shared" si="17"/>
        <v>95466</v>
      </c>
      <c r="BA24" s="8" t="e">
        <f t="shared" si="17"/>
        <v>#REF!</v>
      </c>
      <c r="BB24" s="8" t="e">
        <f t="shared" si="17"/>
        <v>#REF!</v>
      </c>
      <c r="BC24" s="8" t="e">
        <f t="shared" ref="BC24" si="18">BC20+BC16</f>
        <v>#REF!</v>
      </c>
    </row>
    <row r="25" spans="1:56" x14ac:dyDescent="0.25">
      <c r="A25" s="23"/>
      <c r="B25" t="s">
        <v>62</v>
      </c>
      <c r="C25" s="8">
        <f t="shared" si="14"/>
        <v>255340</v>
      </c>
      <c r="D25" s="8">
        <f t="shared" si="14"/>
        <v>255340</v>
      </c>
      <c r="E25" s="8">
        <f t="shared" si="14"/>
        <v>255880</v>
      </c>
      <c r="F25" s="8">
        <f t="shared" si="14"/>
        <v>252373</v>
      </c>
      <c r="G25" s="8">
        <f t="shared" si="14"/>
        <v>253074</v>
      </c>
      <c r="H25" s="8">
        <f t="shared" si="14"/>
        <v>252357</v>
      </c>
      <c r="I25" s="8">
        <f t="shared" si="14"/>
        <v>255491</v>
      </c>
      <c r="J25" s="8">
        <f t="shared" si="14"/>
        <v>255396</v>
      </c>
      <c r="K25" s="8">
        <f t="shared" si="14"/>
        <v>256719</v>
      </c>
      <c r="L25" s="8">
        <f t="shared" si="14"/>
        <v>218685</v>
      </c>
      <c r="M25" s="8">
        <f t="shared" si="14"/>
        <v>218460</v>
      </c>
      <c r="N25" s="8">
        <f t="shared" si="14"/>
        <v>214379</v>
      </c>
      <c r="O25" s="8">
        <f t="shared" si="14"/>
        <v>214683</v>
      </c>
      <c r="P25" s="8">
        <f t="shared" si="14"/>
        <v>215572</v>
      </c>
      <c r="Q25" s="8">
        <f t="shared" si="14"/>
        <v>223056</v>
      </c>
      <c r="R25" s="8">
        <f t="shared" si="14"/>
        <v>224989</v>
      </c>
      <c r="S25" s="8">
        <f t="shared" si="14"/>
        <v>222177</v>
      </c>
      <c r="T25" s="8">
        <f t="shared" si="14"/>
        <v>218049</v>
      </c>
      <c r="U25" s="8">
        <f t="shared" si="14"/>
        <v>217616</v>
      </c>
      <c r="V25" s="8">
        <f t="shared" si="14"/>
        <v>206985</v>
      </c>
      <c r="W25" s="8">
        <f t="shared" si="14"/>
        <v>196784</v>
      </c>
      <c r="X25" s="8">
        <f t="shared" si="14"/>
        <v>191703</v>
      </c>
      <c r="Y25" s="8">
        <f t="shared" si="14"/>
        <v>195097</v>
      </c>
      <c r="Z25" s="8">
        <f t="shared" si="14"/>
        <v>198569</v>
      </c>
      <c r="AA25" s="8">
        <f t="shared" si="14"/>
        <v>194709</v>
      </c>
      <c r="AB25" s="8">
        <f t="shared" si="14"/>
        <v>194709</v>
      </c>
      <c r="AC25" s="8">
        <f t="shared" si="14"/>
        <v>194709</v>
      </c>
      <c r="AD25" s="8">
        <f t="shared" si="14"/>
        <v>194709</v>
      </c>
      <c r="AE25" s="8">
        <f t="shared" si="14"/>
        <v>194709</v>
      </c>
      <c r="AF25" s="8">
        <f t="shared" si="14"/>
        <v>194709</v>
      </c>
      <c r="AG25" s="8">
        <f t="shared" si="14"/>
        <v>194709</v>
      </c>
      <c r="AH25" s="8">
        <f t="shared" si="14"/>
        <v>168424</v>
      </c>
      <c r="AI25" s="8">
        <f t="shared" si="14"/>
        <v>168424</v>
      </c>
      <c r="AJ25" s="8">
        <f t="shared" si="14"/>
        <v>168424</v>
      </c>
      <c r="AK25" s="8">
        <f t="shared" si="14"/>
        <v>168424</v>
      </c>
      <c r="AL25" s="8">
        <f t="shared" si="14"/>
        <v>168424</v>
      </c>
      <c r="AM25" s="8">
        <f t="shared" si="17"/>
        <v>174242</v>
      </c>
      <c r="AN25" s="8">
        <f t="shared" si="17"/>
        <v>173997</v>
      </c>
      <c r="AO25" s="8">
        <f t="shared" si="17"/>
        <v>173625</v>
      </c>
      <c r="AP25" s="8">
        <f t="shared" si="17"/>
        <v>165951</v>
      </c>
      <c r="AQ25" s="8">
        <f t="shared" si="17"/>
        <v>173379</v>
      </c>
      <c r="AR25" s="8">
        <f t="shared" si="17"/>
        <v>163855</v>
      </c>
      <c r="AS25" s="8">
        <f t="shared" si="17"/>
        <v>159365</v>
      </c>
      <c r="AT25" s="8">
        <f t="shared" si="17"/>
        <v>151417</v>
      </c>
      <c r="AU25" s="8">
        <f t="shared" si="17"/>
        <v>152367</v>
      </c>
      <c r="AV25" s="8">
        <f t="shared" si="17"/>
        <v>151027</v>
      </c>
      <c r="AW25" s="8">
        <f t="shared" si="17"/>
        <v>150638</v>
      </c>
      <c r="AX25" s="8">
        <f t="shared" si="17"/>
        <v>138393</v>
      </c>
      <c r="AY25" s="8">
        <f t="shared" si="17"/>
        <v>138398</v>
      </c>
      <c r="AZ25" s="8">
        <f t="shared" si="17"/>
        <v>159686</v>
      </c>
      <c r="BA25" s="8" t="e">
        <f t="shared" si="17"/>
        <v>#REF!</v>
      </c>
      <c r="BB25" s="8" t="e">
        <f t="shared" si="17"/>
        <v>#REF!</v>
      </c>
      <c r="BC25" s="8" t="e">
        <f t="shared" ref="BC25" si="19">BC21+BC17</f>
        <v>#REF!</v>
      </c>
    </row>
    <row r="26" spans="1:56" s="12" customFormat="1" x14ac:dyDescent="0.25">
      <c r="A26" s="23"/>
      <c r="B26" s="12" t="s">
        <v>63</v>
      </c>
      <c r="C26" s="13">
        <f t="shared" si="14"/>
        <v>141450</v>
      </c>
      <c r="D26" s="13">
        <f t="shared" si="14"/>
        <v>141450</v>
      </c>
      <c r="E26" s="13">
        <f t="shared" si="14"/>
        <v>174293</v>
      </c>
      <c r="F26" s="13">
        <f t="shared" si="14"/>
        <v>175752</v>
      </c>
      <c r="G26" s="13">
        <f t="shared" si="14"/>
        <v>172687</v>
      </c>
      <c r="H26" s="13">
        <f t="shared" si="14"/>
        <v>164725</v>
      </c>
      <c r="I26" s="13">
        <f t="shared" si="14"/>
        <v>158494</v>
      </c>
      <c r="J26" s="13">
        <f t="shared" si="14"/>
        <v>162029</v>
      </c>
      <c r="K26" s="13">
        <f t="shared" si="14"/>
        <v>125142</v>
      </c>
      <c r="L26" s="13">
        <f t="shared" si="14"/>
        <v>103904</v>
      </c>
      <c r="M26" s="13">
        <f t="shared" si="14"/>
        <v>102796</v>
      </c>
      <c r="N26" s="13">
        <f t="shared" si="14"/>
        <v>105514</v>
      </c>
      <c r="O26" s="13">
        <f t="shared" si="14"/>
        <v>101770</v>
      </c>
      <c r="P26" s="13">
        <f t="shared" si="14"/>
        <v>100703</v>
      </c>
      <c r="Q26" s="13">
        <f t="shared" si="14"/>
        <v>100938</v>
      </c>
      <c r="R26" s="13">
        <f t="shared" si="14"/>
        <v>102821</v>
      </c>
      <c r="S26" s="13">
        <f t="shared" si="14"/>
        <v>108807</v>
      </c>
      <c r="T26" s="13">
        <f t="shared" si="14"/>
        <v>103012</v>
      </c>
      <c r="U26" s="13">
        <f t="shared" si="14"/>
        <v>106630</v>
      </c>
      <c r="V26" s="13">
        <f t="shared" si="14"/>
        <v>115788</v>
      </c>
      <c r="W26" s="13">
        <f t="shared" si="14"/>
        <v>116968</v>
      </c>
      <c r="X26" s="13">
        <f t="shared" si="14"/>
        <v>113583</v>
      </c>
      <c r="Y26" s="13">
        <f t="shared" si="14"/>
        <v>119859</v>
      </c>
      <c r="Z26" s="13">
        <f t="shared" si="14"/>
        <v>119054</v>
      </c>
      <c r="AA26" s="13">
        <f t="shared" si="14"/>
        <v>120225</v>
      </c>
      <c r="AB26" s="13">
        <f t="shared" si="14"/>
        <v>136719</v>
      </c>
      <c r="AC26" s="13">
        <f t="shared" si="14"/>
        <v>137779</v>
      </c>
      <c r="AD26" s="13">
        <f t="shared" si="14"/>
        <v>142153</v>
      </c>
      <c r="AE26" s="13">
        <f t="shared" si="14"/>
        <v>151769</v>
      </c>
      <c r="AF26" s="13">
        <f t="shared" si="14"/>
        <v>150334</v>
      </c>
      <c r="AG26" s="13">
        <f t="shared" si="14"/>
        <v>102061</v>
      </c>
      <c r="AH26" s="13">
        <f t="shared" si="14"/>
        <v>133402</v>
      </c>
      <c r="AI26" s="13">
        <f t="shared" si="14"/>
        <v>131099</v>
      </c>
      <c r="AJ26" s="13">
        <f t="shared" si="14"/>
        <v>130011</v>
      </c>
      <c r="AK26" s="13">
        <f t="shared" si="14"/>
        <v>141788</v>
      </c>
      <c r="AL26" s="13">
        <f t="shared" si="14"/>
        <v>143953</v>
      </c>
      <c r="AM26" s="13">
        <f t="shared" si="17"/>
        <v>143845</v>
      </c>
      <c r="AN26" s="13">
        <f t="shared" si="17"/>
        <v>143845</v>
      </c>
      <c r="AO26" s="13">
        <f t="shared" si="17"/>
        <v>143431</v>
      </c>
      <c r="AP26" s="13">
        <f t="shared" si="17"/>
        <v>138489</v>
      </c>
      <c r="AQ26" s="13">
        <f t="shared" si="17"/>
        <v>148635</v>
      </c>
      <c r="AR26" s="13">
        <f t="shared" si="17"/>
        <v>139293</v>
      </c>
      <c r="AS26" s="13">
        <f t="shared" si="17"/>
        <v>143559</v>
      </c>
      <c r="AT26" s="13">
        <f t="shared" si="17"/>
        <v>137951</v>
      </c>
      <c r="AU26" s="13">
        <f t="shared" si="17"/>
        <v>138038</v>
      </c>
      <c r="AV26" s="13">
        <f t="shared" si="17"/>
        <v>140919</v>
      </c>
      <c r="AW26" s="13">
        <f t="shared" si="17"/>
        <v>136552</v>
      </c>
      <c r="AX26" s="13">
        <f t="shared" si="17"/>
        <v>124670</v>
      </c>
      <c r="AY26" s="13">
        <f t="shared" si="17"/>
        <v>126191</v>
      </c>
      <c r="AZ26" s="13">
        <f t="shared" si="17"/>
        <v>154415</v>
      </c>
      <c r="BA26" s="13" t="e">
        <f t="shared" si="17"/>
        <v>#REF!</v>
      </c>
      <c r="BB26" s="13" t="e">
        <f t="shared" si="17"/>
        <v>#REF!</v>
      </c>
      <c r="BC26" s="13" t="e">
        <f t="shared" ref="BC26" si="20">BC22+BC18</f>
        <v>#REF!</v>
      </c>
    </row>
  </sheetData>
  <mergeCells count="6">
    <mergeCell ref="A3:A6"/>
    <mergeCell ref="A7:A10"/>
    <mergeCell ref="A11:A14"/>
    <mergeCell ref="A15:A18"/>
    <mergeCell ref="A19:A22"/>
    <mergeCell ref="A23:A26"/>
  </mergeCells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Avant macro</vt:lpstr>
      <vt:lpstr>Après macro</vt:lpstr>
    </vt:vector>
  </TitlesOfParts>
  <Company>ESSILOR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HAYOTTE Jérémy</dc:creator>
  <cp:lastModifiedBy>HAYOTTE Jérémy</cp:lastModifiedBy>
  <dcterms:created xsi:type="dcterms:W3CDTF">2022-01-17T16:40:42Z</dcterms:created>
  <dcterms:modified xsi:type="dcterms:W3CDTF">2022-01-18T10:06:12Z</dcterms:modified>
</cp:coreProperties>
</file>