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Supports cadres\Gestion projets machines spéciales\ENVOI EXCEL PRATIQUE\Aide PRIORITE TABLEAU DE SYNTHESE\"/>
    </mc:Choice>
  </mc:AlternateContent>
  <xr:revisionPtr revIDLastSave="0" documentId="13_ncr:1_{663C69D0-2C71-4AC7-AF81-10B19BBA1D9A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YNTHESE" sheetId="6" r:id="rId1"/>
    <sheet name="MODE OPERATOIRE" sheetId="5" r:id="rId2"/>
    <sheet name="JOURS FERIES 1" sheetId="2" r:id="rId3"/>
    <sheet name="JOURS FERIES 2" sheetId="34" r:id="rId4"/>
    <sheet name="JOURS FERIES 3" sheetId="35" r:id="rId5"/>
    <sheet name="JOURS FERIES 4" sheetId="36" r:id="rId6"/>
    <sheet name="JOURS FERIES 5" sheetId="37" r:id="rId7"/>
    <sheet name="JOURS FERIES 6" sheetId="38" r:id="rId8"/>
    <sheet name="JOURS FERIES 7" sheetId="39" r:id="rId9"/>
    <sheet name="JOURS FERIES 8" sheetId="40" r:id="rId10"/>
    <sheet name="JOURS FERIES 9" sheetId="41" r:id="rId11"/>
    <sheet name="JOURS FERIES 10" sheetId="42" r:id="rId1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8" i="6" l="1"/>
  <c r="L26" i="6"/>
  <c r="L24" i="6"/>
  <c r="L22" i="6"/>
  <c r="L20" i="6"/>
  <c r="L18" i="6"/>
  <c r="L16" i="6"/>
  <c r="L14" i="6"/>
  <c r="L12" i="6"/>
  <c r="L10" i="6"/>
  <c r="O16" i="6"/>
  <c r="F5" i="6"/>
  <c r="O28" i="6"/>
  <c r="O26" i="6"/>
  <c r="O24" i="6"/>
  <c r="O22" i="6"/>
  <c r="O20" i="6"/>
  <c r="O18" i="6"/>
  <c r="O12" i="6"/>
  <c r="F6" i="6"/>
  <c r="G24" i="6" l="1"/>
  <c r="F26" i="6"/>
  <c r="C30" i="42" l="1"/>
  <c r="C29" i="42"/>
  <c r="C28" i="42"/>
  <c r="C27" i="42"/>
  <c r="C26" i="42"/>
  <c r="C22" i="42"/>
  <c r="C21" i="42"/>
  <c r="C19" i="42"/>
  <c r="C25" i="42" s="1"/>
  <c r="C18" i="42"/>
  <c r="C17" i="42"/>
  <c r="C16" i="42"/>
  <c r="C15" i="42"/>
  <c r="C14" i="42"/>
  <c r="C13" i="42"/>
  <c r="C9" i="42"/>
  <c r="C8" i="42"/>
  <c r="C6" i="42"/>
  <c r="C10" i="42" s="1"/>
  <c r="C5" i="42"/>
  <c r="C30" i="41"/>
  <c r="C29" i="41"/>
  <c r="C28" i="41"/>
  <c r="C27" i="41"/>
  <c r="C26" i="41"/>
  <c r="C25" i="41"/>
  <c r="C24" i="41"/>
  <c r="C23" i="41"/>
  <c r="C22" i="41"/>
  <c r="C21" i="41"/>
  <c r="C20" i="41"/>
  <c r="C19" i="41"/>
  <c r="C18" i="41"/>
  <c r="C17" i="41"/>
  <c r="C16" i="41"/>
  <c r="C15" i="41"/>
  <c r="C14" i="41"/>
  <c r="C13" i="41"/>
  <c r="C12" i="41"/>
  <c r="C11" i="41"/>
  <c r="C10" i="41"/>
  <c r="C9" i="41"/>
  <c r="C8" i="41"/>
  <c r="C7" i="41"/>
  <c r="C6" i="41"/>
  <c r="C5" i="41"/>
  <c r="C30" i="40"/>
  <c r="C29" i="40"/>
  <c r="C28" i="40"/>
  <c r="C27" i="40"/>
  <c r="C26" i="40"/>
  <c r="C25" i="40"/>
  <c r="C24" i="40"/>
  <c r="C23" i="40"/>
  <c r="C22" i="40"/>
  <c r="C21" i="40"/>
  <c r="C20" i="40"/>
  <c r="C19" i="40"/>
  <c r="C18" i="40"/>
  <c r="C17" i="40"/>
  <c r="C16" i="40"/>
  <c r="C15" i="40"/>
  <c r="C14" i="40"/>
  <c r="C13" i="40"/>
  <c r="C12" i="40"/>
  <c r="C11" i="40"/>
  <c r="C10" i="40"/>
  <c r="C9" i="40"/>
  <c r="C8" i="40"/>
  <c r="C7" i="40"/>
  <c r="C6" i="40"/>
  <c r="C5" i="40"/>
  <c r="C30" i="39"/>
  <c r="C29" i="39"/>
  <c r="C28" i="39"/>
  <c r="C27" i="39"/>
  <c r="C26" i="39"/>
  <c r="C22" i="39"/>
  <c r="C21" i="39"/>
  <c r="C19" i="39"/>
  <c r="C24" i="39" s="1"/>
  <c r="C18" i="39"/>
  <c r="C17" i="39"/>
  <c r="C16" i="39"/>
  <c r="C15" i="39"/>
  <c r="C14" i="39"/>
  <c r="C13" i="39"/>
  <c r="C9" i="39"/>
  <c r="C8" i="39"/>
  <c r="C6" i="39"/>
  <c r="C12" i="39" s="1"/>
  <c r="C5" i="39"/>
  <c r="C30" i="38"/>
  <c r="C29" i="38"/>
  <c r="C28" i="38"/>
  <c r="C27" i="38"/>
  <c r="C26" i="38"/>
  <c r="C22" i="38"/>
  <c r="C21" i="38"/>
  <c r="C19" i="38"/>
  <c r="C25" i="38" s="1"/>
  <c r="C18" i="38"/>
  <c r="C17" i="38"/>
  <c r="C16" i="38"/>
  <c r="C15" i="38"/>
  <c r="C14" i="38"/>
  <c r="C13" i="38"/>
  <c r="C9" i="38"/>
  <c r="C8" i="38"/>
  <c r="C6" i="38"/>
  <c r="C12" i="38" s="1"/>
  <c r="C5" i="38"/>
  <c r="C30" i="37"/>
  <c r="C29" i="37"/>
  <c r="C28" i="37"/>
  <c r="C27" i="37"/>
  <c r="C26" i="37"/>
  <c r="C22" i="37"/>
  <c r="C21" i="37"/>
  <c r="C19" i="37"/>
  <c r="C18" i="37"/>
  <c r="C17" i="37"/>
  <c r="C16" i="37"/>
  <c r="C15" i="37"/>
  <c r="C14" i="37"/>
  <c r="C13" i="37"/>
  <c r="C9" i="37"/>
  <c r="C8" i="37"/>
  <c r="C6" i="37"/>
  <c r="C12" i="37" s="1"/>
  <c r="C5" i="37"/>
  <c r="C30" i="36"/>
  <c r="C29" i="36"/>
  <c r="C28" i="36"/>
  <c r="C27" i="36"/>
  <c r="C26" i="36"/>
  <c r="C25" i="36"/>
  <c r="C24" i="36"/>
  <c r="C22" i="36"/>
  <c r="C21" i="36"/>
  <c r="C20" i="36"/>
  <c r="C19" i="36"/>
  <c r="C23" i="36" s="1"/>
  <c r="C18" i="36"/>
  <c r="C17" i="36"/>
  <c r="C16" i="36"/>
  <c r="C15" i="36"/>
  <c r="C14" i="36"/>
  <c r="C13" i="36"/>
  <c r="C12" i="36"/>
  <c r="C11" i="36"/>
  <c r="C9" i="36"/>
  <c r="C8" i="36"/>
  <c r="C7" i="36"/>
  <c r="C6" i="36"/>
  <c r="C10" i="36" s="1"/>
  <c r="C5" i="36"/>
  <c r="C30" i="35"/>
  <c r="C29" i="35"/>
  <c r="C28" i="35"/>
  <c r="C27" i="35"/>
  <c r="C26" i="35"/>
  <c r="C22" i="35"/>
  <c r="C21" i="35"/>
  <c r="C19" i="35"/>
  <c r="C20" i="35" s="1"/>
  <c r="C18" i="35"/>
  <c r="C17" i="35"/>
  <c r="C16" i="35"/>
  <c r="C15" i="35"/>
  <c r="C14" i="35"/>
  <c r="C13" i="35"/>
  <c r="C9" i="35"/>
  <c r="C8" i="35"/>
  <c r="C6" i="35"/>
  <c r="C12" i="35" s="1"/>
  <c r="C5" i="35"/>
  <c r="C30" i="34"/>
  <c r="C29" i="34"/>
  <c r="C28" i="34"/>
  <c r="C27" i="34"/>
  <c r="C26" i="34"/>
  <c r="C22" i="34"/>
  <c r="C21" i="34"/>
  <c r="C19" i="34"/>
  <c r="C20" i="34" s="1"/>
  <c r="C18" i="34"/>
  <c r="C17" i="34"/>
  <c r="C16" i="34"/>
  <c r="C15" i="34"/>
  <c r="C13" i="34"/>
  <c r="C14" i="34"/>
  <c r="C9" i="34"/>
  <c r="C8" i="34"/>
  <c r="C6" i="34"/>
  <c r="C10" i="34" s="1"/>
  <c r="C5" i="34"/>
  <c r="C30" i="2"/>
  <c r="C29" i="2"/>
  <c r="C28" i="2"/>
  <c r="C27" i="2"/>
  <c r="C26" i="2"/>
  <c r="C22" i="2"/>
  <c r="C21" i="2"/>
  <c r="C19" i="2"/>
  <c r="C23" i="2" s="1"/>
  <c r="C18" i="2"/>
  <c r="C17" i="2"/>
  <c r="C16" i="2"/>
  <c r="C15" i="2"/>
  <c r="C14" i="2"/>
  <c r="C13" i="2"/>
  <c r="C9" i="2"/>
  <c r="C8" i="2"/>
  <c r="C6" i="2"/>
  <c r="C10" i="2" s="1"/>
  <c r="C5" i="2"/>
  <c r="A4" i="42"/>
  <c r="A18" i="42"/>
  <c r="A18" i="41"/>
  <c r="A4" i="41"/>
  <c r="A18" i="40"/>
  <c r="A4" i="40"/>
  <c r="A18" i="39"/>
  <c r="A4" i="39"/>
  <c r="A18" i="38"/>
  <c r="A4" i="38"/>
  <c r="A18" i="37"/>
  <c r="A4" i="37"/>
  <c r="A18" i="36"/>
  <c r="A4" i="36"/>
  <c r="A18" i="35"/>
  <c r="A4" i="35"/>
  <c r="A18" i="34"/>
  <c r="A4" i="34"/>
  <c r="A4" i="2"/>
  <c r="J2" i="6"/>
  <c r="A18" i="2"/>
  <c r="C7" i="35" l="1"/>
  <c r="C23" i="35"/>
  <c r="C24" i="35"/>
  <c r="C25" i="35"/>
  <c r="C10" i="35"/>
  <c r="C11" i="35"/>
  <c r="C24" i="37"/>
  <c r="C25" i="37"/>
  <c r="C10" i="37"/>
  <c r="C7" i="37"/>
  <c r="C11" i="37"/>
  <c r="C23" i="37"/>
  <c r="C20" i="37"/>
  <c r="C7" i="34"/>
  <c r="C11" i="34"/>
  <c r="C24" i="34"/>
  <c r="C12" i="34"/>
  <c r="C25" i="34"/>
  <c r="C23" i="34"/>
  <c r="C25" i="39"/>
  <c r="C10" i="39"/>
  <c r="C7" i="39"/>
  <c r="C11" i="39"/>
  <c r="C23" i="39"/>
  <c r="C20" i="39"/>
  <c r="C10" i="38"/>
  <c r="C7" i="38"/>
  <c r="C11" i="38"/>
  <c r="C23" i="38"/>
  <c r="C20" i="38"/>
  <c r="C24" i="38"/>
  <c r="C23" i="42"/>
  <c r="C11" i="42"/>
  <c r="C12" i="42"/>
  <c r="C20" i="42"/>
  <c r="C24" i="42"/>
  <c r="C7" i="42"/>
  <c r="C11" i="2"/>
  <c r="C24" i="2"/>
  <c r="C7" i="2"/>
  <c r="C12" i="2"/>
  <c r="C20" i="2"/>
  <c r="C25" i="2"/>
  <c r="N26" i="6" l="1"/>
  <c r="N18" i="6"/>
  <c r="N28" i="6"/>
  <c r="N24" i="6"/>
  <c r="N12" i="6"/>
  <c r="O14" i="6" l="1"/>
  <c r="N14" i="6"/>
  <c r="N16" i="6"/>
  <c r="N22" i="6"/>
  <c r="N20" i="6" l="1"/>
  <c r="P2" i="6"/>
  <c r="R2" i="6" l="1" a="1"/>
  <c r="R2" i="6" s="1"/>
  <c r="F1" i="6" l="1"/>
  <c r="H6" i="6" l="1"/>
  <c r="F2" i="6"/>
  <c r="N10" i="6" l="1"/>
  <c r="G1" i="6"/>
  <c r="O10" i="6"/>
  <c r="F4" i="6"/>
  <c r="G4" i="6" s="1"/>
  <c r="G2" i="6"/>
  <c r="G5" i="6"/>
  <c r="H5" i="6" s="1"/>
  <c r="J5" i="6"/>
  <c r="G6" i="6"/>
  <c r="H4" i="6" l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<sst xmlns="http://schemas.openxmlformats.org/spreadsheetml/2006/main" count="411" uniqueCount="111">
  <si>
    <t>NOM DU PROJET</t>
  </si>
  <si>
    <t>TABLEAU DES JOURS FERIES</t>
  </si>
  <si>
    <t>JOURS FERIES</t>
  </si>
  <si>
    <t>DATE</t>
  </si>
  <si>
    <t>Jour de l'an</t>
  </si>
  <si>
    <t>Dimanche de Pâques</t>
  </si>
  <si>
    <t>Lundi de Pâques</t>
  </si>
  <si>
    <t>Fête du travail</t>
  </si>
  <si>
    <t>Libération 1945</t>
  </si>
  <si>
    <t>Jeudi de l'Ascension</t>
  </si>
  <si>
    <t>Pencôte</t>
  </si>
  <si>
    <t>Fête nationale</t>
  </si>
  <si>
    <t>Assomption</t>
  </si>
  <si>
    <t>Toussaint</t>
  </si>
  <si>
    <t>Armistice 1918</t>
  </si>
  <si>
    <t>Noël</t>
  </si>
  <si>
    <t>Lundi de Pencôte*</t>
  </si>
  <si>
    <t>*Habituellement choisie comme journée solidarité</t>
  </si>
  <si>
    <t>Celui-ci sera constitué de:</t>
  </si>
  <si>
    <t>1 tableau de synthèse pour 10 feuilles de projets</t>
  </si>
  <si>
    <t>DOSSIER TABLEAU DE BORD SUIVI DE PROJET</t>
  </si>
  <si>
    <t>Couleur beige foncé pour matérialiser les jours fériés</t>
  </si>
  <si>
    <t>10 feuilles de suivi de projets avec:</t>
  </si>
  <si>
    <t>Couleur grise de fond pour matérialiser renseignements généraux du projet</t>
  </si>
  <si>
    <t>Couleur beige clair couleur pour matérialiser les fins de semaines</t>
  </si>
  <si>
    <t>MOIS</t>
  </si>
  <si>
    <t>JOURS</t>
  </si>
  <si>
    <t>MASQUAGE COLONNES SELON CRITERES</t>
  </si>
  <si>
    <t>Couleur jaune paille pour la durée globale initiale du projet et des étapes (ligne 28)</t>
  </si>
  <si>
    <t>10 feuilles de projets individuels</t>
  </si>
  <si>
    <t>1 calendrier sur 2 années pour information/consultation</t>
  </si>
  <si>
    <t>1 tableau des jours fériés sur 2 ans pour information/consultation</t>
  </si>
  <si>
    <t>Retard global sur partie avant commande en jours et en %</t>
  </si>
  <si>
    <t>Retard sur prise en compte initial du projet en jours et en %</t>
  </si>
  <si>
    <t>Retard global sur partie après commande en jours et en %</t>
  </si>
  <si>
    <t>Contrôles de formulaires pour va-et-viens entre feuilles de projet et tableau de synthèse:</t>
  </si>
  <si>
    <t xml:space="preserve">     - C/R global couleur OK/NOK pour alerte à l'ouverture du fichier - cellule U28 des 10 feuilles de projet</t>
  </si>
  <si>
    <t xml:space="preserve">     - Reprendra la ligne "CDC client - durée estimée de chaque projet</t>
  </si>
  <si>
    <t xml:space="preserve">     - Contrôles de formulaires pour va-et-viens entre tableau de synthèse et chaque feuille de projet</t>
  </si>
  <si>
    <t>Reprise cellule de synthèse "U28" - compte rendu OK/NOK</t>
  </si>
  <si>
    <t xml:space="preserve">SEMAINES </t>
  </si>
  <si>
    <t>Couleur vert foncé pour étapes projet réalisées dans les temps période avant commande</t>
  </si>
  <si>
    <t>Couleur vert foncé pour étapes projet réalisées dans les temps après commande</t>
  </si>
  <si>
    <t>Couleur blanche pour retard de prise en compte du projet par rapport aux données d'entrée  (ligne 28)</t>
  </si>
  <si>
    <t>Couleur saumon pour dépassement des dates finales par étape colonne (U29 : U58) et pour projet (U28)</t>
  </si>
  <si>
    <t>Contrôle de formulaire vers tableau de synthèse à venir</t>
  </si>
  <si>
    <t>Généralités</t>
  </si>
  <si>
    <t>Mode de fonctionement</t>
  </si>
  <si>
    <t>Renseignement année en M21</t>
  </si>
  <si>
    <t>Renseignement date de début (G28:I28)</t>
  </si>
  <si>
    <t xml:space="preserve">     - Date réalisé (Q28:S28) non modifiable = date max étapes du projet</t>
  </si>
  <si>
    <t>Renseignement nombre de semaines en G23 = date correspondante en Q23 - toujours fin de semaine</t>
  </si>
  <si>
    <t>Cadre saumon pour les dates de début des étapes inférieures à celle de référence (G28:I28)</t>
  </si>
  <si>
    <t xml:space="preserve">     - Date de fin (non modifiable) = Q23</t>
  </si>
  <si>
    <t>Renseignement chaque étape avec choix multiples des tâches en colonne C pour diagramme</t>
  </si>
  <si>
    <t>Repère saumon permanent vertical indiquant la date du jour</t>
  </si>
  <si>
    <t xml:space="preserve">Choix affichage diagrammes étapes sur base jours/semaines/mois avec contrôle de formulaire </t>
  </si>
  <si>
    <t>Contrôle de formulaire pour étapes sur base jours/semaines/mois</t>
  </si>
  <si>
    <t>Tableau de synthèse pour chacun des 10 projets</t>
  </si>
  <si>
    <t>Calcul du N° de semaine de la fin estimée du projet à partir de la date de début renseignée en M23</t>
  </si>
  <si>
    <t>CLIENT</t>
  </si>
  <si>
    <t>Renseignement chaque étape avec choix multiples des  responsables des tâches en colonne E</t>
  </si>
  <si>
    <t>Statut du dossier"EN COURS;S/SUITE; FINALISE" en cellule W23 avec code couleur</t>
  </si>
  <si>
    <t>N° DE PROJET</t>
  </si>
  <si>
    <t>REF                 SERVITECH</t>
  </si>
  <si>
    <t>SITE CLIENT</t>
  </si>
  <si>
    <t>COMMERCIAL</t>
  </si>
  <si>
    <t>CHEF DE PROJET</t>
  </si>
  <si>
    <t>C/R</t>
  </si>
  <si>
    <t>STATUT GLOBAL PROJET</t>
  </si>
  <si>
    <t>RACCOURCIS VERS PROJETS</t>
  </si>
  <si>
    <t xml:space="preserve">PROJET 2 </t>
  </si>
  <si>
    <t>PROJET 3</t>
  </si>
  <si>
    <t>PROJET 4</t>
  </si>
  <si>
    <t>PROJET 5</t>
  </si>
  <si>
    <t>PROJET 6</t>
  </si>
  <si>
    <t>PROJET 7</t>
  </si>
  <si>
    <t>PROJET 8</t>
  </si>
  <si>
    <t>PROJET 9</t>
  </si>
  <si>
    <t>PROJET 10</t>
  </si>
  <si>
    <t>SOLDE TRAVAUX                   FIN DE PROJET %</t>
  </si>
  <si>
    <t>DATE MAX PREVISIONNELLE</t>
  </si>
  <si>
    <t>DATE MAX REALISEE</t>
  </si>
  <si>
    <t>AUJOURDHUI</t>
  </si>
  <si>
    <t>SOLDE EN              J. OUVRES</t>
  </si>
  <si>
    <t>SOLDE EN                J. OUVRES</t>
  </si>
  <si>
    <t>SOLDE EN               J. OUVRES</t>
  </si>
  <si>
    <t>TABLEAU DE SYNTHESE DES PROJETS</t>
  </si>
  <si>
    <r>
      <t xml:space="preserve">STATUT GLOBAL DU PROJET                                                                                                                               </t>
    </r>
    <r>
      <rPr>
        <sz val="9"/>
        <color rgb="FFFF0000"/>
        <rFont val="Calibri"/>
        <family val="2"/>
        <scheme val="minor"/>
      </rPr>
      <t>A DATE MAX REALISEE</t>
    </r>
  </si>
  <si>
    <r>
      <t xml:space="preserve">STATUT DES TÂCHES APRES COMMANDE                                     </t>
    </r>
    <r>
      <rPr>
        <sz val="9"/>
        <color rgb="FFFF0000"/>
        <rFont val="Calibri"/>
        <family val="2"/>
        <scheme val="minor"/>
      </rPr>
      <t>A DATE MAX REALISEE</t>
    </r>
  </si>
  <si>
    <r>
      <t xml:space="preserve">STATUT DES TÂCHES AVANT COMMANDE                                         </t>
    </r>
    <r>
      <rPr>
        <sz val="9"/>
        <color rgb="FFFF0000"/>
        <rFont val="Calibri"/>
        <family val="2"/>
        <scheme val="minor"/>
      </rPr>
      <t>A DATE MAX REALISEE</t>
    </r>
  </si>
  <si>
    <t>PROJET</t>
  </si>
  <si>
    <t>DATE MAX PREVISIONELLE - AUJOURD'HUI = RETARD</t>
  </si>
  <si>
    <t>NBRE DE JOURS</t>
  </si>
  <si>
    <t>AZERTY</t>
  </si>
  <si>
    <t>DATE MAX PREVISIONELLE - AUJOURD'HUI = CRITIQUE (&lt;= 5 JRS)</t>
  </si>
  <si>
    <t>DUCHMOL</t>
  </si>
  <si>
    <t>QWERTY</t>
  </si>
  <si>
    <t>TOTO</t>
  </si>
  <si>
    <t>BEN OUI</t>
  </si>
  <si>
    <t>BEN NON</t>
  </si>
  <si>
    <t>HOURRA</t>
  </si>
  <si>
    <t>BOEING</t>
  </si>
  <si>
    <t>HIPIPIP</t>
  </si>
  <si>
    <t>?????</t>
  </si>
  <si>
    <t>PAREIL</t>
  </si>
  <si>
    <t>25/02 2022</t>
  </si>
  <si>
    <t>03/03/2023£</t>
  </si>
  <si>
    <t>YOUPIIEE</t>
  </si>
  <si>
    <t>POUÊT</t>
  </si>
  <si>
    <t>EN COURS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</si>
</sst>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ddd\ dd\ mmmm"/>
  </numFmts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48118533890809E-2"/>
        <bgColor indexed="64"/>
      </patternFill>
    </fill>
    <fill>
      <patternFill patternType="solid">
        <fgColor rgb="FFFF9F9F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79998168889431442"/>
        <bgColor indexed="64"/>
      </patternFill>
    </fill>
  </fills>
  <borders count="55">
    <border>
      <left/>
      <right/>
      <top/>
      <bottom/>
      <diagonal/>
    </border>
    <border>
      <left style="hair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rgb="FFFF0000"/>
      </right>
      <top/>
      <bottom/>
      <diagonal/>
    </border>
    <border>
      <left style="thin">
        <color auto="1"/>
      </left>
      <right style="hair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FF9F96"/>
      </left>
      <right style="thin">
        <color rgb="FFFF9F96"/>
      </right>
      <top style="thin">
        <color rgb="FFFF9F96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hair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/>
      <right style="hair">
        <color auto="1"/>
      </right>
      <top/>
      <bottom style="thin">
        <color auto="1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5">
    <xf numFmtId="0" fontId="0" fillId="0" borderId="0" xfId="0"/>
    <xf numFmtId="0" fontId="0" fillId="0" borderId="0" xfId="0" applyProtection="1">
      <protection locked="0"/>
    </xf>
    <xf numFmtId="0" fontId="0" fillId="4" borderId="0" xfId="0" applyFill="1" applyProtection="1">
      <protection hidden="1"/>
    </xf>
    <xf numFmtId="0" fontId="0" fillId="4" borderId="0" xfId="0" applyFill="1" applyAlignment="1" applyProtection="1">
      <alignment horizontal="center" vertical="center" wrapText="1"/>
      <protection hidden="1"/>
    </xf>
    <xf numFmtId="0" fontId="1" fillId="0" borderId="0" xfId="0" applyFont="1"/>
    <xf numFmtId="0" fontId="2" fillId="0" borderId="0" xfId="0" applyFont="1"/>
    <xf numFmtId="0" fontId="0" fillId="0" borderId="0" xfId="0" applyAlignment="1">
      <alignment horizontal="left" vertical="center"/>
    </xf>
    <xf numFmtId="0" fontId="0" fillId="5" borderId="22" xfId="0" applyFill="1" applyBorder="1"/>
    <xf numFmtId="0" fontId="0" fillId="0" borderId="24" xfId="0" applyBorder="1"/>
    <xf numFmtId="0" fontId="0" fillId="7" borderId="15" xfId="0" applyFill="1" applyBorder="1"/>
    <xf numFmtId="0" fontId="0" fillId="0" borderId="22" xfId="0" applyFill="1" applyBorder="1"/>
    <xf numFmtId="0" fontId="0" fillId="8" borderId="22" xfId="0" applyFill="1" applyBorder="1"/>
    <xf numFmtId="0" fontId="0" fillId="9" borderId="22" xfId="0" applyFill="1" applyBorder="1"/>
    <xf numFmtId="0" fontId="0" fillId="6" borderId="22" xfId="0" applyFill="1" applyBorder="1"/>
    <xf numFmtId="0" fontId="0" fillId="0" borderId="0" xfId="0" applyFill="1" applyBorder="1" applyAlignment="1" applyProtection="1">
      <alignment horizontal="left" vertical="center"/>
      <protection hidden="1"/>
    </xf>
    <xf numFmtId="0" fontId="0" fillId="10" borderId="22" xfId="0" applyFill="1" applyBorder="1"/>
    <xf numFmtId="0" fontId="0" fillId="10" borderId="27" xfId="0" applyFill="1" applyBorder="1"/>
    <xf numFmtId="0" fontId="0" fillId="0" borderId="28" xfId="0" applyFill="1" applyBorder="1"/>
    <xf numFmtId="0" fontId="0" fillId="11" borderId="23" xfId="0" applyFill="1" applyBorder="1" applyAlignment="1" applyProtection="1">
      <alignment horizontal="center" vertical="center"/>
      <protection hidden="1"/>
    </xf>
    <xf numFmtId="0" fontId="0" fillId="11" borderId="25" xfId="0" applyFill="1" applyBorder="1" applyAlignment="1" applyProtection="1">
      <alignment horizontal="center" vertical="center"/>
      <protection hidden="1"/>
    </xf>
    <xf numFmtId="0" fontId="0" fillId="11" borderId="1" xfId="0" applyFill="1" applyBorder="1" applyAlignment="1" applyProtection="1">
      <alignment horizontal="center" vertical="center"/>
      <protection hidden="1"/>
    </xf>
    <xf numFmtId="0" fontId="0" fillId="11" borderId="2" xfId="0" applyFill="1" applyBorder="1" applyAlignment="1" applyProtection="1">
      <alignment horizontal="center" vertical="center"/>
      <protection hidden="1"/>
    </xf>
    <xf numFmtId="49" fontId="0" fillId="11" borderId="3" xfId="0" applyNumberFormat="1" applyFill="1" applyBorder="1" applyAlignment="1" applyProtection="1">
      <alignment vertical="center"/>
      <protection hidden="1"/>
    </xf>
    <xf numFmtId="164" fontId="0" fillId="11" borderId="4" xfId="0" applyNumberFormat="1" applyFill="1" applyBorder="1" applyProtection="1">
      <protection hidden="1"/>
    </xf>
    <xf numFmtId="0" fontId="0" fillId="11" borderId="5" xfId="0" applyFill="1" applyBorder="1" applyAlignment="1" applyProtection="1">
      <alignment horizontal="center" vertical="center"/>
      <protection hidden="1"/>
    </xf>
    <xf numFmtId="49" fontId="0" fillId="11" borderId="6" xfId="0" applyNumberFormat="1" applyFill="1" applyBorder="1" applyAlignment="1" applyProtection="1">
      <alignment vertical="center"/>
      <protection hidden="1"/>
    </xf>
    <xf numFmtId="164" fontId="0" fillId="11" borderId="7" xfId="0" applyNumberFormat="1" applyFill="1" applyBorder="1" applyProtection="1">
      <protection hidden="1"/>
    </xf>
    <xf numFmtId="0" fontId="0" fillId="11" borderId="6" xfId="0" applyFill="1" applyBorder="1" applyAlignment="1" applyProtection="1">
      <alignment vertical="center"/>
      <protection hidden="1"/>
    </xf>
    <xf numFmtId="0" fontId="1" fillId="11" borderId="6" xfId="0" applyFont="1" applyFill="1" applyBorder="1" applyAlignment="1" applyProtection="1">
      <alignment vertical="center"/>
      <protection hidden="1"/>
    </xf>
    <xf numFmtId="164" fontId="1" fillId="11" borderId="7" xfId="0" applyNumberFormat="1" applyFont="1" applyFill="1" applyBorder="1" applyProtection="1">
      <protection hidden="1"/>
    </xf>
    <xf numFmtId="49" fontId="0" fillId="11" borderId="9" xfId="0" applyNumberFormat="1" applyFill="1" applyBorder="1" applyAlignment="1" applyProtection="1">
      <alignment vertical="center"/>
      <protection hidden="1"/>
    </xf>
    <xf numFmtId="164" fontId="0" fillId="11" borderId="10" xfId="0" applyNumberFormat="1" applyFill="1" applyBorder="1" applyProtection="1">
      <protection hidden="1"/>
    </xf>
    <xf numFmtId="49" fontId="0" fillId="11" borderId="11" xfId="0" applyNumberFormat="1" applyFill="1" applyBorder="1" applyAlignment="1" applyProtection="1">
      <alignment vertical="center"/>
      <protection hidden="1"/>
    </xf>
    <xf numFmtId="164" fontId="0" fillId="11" borderId="8" xfId="0" applyNumberFormat="1" applyFill="1" applyBorder="1" applyProtection="1">
      <protection hidden="1"/>
    </xf>
    <xf numFmtId="0" fontId="0" fillId="11" borderId="12" xfId="0" applyFill="1" applyBorder="1" applyAlignment="1" applyProtection="1">
      <alignment horizontal="center" vertical="center"/>
      <protection hidden="1"/>
    </xf>
    <xf numFmtId="49" fontId="0" fillId="11" borderId="13" xfId="0" applyNumberFormat="1" applyFill="1" applyBorder="1" applyAlignment="1" applyProtection="1">
      <alignment vertical="center"/>
      <protection hidden="1"/>
    </xf>
    <xf numFmtId="164" fontId="0" fillId="11" borderId="14" xfId="0" applyNumberFormat="1" applyFill="1" applyBorder="1" applyProtection="1">
      <protection hidden="1"/>
    </xf>
    <xf numFmtId="0" fontId="0" fillId="0" borderId="0" xfId="0" applyBorder="1"/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10" fontId="0" fillId="0" borderId="0" xfId="0" applyNumberFormat="1"/>
    <xf numFmtId="15" fontId="0" fillId="0" borderId="0" xfId="0" applyNumberFormat="1"/>
    <xf numFmtId="0" fontId="0" fillId="0" borderId="0" xfId="0" applyNumberFormat="1"/>
    <xf numFmtId="0" fontId="6" fillId="4" borderId="48" xfId="0" applyFont="1" applyFill="1" applyBorder="1" applyAlignment="1" applyProtection="1">
      <alignment horizontal="center" vertical="center" wrapText="1"/>
      <protection hidden="1"/>
    </xf>
    <xf numFmtId="0" fontId="6" fillId="4" borderId="32" xfId="0" applyFont="1" applyFill="1" applyBorder="1" applyAlignment="1" applyProtection="1">
      <alignment horizontal="center" vertical="center" wrapText="1"/>
      <protection hidden="1"/>
    </xf>
    <xf numFmtId="0" fontId="6" fillId="3" borderId="47" xfId="0" applyFont="1" applyFill="1" applyBorder="1" applyAlignment="1" applyProtection="1">
      <alignment horizontal="center" vertical="center" wrapText="1"/>
      <protection hidden="1"/>
    </xf>
    <xf numFmtId="0" fontId="6" fillId="3" borderId="36" xfId="0" applyFont="1" applyFill="1" applyBorder="1" applyAlignment="1" applyProtection="1">
      <alignment horizontal="center" vertical="center" wrapText="1"/>
      <protection hidden="1"/>
    </xf>
    <xf numFmtId="0" fontId="6" fillId="3" borderId="35" xfId="0" applyFont="1" applyFill="1" applyBorder="1" applyAlignment="1" applyProtection="1">
      <alignment horizontal="center" vertical="center" wrapText="1"/>
      <protection hidden="1"/>
    </xf>
    <xf numFmtId="0" fontId="6" fillId="2" borderId="38" xfId="0" applyFont="1" applyFill="1" applyBorder="1" applyAlignment="1" applyProtection="1">
      <alignment horizontal="center" vertical="center" wrapText="1"/>
      <protection hidden="1"/>
    </xf>
    <xf numFmtId="0" fontId="6" fillId="2" borderId="36" xfId="0" applyFont="1" applyFill="1" applyBorder="1" applyAlignment="1" applyProtection="1">
      <alignment horizontal="center" vertical="center" wrapText="1"/>
      <protection hidden="1"/>
    </xf>
    <xf numFmtId="0" fontId="6" fillId="2" borderId="35" xfId="0" applyFont="1" applyFill="1" applyBorder="1" applyAlignment="1" applyProtection="1">
      <alignment horizontal="center" vertical="center" wrapText="1"/>
      <protection hidden="1"/>
    </xf>
    <xf numFmtId="0" fontId="6" fillId="2" borderId="37" xfId="0" applyFont="1" applyFill="1" applyBorder="1" applyAlignment="1" applyProtection="1">
      <alignment horizontal="center" vertical="center" wrapText="1"/>
      <protection hidden="1"/>
    </xf>
    <xf numFmtId="0" fontId="6" fillId="4" borderId="23" xfId="0" applyFont="1" applyFill="1" applyBorder="1" applyAlignment="1" applyProtection="1">
      <alignment horizontal="center" vertical="center"/>
      <protection hidden="1"/>
    </xf>
    <xf numFmtId="0" fontId="6" fillId="4" borderId="20" xfId="0" applyFont="1" applyFill="1" applyBorder="1" applyAlignment="1" applyProtection="1">
      <alignment horizontal="center" vertical="center"/>
      <protection hidden="1"/>
    </xf>
    <xf numFmtId="0" fontId="6" fillId="4" borderId="19" xfId="0" applyFont="1" applyFill="1" applyBorder="1" applyAlignment="1" applyProtection="1">
      <alignment horizontal="center" vertical="center" wrapText="1"/>
      <protection hidden="1"/>
    </xf>
    <xf numFmtId="0" fontId="6" fillId="4" borderId="21" xfId="0" applyFont="1" applyFill="1" applyBorder="1" applyAlignment="1" applyProtection="1">
      <alignment horizontal="center" vertical="center" wrapText="1"/>
      <protection hidden="1"/>
    </xf>
    <xf numFmtId="0" fontId="6" fillId="4" borderId="20" xfId="0" applyFont="1" applyFill="1" applyBorder="1" applyAlignment="1" applyProtection="1">
      <alignment horizontal="center" vertical="center" wrapText="1"/>
      <protection hidden="1"/>
    </xf>
    <xf numFmtId="14" fontId="6" fillId="4" borderId="33" xfId="0" applyNumberFormat="1" applyFont="1" applyFill="1" applyBorder="1" applyAlignment="1" applyProtection="1">
      <alignment horizontal="center" vertical="center"/>
      <protection hidden="1"/>
    </xf>
    <xf numFmtId="14" fontId="6" fillId="3" borderId="25" xfId="0" applyNumberFormat="1" applyFont="1" applyFill="1" applyBorder="1" applyAlignment="1" applyProtection="1">
      <alignment horizontal="center" vertical="center"/>
      <protection hidden="1"/>
    </xf>
    <xf numFmtId="14" fontId="6" fillId="3" borderId="33" xfId="0" applyNumberFormat="1" applyFont="1" applyFill="1" applyBorder="1" applyAlignment="1" applyProtection="1">
      <alignment horizontal="center" vertical="center"/>
      <protection hidden="1"/>
    </xf>
    <xf numFmtId="0" fontId="6" fillId="3" borderId="21" xfId="0" applyFont="1" applyFill="1" applyBorder="1" applyAlignment="1" applyProtection="1">
      <alignment horizontal="center" vertical="center"/>
      <protection hidden="1"/>
    </xf>
    <xf numFmtId="0" fontId="6" fillId="3" borderId="33" xfId="0" applyFont="1" applyFill="1" applyBorder="1" applyAlignment="1" applyProtection="1">
      <alignment horizontal="center" vertical="center"/>
      <protection hidden="1"/>
    </xf>
    <xf numFmtId="14" fontId="6" fillId="2" borderId="39" xfId="0" applyNumberFormat="1" applyFont="1" applyFill="1" applyBorder="1" applyAlignment="1" applyProtection="1">
      <alignment horizontal="center" vertical="center"/>
      <protection hidden="1"/>
    </xf>
    <xf numFmtId="14" fontId="6" fillId="2" borderId="33" xfId="0" applyNumberFormat="1" applyFont="1" applyFill="1" applyBorder="1" applyAlignment="1" applyProtection="1">
      <alignment horizontal="center" vertical="center"/>
      <protection hidden="1"/>
    </xf>
    <xf numFmtId="0" fontId="6" fillId="2" borderId="39" xfId="0" applyFont="1" applyFill="1" applyBorder="1" applyAlignment="1" applyProtection="1">
      <alignment horizontal="center" vertical="center"/>
      <protection hidden="1"/>
    </xf>
    <xf numFmtId="0" fontId="6" fillId="2" borderId="18" xfId="0" applyFont="1" applyFill="1" applyBorder="1" applyAlignment="1" applyProtection="1">
      <alignment horizontal="center" vertical="center"/>
      <protection hidden="1"/>
    </xf>
    <xf numFmtId="0" fontId="6" fillId="4" borderId="29" xfId="0" applyFont="1" applyFill="1" applyBorder="1" applyAlignment="1" applyProtection="1">
      <alignment horizontal="center" vertical="center" wrapText="1"/>
      <protection hidden="1"/>
    </xf>
    <xf numFmtId="0" fontId="6" fillId="4" borderId="0" xfId="0" applyFont="1" applyFill="1" applyAlignment="1" applyProtection="1">
      <alignment horizontal="center" vertical="center" wrapText="1"/>
      <protection hidden="1"/>
    </xf>
    <xf numFmtId="0" fontId="6" fillId="4" borderId="0" xfId="0" applyFont="1" applyFill="1" applyBorder="1" applyAlignment="1" applyProtection="1">
      <alignment horizontal="center" vertical="center" wrapText="1"/>
      <protection hidden="1"/>
    </xf>
    <xf numFmtId="0" fontId="6" fillId="4" borderId="26" xfId="0" applyFont="1" applyFill="1" applyBorder="1" applyAlignment="1" applyProtection="1">
      <alignment horizontal="center" vertical="center" wrapText="1"/>
      <protection hidden="1"/>
    </xf>
    <xf numFmtId="0" fontId="6" fillId="4" borderId="29" xfId="0" applyFont="1" applyFill="1" applyBorder="1" applyAlignment="1" applyProtection="1">
      <alignment horizontal="center" vertical="center"/>
      <protection hidden="1"/>
    </xf>
    <xf numFmtId="0" fontId="6" fillId="4" borderId="0" xfId="0" applyFont="1" applyFill="1" applyProtection="1">
      <protection hidden="1"/>
    </xf>
    <xf numFmtId="0" fontId="6" fillId="4" borderId="0" xfId="0" applyFont="1" applyFill="1" applyAlignment="1" applyProtection="1">
      <alignment wrapText="1"/>
      <protection hidden="1"/>
    </xf>
    <xf numFmtId="0" fontId="6" fillId="4" borderId="0" xfId="0" applyFont="1" applyFill="1" applyBorder="1" applyProtection="1">
      <protection hidden="1"/>
    </xf>
    <xf numFmtId="0" fontId="6" fillId="4" borderId="26" xfId="0" applyFont="1" applyFill="1" applyBorder="1" applyProtection="1">
      <protection hidden="1"/>
    </xf>
    <xf numFmtId="0" fontId="0" fillId="4" borderId="31" xfId="0" applyFill="1" applyBorder="1" applyProtection="1">
      <protection hidden="1"/>
    </xf>
    <xf numFmtId="0" fontId="0" fillId="4" borderId="32" xfId="0" applyFill="1" applyBorder="1" applyProtection="1">
      <protection hidden="1"/>
    </xf>
    <xf numFmtId="0" fontId="0" fillId="4" borderId="32" xfId="0" applyFill="1" applyBorder="1" applyAlignment="1" applyProtection="1">
      <alignment wrapText="1"/>
      <protection hidden="1"/>
    </xf>
    <xf numFmtId="0" fontId="0" fillId="4" borderId="16" xfId="0" applyFill="1" applyBorder="1" applyProtection="1">
      <protection hidden="1"/>
    </xf>
    <xf numFmtId="0" fontId="6" fillId="4" borderId="34" xfId="0" applyFont="1" applyFill="1" applyBorder="1" applyAlignment="1" applyProtection="1">
      <alignment horizontal="center" vertical="center" wrapText="1"/>
      <protection hidden="1"/>
    </xf>
    <xf numFmtId="0" fontId="6" fillId="7" borderId="19" xfId="0" applyFont="1" applyFill="1" applyBorder="1" applyAlignment="1" applyProtection="1">
      <alignment horizontal="center" vertical="center"/>
      <protection hidden="1"/>
    </xf>
    <xf numFmtId="0" fontId="6" fillId="7" borderId="21" xfId="0" applyFont="1" applyFill="1" applyBorder="1" applyAlignment="1" applyProtection="1">
      <alignment horizontal="center" vertical="center"/>
      <protection hidden="1"/>
    </xf>
    <xf numFmtId="0" fontId="6" fillId="0" borderId="19" xfId="0" applyFont="1" applyFill="1" applyBorder="1" applyAlignment="1" applyProtection="1">
      <alignment horizontal="center" vertical="center" wrapText="1"/>
      <protection hidden="1"/>
    </xf>
    <xf numFmtId="14" fontId="6" fillId="7" borderId="39" xfId="0" applyNumberFormat="1" applyFont="1" applyFill="1" applyBorder="1" applyAlignment="1" applyProtection="1">
      <alignment horizontal="center" vertical="center" wrapText="1"/>
      <protection hidden="1"/>
    </xf>
    <xf numFmtId="14" fontId="6" fillId="7" borderId="33" xfId="0" applyNumberFormat="1" applyFont="1" applyFill="1" applyBorder="1" applyAlignment="1" applyProtection="1">
      <alignment horizontal="center" vertical="center" wrapText="1"/>
      <protection hidden="1"/>
    </xf>
    <xf numFmtId="9" fontId="6" fillId="4" borderId="39" xfId="0" applyNumberFormat="1" applyFont="1" applyFill="1" applyBorder="1" applyAlignment="1" applyProtection="1">
      <alignment horizontal="center" vertical="center"/>
      <protection hidden="1"/>
    </xf>
    <xf numFmtId="1" fontId="6" fillId="4" borderId="21" xfId="0" applyNumberFormat="1" applyFont="1" applyFill="1" applyBorder="1" applyAlignment="1" applyProtection="1">
      <alignment horizontal="center" vertical="center"/>
      <protection hidden="1"/>
    </xf>
    <xf numFmtId="0" fontId="6" fillId="6" borderId="19" xfId="0" applyFont="1" applyFill="1" applyBorder="1" applyAlignment="1" applyProtection="1">
      <alignment horizontal="center" vertical="center" wrapText="1"/>
      <protection hidden="1"/>
    </xf>
    <xf numFmtId="0" fontId="0" fillId="0" borderId="49" xfId="0" applyBorder="1" applyAlignment="1">
      <alignment horizontal="center" vertical="center"/>
    </xf>
    <xf numFmtId="14" fontId="0" fillId="0" borderId="0" xfId="0" applyNumberFormat="1"/>
    <xf numFmtId="0" fontId="0" fillId="0" borderId="0" xfId="0" applyFill="1" applyBorder="1" applyAlignment="1" applyProtection="1">
      <alignment horizontal="center" vertical="center"/>
      <protection hidden="1"/>
    </xf>
    <xf numFmtId="49" fontId="0" fillId="0" borderId="0" xfId="0" applyNumberFormat="1" applyFill="1" applyBorder="1" applyAlignment="1" applyProtection="1">
      <alignment vertical="center"/>
      <protection hidden="1"/>
    </xf>
    <xf numFmtId="164" fontId="0" fillId="0" borderId="0" xfId="0" applyNumberFormat="1" applyFill="1" applyBorder="1" applyProtection="1">
      <protection hidden="1"/>
    </xf>
    <xf numFmtId="0" fontId="0" fillId="0" borderId="29" xfId="0" applyBorder="1"/>
    <xf numFmtId="0" fontId="0" fillId="11" borderId="50" xfId="0" applyFill="1" applyBorder="1" applyAlignment="1" applyProtection="1">
      <alignment horizontal="center" vertical="center"/>
      <protection hidden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Alignment="1" applyProtection="1">
      <alignment horizontal="center" vertical="center"/>
      <protection hidden="1"/>
    </xf>
    <xf numFmtId="0" fontId="0" fillId="0" borderId="0" xfId="0" applyFill="1" applyBorder="1" applyAlignment="1">
      <alignment horizontal="center" wrapText="1"/>
    </xf>
    <xf numFmtId="0" fontId="0" fillId="0" borderId="0" xfId="0" applyBorder="1" applyAlignment="1">
      <alignment horizontal="center" vertical="center"/>
    </xf>
    <xf numFmtId="0" fontId="0" fillId="0" borderId="0" xfId="0" applyAlignment="1" applyProtection="1">
      <alignment vertical="center"/>
      <protection hidden="1"/>
    </xf>
    <xf numFmtId="0" fontId="0" fillId="0" borderId="23" xfId="0" applyBorder="1" applyAlignment="1" applyProtection="1">
      <alignment horizontal="center" vertical="center"/>
      <protection hidden="1"/>
    </xf>
    <xf numFmtId="0" fontId="0" fillId="0" borderId="43" xfId="0" applyFill="1" applyBorder="1" applyAlignment="1">
      <alignment horizontal="center" wrapText="1"/>
    </xf>
    <xf numFmtId="0" fontId="0" fillId="0" borderId="42" xfId="0" applyFill="1" applyBorder="1" applyAlignment="1" applyProtection="1">
      <alignment horizontal="center" vertical="center"/>
      <protection hidden="1"/>
    </xf>
    <xf numFmtId="0" fontId="0" fillId="0" borderId="51" xfId="0" applyBorder="1" applyAlignment="1" applyProtection="1">
      <alignment horizontal="center" vertical="center"/>
      <protection hidden="1"/>
    </xf>
    <xf numFmtId="0" fontId="0" fillId="0" borderId="52" xfId="0" applyFill="1" applyBorder="1" applyAlignment="1">
      <alignment horizontal="center" wrapText="1"/>
    </xf>
    <xf numFmtId="0" fontId="0" fillId="0" borderId="17" xfId="0" applyFill="1" applyBorder="1" applyAlignment="1" applyProtection="1">
      <alignment horizontal="center" vertical="center"/>
      <protection hidden="1"/>
    </xf>
    <xf numFmtId="14" fontId="0" fillId="0" borderId="0" xfId="0" applyNumberFormat="1" applyAlignment="1">
      <alignment wrapText="1"/>
    </xf>
    <xf numFmtId="0" fontId="0" fillId="0" borderId="0" xfId="0" applyNumberFormat="1" applyAlignment="1">
      <alignment horizontal="center" vertical="center" wrapText="1"/>
    </xf>
    <xf numFmtId="0" fontId="0" fillId="0" borderId="0" xfId="0" applyFill="1" applyAlignment="1">
      <alignment horizontal="center"/>
    </xf>
    <xf numFmtId="0" fontId="0" fillId="0" borderId="0" xfId="0" applyFont="1" applyFill="1" applyAlignment="1">
      <alignment vertical="center" wrapText="1"/>
    </xf>
    <xf numFmtId="0" fontId="0" fillId="0" borderId="0" xfId="0" applyFill="1" applyBorder="1" applyAlignment="1">
      <alignment vertical="center" wrapText="1"/>
    </xf>
    <xf numFmtId="0" fontId="0" fillId="0" borderId="29" xfId="0" applyFill="1" applyBorder="1" applyAlignment="1">
      <alignment vertical="center" wrapText="1"/>
    </xf>
    <xf numFmtId="0" fontId="0" fillId="0" borderId="51" xfId="0" applyFill="1" applyBorder="1" applyAlignment="1">
      <alignment horizontal="center" vertical="center" wrapText="1"/>
    </xf>
    <xf numFmtId="0" fontId="0" fillId="0" borderId="53" xfId="0" applyFill="1" applyBorder="1" applyAlignment="1">
      <alignment horizontal="center" vertical="center" wrapText="1"/>
    </xf>
    <xf numFmtId="0" fontId="0" fillId="0" borderId="20" xfId="0" applyFill="1" applyBorder="1" applyAlignment="1">
      <alignment horizontal="center" vertical="center" wrapText="1"/>
    </xf>
    <xf numFmtId="0" fontId="0" fillId="0" borderId="54" xfId="0" applyFill="1" applyBorder="1" applyAlignment="1">
      <alignment horizontal="center" vertical="center" wrapText="1"/>
    </xf>
    <xf numFmtId="0" fontId="6" fillId="4" borderId="30" xfId="0" applyFont="1" applyFill="1" applyBorder="1" applyAlignment="1" applyProtection="1">
      <alignment horizontal="center" vertical="center" wrapText="1"/>
      <protection hidden="1"/>
    </xf>
    <xf numFmtId="0" fontId="6" fillId="4" borderId="31" xfId="0" applyFont="1" applyFill="1" applyBorder="1" applyAlignment="1" applyProtection="1">
      <alignment horizontal="center" vertical="center" wrapText="1"/>
      <protection hidden="1"/>
    </xf>
    <xf numFmtId="0" fontId="6" fillId="2" borderId="44" xfId="0" applyFont="1" applyFill="1" applyBorder="1" applyAlignment="1" applyProtection="1">
      <alignment horizontal="center" vertical="center" wrapText="1"/>
      <protection hidden="1"/>
    </xf>
    <xf numFmtId="0" fontId="6" fillId="2" borderId="45" xfId="0" applyFont="1" applyFill="1" applyBorder="1" applyAlignment="1" applyProtection="1">
      <alignment horizontal="center" vertical="center" wrapText="1"/>
      <protection hidden="1"/>
    </xf>
    <xf numFmtId="0" fontId="6" fillId="2" borderId="46" xfId="0" applyFont="1" applyFill="1" applyBorder="1" applyAlignment="1" applyProtection="1">
      <alignment horizontal="center" vertical="center" wrapText="1"/>
      <protection hidden="1"/>
    </xf>
    <xf numFmtId="0" fontId="6" fillId="3" borderId="44" xfId="0" applyFont="1" applyFill="1" applyBorder="1" applyAlignment="1" applyProtection="1">
      <alignment horizontal="center" vertical="center" wrapText="1"/>
      <protection hidden="1"/>
    </xf>
    <xf numFmtId="0" fontId="6" fillId="3" borderId="45" xfId="0" applyFont="1" applyFill="1" applyBorder="1" applyAlignment="1" applyProtection="1">
      <alignment horizontal="center" vertical="center" wrapText="1"/>
      <protection hidden="1"/>
    </xf>
    <xf numFmtId="0" fontId="6" fillId="3" borderId="46" xfId="0" applyFont="1" applyFill="1" applyBorder="1" applyAlignment="1" applyProtection="1">
      <alignment horizontal="center" vertical="center" wrapText="1"/>
      <protection hidden="1"/>
    </xf>
    <xf numFmtId="0" fontId="6" fillId="4" borderId="44" xfId="0" applyFont="1" applyFill="1" applyBorder="1" applyAlignment="1" applyProtection="1">
      <alignment horizontal="center" vertical="center" wrapText="1"/>
      <protection hidden="1"/>
    </xf>
    <xf numFmtId="0" fontId="6" fillId="4" borderId="45" xfId="0" applyFont="1" applyFill="1" applyBorder="1" applyAlignment="1" applyProtection="1">
      <alignment horizontal="center" vertical="center" wrapText="1"/>
      <protection hidden="1"/>
    </xf>
    <xf numFmtId="0" fontId="6" fillId="4" borderId="46" xfId="0" applyFont="1" applyFill="1" applyBorder="1" applyAlignment="1" applyProtection="1">
      <alignment horizontal="center" vertical="center" wrapText="1"/>
      <protection hidden="1"/>
    </xf>
    <xf numFmtId="0" fontId="6" fillId="4" borderId="40" xfId="0" applyFont="1" applyFill="1" applyBorder="1" applyAlignment="1" applyProtection="1">
      <alignment horizontal="center" vertical="center" wrapText="1"/>
      <protection hidden="1"/>
    </xf>
    <xf numFmtId="0" fontId="6" fillId="4" borderId="34" xfId="0" applyFont="1" applyFill="1" applyBorder="1" applyAlignment="1" applyProtection="1">
      <alignment horizontal="center" vertical="center" wrapText="1"/>
      <protection hidden="1"/>
    </xf>
    <xf numFmtId="0" fontId="6" fillId="4" borderId="43" xfId="0" applyFont="1" applyFill="1" applyBorder="1" applyAlignment="1" applyProtection="1">
      <alignment horizontal="center" vertical="center" wrapText="1"/>
      <protection hidden="1"/>
    </xf>
    <xf numFmtId="0" fontId="6" fillId="4" borderId="17" xfId="0" applyFont="1" applyFill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left" vertical="center"/>
      <protection hidden="1"/>
    </xf>
    <xf numFmtId="0" fontId="0" fillId="0" borderId="23" xfId="0" applyBorder="1" applyAlignment="1" applyProtection="1">
      <alignment horizontal="left" vertical="center"/>
      <protection hidden="1"/>
    </xf>
    <xf numFmtId="0" fontId="0" fillId="0" borderId="21" xfId="0" applyBorder="1" applyAlignment="1" applyProtection="1">
      <alignment horizontal="left" vertical="center"/>
      <protection hidden="1"/>
    </xf>
    <xf numFmtId="0" fontId="0" fillId="0" borderId="31" xfId="0" applyBorder="1" applyAlignment="1" applyProtection="1">
      <alignment horizontal="left" vertical="center"/>
      <protection hidden="1"/>
    </xf>
    <xf numFmtId="0" fontId="0" fillId="0" borderId="32" xfId="0" applyBorder="1" applyAlignment="1" applyProtection="1">
      <alignment horizontal="left" vertical="center"/>
      <protection hidden="1"/>
    </xf>
    <xf numFmtId="0" fontId="6" fillId="4" borderId="41" xfId="0" applyFont="1" applyFill="1" applyBorder="1" applyAlignment="1" applyProtection="1">
      <alignment horizontal="center" vertical="center" wrapText="1"/>
      <protection hidden="1"/>
    </xf>
    <xf numFmtId="0" fontId="6" fillId="4" borderId="42" xfId="0" applyFont="1" applyFill="1" applyBorder="1" applyAlignment="1" applyProtection="1">
      <alignment horizontal="center" vertical="center" wrapText="1"/>
      <protection hidden="1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0" fillId="0" borderId="26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</cellXfs>
  <cellStyles count="1">
    <cellStyle name="Normal" xfId="0" builtinId="0"/>
  </cellStyles>
  <dxfs count="101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9F9F"/>
        </patternFill>
      </fill>
    </dxf>
    <dxf>
      <fill>
        <patternFill patternType="solid">
          <bgColor rgb="FFFF9F9F"/>
        </patternFill>
      </fill>
    </dxf>
    <dxf>
      <fill>
        <patternFill>
          <bgColor theme="7" tint="0.59996337778862885"/>
        </patternFill>
      </fill>
    </dxf>
    <dxf>
      <fill>
        <patternFill>
          <bgColor rgb="FFFF9F9F"/>
        </patternFill>
      </fill>
    </dxf>
    <dxf>
      <fill>
        <patternFill>
          <bgColor rgb="FFFF9F9F"/>
        </patternFill>
      </fill>
    </dxf>
    <dxf>
      <fill>
        <patternFill patternType="solid">
          <bgColor rgb="FFFF9F9F"/>
        </patternFill>
      </fill>
    </dxf>
    <dxf>
      <fill>
        <patternFill>
          <bgColor theme="7" tint="0.59996337778862885"/>
        </patternFill>
      </fill>
    </dxf>
    <dxf>
      <fill>
        <patternFill>
          <bgColor rgb="FFFF9F9F"/>
        </patternFill>
      </fill>
    </dxf>
    <dxf>
      <fill>
        <patternFill>
          <bgColor rgb="FFFF9F9F"/>
        </patternFill>
      </fill>
    </dxf>
    <dxf>
      <fill>
        <patternFill patternType="solid">
          <bgColor rgb="FFFF9F9F"/>
        </patternFill>
      </fill>
    </dxf>
    <dxf>
      <fill>
        <patternFill>
          <bgColor theme="7" tint="0.59996337778862885"/>
        </patternFill>
      </fill>
    </dxf>
    <dxf>
      <fill>
        <patternFill>
          <bgColor rgb="FFFF9F9F"/>
        </patternFill>
      </fill>
    </dxf>
    <dxf>
      <fill>
        <patternFill>
          <bgColor rgb="FFFF9F9F"/>
        </patternFill>
      </fill>
    </dxf>
    <dxf>
      <fill>
        <patternFill patternType="solid">
          <bgColor rgb="FFFF9F9F"/>
        </patternFill>
      </fill>
    </dxf>
    <dxf>
      <fill>
        <patternFill>
          <bgColor theme="7" tint="0.59996337778862885"/>
        </patternFill>
      </fill>
    </dxf>
    <dxf>
      <fill>
        <patternFill>
          <bgColor rgb="FFFF9F9F"/>
        </patternFill>
      </fill>
    </dxf>
    <dxf>
      <fill>
        <patternFill>
          <bgColor rgb="FFFF9F9F"/>
        </patternFill>
      </fill>
    </dxf>
    <dxf>
      <fill>
        <patternFill patternType="solid">
          <bgColor rgb="FFFF9F9F"/>
        </patternFill>
      </fill>
    </dxf>
    <dxf>
      <fill>
        <patternFill>
          <bgColor theme="7" tint="0.59996337778862885"/>
        </patternFill>
      </fill>
    </dxf>
    <dxf>
      <fill>
        <patternFill>
          <bgColor rgb="FFFF9F9F"/>
        </patternFill>
      </fill>
    </dxf>
    <dxf>
      <fill>
        <patternFill>
          <bgColor rgb="FFFF9F9F"/>
        </patternFill>
      </fill>
    </dxf>
    <dxf>
      <fill>
        <patternFill patternType="solid">
          <bgColor rgb="FFFF9F9F"/>
        </patternFill>
      </fill>
    </dxf>
    <dxf>
      <fill>
        <patternFill>
          <bgColor theme="7" tint="0.59996337778862885"/>
        </patternFill>
      </fill>
    </dxf>
    <dxf>
      <fill>
        <patternFill>
          <bgColor rgb="FFFF9F9F"/>
        </patternFill>
      </fill>
    </dxf>
    <dxf>
      <fill>
        <patternFill>
          <bgColor rgb="FFFF9F9F"/>
        </patternFill>
      </fill>
    </dxf>
    <dxf>
      <fill>
        <patternFill patternType="solid">
          <bgColor rgb="FFFF9F9F"/>
        </patternFill>
      </fill>
    </dxf>
    <dxf>
      <fill>
        <patternFill>
          <bgColor theme="7" tint="0.59996337778862885"/>
        </patternFill>
      </fill>
    </dxf>
    <dxf>
      <fill>
        <patternFill>
          <bgColor rgb="FFFF9F9F"/>
        </patternFill>
      </fill>
    </dxf>
    <dxf>
      <fill>
        <patternFill>
          <bgColor rgb="FFFF9F9F"/>
        </patternFill>
      </fill>
    </dxf>
    <dxf>
      <fill>
        <patternFill patternType="solid">
          <bgColor rgb="FFFF9F9F"/>
        </patternFill>
      </fill>
    </dxf>
    <dxf>
      <fill>
        <patternFill>
          <bgColor theme="7" tint="0.59996337778862885"/>
        </patternFill>
      </fill>
    </dxf>
    <dxf>
      <fill>
        <patternFill>
          <bgColor rgb="FFFF9F9F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rgb="FFFF9F9F"/>
      </font>
      <fill>
        <patternFill>
          <bgColor rgb="FFFF9F9F"/>
        </patternFill>
      </fill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>
          <bgColor rgb="FFFF9F9F"/>
        </patternFill>
      </fill>
    </dxf>
    <dxf>
      <fill>
        <patternFill patternType="solid">
          <bgColor rgb="FFFF9F9F"/>
        </patternFill>
      </fill>
    </dxf>
    <dxf>
      <fill>
        <patternFill>
          <bgColor theme="7" tint="0.59996337778862885"/>
        </patternFill>
      </fill>
    </dxf>
    <dxf>
      <fill>
        <patternFill>
          <bgColor rgb="FFFF9F9F"/>
        </patternFill>
      </fill>
    </dxf>
    <dxf>
      <fill>
        <patternFill>
          <bgColor rgb="FFFF9F9F"/>
        </patternFill>
      </fill>
    </dxf>
    <dxf>
      <fill>
        <patternFill patternType="solid">
          <bgColor rgb="FFFF9F9F"/>
        </patternFill>
      </fill>
    </dxf>
    <dxf>
      <fill>
        <patternFill>
          <bgColor theme="7" tint="0.59996337778862885"/>
        </patternFill>
      </fill>
    </dxf>
    <dxf>
      <fill>
        <patternFill>
          <bgColor rgb="FFFF9F9F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rgb="FFFF9F9F"/>
      </font>
      <fill>
        <patternFill>
          <bgColor rgb="FFFF9F9F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rgb="FFFF9F9F"/>
      </font>
      <fill>
        <patternFill>
          <bgColor rgb="FFFF9F9F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rgb="FFFF9F9F"/>
      </font>
      <fill>
        <patternFill>
          <bgColor rgb="FFFF9F9F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rgb="FFFF9F9F"/>
      </font>
      <fill>
        <patternFill>
          <bgColor rgb="FFFF9F9F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rgb="FFFF9F9F"/>
      </font>
      <fill>
        <patternFill>
          <bgColor rgb="FFFF9F9F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rgb="FFFF9F9F"/>
      </font>
      <fill>
        <patternFill>
          <bgColor rgb="FFFF9F9F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rgb="FFFF9F9F"/>
      </font>
      <fill>
        <patternFill>
          <bgColor rgb="FFFF9F9F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rgb="FFFF9F9F"/>
      </font>
      <fill>
        <patternFill>
          <bgColor rgb="FFFF9F9F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rgb="FFFF9F9F"/>
      </font>
      <fill>
        <patternFill>
          <bgColor rgb="FFFF9F9F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rgb="FFFF9F9F"/>
      </font>
      <fill>
        <patternFill>
          <bgColor rgb="FFFF9F9F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rgb="FFFF9F9F"/>
      </font>
      <fill>
        <patternFill>
          <bgColor rgb="FFFF9F9F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rgb="FFFF9F9F"/>
      </font>
      <fill>
        <patternFill>
          <bgColor rgb="FFFF9F9F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rgb="FFFF9F9F"/>
      </font>
      <fill>
        <patternFill>
          <bgColor rgb="FFFF9F9F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rgb="FFFF9F9F"/>
      </font>
      <fill>
        <patternFill>
          <bgColor rgb="FFFF9F9F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rgb="FFFF9F9F"/>
      </font>
      <fill>
        <patternFill>
          <bgColor rgb="FFFF9F9F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rgb="FFFF9F9F"/>
      </font>
      <fill>
        <patternFill>
          <bgColor rgb="FFFF9F9F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rgb="FFFF9F9F"/>
      </font>
      <fill>
        <patternFill>
          <bgColor rgb="FFFF9F9F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rgb="FFFF9F9F"/>
      </font>
      <fill>
        <patternFill>
          <bgColor rgb="FFFF9F9F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rgb="FFFF9F9F"/>
      </font>
      <fill>
        <patternFill>
          <bgColor rgb="FFFF9F9F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rgb="FFFF9F9F"/>
      </font>
      <fill>
        <patternFill>
          <bgColor rgb="FFFF9F9F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9F9F"/>
        </patternFill>
      </fill>
    </dxf>
    <dxf>
      <fill>
        <patternFill>
          <bgColor rgb="FFFF9F9F"/>
        </patternFill>
      </fill>
    </dxf>
    <dxf>
      <fill>
        <patternFill>
          <bgColor rgb="FFFF9F9F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rgb="FFFF9F9F"/>
      </font>
      <fill>
        <patternFill>
          <bgColor rgb="FFFF9F9F"/>
        </patternFill>
      </fill>
    </dxf>
    <dxf>
      <font>
        <color theme="2" tint="-9.9948118533890809E-2"/>
      </font>
      <fill>
        <patternFill>
          <bgColor theme="2" tint="-9.9948118533890809E-2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rgb="FFFF9F9F"/>
      </font>
      <fill>
        <patternFill>
          <bgColor rgb="FFFF9F9F"/>
        </patternFill>
      </fill>
    </dxf>
  </dxfs>
  <tableStyles count="0" defaultTableStyle="TableStyleMedium2" defaultPivotStyle="PivotStyleLight16"/>
  <colors>
    <mruColors>
      <color rgb="FFFF9F9F"/>
      <color rgb="FFFC424F"/>
      <color rgb="FFFF9F96"/>
      <color rgb="FFFF9F9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eetMetadata" Target="metadata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22860</xdr:colOff>
          <xdr:row>9</xdr:row>
          <xdr:rowOff>7620</xdr:rowOff>
        </xdr:from>
        <xdr:to>
          <xdr:col>9</xdr:col>
          <xdr:colOff>0</xdr:colOff>
          <xdr:row>10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PROJET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22860</xdr:colOff>
          <xdr:row>11</xdr:row>
          <xdr:rowOff>7620</xdr:rowOff>
        </xdr:from>
        <xdr:to>
          <xdr:col>9</xdr:col>
          <xdr:colOff>0</xdr:colOff>
          <xdr:row>12</xdr:row>
          <xdr:rowOff>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PROJET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22860</xdr:colOff>
          <xdr:row>13</xdr:row>
          <xdr:rowOff>7620</xdr:rowOff>
        </xdr:from>
        <xdr:to>
          <xdr:col>9</xdr:col>
          <xdr:colOff>0</xdr:colOff>
          <xdr:row>14</xdr:row>
          <xdr:rowOff>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PROJET 3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22860</xdr:colOff>
          <xdr:row>15</xdr:row>
          <xdr:rowOff>7620</xdr:rowOff>
        </xdr:from>
        <xdr:to>
          <xdr:col>9</xdr:col>
          <xdr:colOff>0</xdr:colOff>
          <xdr:row>16</xdr:row>
          <xdr:rowOff>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PROJET 4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22860</xdr:colOff>
          <xdr:row>17</xdr:row>
          <xdr:rowOff>7620</xdr:rowOff>
        </xdr:from>
        <xdr:to>
          <xdr:col>9</xdr:col>
          <xdr:colOff>0</xdr:colOff>
          <xdr:row>18</xdr:row>
          <xdr:rowOff>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0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PROJET 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22860</xdr:colOff>
          <xdr:row>19</xdr:row>
          <xdr:rowOff>7620</xdr:rowOff>
        </xdr:from>
        <xdr:to>
          <xdr:col>9</xdr:col>
          <xdr:colOff>0</xdr:colOff>
          <xdr:row>20</xdr:row>
          <xdr:rowOff>0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0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PROJET 6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22860</xdr:colOff>
          <xdr:row>21</xdr:row>
          <xdr:rowOff>7620</xdr:rowOff>
        </xdr:from>
        <xdr:to>
          <xdr:col>9</xdr:col>
          <xdr:colOff>0</xdr:colOff>
          <xdr:row>22</xdr:row>
          <xdr:rowOff>0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0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PROJET 7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22860</xdr:colOff>
          <xdr:row>23</xdr:row>
          <xdr:rowOff>7620</xdr:rowOff>
        </xdr:from>
        <xdr:to>
          <xdr:col>9</xdr:col>
          <xdr:colOff>0</xdr:colOff>
          <xdr:row>24</xdr:row>
          <xdr:rowOff>0</xdr:rowOff>
        </xdr:to>
        <xdr:sp macro="" textlink="">
          <xdr:nvSpPr>
            <xdr:cNvPr id="2056" name="Button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0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PROJET 8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22860</xdr:colOff>
          <xdr:row>25</xdr:row>
          <xdr:rowOff>7620</xdr:rowOff>
        </xdr:from>
        <xdr:to>
          <xdr:col>9</xdr:col>
          <xdr:colOff>0</xdr:colOff>
          <xdr:row>26</xdr:row>
          <xdr:rowOff>0</xdr:rowOff>
        </xdr:to>
        <xdr:sp macro="" textlink="">
          <xdr:nvSpPr>
            <xdr:cNvPr id="2057" name="Button 9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0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PROJET 9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22860</xdr:colOff>
          <xdr:row>27</xdr:row>
          <xdr:rowOff>7620</xdr:rowOff>
        </xdr:from>
        <xdr:to>
          <xdr:col>9</xdr:col>
          <xdr:colOff>0</xdr:colOff>
          <xdr:row>28</xdr:row>
          <xdr:rowOff>0</xdr:rowOff>
        </xdr:to>
        <xdr:sp macro="" textlink="">
          <xdr:nvSpPr>
            <xdr:cNvPr id="2058" name="Button 10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00000000-0008-0000-00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PROJET 10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22860</xdr:colOff>
          <xdr:row>25</xdr:row>
          <xdr:rowOff>7620</xdr:rowOff>
        </xdr:from>
        <xdr:to>
          <xdr:col>9</xdr:col>
          <xdr:colOff>0</xdr:colOff>
          <xdr:row>26</xdr:row>
          <xdr:rowOff>0</xdr:rowOff>
        </xdr:to>
        <xdr:sp macro="" textlink="">
          <xdr:nvSpPr>
            <xdr:cNvPr id="2059" name="Button 11" hidden="1">
              <a:extLst>
                <a:ext uri="{63B3BB69-23CF-44E3-9099-C40C66FF867C}">
                  <a14:compatExt spid="_x0000_s2059"/>
                </a:ext>
                <a:ext uri="{FF2B5EF4-FFF2-40B4-BE49-F238E27FC236}">
                  <a16:creationId xmlns:a16="http://schemas.microsoft.com/office/drawing/2014/main" id="{00000000-0008-0000-0000-00000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PROJET 9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22860</xdr:colOff>
          <xdr:row>27</xdr:row>
          <xdr:rowOff>7620</xdr:rowOff>
        </xdr:from>
        <xdr:to>
          <xdr:col>9</xdr:col>
          <xdr:colOff>0</xdr:colOff>
          <xdr:row>28</xdr:row>
          <xdr:rowOff>0</xdr:rowOff>
        </xdr:to>
        <xdr:sp macro="" textlink="">
          <xdr:nvSpPr>
            <xdr:cNvPr id="2060" name="Button 12" hidden="1">
              <a:extLst>
                <a:ext uri="{63B3BB69-23CF-44E3-9099-C40C66FF867C}">
                  <a14:compatExt spid="_x0000_s2060"/>
                </a:ext>
                <a:ext uri="{FF2B5EF4-FFF2-40B4-BE49-F238E27FC236}">
                  <a16:creationId xmlns:a16="http://schemas.microsoft.com/office/drawing/2014/main" id="{00000000-0008-0000-0000-00000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PROJET 10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4017E3-E1D9-4E3B-973A-9338163A62D0}">
  <sheetPr codeName="Feuil3"/>
  <dimension ref="A1:W34"/>
  <sheetViews>
    <sheetView showZeros="0" tabSelected="1" zoomScaleNormal="100" workbookViewId="0">
      <pane xSplit="9" ySplit="8" topLeftCell="J9" activePane="bottomRight" state="frozenSplit"/>
      <selection pane="topRight" activeCell="J1" sqref="J1"/>
      <selection pane="bottomLeft" activeCell="A9" sqref="A9"/>
      <selection pane="bottomRight" activeCell="P10" sqref="P10:W29"/>
    </sheetView>
  </sheetViews>
  <sheetFormatPr baseColWidth="10" defaultRowHeight="14.4" x14ac:dyDescent="0.3"/>
  <cols>
    <col min="1" max="1" width="8" customWidth="1"/>
    <col min="2" max="2" width="10.88671875" customWidth="1"/>
    <col min="3" max="3" width="10.33203125" customWidth="1"/>
    <col min="4" max="4" width="14" customWidth="1"/>
    <col min="5" max="6" width="20.6640625" style="39" customWidth="1"/>
    <col min="7" max="7" width="14.6640625" style="39" customWidth="1"/>
    <col min="8" max="8" width="9.6640625" style="39" customWidth="1"/>
    <col min="9" max="9" width="12.33203125" style="39" customWidth="1"/>
    <col min="10" max="10" width="16.6640625" style="39" customWidth="1"/>
    <col min="11" max="11" width="11.6640625" style="39" customWidth="1"/>
    <col min="12" max="12" width="13.33203125" style="39" customWidth="1"/>
    <col min="13" max="13" width="16.33203125" customWidth="1"/>
    <col min="14" max="14" width="11.33203125" customWidth="1"/>
    <col min="15" max="15" width="4.6640625" customWidth="1"/>
    <col min="16" max="16" width="16.6640625" customWidth="1"/>
    <col min="17" max="17" width="11.6640625" customWidth="1"/>
    <col min="18" max="18" width="11.33203125" customWidth="1"/>
    <col min="19" max="19" width="4.6640625" customWidth="1"/>
    <col min="20" max="20" width="16.6640625" customWidth="1"/>
    <col min="21" max="21" width="11.6640625" customWidth="1"/>
    <col min="22" max="22" width="11.33203125" customWidth="1"/>
    <col min="23" max="23" width="4.6640625" customWidth="1"/>
    <col min="24" max="47" width="15.6640625" customWidth="1"/>
  </cols>
  <sheetData>
    <row r="1" spans="1:23" ht="15" customHeight="1" x14ac:dyDescent="0.3">
      <c r="F1" s="38">
        <f ca="1">IF(MAX(NETWORKDAYS(TODAY(),1+MIN(L10,J28),1))&lt;=5,NETWORKDAYS(MIN(L10,J28),TODAY(),1))</f>
        <v>1</v>
      </c>
      <c r="G1" s="38">
        <f ca="1">MIN(NETWORKDAYS(1+MIN(J10:J28),TODAY(),1)&lt;=5)</f>
        <v>0</v>
      </c>
      <c r="R1" s="89"/>
    </row>
    <row r="2" spans="1:23" ht="15" customHeight="1" thickBot="1" x14ac:dyDescent="0.35">
      <c r="A2" s="99"/>
      <c r="B2" s="131" t="s">
        <v>87</v>
      </c>
      <c r="C2" s="131"/>
      <c r="D2" s="131"/>
      <c r="E2" s="99"/>
      <c r="F2" s="96" t="e">
        <f ca="1">IF(AND(#REF!="",#REF!="",#REF!="",#REF!="",'JOURS FERIES 1'!A4=""),"",                                                                                                                                                                           IF(AND(#REF!="",#REF!="",#REF!,"",#REF!,""),"",                                                                                                                                                              IF(AND(#REF!="",#REF!="",#REF!,"",#REF!,""),"",                                                                                                                                                                        IF(AND(#REF!="",#REF!="",#REF!,"",#REF!,""),"",                                                                                                                                                              IF(AND(#REF!=0,#REF!="",#REF!,"",#REF!,""),"",                                                                                                                                                            IF(AND(#REF!=0,#REF!="",#REF!,"",#REF!,""),"",                                                                                                                                                            IF(AND(#REF!=0,#REF!="",#REF!,"",#REF!,""),"",                                                                                                                                                             IF(AND(#REF!=0,#REF!="",#REF!,"",#REF!,""),"",                                                                                                                                                          IF(AND(#REF!=0,#REF!="",#REF!,"",#REF!,""),"",                                                                                                                                                          IF(AND(#REF!=0,#REF!="",#REF!,"",#REF!,""),"",                                  IF(MAX(J10:J28)="","",NETWORKDAYS(TODAY(),1+MIN(J10:J28),1))))))))))))</f>
        <v>#REF!</v>
      </c>
      <c r="G2" s="97" t="e">
        <f ca="1">IF(AND(J10&lt;&gt;"",NETWORKDAYS.INTL(L10,J10,1,'JOURS FERIES 1'!$C$5:$C$30))=$F$5,F10,                                                                                                      IF(AND(J12&lt;&gt;"",NETWORKDAYS.INTL(L12,J12,1,'JOURS FERIES 2'!$C$5:$C$30))=$F$5,F12,                                                                                                   IF(AND(J14&lt;&gt;"",NETWORKDAYS.INTL(L14,J14,1,'JOURS FERIES 3'!$C$5:$C$30))=$F$5,F14,                                                                            IF(AND(J16&lt;&gt;"",NETWORKDAYS.INTL(L16,J16,1,'JOURS FERIES 4'!$C$5:$C$30))=$F$5,F16,                                                                               IF(AND(J18&lt;&gt;"",NETWORKDAYS.INTL(L18,J18,1,'JOURS FERIES 5'!$C$5:$C$30))=$F$5,F18,                                                                                                 IF(AND(J20&lt;&gt;"",NETWORKDAYS.INTL(L20,J20,1,'JOURS FERIES 6'!$C$5:$C$30))=$F$5,F20,                                                                                            IF(AND(J22&lt;&gt;"",NETWORKDAYS.INTL(L22,J22,1,'JOURS FERIES 7'!$C$5:$C$30))=$F$5,F22,                                                                                   IF(AND(J24&lt;&gt;"",NETWORKDAYS.INTL(L24,J24,1,'JOURS FERIES 8'!$C$5:$C$30))=$F$5,F24,                                                                                    IF(AND(J26&lt;&gt;"",NETWORKDAYS.INTL(L26,J26,1,'JOURS FERIES 9'!$C$5:$C$30))=$F$5,F26,                                                                                       IF(AND(J28&lt;&gt;"",NETWORKDAYS.INTL(L28,J28,1,'JOURS FERIES 10'!$C$5:$C$30))=$F$5,F28))))))))))</f>
        <v>#REF!</v>
      </c>
      <c r="H2" s="95"/>
      <c r="I2" s="97"/>
      <c r="J2" s="110" t="str">
        <f ca="1">IF(AND(H18="EN COURS",MAX(J18-L18&lt;0)),F18,"")</f>
        <v>HIPIPIP</v>
      </c>
      <c r="K2" s="110"/>
      <c r="L2" s="110"/>
      <c r="M2" s="110"/>
      <c r="N2" s="42"/>
      <c r="P2" t="e">
        <f>IF('JOURS FERIES 1'!A4=TEXT(Q10,"aaaa"),"TOTO",0)</f>
        <v>#REF!</v>
      </c>
      <c r="R2" s="88" t="str" cm="1">
        <f t="array" ref="R2">IF(AND(OR(P10="",Q10="")),"",                                                                                                 IF(AND(TEXT(Q10,"aaaa")=#REF!,TEXT(P10,"aaaa")=#REF!,P10&lt;Q10),NETWORKDAYS.INTL(Q10,P10,1,'JOURS FERIES 1'!$C$5:$C$17+'JOURS FERIES 1'!$C$18:$C$30),                                                                                                                IF(AND(TEXT(Q10,"aaaa")=#REF!,TEXT(P10,"aaaa")=#REF!,P10=Q10),NETWORKDAYS.INTL(Q10,P10,1,'JOURS FERIES 1'!$C$5:$C$17+'JOURS FERIES 1'!$C$18:$C$30),                                                                                                                                                                                                                                                         IF(AND(TEXT(Q10,"aaaa")=#REF!,TEXT(P10,"aaaa")=#REF!,P10&gt;Q10),NETWORKDAYS.INTL(Q10,P10,1,'JOURS FERIES 1'!$C$5:$C$17+'JOURS FERIES 1'!$C$18:$C$30),0))))</f>
        <v/>
      </c>
    </row>
    <row r="3" spans="1:23" ht="15" customHeight="1" thickBot="1" x14ac:dyDescent="0.35">
      <c r="A3" s="96"/>
      <c r="B3" s="96"/>
      <c r="C3" s="96"/>
      <c r="D3" s="96"/>
      <c r="E3" s="96"/>
      <c r="F3" s="100" t="s">
        <v>93</v>
      </c>
      <c r="G3" s="101" t="s">
        <v>65</v>
      </c>
      <c r="H3" s="114" t="s">
        <v>91</v>
      </c>
      <c r="I3" s="115"/>
      <c r="J3" s="111"/>
      <c r="K3" s="110"/>
      <c r="L3" s="110"/>
      <c r="M3" s="110"/>
      <c r="N3" s="109"/>
      <c r="R3" s="98"/>
    </row>
    <row r="4" spans="1:23" ht="15" customHeight="1" x14ac:dyDescent="0.3">
      <c r="A4" s="96"/>
      <c r="B4" s="132" t="s">
        <v>95</v>
      </c>
      <c r="C4" s="133"/>
      <c r="D4" s="133"/>
      <c r="E4" s="133"/>
      <c r="F4" s="103" t="e">
        <f ca="1">MAX(IF(AND(J10&lt;&gt;"",J10-1-L10&lt;=5),J10-1-L10),                                                                                                                                                                                                                                              IF(AND(J12&lt;&gt;"",J12-1-L12&lt;=5),J12-1-L12),                                                                                                                                                                                                                                                             IF(AND(J14&lt;&gt;"",J14-1-L14&lt;=5),J14-1-L14),                                                                                                                                                                                                                                                             IF(AND(J16&lt;&gt;"",J16-1-L16&lt;=5),J16-1-L16),                                                                                                                                                                                                                                                             IF(AND(J18&lt;&gt;"",J18-1-L18&lt;=5),J18-1-L18),                                                                                                                                                                                                                                                             IF(AND(J20&lt;&gt;"",J20-1-L20&lt;=5),J20-1-L20),                                                                                                                                                                                                                                                             IF(AND(J22&lt;&gt;"",J22-1-L22&lt;=5),J22-1-L22),                                                                                                                                                                                                                                                             IF(AND(J24&lt;&gt;"",J24-1-L24&lt;=5),J24-1-L24),                                                                                                                                                                                                                                                             IF(AND(J26&lt;&gt;"",J26-1-L26&gt;0&lt;=5),J26-1-L26),                                                                                                                                                                                                                                                        IF(AND(J28&lt;&gt;"",J28-1-L28&gt;0&lt;=5),J28-1-L28))</f>
        <v>#VALUE!</v>
      </c>
      <c r="G4" s="104" t="e">
        <f ca="1">MAX(IF(NETWORKDAYS.INTL(L10,J10-1,1,'JOURS FERIES 1'!$C$5:$C$30)=$F$4,$F$10),                                                                                                                                IF(NETWORKDAYS.INTL(L12,J12-1,1,'JOURS FERIES 2'!$C$5:$C$30)=$F$4,$F$12),                                                                                                                                     IF(NETWORKDAYS.INTL(L14,J14-1,1,'JOURS FERIES 3'!$C$5:$C$30)=$F$4,$F$14),                                                                                                                                       IF(NETWORKDAYS.INTL(L16,J16-1,1,'JOURS FERIES 4'!$C$5:$C$30)=$F$4,$F$16),                                                                                                                                                       IF(NETWORKDAYS.INTL(L18,J18-1,1,'JOURS FERIES 5'!$C$5:$C$30)=$F$4,$F$18),                                                                                                                                           IF(NETWORKDAYS.INTL(L20,J20-1,1,'JOURS FERIES 6'!$C$5:$C$30)=$F$4,$F$20),                                                                                                                                       IF(NETWORKDAYS.INTL(L22,J22-1,1,'JOURS FERIES 7'!$C$5:$C$30)=$F$4,$F$22),                                                                                                                                     IF(NETWORKDAYS.INTL(L24,J24-1,1,'JOURS FERIES 8'!$C$5:$C$30)=$F$4,$F$24),                                                                                                                                      IF(NETWORKDAYS.INTL(L26,J26-1,1,'JOURS FERIES 9'!$C$5:$C$30)=$F$4,$F$26),                                                                                                                                     IF(NETWORKDAYS.INTL(L28,J28-1,1,'JOURS FERIES 10'!$C$5:$C$30)=$F$4,$F$28))</f>
        <v>#NUM!</v>
      </c>
      <c r="H4" s="112" t="e">
        <f ca="1">IF($G$4=0,"",VLOOKUP(G4,F4:G28,2,FALSE))</f>
        <v>#NUM!</v>
      </c>
      <c r="I4" s="113"/>
      <c r="J4" s="95"/>
      <c r="M4" s="108"/>
      <c r="N4" s="42"/>
      <c r="R4" s="98"/>
    </row>
    <row r="5" spans="1:23" ht="15" customHeight="1" x14ac:dyDescent="0.3">
      <c r="A5" s="96"/>
      <c r="B5" s="134" t="s">
        <v>92</v>
      </c>
      <c r="C5" s="135"/>
      <c r="D5" s="135"/>
      <c r="E5" s="135"/>
      <c r="F5" s="102" t="e">
        <f ca="1">IF(AND(#REF!=0,#REF!="",#REF!="",#REF!=""),"",                                                                                                                                                                                                 IF(AND(#REF!=0,#REF!="",#REF!="",#REF!=""),"",                                                                                                                                                                                                   IF(AND(#REF!=0,#REF!="",#REF!="",#REF!=""),"",                                                                                                                                                                                                   IF(AND(#REF!=0,#REF!="",#REF!="",#REF!=""),"",                                                                                                                                                                                                   IF(AND(#REF!=0,#REF!="",#REF!="",#REF!=""),"",                                                                                                                                                                                                   IF(AND(#REF!=0,#REF!="",#REF!="",#REF!=""),"",                                                                                                                                                                                                   IF(AND(#REF!=0,#REF!="",#REF!="",#REF!=""),"",                                                                                                                                                                                                   IF(AND(#REF!=0,#REF!="",#REF!="",#REF!=""),"",                                                                                                                                                                                                   IF(AND(#REF!=0,#REF!="",#REF!="",#REF!=""),"",                                                                                                                                                                                                   IF(AND(#REF!=0,#REF!="",#REF!="",#REF!=""),"",                                                                                                       IF(MIN(J10:J28)="","",NETWORKDAYS(TODAY(),1+MIN(J10:J28),1))))))))))))</f>
        <v>#REF!</v>
      </c>
      <c r="G5" s="105" t="e">
        <f ca="1">MAX(IF(NETWORKDAYS.INTL(L10,J10+1,1,'JOURS FERIES 1'!$C$5:$C$30)=$F$5,F10),                                                                                                                                                 IF(NETWORKDAYS.INTL(L12,J12+1,1,'JOURS FERIES 2'!$C$5:$C$30)=$F$5,F12),                                                                                                                                         IF(NETWORKDAYS.INTL(L14,J14+1,1,'JOURS FERIES 3'!$C$5:$C$30)=$F$5,F14),                                                                                                                                                   IF(NETWORKDAYS.INTL(L16,J16+1,1,'JOURS FERIES 4'!$C$5:$C$30)=$F$5,F16),                                                                                                                                     IF(NETWORKDAYS.INTL(L18,J18+1,1,'JOURS FERIES 5'!$C$5:$C$30)=$F$5,F18),                                                                                                                                       IF(NETWORKDAYS.INTL(L20,J20+1,1,'JOURS FERIES 6'!$C$5:$C$30)=$F$5,F20),                                                                                                                                     IF(NETWORKDAYS.INTL(L22,J22+1,1,'JOURS FERIES 7'!$C$5:$C$30)=$F$5,F22),                                                                                                                                       IF(NETWORKDAYS.INTL(L24,J24+1,1,'JOURS FERIES 8'!$C$5:$C$30)=$F$5,F24),                                                                                                                                       IF(NETWORKDAYS.INTL(L26,J26+1,1,'JOURS FERIES 9'!$C$5:$C$30)=$F$5,F26),                                                                                                                                      IF(NETWORKDAYS.INTL(L28,J28+1,1,'JOURS FERIES 10'!$C$5:$C$30)=$F$5,F28))</f>
        <v>#REF!</v>
      </c>
      <c r="H5" s="112" t="e">
        <f ca="1">IF($G$5=0,"",VLOOKUP(G5,F5:G28,2,FALSE))</f>
        <v>#REF!</v>
      </c>
      <c r="I5" s="113"/>
      <c r="J5" s="95" t="e">
        <f ca="1">MIN(IF(NETWORKDAYS.INTL(L10,J10,1,'JOURS FERIES 1'!$C$5:$C$30)=$F$5,G10,0),                                                                                                                                                                                                                                     IF(NETWORKDAYS.INTL(L12,J12+1,1,'JOURS FERIES 2'!$C$5:$C$30)=$F$5,G12,0),                                                                                                                                                                                                                                         IF(NETWORKDAYS.INTL(L14,J14+1,1,'JOURS FERIES 3'!$C$5:$C$30)=$F$5,G14,0),                                                                                                                                                                                                                                         IF(NETWORKDAYS.INTL(L16,J16+1,1,'JOURS FERIES 4'!$C$5:$C$30)=$F$5,G16,0),                                                                                                                                                                                                                                         IF(NETWORKDAYS.INTL(L18,J18+1,1,'JOURS FERIES 5'!$C$5:$C$30)=$F$5,G18,0),                                                                                                                                                                                                                                           IF(NETWORKDAYS.INTL(L20,J20+1,1,'JOURS FERIES 6'!$C$5:$C$30)=$F$5,G20,0),                                                                                                                                                                                                                                        IF(NETWORKDAYS.INTL(L22,J22+1,1,'JOURS FERIES 7'!$C$5:$C$30)=$F$5,G22,0),                                                                                                                                                                                                                                         IF(NETWORKDAYS.INTL(L24,J24+1,1,'JOURS FERIES 8'!$C$5:$C$30)=$F$5,G24,0),                                                                                                                                                                                                                                         IF(NETWORKDAYS.INTL(L26,J26+1,1,'JOURS FERIES 9'!$C$5:$C$30)=$F$5,G26,0),                                                                                                                                                                                                                                         IF(NETWORKDAYS.INTL(L28,J28+1,1,'JOURS FERIES 10'!$C$5:$C$30)=$F$5,G28,0))</f>
        <v>#REF!</v>
      </c>
      <c r="L5" s="107"/>
      <c r="N5" s="42"/>
      <c r="R5" s="98"/>
    </row>
    <row r="6" spans="1:23" ht="15" customHeight="1" thickBot="1" x14ac:dyDescent="0.35">
      <c r="F6" s="106">
        <f>MAX(IFERROR(DATE(S30,R30,Q30),0),IFERROR(DATE(S32,R32,Q32),0),IFERROR(DATE(S34,R34,Q34),0),IFERROR(DATE(S36,R36,Q36),0),IFERROR(DATE(S38,R38,Q38),0),IFERROR(DATE(S40,R40,Q40),0),IFERROR(DATE(S42,R42,Q42),0),IFERROR(DATE(S44,R44,Q44),0),IFERROR(DATE(S46,R46,Q46),0),IFERROR(DATE(S48,R48,Q48),0),IFERROR(DATE(S50,R50,Q50),0),IFERROR(DATE(S52,R52,Q52),0),IFERROR(DATE(S54,R54,Q54),0),IFERROR(DATE(S56,R56,Q56),0),IFERROR(DATE(S58,R58,Q58),0),IFERROR(DATE(S60,R60,Q60),0),IFERROR(DATE(S62,R62,Q62),0),IFERROR(DATE(S64,R64,Q64),0),IFERROR(DATE(S66,R66,Q66),0),IFERROR(DATE(S68,R68,Q68),0))</f>
        <v>0</v>
      </c>
      <c r="G6" s="39" t="e">
        <f ca="1">MAX(IF(NETWORKDAYS.INTL(L26,J26+1,1,'JOURS FERIES 9'!$C$5:$C$30)=$F$5,F26),                                                                                                                                      IF(NETWORKDAYS.INTL(L28,J28+1,1,'JOURS FERIES 10'!$C$5:$C$30)=$F$5,F28))</f>
        <v>#REF!</v>
      </c>
      <c r="H6" s="39">
        <f ca="1">MAX(IFERROR(NETWORKDAYS(TODAY(),J10,1)&gt;0&lt;=5,0))</f>
        <v>0</v>
      </c>
    </row>
    <row r="7" spans="1:23" s="38" customFormat="1" ht="27" customHeight="1" x14ac:dyDescent="0.3">
      <c r="A7" s="116" t="s">
        <v>63</v>
      </c>
      <c r="B7" s="136" t="s">
        <v>64</v>
      </c>
      <c r="C7" s="129" t="s">
        <v>67</v>
      </c>
      <c r="D7" s="127" t="s">
        <v>66</v>
      </c>
      <c r="E7" s="127" t="s">
        <v>60</v>
      </c>
      <c r="F7" s="127" t="s">
        <v>65</v>
      </c>
      <c r="G7" s="127" t="s">
        <v>0</v>
      </c>
      <c r="H7" s="129" t="s">
        <v>69</v>
      </c>
      <c r="I7" s="129" t="s">
        <v>70</v>
      </c>
      <c r="J7" s="124" t="s">
        <v>88</v>
      </c>
      <c r="K7" s="125"/>
      <c r="L7" s="125"/>
      <c r="M7" s="125"/>
      <c r="N7" s="125"/>
      <c r="O7" s="126"/>
      <c r="P7" s="121" t="s">
        <v>89</v>
      </c>
      <c r="Q7" s="122"/>
      <c r="R7" s="122"/>
      <c r="S7" s="123"/>
      <c r="T7" s="118" t="s">
        <v>90</v>
      </c>
      <c r="U7" s="119"/>
      <c r="V7" s="119"/>
      <c r="W7" s="120"/>
    </row>
    <row r="8" spans="1:23" s="38" customFormat="1" ht="27" customHeight="1" x14ac:dyDescent="0.3">
      <c r="A8" s="117"/>
      <c r="B8" s="137"/>
      <c r="C8" s="130"/>
      <c r="D8" s="128"/>
      <c r="E8" s="128"/>
      <c r="F8" s="128"/>
      <c r="G8" s="128"/>
      <c r="H8" s="130"/>
      <c r="I8" s="130"/>
      <c r="J8" s="43" t="s">
        <v>81</v>
      </c>
      <c r="K8" s="43" t="s">
        <v>82</v>
      </c>
      <c r="L8" s="79" t="s">
        <v>83</v>
      </c>
      <c r="M8" s="43" t="s">
        <v>80</v>
      </c>
      <c r="N8" s="44" t="s">
        <v>84</v>
      </c>
      <c r="O8" s="79" t="s">
        <v>68</v>
      </c>
      <c r="P8" s="45" t="s">
        <v>81</v>
      </c>
      <c r="Q8" s="46" t="s">
        <v>82</v>
      </c>
      <c r="R8" s="47" t="s">
        <v>85</v>
      </c>
      <c r="S8" s="46" t="s">
        <v>68</v>
      </c>
      <c r="T8" s="48" t="s">
        <v>81</v>
      </c>
      <c r="U8" s="49" t="s">
        <v>82</v>
      </c>
      <c r="V8" s="50" t="s">
        <v>86</v>
      </c>
      <c r="W8" s="51" t="s">
        <v>68</v>
      </c>
    </row>
    <row r="9" spans="1:23" s="3" customFormat="1" ht="5.0999999999999996" customHeight="1" thickBot="1" x14ac:dyDescent="0.35">
      <c r="A9" s="66"/>
      <c r="B9" s="67"/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7"/>
      <c r="Q9" s="67"/>
      <c r="R9" s="67"/>
      <c r="S9" s="67"/>
      <c r="T9" s="67"/>
      <c r="U9" s="68"/>
      <c r="V9" s="68"/>
      <c r="W9" s="69"/>
    </row>
    <row r="10" spans="1:23" ht="24.9" customHeight="1" x14ac:dyDescent="0.3">
      <c r="A10" s="52">
        <v>1</v>
      </c>
      <c r="B10" s="53"/>
      <c r="C10" s="80"/>
      <c r="D10" s="81"/>
      <c r="E10" s="54"/>
      <c r="F10" s="55" t="s">
        <v>104</v>
      </c>
      <c r="G10" s="54" t="s">
        <v>105</v>
      </c>
      <c r="H10" s="56" t="s">
        <v>110</v>
      </c>
      <c r="I10" s="82"/>
      <c r="J10" s="83"/>
      <c r="K10" s="83"/>
      <c r="L10" s="84">
        <f ca="1">TODAY()</f>
        <v>44592</v>
      </c>
      <c r="M10" s="85"/>
      <c r="N10" s="86" t="str">
        <f>IF(AND(OR(J10="",K10="")),"",IF(J10&lt;K10,NETWORKDAYS(K10,J10+1,'JOURS FERIES 1'!$C$5:$C$30),IF(J10&gt;K10,NETWORKDAYS(K10+1,J10,'JOURS FERIES 1'!$C$5:$C$30),"AUCUN")))</f>
        <v/>
      </c>
      <c r="O10" s="57" t="str">
        <f>IF(AND(OR(J10="",K10="")),"",IF(J10&lt;K10,"NOK",IF(J10&gt;=K10,"OK","")))</f>
        <v/>
      </c>
      <c r="P10" s="58"/>
      <c r="Q10" s="59"/>
      <c r="R10" s="60"/>
      <c r="S10" s="61"/>
      <c r="T10" s="62"/>
      <c r="U10" s="63"/>
      <c r="V10" s="64"/>
      <c r="W10" s="65"/>
    </row>
    <row r="11" spans="1:23" s="2" customFormat="1" ht="5.0999999999999996" customHeight="1" thickBot="1" x14ac:dyDescent="0.35">
      <c r="A11" s="70"/>
      <c r="B11" s="71"/>
      <c r="C11" s="71"/>
      <c r="D11" s="71"/>
      <c r="E11" s="72"/>
      <c r="F11" s="72"/>
      <c r="G11" s="72"/>
      <c r="H11" s="72"/>
      <c r="I11" s="72"/>
      <c r="J11" s="72"/>
      <c r="K11" s="72"/>
      <c r="L11" s="72"/>
      <c r="M11" s="71"/>
      <c r="N11" s="71"/>
      <c r="O11" s="71"/>
      <c r="P11" s="71"/>
      <c r="Q11" s="71"/>
      <c r="R11" s="71"/>
      <c r="S11" s="71"/>
      <c r="T11" s="71"/>
      <c r="U11" s="73"/>
      <c r="V11" s="73"/>
      <c r="W11" s="74"/>
    </row>
    <row r="12" spans="1:23" ht="24.9" customHeight="1" x14ac:dyDescent="0.3">
      <c r="A12" s="52">
        <v>2</v>
      </c>
      <c r="B12" s="53"/>
      <c r="C12" s="80"/>
      <c r="D12" s="81"/>
      <c r="E12" s="54"/>
      <c r="F12" s="55" t="s">
        <v>99</v>
      </c>
      <c r="G12" s="54" t="s">
        <v>100</v>
      </c>
      <c r="H12" s="56" t="s">
        <v>110</v>
      </c>
      <c r="I12" s="87" t="s">
        <v>71</v>
      </c>
      <c r="J12" s="83" t="s">
        <v>106</v>
      </c>
      <c r="K12" s="83"/>
      <c r="L12" s="84">
        <f ca="1">TODAY()</f>
        <v>44592</v>
      </c>
      <c r="M12" s="85"/>
      <c r="N12" s="86" t="str">
        <f>IF(AND(OR(J12="",K12="")),"",IF(J12&lt;K12,NETWORKDAYS(K12,J12+1,'JOURS FERIES 2'!$C$5:$C$30),IF(J12&gt;K12,NETWORKDAYS(K12+1,J12,'JOURS FERIES 2'!$C$5:$C$30),"AUCUN")))</f>
        <v/>
      </c>
      <c r="O12" s="57" t="str">
        <f>IF(AND(OR(J12="",K12="")),"",IF(J12&lt;K12,"NOK",IF(J12&gt;=K12,"OK","")))</f>
        <v/>
      </c>
      <c r="P12" s="58"/>
      <c r="Q12" s="59"/>
      <c r="R12" s="60"/>
      <c r="S12" s="61"/>
      <c r="T12" s="62"/>
      <c r="U12" s="63"/>
      <c r="V12" s="64"/>
      <c r="W12" s="65"/>
    </row>
    <row r="13" spans="1:23" s="2" customFormat="1" ht="5.0999999999999996" customHeight="1" thickBot="1" x14ac:dyDescent="0.35">
      <c r="A13" s="70"/>
      <c r="B13" s="71"/>
      <c r="C13" s="71"/>
      <c r="D13" s="71"/>
      <c r="E13" s="72"/>
      <c r="F13" s="72"/>
      <c r="G13" s="72"/>
      <c r="H13" s="72"/>
      <c r="I13" s="72"/>
      <c r="J13" s="72"/>
      <c r="K13" s="72"/>
      <c r="L13" s="72"/>
      <c r="M13" s="71"/>
      <c r="N13" s="71"/>
      <c r="O13" s="71"/>
      <c r="P13" s="71"/>
      <c r="Q13" s="71"/>
      <c r="R13" s="71"/>
      <c r="S13" s="71"/>
      <c r="T13" s="71"/>
      <c r="U13" s="73"/>
      <c r="V13" s="73"/>
      <c r="W13" s="74"/>
    </row>
    <row r="14" spans="1:23" ht="24.9" customHeight="1" x14ac:dyDescent="0.3">
      <c r="A14" s="52">
        <v>3</v>
      </c>
      <c r="B14" s="53"/>
      <c r="C14" s="80"/>
      <c r="D14" s="81"/>
      <c r="E14" s="54"/>
      <c r="F14" s="55">
        <v>3333</v>
      </c>
      <c r="G14" s="54" t="s">
        <v>96</v>
      </c>
      <c r="H14" s="56" t="s">
        <v>110</v>
      </c>
      <c r="I14" s="87" t="s">
        <v>72</v>
      </c>
      <c r="J14" s="83" t="s">
        <v>107</v>
      </c>
      <c r="K14" s="83"/>
      <c r="L14" s="84">
        <f ca="1">TODAY()</f>
        <v>44592</v>
      </c>
      <c r="M14" s="85"/>
      <c r="N14" s="86" t="str">
        <f>IF(AND(OR(J14="",K14="")),"",IF(J14&lt;K14,NETWORKDAYS(K14,J14+1,'JOURS FERIES 3'!$C$5:$C$30),IF(J14&gt;K14,NETWORKDAYS(K14+1,J14,'JOURS FERIES 3'!$C$5:$C$30),"AUCUN")))</f>
        <v/>
      </c>
      <c r="O14" s="57" t="str">
        <f>IF(AND(OR(J14="",K14="")),"",IF(J14&lt;K14,"NOK",IF(J14&gt;=K14,"OK","")))</f>
        <v/>
      </c>
      <c r="P14" s="58"/>
      <c r="Q14" s="59"/>
      <c r="R14" s="60"/>
      <c r="S14" s="61"/>
      <c r="T14" s="62"/>
      <c r="U14" s="63"/>
      <c r="V14" s="64"/>
      <c r="W14" s="65"/>
    </row>
    <row r="15" spans="1:23" s="2" customFormat="1" ht="5.0999999999999996" customHeight="1" thickBot="1" x14ac:dyDescent="0.35">
      <c r="A15" s="70"/>
      <c r="B15" s="71"/>
      <c r="C15" s="71"/>
      <c r="D15" s="71"/>
      <c r="E15" s="72"/>
      <c r="F15" s="72"/>
      <c r="G15" s="72"/>
      <c r="H15" s="72"/>
      <c r="I15" s="72"/>
      <c r="J15" s="72"/>
      <c r="K15" s="72"/>
      <c r="L15" s="72"/>
      <c r="M15" s="71"/>
      <c r="N15" s="71"/>
      <c r="O15" s="71"/>
      <c r="P15" s="71"/>
      <c r="Q15" s="71"/>
      <c r="R15" s="71"/>
      <c r="S15" s="71"/>
      <c r="T15" s="71"/>
      <c r="U15" s="73"/>
      <c r="V15" s="68"/>
      <c r="W15" s="74"/>
    </row>
    <row r="16" spans="1:23" ht="24.9" customHeight="1" x14ac:dyDescent="0.3">
      <c r="A16" s="52">
        <v>4</v>
      </c>
      <c r="B16" s="53"/>
      <c r="C16" s="80"/>
      <c r="D16" s="81"/>
      <c r="E16" s="54"/>
      <c r="F16" s="55">
        <v>4444</v>
      </c>
      <c r="G16" s="54" t="s">
        <v>108</v>
      </c>
      <c r="H16" s="56" t="s">
        <v>110</v>
      </c>
      <c r="I16" s="87" t="s">
        <v>73</v>
      </c>
      <c r="J16" s="83">
        <v>44603</v>
      </c>
      <c r="K16" s="83"/>
      <c r="L16" s="84">
        <f ca="1">TODAY()</f>
        <v>44592</v>
      </c>
      <c r="M16" s="85"/>
      <c r="N16" s="86" t="str">
        <f>IF(AND(OR(J16="",K16="")),"",IF(J16&lt;K16,NETWORKDAYS(K16,J16+1,'JOURS FERIES 4'!$C$5:$C$30),IF(J16&gt;K16,NETWORKDAYS(K16+1,J16,'JOURS FERIES 4'!$C$5:$C$30),"AUCUN")))</f>
        <v/>
      </c>
      <c r="O16" s="57" t="str">
        <f>IF(AND(OR(J16="",K16="")),"",IF(J16&lt;K16,"NOK",IF(J16&gt;=K16,"OK","")))</f>
        <v/>
      </c>
      <c r="P16" s="58"/>
      <c r="Q16" s="59"/>
      <c r="R16" s="60"/>
      <c r="S16" s="61"/>
      <c r="T16" s="62"/>
      <c r="U16" s="63"/>
      <c r="V16" s="64"/>
      <c r="W16" s="65"/>
    </row>
    <row r="17" spans="1:23" s="2" customFormat="1" ht="5.0999999999999996" customHeight="1" thickBot="1" x14ac:dyDescent="0.35">
      <c r="A17" s="70"/>
      <c r="B17" s="71"/>
      <c r="C17" s="71"/>
      <c r="D17" s="71"/>
      <c r="E17" s="72"/>
      <c r="F17" s="72"/>
      <c r="G17" s="72"/>
      <c r="H17" s="72"/>
      <c r="I17" s="72"/>
      <c r="J17" s="72"/>
      <c r="K17" s="72"/>
      <c r="L17" s="72"/>
      <c r="M17" s="71"/>
      <c r="N17" s="71"/>
      <c r="O17" s="71"/>
      <c r="P17" s="71"/>
      <c r="Q17" s="71"/>
      <c r="R17" s="71"/>
      <c r="S17" s="71"/>
      <c r="T17" s="71"/>
      <c r="U17" s="73"/>
      <c r="V17" s="73"/>
      <c r="W17" s="74"/>
    </row>
    <row r="18" spans="1:23" ht="24.9" customHeight="1" x14ac:dyDescent="0.3">
      <c r="A18" s="52">
        <v>5</v>
      </c>
      <c r="B18" s="53"/>
      <c r="C18" s="80"/>
      <c r="D18" s="81"/>
      <c r="E18" s="54"/>
      <c r="F18" s="55" t="s">
        <v>103</v>
      </c>
      <c r="G18" s="54" t="s">
        <v>101</v>
      </c>
      <c r="H18" s="56" t="s">
        <v>110</v>
      </c>
      <c r="I18" s="87" t="s">
        <v>74</v>
      </c>
      <c r="J18" s="83">
        <v>44568</v>
      </c>
      <c r="K18" s="83"/>
      <c r="L18" s="84">
        <f ca="1">TODAY()</f>
        <v>44592</v>
      </c>
      <c r="M18" s="85"/>
      <c r="N18" s="86" t="str">
        <f>IF(AND(OR(J18="",K18="")),"",IF(J18&lt;K18,NETWORKDAYS(K18,J18+1,'JOURS FERIES 5'!$C$5:$C$30),IF(J18&gt;K18,NETWORKDAYS(K18+1,J18,'JOURS FERIES 5'!$C$5:$C$30),"AUCUN")))</f>
        <v/>
      </c>
      <c r="O18" s="57" t="str">
        <f>IF(AND(OR(J18="",K18="")),"",IF(J18&lt;K18,"NOK",IF(J18&gt;=K18,"OK","")))</f>
        <v/>
      </c>
      <c r="P18" s="58"/>
      <c r="Q18" s="59"/>
      <c r="R18" s="60"/>
      <c r="S18" s="61"/>
      <c r="T18" s="62"/>
      <c r="U18" s="63"/>
      <c r="V18" s="64"/>
      <c r="W18" s="65"/>
    </row>
    <row r="19" spans="1:23" s="2" customFormat="1" ht="5.0999999999999996" customHeight="1" thickBot="1" x14ac:dyDescent="0.35">
      <c r="A19" s="70"/>
      <c r="B19" s="71"/>
      <c r="C19" s="71"/>
      <c r="D19" s="71"/>
      <c r="E19" s="72"/>
      <c r="F19" s="72"/>
      <c r="G19" s="72"/>
      <c r="H19" s="72"/>
      <c r="I19" s="72"/>
      <c r="J19" s="72"/>
      <c r="K19" s="72"/>
      <c r="L19" s="72"/>
      <c r="M19" s="71"/>
      <c r="N19" s="71"/>
      <c r="O19" s="71"/>
      <c r="P19" s="71"/>
      <c r="Q19" s="71"/>
      <c r="R19" s="71"/>
      <c r="S19" s="71"/>
      <c r="T19" s="71"/>
      <c r="U19" s="73"/>
      <c r="V19" s="73"/>
      <c r="W19" s="74"/>
    </row>
    <row r="20" spans="1:23" ht="24.75" customHeight="1" x14ac:dyDescent="0.3">
      <c r="A20" s="52">
        <v>6</v>
      </c>
      <c r="B20" s="53"/>
      <c r="C20" s="80"/>
      <c r="D20" s="81"/>
      <c r="E20" s="54"/>
      <c r="F20" s="55">
        <v>6666</v>
      </c>
      <c r="G20" s="54" t="s">
        <v>98</v>
      </c>
      <c r="H20" s="56" t="s">
        <v>110</v>
      </c>
      <c r="I20" s="87" t="s">
        <v>75</v>
      </c>
      <c r="J20" s="83">
        <v>44594</v>
      </c>
      <c r="K20" s="83"/>
      <c r="L20" s="84">
        <f ca="1">TODAY()</f>
        <v>44592</v>
      </c>
      <c r="M20" s="85"/>
      <c r="N20" s="86" t="str">
        <f>IF(AND(OR(J20="",K20="")),"",IF(J20&lt;K20,NETWORKDAYS(K20,J20+1,'JOURS FERIES 6'!$C$5:$C$30),IF(J20&gt;K20,NETWORKDAYS(K20+1,J20,'JOURS FERIES 6'!$C$5:$C$30),"AUCUN")))</f>
        <v/>
      </c>
      <c r="O20" s="57" t="str">
        <f>IF(AND(OR(J20="",K20="")),"",IF(J20&lt;K20,"NOK",IF(J20&gt;=K20,"OK","")))</f>
        <v/>
      </c>
      <c r="P20" s="58"/>
      <c r="Q20" s="59"/>
      <c r="R20" s="60"/>
      <c r="S20" s="61"/>
      <c r="T20" s="62"/>
      <c r="U20" s="63"/>
      <c r="V20" s="64"/>
      <c r="W20" s="65"/>
    </row>
    <row r="21" spans="1:23" s="2" customFormat="1" ht="5.0999999999999996" customHeight="1" thickBot="1" x14ac:dyDescent="0.35">
      <c r="A21" s="70"/>
      <c r="B21" s="71"/>
      <c r="C21" s="71"/>
      <c r="D21" s="71"/>
      <c r="E21" s="72"/>
      <c r="F21" s="72"/>
      <c r="G21" s="72"/>
      <c r="H21" s="72"/>
      <c r="I21" s="72"/>
      <c r="J21" s="72"/>
      <c r="K21" s="72"/>
      <c r="L21" s="72"/>
      <c r="M21" s="71"/>
      <c r="N21" s="71"/>
      <c r="O21" s="71"/>
      <c r="P21" s="71"/>
      <c r="Q21" s="71"/>
      <c r="R21" s="71"/>
      <c r="S21" s="71"/>
      <c r="T21" s="71"/>
      <c r="U21" s="73"/>
      <c r="V21" s="73"/>
      <c r="W21" s="74"/>
    </row>
    <row r="22" spans="1:23" ht="24.75" customHeight="1" x14ac:dyDescent="0.3">
      <c r="A22" s="52">
        <v>7</v>
      </c>
      <c r="B22" s="53"/>
      <c r="C22" s="80"/>
      <c r="D22" s="81"/>
      <c r="E22" s="54"/>
      <c r="F22" s="55">
        <v>7777</v>
      </c>
      <c r="G22" s="54" t="s">
        <v>102</v>
      </c>
      <c r="H22" s="56" t="s">
        <v>110</v>
      </c>
      <c r="I22" s="87" t="s">
        <v>76</v>
      </c>
      <c r="J22" s="83">
        <v>44603</v>
      </c>
      <c r="K22" s="83"/>
      <c r="L22" s="84">
        <f ca="1">TODAY()</f>
        <v>44592</v>
      </c>
      <c r="M22" s="85"/>
      <c r="N22" s="86" t="str">
        <f>IF(AND(OR(J22="",K22="")),"",IF(J22&lt;K22,NETWORKDAYS(K22,J22+1,'JOURS FERIES 7'!$C$5:$C$30),IF(J22&gt;K22,NETWORKDAYS(K22+1,J22,'JOURS FERIES 7'!$C$5:$C$30),"AUCUN")))</f>
        <v/>
      </c>
      <c r="O22" s="57" t="str">
        <f>IF(AND(OR(J22="",K22="")),"",IF(J22&lt;K22,"NOK",IF(J22&gt;=K22,"OK","")))</f>
        <v/>
      </c>
      <c r="P22" s="58"/>
      <c r="Q22" s="59"/>
      <c r="R22" s="60"/>
      <c r="S22" s="61"/>
      <c r="T22" s="62"/>
      <c r="U22" s="63"/>
      <c r="V22" s="64"/>
      <c r="W22" s="65"/>
    </row>
    <row r="23" spans="1:23" s="2" customFormat="1" ht="5.0999999999999996" customHeight="1" thickBot="1" x14ac:dyDescent="0.35">
      <c r="A23" s="70"/>
      <c r="B23" s="71"/>
      <c r="C23" s="71"/>
      <c r="D23" s="71"/>
      <c r="E23" s="72"/>
      <c r="F23" s="72"/>
      <c r="G23" s="72"/>
      <c r="H23" s="72"/>
      <c r="I23" s="72"/>
      <c r="J23" s="72"/>
      <c r="K23" s="72"/>
      <c r="L23" s="72"/>
      <c r="M23" s="71"/>
      <c r="N23" s="71"/>
      <c r="O23" s="71"/>
      <c r="P23" s="71"/>
      <c r="Q23" s="71"/>
      <c r="R23" s="71"/>
      <c r="S23" s="71"/>
      <c r="T23" s="71"/>
      <c r="U23" s="73"/>
      <c r="V23" s="73"/>
      <c r="W23" s="74"/>
    </row>
    <row r="24" spans="1:23" ht="24.75" customHeight="1" x14ac:dyDescent="0.3">
      <c r="A24" s="52">
        <v>8</v>
      </c>
      <c r="B24" s="53"/>
      <c r="C24" s="80"/>
      <c r="D24" s="81"/>
      <c r="E24" s="54"/>
      <c r="F24" s="55">
        <v>8888</v>
      </c>
      <c r="G24" s="54" t="e">
        <f>IF(#REF!=0,"",#REF!)</f>
        <v>#REF!</v>
      </c>
      <c r="H24" s="56" t="s">
        <v>110</v>
      </c>
      <c r="I24" s="87" t="s">
        <v>77</v>
      </c>
      <c r="J24" s="83">
        <v>44575</v>
      </c>
      <c r="K24" s="83"/>
      <c r="L24" s="84">
        <f ca="1">TODAY()</f>
        <v>44592</v>
      </c>
      <c r="M24" s="85"/>
      <c r="N24" s="86" t="str">
        <f>IF(AND(OR(J24="",K24="")),"",IF(J24&lt;K24,NETWORKDAYS(K24,J24+1,'JOURS FERIES 8'!$C$5:$C$30),IF(J24&gt;K24,NETWORKDAYS(K24+1,J24,'JOURS FERIES 8'!$C$5:$C$30),"AUCUN")))</f>
        <v/>
      </c>
      <c r="O24" s="57" t="str">
        <f>IF(AND(OR(J24="",K24="")),"",IF(J24&lt;K24,"NOK",IF(J24&gt;=K24,"OK","")))</f>
        <v/>
      </c>
      <c r="P24" s="58"/>
      <c r="Q24" s="59"/>
      <c r="R24" s="60"/>
      <c r="S24" s="61"/>
      <c r="T24" s="62"/>
      <c r="U24" s="63"/>
      <c r="V24" s="64"/>
      <c r="W24" s="65"/>
    </row>
    <row r="25" spans="1:23" s="2" customFormat="1" ht="5.0999999999999996" customHeight="1" thickBot="1" x14ac:dyDescent="0.35">
      <c r="A25" s="70"/>
      <c r="B25" s="71"/>
      <c r="C25" s="71"/>
      <c r="D25" s="71"/>
      <c r="E25" s="72"/>
      <c r="F25" s="72"/>
      <c r="G25" s="72"/>
      <c r="H25" s="72"/>
      <c r="I25" s="72"/>
      <c r="J25" s="72"/>
      <c r="K25" s="72"/>
      <c r="L25" s="72"/>
      <c r="M25" s="71"/>
      <c r="N25" s="71"/>
      <c r="O25" s="71"/>
      <c r="P25" s="71"/>
      <c r="Q25" s="71"/>
      <c r="R25" s="71"/>
      <c r="S25" s="71"/>
      <c r="T25" s="71"/>
      <c r="U25" s="73"/>
      <c r="V25" s="73"/>
      <c r="W25" s="74"/>
    </row>
    <row r="26" spans="1:23" ht="24.75" customHeight="1" x14ac:dyDescent="0.3">
      <c r="A26" s="52">
        <v>9</v>
      </c>
      <c r="B26" s="53"/>
      <c r="C26" s="80"/>
      <c r="D26" s="81"/>
      <c r="E26" s="54"/>
      <c r="F26" s="55" t="e">
        <f>IF(#REF!=0,"",#REF!)</f>
        <v>#REF!</v>
      </c>
      <c r="G26" s="54" t="s">
        <v>109</v>
      </c>
      <c r="H26" s="56" t="s">
        <v>110</v>
      </c>
      <c r="I26" s="87" t="s">
        <v>78</v>
      </c>
      <c r="J26" s="83">
        <v>44638</v>
      </c>
      <c r="K26" s="83"/>
      <c r="L26" s="84">
        <f ca="1">TODAY()</f>
        <v>44592</v>
      </c>
      <c r="M26" s="85"/>
      <c r="N26" s="86" t="str">
        <f>IF(AND(OR(J26="",K26="")),"",IF(J26&lt;K26,NETWORKDAYS(K26,J26+1,'JOURS FERIES 9'!$C$5:$C$30),IF(J26&gt;K26,NETWORKDAYS(K26+1,J26,'JOURS FERIES 9'!$C$5:$C$30),"AUCUN")))</f>
        <v/>
      </c>
      <c r="O26" s="57" t="str">
        <f>IF(AND(OR(J26="",K26="")),"",IF(J26&lt;K26,"NOK",IF(J26&gt;=K26,"OK","")))</f>
        <v/>
      </c>
      <c r="P26" s="58"/>
      <c r="Q26" s="59"/>
      <c r="R26" s="60"/>
      <c r="S26" s="61"/>
      <c r="T26" s="62"/>
      <c r="U26" s="63"/>
      <c r="V26" s="64"/>
      <c r="W26" s="65"/>
    </row>
    <row r="27" spans="1:23" s="2" customFormat="1" ht="5.0999999999999996" customHeight="1" thickBot="1" x14ac:dyDescent="0.35">
      <c r="A27" s="70"/>
      <c r="B27" s="71"/>
      <c r="C27" s="71"/>
      <c r="D27" s="71"/>
      <c r="E27" s="72"/>
      <c r="F27" s="72"/>
      <c r="G27" s="72"/>
      <c r="H27" s="72"/>
      <c r="I27" s="72"/>
      <c r="J27" s="72"/>
      <c r="K27" s="72"/>
      <c r="L27" s="72"/>
      <c r="M27" s="71"/>
      <c r="N27" s="71"/>
      <c r="O27" s="71"/>
      <c r="P27" s="71"/>
      <c r="Q27" s="71"/>
      <c r="R27" s="71"/>
      <c r="S27" s="71"/>
      <c r="T27" s="71"/>
      <c r="U27" s="73"/>
      <c r="V27" s="73"/>
      <c r="W27" s="74"/>
    </row>
    <row r="28" spans="1:23" ht="24.75" customHeight="1" x14ac:dyDescent="0.3">
      <c r="A28" s="52">
        <v>10</v>
      </c>
      <c r="B28" s="53"/>
      <c r="C28" s="80"/>
      <c r="D28" s="81"/>
      <c r="E28" s="54"/>
      <c r="F28" s="55" t="s">
        <v>94</v>
      </c>
      <c r="G28" s="54" t="s">
        <v>97</v>
      </c>
      <c r="H28" s="56" t="s">
        <v>110</v>
      </c>
      <c r="I28" s="87" t="s">
        <v>79</v>
      </c>
      <c r="J28" s="83">
        <v>44596</v>
      </c>
      <c r="K28" s="83"/>
      <c r="L28" s="84">
        <f ca="1">TODAY()</f>
        <v>44592</v>
      </c>
      <c r="M28" s="85"/>
      <c r="N28" s="86" t="str">
        <f>IF(AND(OR(J28="",K28="")),"",IF(J28&lt;K28,NETWORKDAYS(K28,J28+1,'JOURS FERIES 10'!$C$5:$C$30),IF(J28&gt;K28,NETWORKDAYS(K28+1,J28,'JOURS FERIES 10'!$C$5:$C$30),"AUCUN")))</f>
        <v/>
      </c>
      <c r="O28" s="57" t="str">
        <f>IF(AND(OR(J28="",K28="")),"",IF(J28&lt;K28,"NOK",IF(J28&gt;=K28,"OK","")))</f>
        <v/>
      </c>
      <c r="P28" s="58"/>
      <c r="Q28" s="59"/>
      <c r="R28" s="60"/>
      <c r="S28" s="61"/>
      <c r="T28" s="62"/>
      <c r="U28" s="63"/>
      <c r="V28" s="64"/>
      <c r="W28" s="65"/>
    </row>
    <row r="29" spans="1:23" s="2" customFormat="1" ht="5.0999999999999996" customHeight="1" x14ac:dyDescent="0.3">
      <c r="A29" s="75"/>
      <c r="B29" s="76"/>
      <c r="C29" s="76"/>
      <c r="D29" s="76"/>
      <c r="E29" s="77"/>
      <c r="F29" s="77"/>
      <c r="G29" s="77"/>
      <c r="H29" s="77"/>
      <c r="I29" s="77"/>
      <c r="J29" s="77"/>
      <c r="K29" s="77"/>
      <c r="L29" s="77"/>
      <c r="M29" s="76"/>
      <c r="N29" s="76"/>
      <c r="O29" s="76"/>
      <c r="P29" s="76"/>
      <c r="Q29" s="76"/>
      <c r="R29" s="76"/>
      <c r="S29" s="76"/>
      <c r="T29" s="76"/>
      <c r="U29" s="76"/>
      <c r="V29" s="76"/>
      <c r="W29" s="78"/>
    </row>
    <row r="31" spans="1:23" x14ac:dyDescent="0.3">
      <c r="Q31" s="41"/>
    </row>
    <row r="32" spans="1:23" x14ac:dyDescent="0.3">
      <c r="Q32" s="40"/>
    </row>
    <row r="33" spans="17:17" x14ac:dyDescent="0.3">
      <c r="Q33" s="41"/>
    </row>
    <row r="34" spans="17:17" x14ac:dyDescent="0.3">
      <c r="Q34" s="42"/>
    </row>
  </sheetData>
  <sheetProtection selectLockedCells="1"/>
  <mergeCells count="18">
    <mergeCell ref="B2:D2"/>
    <mergeCell ref="B4:E4"/>
    <mergeCell ref="B5:E5"/>
    <mergeCell ref="E7:E8"/>
    <mergeCell ref="D7:D8"/>
    <mergeCell ref="C7:C8"/>
    <mergeCell ref="B7:B8"/>
    <mergeCell ref="H5:I5"/>
    <mergeCell ref="H4:I4"/>
    <mergeCell ref="H3:I3"/>
    <mergeCell ref="A7:A8"/>
    <mergeCell ref="T7:W7"/>
    <mergeCell ref="P7:S7"/>
    <mergeCell ref="J7:O7"/>
    <mergeCell ref="G7:G8"/>
    <mergeCell ref="F7:F8"/>
    <mergeCell ref="H7:H8"/>
    <mergeCell ref="I7:I8"/>
  </mergeCells>
  <phoneticPr fontId="4" type="noConversion"/>
  <conditionalFormatting sqref="W10">
    <cfRule type="containsText" dxfId="100" priority="1437" operator="containsText" text="NOK">
      <formula>NOT(ISERROR(SEARCH("NOK",W10)))</formula>
    </cfRule>
    <cfRule type="containsText" dxfId="99" priority="1438" operator="containsText" text="OK">
      <formula>NOT(ISERROR(SEARCH("OK",W10)))</formula>
    </cfRule>
  </conditionalFormatting>
  <conditionalFormatting sqref="O10">
    <cfRule type="containsText" dxfId="98" priority="1370" operator="containsText" text="EN COURS">
      <formula>NOT(ISERROR(SEARCH("EN COURS",O10)))</formula>
    </cfRule>
    <cfRule type="containsText" dxfId="97" priority="1439" operator="containsText" text="NOK">
      <formula>NOT(ISERROR(SEARCH("NOK",O10)))</formula>
    </cfRule>
    <cfRule type="containsText" dxfId="96" priority="1440" operator="containsText" text="OK">
      <formula>NOT(ISERROR(SEARCH("OK",O10)))</formula>
    </cfRule>
  </conditionalFormatting>
  <conditionalFormatting sqref="F5">
    <cfRule type="cellIs" dxfId="95" priority="745" operator="lessThan">
      <formula>0</formula>
    </cfRule>
  </conditionalFormatting>
  <conditionalFormatting sqref="G5">
    <cfRule type="expression" dxfId="94" priority="742">
      <formula>$F$5&lt;0</formula>
    </cfRule>
  </conditionalFormatting>
  <conditionalFormatting sqref="H5">
    <cfRule type="expression" dxfId="93" priority="739">
      <formula>$F$5&lt;0</formula>
    </cfRule>
    <cfRule type="expression" priority="740">
      <formula>$G$5=0</formula>
    </cfRule>
  </conditionalFormatting>
  <conditionalFormatting sqref="G4">
    <cfRule type="expression" dxfId="92" priority="474">
      <formula>AND($F5=0,$F4&gt;=0)</formula>
    </cfRule>
    <cfRule type="cellIs" dxfId="91" priority="472" operator="greaterThan">
      <formula>0</formula>
    </cfRule>
  </conditionalFormatting>
  <conditionalFormatting sqref="H4">
    <cfRule type="expression" dxfId="90" priority="738">
      <formula>AND($F5=0,$F4&gt;=0)</formula>
    </cfRule>
  </conditionalFormatting>
  <conditionalFormatting sqref="F4">
    <cfRule type="expression" dxfId="89" priority="480">
      <formula>AND($F5=0,$F4&gt;=0)</formula>
    </cfRule>
    <cfRule type="cellIs" dxfId="88" priority="473" operator="greaterThan">
      <formula>0</formula>
    </cfRule>
  </conditionalFormatting>
  <conditionalFormatting sqref="H4:I4">
    <cfRule type="notContainsBlanks" dxfId="87" priority="475">
      <formula>LEN(TRIM(H4))&gt;0</formula>
    </cfRule>
  </conditionalFormatting>
  <conditionalFormatting sqref="T28 T26 T24 T22 T20 T18 T16 T14 T12">
    <cfRule type="containsText" dxfId="86" priority="451" operator="containsText" text="NOK">
      <formula>NOT(ISERROR(SEARCH("NOK",T12)))</formula>
    </cfRule>
    <cfRule type="containsText" dxfId="85" priority="452" operator="containsText" text="OK">
      <formula>NOT(ISERROR(SEARCH("OK",T12)))</formula>
    </cfRule>
  </conditionalFormatting>
  <conditionalFormatting sqref="W12">
    <cfRule type="containsText" dxfId="84" priority="445" operator="containsText" text="NOK">
      <formula>NOT(ISERROR(SEARCH("NOK",W12)))</formula>
    </cfRule>
    <cfRule type="containsText" dxfId="83" priority="446" operator="containsText" text="OK">
      <formula>NOT(ISERROR(SEARCH("OK",W12)))</formula>
    </cfRule>
  </conditionalFormatting>
  <conditionalFormatting sqref="W14">
    <cfRule type="containsText" dxfId="82" priority="441" operator="containsText" text="NOK">
      <formula>NOT(ISERROR(SEARCH("NOK",W14)))</formula>
    </cfRule>
    <cfRule type="containsText" dxfId="81" priority="442" operator="containsText" text="OK">
      <formula>NOT(ISERROR(SEARCH("OK",W14)))</formula>
    </cfRule>
  </conditionalFormatting>
  <conditionalFormatting sqref="W16">
    <cfRule type="containsText" dxfId="80" priority="437" operator="containsText" text="NOK">
      <formula>NOT(ISERROR(SEARCH("NOK",W16)))</formula>
    </cfRule>
    <cfRule type="containsText" dxfId="79" priority="438" operator="containsText" text="OK">
      <formula>NOT(ISERROR(SEARCH("OK",W16)))</formula>
    </cfRule>
  </conditionalFormatting>
  <conditionalFormatting sqref="W18">
    <cfRule type="containsText" dxfId="78" priority="433" operator="containsText" text="NOK">
      <formula>NOT(ISERROR(SEARCH("NOK",W18)))</formula>
    </cfRule>
    <cfRule type="containsText" dxfId="77" priority="434" operator="containsText" text="OK">
      <formula>NOT(ISERROR(SEARCH("OK",W18)))</formula>
    </cfRule>
  </conditionalFormatting>
  <conditionalFormatting sqref="W20">
    <cfRule type="containsText" dxfId="76" priority="429" operator="containsText" text="NOK">
      <formula>NOT(ISERROR(SEARCH("NOK",W20)))</formula>
    </cfRule>
    <cfRule type="containsText" dxfId="75" priority="430" operator="containsText" text="OK">
      <formula>NOT(ISERROR(SEARCH("OK",W20)))</formula>
    </cfRule>
  </conditionalFormatting>
  <conditionalFormatting sqref="W22">
    <cfRule type="containsText" dxfId="74" priority="425" operator="containsText" text="NOK">
      <formula>NOT(ISERROR(SEARCH("NOK",W22)))</formula>
    </cfRule>
    <cfRule type="containsText" dxfId="73" priority="426" operator="containsText" text="OK">
      <formula>NOT(ISERROR(SEARCH("OK",W22)))</formula>
    </cfRule>
  </conditionalFormatting>
  <conditionalFormatting sqref="W24">
    <cfRule type="containsText" dxfId="72" priority="421" operator="containsText" text="NOK">
      <formula>NOT(ISERROR(SEARCH("NOK",W24)))</formula>
    </cfRule>
    <cfRule type="containsText" dxfId="71" priority="422" operator="containsText" text="OK">
      <formula>NOT(ISERROR(SEARCH("OK",W24)))</formula>
    </cfRule>
  </conditionalFormatting>
  <conditionalFormatting sqref="W26">
    <cfRule type="containsText" dxfId="70" priority="417" operator="containsText" text="NOK">
      <formula>NOT(ISERROR(SEARCH("NOK",W26)))</formula>
    </cfRule>
    <cfRule type="containsText" dxfId="69" priority="418" operator="containsText" text="OK">
      <formula>NOT(ISERROR(SEARCH("OK",W26)))</formula>
    </cfRule>
  </conditionalFormatting>
  <conditionalFormatting sqref="W28">
    <cfRule type="containsText" dxfId="68" priority="413" operator="containsText" text="NOK">
      <formula>NOT(ISERROR(SEARCH("NOK",W28)))</formula>
    </cfRule>
    <cfRule type="containsText" dxfId="67" priority="414" operator="containsText" text="OK">
      <formula>NOT(ISERROR(SEARCH("OK",W28)))</formula>
    </cfRule>
  </conditionalFormatting>
  <conditionalFormatting sqref="S10">
    <cfRule type="containsText" dxfId="66" priority="1435" operator="containsText" text="NOK">
      <formula>NOT(ISERROR(SEARCH("NOK",S10)))</formula>
    </cfRule>
    <cfRule type="containsText" dxfId="65" priority="1436" operator="containsText" text="OK">
      <formula>NOT(ISERROR(SEARCH("OK",S10)))</formula>
    </cfRule>
  </conditionalFormatting>
  <conditionalFormatting sqref="S12">
    <cfRule type="containsText" dxfId="64" priority="409" operator="containsText" text="NOK">
      <formula>NOT(ISERROR(SEARCH("NOK",S12)))</formula>
    </cfRule>
    <cfRule type="containsText" dxfId="63" priority="410" operator="containsText" text="OK">
      <formula>NOT(ISERROR(SEARCH("OK",S12)))</formula>
    </cfRule>
  </conditionalFormatting>
  <conditionalFormatting sqref="S14">
    <cfRule type="containsText" dxfId="62" priority="405" operator="containsText" text="NOK">
      <formula>NOT(ISERROR(SEARCH("NOK",S14)))</formula>
    </cfRule>
    <cfRule type="containsText" dxfId="61" priority="406" operator="containsText" text="OK">
      <formula>NOT(ISERROR(SEARCH("OK",S14)))</formula>
    </cfRule>
  </conditionalFormatting>
  <conditionalFormatting sqref="S16">
    <cfRule type="containsText" dxfId="60" priority="401" operator="containsText" text="NOK">
      <formula>NOT(ISERROR(SEARCH("NOK",S16)))</formula>
    </cfRule>
    <cfRule type="containsText" dxfId="59" priority="402" operator="containsText" text="OK">
      <formula>NOT(ISERROR(SEARCH("OK",S16)))</formula>
    </cfRule>
  </conditionalFormatting>
  <conditionalFormatting sqref="S18">
    <cfRule type="containsText" dxfId="58" priority="397" operator="containsText" text="NOK">
      <formula>NOT(ISERROR(SEARCH("NOK",S18)))</formula>
    </cfRule>
    <cfRule type="containsText" dxfId="57" priority="398" operator="containsText" text="OK">
      <formula>NOT(ISERROR(SEARCH("OK",S18)))</formula>
    </cfRule>
  </conditionalFormatting>
  <conditionalFormatting sqref="S20">
    <cfRule type="containsText" dxfId="56" priority="393" operator="containsText" text="NOK">
      <formula>NOT(ISERROR(SEARCH("NOK",S20)))</formula>
    </cfRule>
    <cfRule type="containsText" dxfId="55" priority="394" operator="containsText" text="OK">
      <formula>NOT(ISERROR(SEARCH("OK",S20)))</formula>
    </cfRule>
  </conditionalFormatting>
  <conditionalFormatting sqref="S22">
    <cfRule type="containsText" dxfId="54" priority="389" operator="containsText" text="NOK">
      <formula>NOT(ISERROR(SEARCH("NOK",S22)))</formula>
    </cfRule>
    <cfRule type="containsText" dxfId="53" priority="390" operator="containsText" text="OK">
      <formula>NOT(ISERROR(SEARCH("OK",S22)))</formula>
    </cfRule>
  </conditionalFormatting>
  <conditionalFormatting sqref="S24">
    <cfRule type="containsText" dxfId="52" priority="455" operator="containsText" text="NOK">
      <formula>NOT(ISERROR(SEARCH("NOK",S24)))</formula>
    </cfRule>
    <cfRule type="containsText" dxfId="51" priority="456" operator="containsText" text="OK">
      <formula>NOT(ISERROR(SEARCH("OK",S24)))</formula>
    </cfRule>
  </conditionalFormatting>
  <conditionalFormatting sqref="S26">
    <cfRule type="containsText" dxfId="50" priority="385" operator="containsText" text="NOK">
      <formula>NOT(ISERROR(SEARCH("NOK",S26)))</formula>
    </cfRule>
    <cfRule type="containsText" dxfId="49" priority="386" operator="containsText" text="OK">
      <formula>NOT(ISERROR(SEARCH("OK",S26)))</formula>
    </cfRule>
  </conditionalFormatting>
  <conditionalFormatting sqref="S28">
    <cfRule type="containsText" dxfId="48" priority="381" operator="containsText" text="NOK">
      <formula>NOT(ISERROR(SEARCH("NOK",S28)))</formula>
    </cfRule>
    <cfRule type="containsText" dxfId="47" priority="382" operator="containsText" text="OK">
      <formula>NOT(ISERROR(SEARCH("OK",S28)))</formula>
    </cfRule>
  </conditionalFormatting>
  <conditionalFormatting sqref="H10">
    <cfRule type="expression" dxfId="46" priority="168">
      <formula>AND($H10="EN COURS",$J10-$L10&lt;0)</formula>
    </cfRule>
    <cfRule type="expression" dxfId="45" priority="169">
      <formula>AND($H10="EN COURS",$J10-1-$L10&lt;=5)</formula>
    </cfRule>
    <cfRule type="containsText" dxfId="44" priority="172" operator="containsText" text="S/SUITE">
      <formula>NOT(ISERROR(SEARCH("S/SUITE",H10)))</formula>
    </cfRule>
    <cfRule type="containsText" dxfId="43" priority="173" operator="containsText" text="REPORTE">
      <formula>NOT(ISERROR(SEARCH("REPORTE",H10)))</formula>
    </cfRule>
  </conditionalFormatting>
  <conditionalFormatting sqref="H12">
    <cfRule type="expression" dxfId="42" priority="157">
      <formula>AND($H12="EN COURS",$J12-$L12&lt;0)</formula>
    </cfRule>
    <cfRule type="expression" dxfId="41" priority="158">
      <formula>AND($H12="EN COURS",$J12-1-$L12&lt;=5)</formula>
    </cfRule>
    <cfRule type="containsText" dxfId="40" priority="160" operator="containsText" text="S/SUITE">
      <formula>NOT(ISERROR(SEARCH("S/SUITE",H12)))</formula>
    </cfRule>
    <cfRule type="containsText" dxfId="39" priority="161" operator="containsText" text="REPORTE">
      <formula>NOT(ISERROR(SEARCH("REPORTE",H12)))</formula>
    </cfRule>
  </conditionalFormatting>
  <conditionalFormatting sqref="O28 O26 O24 O22 O20 O18 O16 O14 O12">
    <cfRule type="containsText" dxfId="38" priority="61" operator="containsText" text="EN COURS">
      <formula>NOT(ISERROR(SEARCH("EN COURS",O12)))</formula>
    </cfRule>
    <cfRule type="containsText" dxfId="37" priority="62" operator="containsText" text="NOK">
      <formula>NOT(ISERROR(SEARCH("NOK",O12)))</formula>
    </cfRule>
    <cfRule type="containsText" dxfId="36" priority="63" operator="containsText" text="OK">
      <formula>NOT(ISERROR(SEARCH("OK",O12)))</formula>
    </cfRule>
  </conditionalFormatting>
  <conditionalFormatting sqref="H14">
    <cfRule type="expression" dxfId="35" priority="57">
      <formula>AND($H14="EN COURS",$J14-$L14&lt;0)</formula>
    </cfRule>
    <cfRule type="expression" dxfId="34" priority="58">
      <formula>AND($H14="EN COURS",$J14-1-$L14&lt;=5)</formula>
    </cfRule>
    <cfRule type="containsText" dxfId="33" priority="59" operator="containsText" text="S/SUITE">
      <formula>NOT(ISERROR(SEARCH("S/SUITE",H14)))</formula>
    </cfRule>
    <cfRule type="containsText" dxfId="32" priority="60" operator="containsText" text="REPORTE">
      <formula>NOT(ISERROR(SEARCH("REPORTE",H14)))</formula>
    </cfRule>
  </conditionalFormatting>
  <conditionalFormatting sqref="H16">
    <cfRule type="expression" dxfId="31" priority="49">
      <formula>AND($H16="EN COURS",$J16-$L16&lt;0)</formula>
    </cfRule>
    <cfRule type="expression" dxfId="30" priority="50">
      <formula>AND($H16="EN COURS",$J16-1-$L16&lt;=5)</formula>
    </cfRule>
    <cfRule type="containsText" dxfId="29" priority="51" operator="containsText" text="S/SUITE">
      <formula>NOT(ISERROR(SEARCH("S/SUITE",H16)))</formula>
    </cfRule>
    <cfRule type="containsText" dxfId="28" priority="52" operator="containsText" text="REPORTE">
      <formula>NOT(ISERROR(SEARCH("REPORTE",H16)))</formula>
    </cfRule>
  </conditionalFormatting>
  <conditionalFormatting sqref="H18">
    <cfRule type="expression" dxfId="27" priority="41">
      <formula>AND($H18="EN COURS",$J18-$L18&lt;0)</formula>
    </cfRule>
    <cfRule type="expression" dxfId="26" priority="42">
      <formula>AND($H18="EN COURS",$J18-1-$L18&lt;=5)</formula>
    </cfRule>
    <cfRule type="containsText" dxfId="25" priority="43" operator="containsText" text="S/SUITE">
      <formula>NOT(ISERROR(SEARCH("S/SUITE",H18)))</formula>
    </cfRule>
    <cfRule type="containsText" dxfId="24" priority="44" operator="containsText" text="REPORTE">
      <formula>NOT(ISERROR(SEARCH("REPORTE",H18)))</formula>
    </cfRule>
  </conditionalFormatting>
  <conditionalFormatting sqref="H20">
    <cfRule type="expression" dxfId="23" priority="33">
      <formula>AND($H20="EN COURS",$J20-$L20&lt;0)</formula>
    </cfRule>
    <cfRule type="expression" dxfId="22" priority="34">
      <formula>AND($H20="EN COURS",$J20-1-$L20&lt;=5)</formula>
    </cfRule>
    <cfRule type="containsText" dxfId="21" priority="35" operator="containsText" text="S/SUITE">
      <formula>NOT(ISERROR(SEARCH("S/SUITE",H20)))</formula>
    </cfRule>
    <cfRule type="containsText" dxfId="20" priority="36" operator="containsText" text="REPORTE">
      <formula>NOT(ISERROR(SEARCH("REPORTE",H20)))</formula>
    </cfRule>
  </conditionalFormatting>
  <conditionalFormatting sqref="H22">
    <cfRule type="expression" dxfId="19" priority="25">
      <formula>AND($H22="EN COURS",$J22-$L22&lt;0)</formula>
    </cfRule>
    <cfRule type="expression" dxfId="18" priority="26">
      <formula>AND($H22="EN COURS",$J22-1-$L22&lt;=5)</formula>
    </cfRule>
    <cfRule type="containsText" dxfId="17" priority="27" operator="containsText" text="S/SUITE">
      <formula>NOT(ISERROR(SEARCH("S/SUITE",H22)))</formula>
    </cfRule>
    <cfRule type="containsText" dxfId="16" priority="28" operator="containsText" text="REPORTE">
      <formula>NOT(ISERROR(SEARCH("REPORTE",H22)))</formula>
    </cfRule>
  </conditionalFormatting>
  <conditionalFormatting sqref="H24">
    <cfRule type="expression" dxfId="15" priority="17">
      <formula>AND($H24="EN COURS",$J24-$L24&lt;0)</formula>
    </cfRule>
    <cfRule type="expression" dxfId="14" priority="18">
      <formula>AND($H24="EN COURS",$J24-1-$L24&lt;=5)</formula>
    </cfRule>
    <cfRule type="containsText" dxfId="13" priority="19" operator="containsText" text="S/SUITE">
      <formula>NOT(ISERROR(SEARCH("S/SUITE",H24)))</formula>
    </cfRule>
    <cfRule type="containsText" dxfId="12" priority="20" operator="containsText" text="REPORTE">
      <formula>NOT(ISERROR(SEARCH("REPORTE",H24)))</formula>
    </cfRule>
  </conditionalFormatting>
  <conditionalFormatting sqref="H26">
    <cfRule type="expression" dxfId="11" priority="9">
      <formula>AND($H26="EN COURS",$J26-$L26&lt;0)</formula>
    </cfRule>
    <cfRule type="expression" dxfId="10" priority="10">
      <formula>AND($H26="EN COURS",$J26-1-$L26&lt;=5)</formula>
    </cfRule>
    <cfRule type="containsText" dxfId="9" priority="11" operator="containsText" text="S/SUITE">
      <formula>NOT(ISERROR(SEARCH("S/SUITE",H26)))</formula>
    </cfRule>
    <cfRule type="containsText" dxfId="8" priority="12" operator="containsText" text="REPORTE">
      <formula>NOT(ISERROR(SEARCH("REPORTE",H26)))</formula>
    </cfRule>
  </conditionalFormatting>
  <conditionalFormatting sqref="H28">
    <cfRule type="expression" dxfId="7" priority="1">
      <formula>AND($H28="EN COURS",$J28-$L28&lt;0)</formula>
    </cfRule>
    <cfRule type="expression" dxfId="6" priority="2">
      <formula>AND($H28="EN COURS",$J28-1-$L28&lt;=5)</formula>
    </cfRule>
    <cfRule type="containsText" dxfId="5" priority="3" operator="containsText" text="S/SUITE">
      <formula>NOT(ISERROR(SEARCH("S/SUITE",H28)))</formula>
    </cfRule>
    <cfRule type="containsText" dxfId="4" priority="4" operator="containsText" text="REPORTE">
      <formula>NOT(ISERROR(SEARCH("REPORTE",H28)))</formula>
    </cfRule>
  </conditionalFormatting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PROJET_1">
                <anchor moveWithCells="1">
                  <from>
                    <xdr:col>8</xdr:col>
                    <xdr:colOff>22860</xdr:colOff>
                    <xdr:row>9</xdr:row>
                    <xdr:rowOff>7620</xdr:rowOff>
                  </from>
                  <to>
                    <xdr:col>9</xdr:col>
                    <xdr:colOff>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PROJET_2">
                <anchor moveWithCells="1">
                  <from>
                    <xdr:col>8</xdr:col>
                    <xdr:colOff>22860</xdr:colOff>
                    <xdr:row>11</xdr:row>
                    <xdr:rowOff>7620</xdr:rowOff>
                  </from>
                  <to>
                    <xdr:col>9</xdr:col>
                    <xdr:colOff>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Button 3">
              <controlPr defaultSize="0" print="0" autoFill="0" autoPict="0" macro="[0]!PROJET_3">
                <anchor moveWithCells="1">
                  <from>
                    <xdr:col>8</xdr:col>
                    <xdr:colOff>22860</xdr:colOff>
                    <xdr:row>13</xdr:row>
                    <xdr:rowOff>7620</xdr:rowOff>
                  </from>
                  <to>
                    <xdr:col>9</xdr:col>
                    <xdr:colOff>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7" name="Button 4">
              <controlPr defaultSize="0" print="0" autoFill="0" autoPict="0" macro="[0]!PROJET_4">
                <anchor moveWithCells="1">
                  <from>
                    <xdr:col>8</xdr:col>
                    <xdr:colOff>22860</xdr:colOff>
                    <xdr:row>15</xdr:row>
                    <xdr:rowOff>7620</xdr:rowOff>
                  </from>
                  <to>
                    <xdr:col>9</xdr:col>
                    <xdr:colOff>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8" name="Button 5">
              <controlPr defaultSize="0" print="0" autoFill="0" autoPict="0" macro="[0]!PROJET_5">
                <anchor moveWithCells="1">
                  <from>
                    <xdr:col>8</xdr:col>
                    <xdr:colOff>22860</xdr:colOff>
                    <xdr:row>17</xdr:row>
                    <xdr:rowOff>7620</xdr:rowOff>
                  </from>
                  <to>
                    <xdr:col>9</xdr:col>
                    <xdr:colOff>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9" name="Button 6">
              <controlPr defaultSize="0" print="0" autoFill="0" autoPict="0" macro="[0]!PROJET_6">
                <anchor moveWithCells="1">
                  <from>
                    <xdr:col>8</xdr:col>
                    <xdr:colOff>22860</xdr:colOff>
                    <xdr:row>19</xdr:row>
                    <xdr:rowOff>7620</xdr:rowOff>
                  </from>
                  <to>
                    <xdr:col>9</xdr:col>
                    <xdr:colOff>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10" name="Button 7">
              <controlPr defaultSize="0" print="0" autoFill="0" autoPict="0" macro="[0]!PROJET_7">
                <anchor moveWithCells="1">
                  <from>
                    <xdr:col>8</xdr:col>
                    <xdr:colOff>22860</xdr:colOff>
                    <xdr:row>21</xdr:row>
                    <xdr:rowOff>7620</xdr:rowOff>
                  </from>
                  <to>
                    <xdr:col>9</xdr:col>
                    <xdr:colOff>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11" name="Button 8">
              <controlPr defaultSize="0" print="0" autoFill="0" autoPict="0" macro="[0]!PROJET_8">
                <anchor moveWithCells="1">
                  <from>
                    <xdr:col>8</xdr:col>
                    <xdr:colOff>22860</xdr:colOff>
                    <xdr:row>23</xdr:row>
                    <xdr:rowOff>7620</xdr:rowOff>
                  </from>
                  <to>
                    <xdr:col>9</xdr:col>
                    <xdr:colOff>0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12" name="Button 9">
              <controlPr defaultSize="0" print="0" autoFill="0" autoPict="0" macro="[0]!PROJET_9">
                <anchor moveWithCells="1">
                  <from>
                    <xdr:col>8</xdr:col>
                    <xdr:colOff>22860</xdr:colOff>
                    <xdr:row>25</xdr:row>
                    <xdr:rowOff>7620</xdr:rowOff>
                  </from>
                  <to>
                    <xdr:col>9</xdr:col>
                    <xdr:colOff>0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13" name="Button 10">
              <controlPr defaultSize="0" print="0" autoFill="0" autoPict="0" macro="[0]!PROJET_10">
                <anchor moveWithCells="1">
                  <from>
                    <xdr:col>8</xdr:col>
                    <xdr:colOff>22860</xdr:colOff>
                    <xdr:row>27</xdr:row>
                    <xdr:rowOff>7620</xdr:rowOff>
                  </from>
                  <to>
                    <xdr:col>9</xdr:col>
                    <xdr:colOff>0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14" name="Button 11">
              <controlPr defaultSize="0" print="0" autoFill="0" autoPict="0" macro="[0]!PROJET_9">
                <anchor moveWithCells="1">
                  <from>
                    <xdr:col>8</xdr:col>
                    <xdr:colOff>22860</xdr:colOff>
                    <xdr:row>25</xdr:row>
                    <xdr:rowOff>7620</xdr:rowOff>
                  </from>
                  <to>
                    <xdr:col>9</xdr:col>
                    <xdr:colOff>0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5" name="Button 12">
              <controlPr defaultSize="0" print="0" autoFill="0" autoPict="0" macro="[0]!PROJET_10">
                <anchor moveWithCells="1">
                  <from>
                    <xdr:col>8</xdr:col>
                    <xdr:colOff>22860</xdr:colOff>
                    <xdr:row>27</xdr:row>
                    <xdr:rowOff>7620</xdr:rowOff>
                  </from>
                  <to>
                    <xdr:col>9</xdr:col>
                    <xdr:colOff>0</xdr:colOff>
                    <xdr:row>28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434" id="{2EEB3E34-5DB5-4725-B1ED-CFD6DCB90EC1}">
            <xm:f>#REF!&lt;&gt;$C$10</xm:f>
            <x14:dxf>
              <fill>
                <patternFill>
                  <bgColor theme="7" tint="0.59996337778862885"/>
                </patternFill>
              </fill>
            </x14:dxf>
          </x14:cfRule>
          <xm:sqref>C10 C26 C24 C22 C20 C18 C16 C14 C12</xm:sqref>
        </x14:conditionalFormatting>
        <x14:conditionalFormatting xmlns:xm="http://schemas.microsoft.com/office/excel/2006/main">
          <x14:cfRule type="expression" priority="1433" id="{152CD0C5-2542-43D8-A356-9FBBCE9363E4}">
            <xm:f>#REF!&lt;&gt;$D$10</xm:f>
            <x14:dxf>
              <fill>
                <patternFill>
                  <bgColor theme="7" tint="0.59996337778862885"/>
                </patternFill>
              </fill>
            </x14:dxf>
          </x14:cfRule>
          <xm:sqref>D10 D26 D24 D22 D20 D18 D16 D14 D12</xm:sqref>
        </x14:conditionalFormatting>
        <x14:conditionalFormatting xmlns:xm="http://schemas.microsoft.com/office/excel/2006/main">
          <x14:cfRule type="expression" priority="1066" id="{2DD17660-0F2E-44A1-A34A-7D0C67C47FE5}">
            <xm:f>#REF!&lt;&gt;$C$10</xm:f>
            <x14:dxf>
              <fill>
                <patternFill>
                  <bgColor theme="7" tint="0.59996337778862885"/>
                </patternFill>
              </fill>
            </x14:dxf>
          </x14:cfRule>
          <xm:sqref>C28</xm:sqref>
        </x14:conditionalFormatting>
        <x14:conditionalFormatting xmlns:xm="http://schemas.microsoft.com/office/excel/2006/main">
          <x14:cfRule type="expression" priority="1064" id="{F2B5D3C0-1392-48AA-850C-110C6B69338D}">
            <xm:f>#REF!&lt;&gt;$D$10</xm:f>
            <x14:dxf>
              <fill>
                <patternFill>
                  <bgColor theme="7" tint="0.59996337778862885"/>
                </patternFill>
              </fill>
            </x14:dxf>
          </x14:cfRule>
          <xm:sqref>D28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2:K48"/>
  <sheetViews>
    <sheetView topLeftCell="A10" workbookViewId="0">
      <selection activeCell="M21" sqref="M21:U21"/>
    </sheetView>
  </sheetViews>
  <sheetFormatPr baseColWidth="10" defaultRowHeight="14.4" x14ac:dyDescent="0.3"/>
  <sheetData>
    <row r="2" spans="1:11" x14ac:dyDescent="0.3">
      <c r="A2" s="5" t="s">
        <v>20</v>
      </c>
      <c r="K2" s="5" t="s">
        <v>27</v>
      </c>
    </row>
    <row r="3" spans="1:11" x14ac:dyDescent="0.3">
      <c r="A3" s="142" t="s">
        <v>46</v>
      </c>
      <c r="B3" s="142"/>
      <c r="C3" s="142"/>
      <c r="D3" s="142"/>
      <c r="E3" s="142"/>
      <c r="F3" s="142"/>
      <c r="G3" s="142"/>
      <c r="H3" s="142"/>
      <c r="K3" t="s">
        <v>26</v>
      </c>
    </row>
    <row r="4" spans="1:11" x14ac:dyDescent="0.3">
      <c r="A4" s="138" t="s">
        <v>18</v>
      </c>
      <c r="B4" s="138"/>
      <c r="C4" s="138"/>
      <c r="D4" s="138"/>
      <c r="E4" s="138"/>
      <c r="F4" s="138"/>
      <c r="G4" s="138"/>
      <c r="H4" s="138"/>
      <c r="K4" t="s">
        <v>40</v>
      </c>
    </row>
    <row r="5" spans="1:11" x14ac:dyDescent="0.3">
      <c r="A5" s="138" t="s">
        <v>29</v>
      </c>
      <c r="B5" s="138"/>
      <c r="C5" s="138"/>
      <c r="D5" s="138"/>
      <c r="E5" s="138"/>
      <c r="F5" s="138"/>
      <c r="G5" s="138"/>
      <c r="H5" s="138"/>
      <c r="K5" t="s">
        <v>25</v>
      </c>
    </row>
    <row r="6" spans="1:11" x14ac:dyDescent="0.3">
      <c r="A6" s="138" t="s">
        <v>29</v>
      </c>
      <c r="B6" s="138"/>
      <c r="C6" s="138"/>
      <c r="D6" s="138"/>
      <c r="E6" s="138"/>
      <c r="F6" s="138"/>
      <c r="G6" s="138"/>
      <c r="H6" s="138"/>
    </row>
    <row r="7" spans="1:11" x14ac:dyDescent="0.3">
      <c r="A7" s="138" t="s">
        <v>31</v>
      </c>
      <c r="B7" s="138"/>
      <c r="C7" s="138"/>
      <c r="D7" s="138"/>
      <c r="E7" s="138"/>
      <c r="F7" s="138"/>
      <c r="G7" s="138"/>
      <c r="H7" s="138"/>
    </row>
    <row r="8" spans="1:11" x14ac:dyDescent="0.3">
      <c r="A8" s="138" t="s">
        <v>30</v>
      </c>
      <c r="B8" s="138"/>
      <c r="C8" s="138"/>
      <c r="D8" s="138"/>
      <c r="E8" s="138"/>
      <c r="F8" s="138"/>
      <c r="G8" s="138"/>
      <c r="H8" s="138"/>
    </row>
    <row r="9" spans="1:11" x14ac:dyDescent="0.3">
      <c r="A9" s="138" t="s">
        <v>19</v>
      </c>
      <c r="B9" s="138"/>
      <c r="C9" s="138"/>
      <c r="D9" s="138"/>
      <c r="E9" s="138"/>
      <c r="F9" s="138"/>
      <c r="G9" s="138"/>
      <c r="H9" s="138"/>
    </row>
    <row r="10" spans="1:11" x14ac:dyDescent="0.3">
      <c r="A10" s="138" t="s">
        <v>37</v>
      </c>
      <c r="B10" s="138"/>
      <c r="C10" s="138"/>
      <c r="D10" s="138"/>
      <c r="E10" s="138"/>
      <c r="F10" s="138"/>
      <c r="G10" s="138"/>
      <c r="H10" s="138"/>
    </row>
    <row r="11" spans="1:11" x14ac:dyDescent="0.3">
      <c r="A11" s="138" t="s">
        <v>38</v>
      </c>
      <c r="B11" s="138"/>
      <c r="C11" s="138"/>
      <c r="D11" s="138"/>
      <c r="E11" s="138"/>
      <c r="F11" s="138"/>
      <c r="G11" s="138"/>
      <c r="H11" s="138"/>
    </row>
    <row r="12" spans="1:11" x14ac:dyDescent="0.3">
      <c r="A12" s="139" t="s">
        <v>36</v>
      </c>
      <c r="B12" s="139"/>
      <c r="C12" s="139"/>
      <c r="D12" s="139"/>
      <c r="E12" s="139"/>
      <c r="F12" s="139"/>
      <c r="G12" s="139"/>
      <c r="H12" s="139"/>
    </row>
    <row r="13" spans="1:11" x14ac:dyDescent="0.3">
      <c r="A13" s="139"/>
      <c r="B13" s="139"/>
      <c r="C13" s="139"/>
      <c r="D13" s="139"/>
      <c r="E13" s="139"/>
      <c r="F13" s="139"/>
      <c r="G13" s="139"/>
      <c r="H13" s="139"/>
    </row>
    <row r="14" spans="1:11" x14ac:dyDescent="0.3">
      <c r="A14" s="138"/>
      <c r="B14" s="138"/>
      <c r="C14" s="138"/>
      <c r="D14" s="138"/>
      <c r="E14" s="138"/>
      <c r="F14" s="138"/>
      <c r="G14" s="138"/>
      <c r="H14" s="138"/>
    </row>
    <row r="15" spans="1:11" ht="15" thickBot="1" x14ac:dyDescent="0.35">
      <c r="A15" s="140" t="s">
        <v>22</v>
      </c>
      <c r="B15" s="140"/>
      <c r="C15" s="140"/>
      <c r="D15" s="140"/>
      <c r="E15" s="140"/>
      <c r="F15" s="140"/>
      <c r="G15" s="140"/>
      <c r="H15" s="140"/>
    </row>
    <row r="16" spans="1:11" x14ac:dyDescent="0.3">
      <c r="A16" s="138" t="s">
        <v>23</v>
      </c>
      <c r="B16" s="138"/>
      <c r="C16" s="138"/>
      <c r="D16" s="138"/>
      <c r="E16" s="138"/>
      <c r="F16" s="138"/>
      <c r="G16" s="138"/>
      <c r="H16" s="143"/>
      <c r="I16" s="9"/>
    </row>
    <row r="17" spans="1:9" x14ac:dyDescent="0.3">
      <c r="A17" s="138" t="s">
        <v>43</v>
      </c>
      <c r="B17" s="138"/>
      <c r="C17" s="138"/>
      <c r="D17" s="138"/>
      <c r="E17" s="138"/>
      <c r="F17" s="138"/>
      <c r="G17" s="138"/>
      <c r="H17" s="143"/>
      <c r="I17" s="10"/>
    </row>
    <row r="18" spans="1:9" x14ac:dyDescent="0.3">
      <c r="A18" s="138" t="s">
        <v>24</v>
      </c>
      <c r="B18" s="138"/>
      <c r="C18" s="138"/>
      <c r="D18" s="138"/>
      <c r="E18" s="138"/>
      <c r="F18" s="138"/>
      <c r="G18" s="138"/>
      <c r="H18" s="143"/>
      <c r="I18" s="11"/>
    </row>
    <row r="19" spans="1:9" x14ac:dyDescent="0.3">
      <c r="A19" s="138" t="s">
        <v>21</v>
      </c>
      <c r="B19" s="138"/>
      <c r="C19" s="138"/>
      <c r="D19" s="138"/>
      <c r="E19" s="138"/>
      <c r="F19" s="138"/>
      <c r="G19" s="138"/>
      <c r="H19" s="143"/>
      <c r="I19" s="12"/>
    </row>
    <row r="20" spans="1:9" x14ac:dyDescent="0.3">
      <c r="A20" s="138" t="s">
        <v>28</v>
      </c>
      <c r="B20" s="138"/>
      <c r="C20" s="138"/>
      <c r="D20" s="138"/>
      <c r="E20" s="138"/>
      <c r="F20" s="138"/>
      <c r="G20" s="138"/>
      <c r="H20" s="143"/>
      <c r="I20" s="13"/>
    </row>
    <row r="21" spans="1:9" x14ac:dyDescent="0.3">
      <c r="A21" s="138" t="s">
        <v>41</v>
      </c>
      <c r="B21" s="138"/>
      <c r="C21" s="138"/>
      <c r="D21" s="138"/>
      <c r="E21" s="138"/>
      <c r="F21" s="138"/>
      <c r="G21" s="138"/>
      <c r="H21" s="143"/>
      <c r="I21" s="15"/>
    </row>
    <row r="22" spans="1:9" x14ac:dyDescent="0.3">
      <c r="A22" s="138" t="s">
        <v>42</v>
      </c>
      <c r="B22" s="138"/>
      <c r="C22" s="138"/>
      <c r="D22" s="138"/>
      <c r="E22" s="138"/>
      <c r="F22" s="138"/>
      <c r="G22" s="138"/>
      <c r="H22" s="143"/>
      <c r="I22" s="16"/>
    </row>
    <row r="23" spans="1:9" x14ac:dyDescent="0.3">
      <c r="A23" s="138" t="s">
        <v>52</v>
      </c>
      <c r="B23" s="138"/>
      <c r="C23" s="138"/>
      <c r="D23" s="138"/>
      <c r="E23" s="138"/>
      <c r="F23" s="138"/>
      <c r="G23" s="138"/>
      <c r="H23" s="144"/>
      <c r="I23" s="17"/>
    </row>
    <row r="24" spans="1:9" x14ac:dyDescent="0.3">
      <c r="A24" s="6" t="s">
        <v>44</v>
      </c>
      <c r="B24" s="6"/>
      <c r="C24" s="6"/>
      <c r="D24" s="6"/>
      <c r="E24" s="6"/>
      <c r="F24" s="6"/>
      <c r="G24" s="6"/>
      <c r="I24" s="7"/>
    </row>
    <row r="25" spans="1:9" x14ac:dyDescent="0.3">
      <c r="A25" s="139" t="s">
        <v>45</v>
      </c>
      <c r="B25" s="139"/>
      <c r="C25" s="139"/>
      <c r="D25" s="139"/>
      <c r="E25" s="139"/>
      <c r="F25" s="139"/>
      <c r="G25" s="139"/>
      <c r="H25" s="139"/>
    </row>
    <row r="26" spans="1:9" x14ac:dyDescent="0.3">
      <c r="A26" s="138" t="s">
        <v>55</v>
      </c>
      <c r="B26" s="138"/>
      <c r="C26" s="138"/>
      <c r="D26" s="138"/>
      <c r="E26" s="138"/>
      <c r="F26" s="138"/>
      <c r="G26" s="138"/>
      <c r="H26" s="138"/>
      <c r="I26" s="8"/>
    </row>
    <row r="27" spans="1:9" x14ac:dyDescent="0.3">
      <c r="A27" s="138" t="s">
        <v>62</v>
      </c>
      <c r="B27" s="138"/>
      <c r="C27" s="138"/>
      <c r="D27" s="138"/>
      <c r="E27" s="138"/>
      <c r="F27" s="138"/>
      <c r="G27" s="138"/>
      <c r="H27" s="138"/>
      <c r="I27" s="37"/>
    </row>
    <row r="28" spans="1:9" x14ac:dyDescent="0.3">
      <c r="A28" s="139" t="s">
        <v>57</v>
      </c>
      <c r="B28" s="139"/>
      <c r="C28" s="139"/>
      <c r="D28" s="139"/>
      <c r="E28" s="139"/>
      <c r="F28" s="139"/>
      <c r="G28" s="139"/>
      <c r="H28" s="139"/>
    </row>
    <row r="29" spans="1:9" x14ac:dyDescent="0.3">
      <c r="A29" s="139"/>
      <c r="B29" s="139"/>
      <c r="C29" s="139"/>
      <c r="D29" s="139"/>
      <c r="E29" s="139"/>
      <c r="F29" s="139"/>
      <c r="G29" s="139"/>
      <c r="H29" s="139"/>
    </row>
    <row r="30" spans="1:9" x14ac:dyDescent="0.3">
      <c r="A30" s="138"/>
      <c r="B30" s="138"/>
      <c r="C30" s="138"/>
      <c r="D30" s="138"/>
      <c r="E30" s="138"/>
      <c r="F30" s="138"/>
      <c r="G30" s="138"/>
      <c r="H30" s="138"/>
    </row>
    <row r="31" spans="1:9" ht="11.25" customHeight="1" x14ac:dyDescent="0.3">
      <c r="A31" s="140" t="s">
        <v>58</v>
      </c>
      <c r="B31" s="140"/>
      <c r="C31" s="140"/>
      <c r="D31" s="140"/>
      <c r="E31" s="140"/>
      <c r="F31" s="140"/>
      <c r="G31" s="140"/>
      <c r="H31" s="140"/>
    </row>
    <row r="32" spans="1:9" ht="11.25" customHeight="1" x14ac:dyDescent="0.3">
      <c r="A32" s="138" t="s">
        <v>39</v>
      </c>
      <c r="B32" s="138"/>
      <c r="C32" s="138"/>
      <c r="D32" s="138"/>
      <c r="E32" s="138"/>
      <c r="F32" s="138"/>
      <c r="G32" s="138"/>
      <c r="H32" s="138"/>
    </row>
    <row r="33" spans="1:8" ht="11.25" customHeight="1" x14ac:dyDescent="0.3">
      <c r="A33" s="138" t="s">
        <v>33</v>
      </c>
      <c r="B33" s="138"/>
      <c r="C33" s="138"/>
      <c r="D33" s="138"/>
      <c r="E33" s="138"/>
      <c r="F33" s="138"/>
      <c r="G33" s="138"/>
      <c r="H33" s="138"/>
    </row>
    <row r="34" spans="1:8" x14ac:dyDescent="0.3">
      <c r="A34" s="138" t="s">
        <v>32</v>
      </c>
      <c r="B34" s="138"/>
      <c r="C34" s="138"/>
      <c r="D34" s="138"/>
      <c r="E34" s="138"/>
      <c r="F34" s="138"/>
      <c r="G34" s="138"/>
      <c r="H34" s="138"/>
    </row>
    <row r="35" spans="1:8" x14ac:dyDescent="0.3">
      <c r="A35" s="138" t="s">
        <v>34</v>
      </c>
      <c r="B35" s="138"/>
      <c r="C35" s="138"/>
      <c r="D35" s="138"/>
      <c r="E35" s="138"/>
      <c r="F35" s="138"/>
      <c r="G35" s="138"/>
      <c r="H35" s="138"/>
    </row>
    <row r="36" spans="1:8" x14ac:dyDescent="0.3">
      <c r="A36" s="138" t="s">
        <v>35</v>
      </c>
      <c r="B36" s="138"/>
      <c r="C36" s="138"/>
      <c r="D36" s="138"/>
      <c r="E36" s="138"/>
      <c r="F36" s="138"/>
      <c r="G36" s="138"/>
      <c r="H36" s="138"/>
    </row>
    <row r="37" spans="1:8" x14ac:dyDescent="0.3">
      <c r="A37" s="138"/>
      <c r="B37" s="138"/>
      <c r="C37" s="138"/>
      <c r="D37" s="138"/>
      <c r="E37" s="138"/>
      <c r="F37" s="138"/>
      <c r="G37" s="138"/>
      <c r="H37" s="138"/>
    </row>
    <row r="38" spans="1:8" x14ac:dyDescent="0.3">
      <c r="A38" s="138"/>
      <c r="B38" s="138"/>
      <c r="C38" s="138"/>
      <c r="D38" s="138"/>
      <c r="E38" s="138"/>
      <c r="F38" s="138"/>
      <c r="G38" s="138"/>
      <c r="H38" s="138"/>
    </row>
    <row r="39" spans="1:8" x14ac:dyDescent="0.3">
      <c r="A39" s="141" t="s">
        <v>47</v>
      </c>
      <c r="B39" s="138"/>
      <c r="C39" s="138"/>
      <c r="D39" s="138"/>
      <c r="E39" s="138"/>
      <c r="F39" s="138"/>
      <c r="G39" s="138"/>
      <c r="H39" s="138"/>
    </row>
    <row r="40" spans="1:8" x14ac:dyDescent="0.3">
      <c r="A40" s="138" t="s">
        <v>48</v>
      </c>
      <c r="B40" s="138"/>
      <c r="C40" s="138"/>
      <c r="D40" s="138"/>
      <c r="E40" s="138"/>
      <c r="F40" s="138"/>
      <c r="G40" s="138"/>
      <c r="H40" s="138"/>
    </row>
    <row r="41" spans="1:8" x14ac:dyDescent="0.3">
      <c r="A41" s="138" t="s">
        <v>51</v>
      </c>
      <c r="B41" s="138"/>
      <c r="C41" s="138"/>
      <c r="D41" s="138"/>
      <c r="E41" s="138"/>
      <c r="F41" s="138"/>
      <c r="G41" s="138"/>
      <c r="H41" s="138"/>
    </row>
    <row r="42" spans="1:8" x14ac:dyDescent="0.3">
      <c r="A42" s="138" t="s">
        <v>59</v>
      </c>
      <c r="B42" s="138"/>
      <c r="C42" s="138"/>
      <c r="D42" s="138"/>
      <c r="E42" s="138"/>
      <c r="F42" s="138"/>
      <c r="G42" s="138"/>
      <c r="H42" s="138"/>
    </row>
    <row r="43" spans="1:8" x14ac:dyDescent="0.3">
      <c r="A43" s="138" t="s">
        <v>49</v>
      </c>
      <c r="B43" s="138"/>
      <c r="C43" s="138"/>
      <c r="D43" s="138"/>
      <c r="E43" s="138"/>
      <c r="F43" s="138"/>
      <c r="G43" s="138"/>
      <c r="H43" s="138"/>
    </row>
    <row r="44" spans="1:8" x14ac:dyDescent="0.3">
      <c r="A44" s="138" t="s">
        <v>53</v>
      </c>
      <c r="B44" s="138"/>
      <c r="C44" s="138"/>
      <c r="D44" s="138"/>
      <c r="E44" s="138"/>
      <c r="F44" s="138"/>
      <c r="G44" s="138"/>
      <c r="H44" s="138"/>
    </row>
    <row r="45" spans="1:8" x14ac:dyDescent="0.3">
      <c r="A45" s="138" t="s">
        <v>50</v>
      </c>
      <c r="B45" s="138"/>
      <c r="C45" s="138"/>
      <c r="D45" s="138"/>
      <c r="E45" s="138"/>
      <c r="F45" s="138"/>
      <c r="G45" s="138"/>
      <c r="H45" s="138"/>
    </row>
    <row r="46" spans="1:8" x14ac:dyDescent="0.3">
      <c r="A46" s="138" t="s">
        <v>54</v>
      </c>
      <c r="B46" s="138"/>
      <c r="C46" s="138"/>
      <c r="D46" s="138"/>
      <c r="E46" s="138"/>
      <c r="F46" s="138"/>
      <c r="G46" s="138"/>
      <c r="H46" s="138"/>
    </row>
    <row r="47" spans="1:8" x14ac:dyDescent="0.3">
      <c r="A47" s="138" t="s">
        <v>61</v>
      </c>
      <c r="B47" s="138"/>
      <c r="C47" s="138"/>
      <c r="D47" s="138"/>
      <c r="E47" s="138"/>
      <c r="F47" s="138"/>
      <c r="G47" s="138"/>
      <c r="H47" s="138"/>
    </row>
    <row r="48" spans="1:8" x14ac:dyDescent="0.3">
      <c r="A48" s="139" t="s">
        <v>56</v>
      </c>
      <c r="B48" s="139"/>
      <c r="C48" s="139"/>
      <c r="D48" s="139"/>
      <c r="E48" s="139"/>
      <c r="F48" s="139"/>
      <c r="G48" s="139"/>
      <c r="H48" s="139"/>
    </row>
  </sheetData>
  <mergeCells count="45">
    <mergeCell ref="A42:H42"/>
    <mergeCell ref="A17:H17"/>
    <mergeCell ref="A32:H32"/>
    <mergeCell ref="A25:H25"/>
    <mergeCell ref="A20:H20"/>
    <mergeCell ref="A19:H19"/>
    <mergeCell ref="A18:H18"/>
    <mergeCell ref="A38:H38"/>
    <mergeCell ref="A36:H36"/>
    <mergeCell ref="A35:H35"/>
    <mergeCell ref="A34:H34"/>
    <mergeCell ref="A33:H33"/>
    <mergeCell ref="A27:H27"/>
    <mergeCell ref="A3:H3"/>
    <mergeCell ref="A30:H30"/>
    <mergeCell ref="A29:H29"/>
    <mergeCell ref="A28:H28"/>
    <mergeCell ref="A5:H5"/>
    <mergeCell ref="A9:H9"/>
    <mergeCell ref="A6:H6"/>
    <mergeCell ref="A14:H14"/>
    <mergeCell ref="A12:H12"/>
    <mergeCell ref="A10:H10"/>
    <mergeCell ref="A16:H16"/>
    <mergeCell ref="A11:H11"/>
    <mergeCell ref="A8:H8"/>
    <mergeCell ref="A23:H23"/>
    <mergeCell ref="A22:H22"/>
    <mergeCell ref="A21:H21"/>
    <mergeCell ref="A4:H4"/>
    <mergeCell ref="A48:H48"/>
    <mergeCell ref="A47:H47"/>
    <mergeCell ref="A46:H46"/>
    <mergeCell ref="A45:H45"/>
    <mergeCell ref="A44:H44"/>
    <mergeCell ref="A40:H40"/>
    <mergeCell ref="A43:H43"/>
    <mergeCell ref="A41:H41"/>
    <mergeCell ref="A37:H37"/>
    <mergeCell ref="A13:H13"/>
    <mergeCell ref="A26:H26"/>
    <mergeCell ref="A7:H7"/>
    <mergeCell ref="A15:H15"/>
    <mergeCell ref="A31:H31"/>
    <mergeCell ref="A39:H39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2:F32"/>
  <sheetViews>
    <sheetView workbookViewId="0">
      <selection activeCell="A2" sqref="A2"/>
    </sheetView>
  </sheetViews>
  <sheetFormatPr baseColWidth="10" defaultRowHeight="14.4" x14ac:dyDescent="0.3"/>
  <cols>
    <col min="2" max="2" width="20" customWidth="1"/>
    <col min="3" max="3" width="22.88671875" customWidth="1"/>
    <col min="5" max="5" width="20" customWidth="1"/>
    <col min="6" max="6" width="22.88671875" customWidth="1"/>
  </cols>
  <sheetData>
    <row r="2" spans="1:5" x14ac:dyDescent="0.3">
      <c r="A2" t="s">
        <v>1</v>
      </c>
    </row>
    <row r="3" spans="1:5" ht="15" thickBot="1" x14ac:dyDescent="0.35">
      <c r="A3" s="1"/>
    </row>
    <row r="4" spans="1:5" x14ac:dyDescent="0.3">
      <c r="A4" s="18" t="e">
        <f>IF(#REF!=0,"",CONCATENATE("ANNEE ",#REF!))</f>
        <v>#REF!</v>
      </c>
      <c r="B4" s="19" t="s">
        <v>2</v>
      </c>
      <c r="C4" s="20" t="s">
        <v>3</v>
      </c>
      <c r="D4" s="93"/>
      <c r="E4" s="14"/>
    </row>
    <row r="5" spans="1:5" x14ac:dyDescent="0.3">
      <c r="A5" s="21">
        <v>1</v>
      </c>
      <c r="B5" s="22" t="s">
        <v>4</v>
      </c>
      <c r="C5" s="23" t="e">
        <f>IF(#REF!="","",DATE(#REF!,1,1))</f>
        <v>#REF!</v>
      </c>
    </row>
    <row r="6" spans="1:5" x14ac:dyDescent="0.3">
      <c r="A6" s="24">
        <v>2</v>
      </c>
      <c r="B6" s="25" t="s">
        <v>5</v>
      </c>
      <c r="C6" s="26" t="e">
        <f>IF(#REF!="","",ROUND(DATE(#REF!, 4, MOD(234-11*MOD(#REF!, 19), 30))/7, 0)*7-6)</f>
        <v>#REF!</v>
      </c>
    </row>
    <row r="7" spans="1:5" x14ac:dyDescent="0.3">
      <c r="A7" s="24">
        <v>3</v>
      </c>
      <c r="B7" s="27" t="s">
        <v>6</v>
      </c>
      <c r="C7" s="26" t="e">
        <f>IF(#REF!="","",$C$6+1)</f>
        <v>#REF!</v>
      </c>
    </row>
    <row r="8" spans="1:5" x14ac:dyDescent="0.3">
      <c r="A8" s="24">
        <v>4</v>
      </c>
      <c r="B8" s="25" t="s">
        <v>7</v>
      </c>
      <c r="C8" s="26" t="e">
        <f>IF(#REF!="","",DATE(#REF!,5,1))</f>
        <v>#REF!</v>
      </c>
    </row>
    <row r="9" spans="1:5" x14ac:dyDescent="0.3">
      <c r="A9" s="24">
        <v>5</v>
      </c>
      <c r="B9" s="25" t="s">
        <v>8</v>
      </c>
      <c r="C9" s="26" t="e">
        <f>IF(#REF!="","",DATE(#REF!,5,8))</f>
        <v>#REF!</v>
      </c>
    </row>
    <row r="10" spans="1:5" x14ac:dyDescent="0.3">
      <c r="A10" s="24">
        <v>6</v>
      </c>
      <c r="B10" s="27" t="s">
        <v>9</v>
      </c>
      <c r="C10" s="26" t="e">
        <f>IF(#REF!="","",$C$6+39)</f>
        <v>#REF!</v>
      </c>
    </row>
    <row r="11" spans="1:5" x14ac:dyDescent="0.3">
      <c r="A11" s="24">
        <v>7</v>
      </c>
      <c r="B11" s="27" t="s">
        <v>10</v>
      </c>
      <c r="C11" s="26" t="e">
        <f>IF(#REF!="","",$C$6+49)</f>
        <v>#REF!</v>
      </c>
    </row>
    <row r="12" spans="1:5" x14ac:dyDescent="0.3">
      <c r="A12" s="24">
        <v>8</v>
      </c>
      <c r="B12" s="28" t="s">
        <v>16</v>
      </c>
      <c r="C12" s="29" t="e">
        <f>IF(#REF!="","",$C$6+50)</f>
        <v>#REF!</v>
      </c>
    </row>
    <row r="13" spans="1:5" x14ac:dyDescent="0.3">
      <c r="A13" s="24">
        <v>9</v>
      </c>
      <c r="B13" s="25" t="s">
        <v>11</v>
      </c>
      <c r="C13" s="26" t="e">
        <f>IF(#REF!="","",DATE(#REF!,7,14))</f>
        <v>#REF!</v>
      </c>
    </row>
    <row r="14" spans="1:5" x14ac:dyDescent="0.3">
      <c r="A14" s="24">
        <v>10</v>
      </c>
      <c r="B14" s="30" t="s">
        <v>12</v>
      </c>
      <c r="C14" s="31" t="e">
        <f>IF(#REF!="","",DATE(#REF!,8,15))</f>
        <v>#REF!</v>
      </c>
    </row>
    <row r="15" spans="1:5" x14ac:dyDescent="0.3">
      <c r="A15" s="24">
        <v>11</v>
      </c>
      <c r="B15" s="32" t="s">
        <v>13</v>
      </c>
      <c r="C15" s="33" t="e">
        <f>IF(#REF!="","",DATE(#REF!,11,1))</f>
        <v>#REF!</v>
      </c>
    </row>
    <row r="16" spans="1:5" x14ac:dyDescent="0.3">
      <c r="A16" s="24">
        <v>12</v>
      </c>
      <c r="B16" s="32" t="s">
        <v>14</v>
      </c>
      <c r="C16" s="33" t="e">
        <f>IF(#REF!="","",DATE(#REF!,11,11))</f>
        <v>#REF!</v>
      </c>
    </row>
    <row r="17" spans="1:6" ht="15" thickBot="1" x14ac:dyDescent="0.35">
      <c r="A17" s="34">
        <v>13</v>
      </c>
      <c r="B17" s="35" t="s">
        <v>15</v>
      </c>
      <c r="C17" s="36" t="e">
        <f>IF(#REF!="","",DATE(#REF!,12,25))</f>
        <v>#REF!</v>
      </c>
    </row>
    <row r="18" spans="1:6" x14ac:dyDescent="0.3">
      <c r="A18" s="94" t="e">
        <f>IF(#REF!=0,"",CONCATENATE("ANNEE ",1+#REF!))</f>
        <v>#REF!</v>
      </c>
      <c r="B18" s="22" t="s">
        <v>4</v>
      </c>
      <c r="C18" s="23" t="e">
        <f>IF(#REF!="","",DATE(#REF!+1,1,1))</f>
        <v>#REF!</v>
      </c>
      <c r="D18" s="90"/>
      <c r="E18" s="91"/>
      <c r="F18" s="92"/>
    </row>
    <row r="19" spans="1:6" x14ac:dyDescent="0.3">
      <c r="A19" s="21">
        <v>2</v>
      </c>
      <c r="B19" s="25" t="s">
        <v>5</v>
      </c>
      <c r="C19" s="26" t="e">
        <f>IF(#REF!="","",ROUND(DATE(#REF!+1, 4, MOD(234-11*MOD(#REF!+1, 19), 30))/7, 0)*7-6)</f>
        <v>#REF!</v>
      </c>
      <c r="D19" s="90"/>
      <c r="E19" s="91"/>
      <c r="F19" s="92"/>
    </row>
    <row r="20" spans="1:6" x14ac:dyDescent="0.3">
      <c r="A20" s="24">
        <v>3</v>
      </c>
      <c r="B20" s="27" t="s">
        <v>6</v>
      </c>
      <c r="C20" s="26" t="e">
        <f>IF(#REF!="","",$C$19+1)</f>
        <v>#REF!</v>
      </c>
      <c r="D20" s="90"/>
      <c r="E20" s="91"/>
      <c r="F20" s="92"/>
    </row>
    <row r="21" spans="1:6" x14ac:dyDescent="0.3">
      <c r="A21" s="24">
        <v>4</v>
      </c>
      <c r="B21" s="25" t="s">
        <v>7</v>
      </c>
      <c r="C21" s="26" t="e">
        <f>IF(#REF!="","",DATE(#REF!+1,5,1))</f>
        <v>#REF!</v>
      </c>
      <c r="D21" s="90"/>
      <c r="E21" s="91"/>
      <c r="F21" s="92"/>
    </row>
    <row r="22" spans="1:6" x14ac:dyDescent="0.3">
      <c r="A22" s="24">
        <v>5</v>
      </c>
      <c r="B22" s="25" t="s">
        <v>8</v>
      </c>
      <c r="C22" s="26" t="e">
        <f>IF(#REF!="","",DATE(#REF!+1,5,8))</f>
        <v>#REF!</v>
      </c>
      <c r="D22" s="90"/>
      <c r="E22" s="91"/>
      <c r="F22" s="92"/>
    </row>
    <row r="23" spans="1:6" x14ac:dyDescent="0.3">
      <c r="A23" s="24">
        <v>6</v>
      </c>
      <c r="B23" s="27" t="s">
        <v>9</v>
      </c>
      <c r="C23" s="26" t="e">
        <f>IF(#REF!="","",$C$19+39)</f>
        <v>#REF!</v>
      </c>
      <c r="D23" s="90"/>
      <c r="E23" s="91"/>
      <c r="F23" s="92"/>
    </row>
    <row r="24" spans="1:6" x14ac:dyDescent="0.3">
      <c r="A24" s="24">
        <v>7</v>
      </c>
      <c r="B24" s="27" t="s">
        <v>10</v>
      </c>
      <c r="C24" s="26" t="e">
        <f>IF(#REF!="","",$C$19+49)</f>
        <v>#REF!</v>
      </c>
      <c r="D24" s="90"/>
      <c r="E24" s="91"/>
      <c r="F24" s="92"/>
    </row>
    <row r="25" spans="1:6" x14ac:dyDescent="0.3">
      <c r="A25" s="24">
        <v>8</v>
      </c>
      <c r="B25" s="28" t="s">
        <v>16</v>
      </c>
      <c r="C25" s="29" t="e">
        <f>IF(#REF!="","",$C$19+50)</f>
        <v>#REF!</v>
      </c>
      <c r="D25" s="90"/>
      <c r="E25" s="91"/>
      <c r="F25" s="92"/>
    </row>
    <row r="26" spans="1:6" x14ac:dyDescent="0.3">
      <c r="A26" s="24">
        <v>9</v>
      </c>
      <c r="B26" s="25" t="s">
        <v>11</v>
      </c>
      <c r="C26" s="26" t="e">
        <f>IF(#REF!="","",DATE(#REF!+1,7,14))</f>
        <v>#REF!</v>
      </c>
      <c r="D26" s="90"/>
      <c r="E26" s="91"/>
      <c r="F26" s="92"/>
    </row>
    <row r="27" spans="1:6" x14ac:dyDescent="0.3">
      <c r="A27" s="24">
        <v>10</v>
      </c>
      <c r="B27" s="30" t="s">
        <v>12</v>
      </c>
      <c r="C27" s="31" t="e">
        <f>IF(#REF!="","",DATE(#REF!+1,8,15))</f>
        <v>#REF!</v>
      </c>
      <c r="D27" s="90"/>
      <c r="E27" s="91"/>
      <c r="F27" s="92"/>
    </row>
    <row r="28" spans="1:6" x14ac:dyDescent="0.3">
      <c r="A28" s="24">
        <v>11</v>
      </c>
      <c r="B28" s="32" t="s">
        <v>13</v>
      </c>
      <c r="C28" s="33" t="e">
        <f>IF(#REF!="","",DATE(#REF!+1,11,1))</f>
        <v>#REF!</v>
      </c>
      <c r="D28" s="90"/>
      <c r="E28" s="91"/>
      <c r="F28" s="92"/>
    </row>
    <row r="29" spans="1:6" x14ac:dyDescent="0.3">
      <c r="A29" s="24">
        <v>12</v>
      </c>
      <c r="B29" s="32" t="s">
        <v>14</v>
      </c>
      <c r="C29" s="33" t="e">
        <f>IF(#REF!="","",DATE(#REF!+1,11,11))</f>
        <v>#REF!</v>
      </c>
      <c r="D29" s="90"/>
      <c r="E29" s="91"/>
      <c r="F29" s="92"/>
    </row>
    <row r="30" spans="1:6" ht="15" thickBot="1" x14ac:dyDescent="0.35">
      <c r="A30" s="34">
        <v>13</v>
      </c>
      <c r="B30" s="35" t="s">
        <v>15</v>
      </c>
      <c r="C30" s="36" t="e">
        <f>IF(#REF!="","",DATE(#REF!+1,12,25))</f>
        <v>#REF!</v>
      </c>
      <c r="D30" s="90"/>
      <c r="E30" s="91"/>
      <c r="F30" s="92"/>
    </row>
    <row r="32" spans="1:6" x14ac:dyDescent="0.3">
      <c r="A32" s="4" t="s">
        <v>17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E6CAA4-A704-4356-95BE-0C19DA341808}">
  <sheetPr codeName="Feuil14"/>
  <dimension ref="A2:F32"/>
  <sheetViews>
    <sheetView workbookViewId="0">
      <selection activeCell="A2" sqref="A2"/>
    </sheetView>
  </sheetViews>
  <sheetFormatPr baseColWidth="10" defaultRowHeight="14.4" x14ac:dyDescent="0.3"/>
  <cols>
    <col min="2" max="2" width="20" customWidth="1"/>
    <col min="3" max="3" width="22.88671875" customWidth="1"/>
    <col min="5" max="5" width="20" customWidth="1"/>
    <col min="6" max="6" width="22.88671875" customWidth="1"/>
  </cols>
  <sheetData>
    <row r="2" spans="1:5" x14ac:dyDescent="0.3">
      <c r="A2" t="s">
        <v>1</v>
      </c>
    </row>
    <row r="3" spans="1:5" ht="15" thickBot="1" x14ac:dyDescent="0.35">
      <c r="A3" s="1"/>
    </row>
    <row r="4" spans="1:5" x14ac:dyDescent="0.3">
      <c r="A4" s="18" t="e">
        <f>IF(#REF!=0,"",CONCATENATE("ANNEE ",#REF!))</f>
        <v>#REF!</v>
      </c>
      <c r="B4" s="19" t="s">
        <v>2</v>
      </c>
      <c r="C4" s="20" t="s">
        <v>3</v>
      </c>
      <c r="D4" s="93"/>
      <c r="E4" s="14"/>
    </row>
    <row r="5" spans="1:5" x14ac:dyDescent="0.3">
      <c r="A5" s="21">
        <v>1</v>
      </c>
      <c r="B5" s="22" t="s">
        <v>4</v>
      </c>
      <c r="C5" s="23" t="e">
        <f>IF(#REF!="","",DATE(#REF!,1,1))</f>
        <v>#REF!</v>
      </c>
    </row>
    <row r="6" spans="1:5" x14ac:dyDescent="0.3">
      <c r="A6" s="24">
        <v>2</v>
      </c>
      <c r="B6" s="25" t="s">
        <v>5</v>
      </c>
      <c r="C6" s="26" t="e">
        <f>IF(#REF!="","",ROUND(DATE(#REF!, 4, MOD(234-11*MOD(#REF!, 19), 30))/7, 0)*7-6)</f>
        <v>#REF!</v>
      </c>
    </row>
    <row r="7" spans="1:5" x14ac:dyDescent="0.3">
      <c r="A7" s="24">
        <v>3</v>
      </c>
      <c r="B7" s="27" t="s">
        <v>6</v>
      </c>
      <c r="C7" s="26" t="e">
        <f>IF(#REF!="","",$C$6+1)</f>
        <v>#REF!</v>
      </c>
    </row>
    <row r="8" spans="1:5" x14ac:dyDescent="0.3">
      <c r="A8" s="24">
        <v>4</v>
      </c>
      <c r="B8" s="25" t="s">
        <v>7</v>
      </c>
      <c r="C8" s="26" t="e">
        <f>IF(#REF!="","",DATE(#REF!,5,1))</f>
        <v>#REF!</v>
      </c>
    </row>
    <row r="9" spans="1:5" x14ac:dyDescent="0.3">
      <c r="A9" s="24">
        <v>5</v>
      </c>
      <c r="B9" s="25" t="s">
        <v>8</v>
      </c>
      <c r="C9" s="26" t="e">
        <f>IF(#REF!="","",DATE(#REF!,5,8))</f>
        <v>#REF!</v>
      </c>
    </row>
    <row r="10" spans="1:5" x14ac:dyDescent="0.3">
      <c r="A10" s="24">
        <v>6</v>
      </c>
      <c r="B10" s="27" t="s">
        <v>9</v>
      </c>
      <c r="C10" s="26" t="e">
        <f>IF(#REF!="","",$C$6+39)</f>
        <v>#REF!</v>
      </c>
    </row>
    <row r="11" spans="1:5" x14ac:dyDescent="0.3">
      <c r="A11" s="24">
        <v>7</v>
      </c>
      <c r="B11" s="27" t="s">
        <v>10</v>
      </c>
      <c r="C11" s="26" t="e">
        <f>IF(#REF!="","",$C$6+49)</f>
        <v>#REF!</v>
      </c>
    </row>
    <row r="12" spans="1:5" x14ac:dyDescent="0.3">
      <c r="A12" s="24">
        <v>8</v>
      </c>
      <c r="B12" s="28" t="s">
        <v>16</v>
      </c>
      <c r="C12" s="29" t="e">
        <f>IF(#REF!="","",$C$6+50)</f>
        <v>#REF!</v>
      </c>
    </row>
    <row r="13" spans="1:5" x14ac:dyDescent="0.3">
      <c r="A13" s="24">
        <v>9</v>
      </c>
      <c r="B13" s="25" t="s">
        <v>11</v>
      </c>
      <c r="C13" s="26" t="e">
        <f>IF(#REF!="","",DATE(#REF!,7,14))</f>
        <v>#REF!</v>
      </c>
    </row>
    <row r="14" spans="1:5" x14ac:dyDescent="0.3">
      <c r="A14" s="24">
        <v>10</v>
      </c>
      <c r="B14" s="30" t="s">
        <v>12</v>
      </c>
      <c r="C14" s="31" t="e">
        <f>IF(#REF!="","",DATE(#REF!,8,15))</f>
        <v>#REF!</v>
      </c>
    </row>
    <row r="15" spans="1:5" x14ac:dyDescent="0.3">
      <c r="A15" s="24">
        <v>11</v>
      </c>
      <c r="B15" s="32" t="s">
        <v>13</v>
      </c>
      <c r="C15" s="33" t="e">
        <f>IF(#REF!="","",DATE(#REF!,11,1))</f>
        <v>#REF!</v>
      </c>
    </row>
    <row r="16" spans="1:5" x14ac:dyDescent="0.3">
      <c r="A16" s="24">
        <v>12</v>
      </c>
      <c r="B16" s="32" t="s">
        <v>14</v>
      </c>
      <c r="C16" s="33" t="e">
        <f>IF(#REF!="","",DATE(#REF!,11,11))</f>
        <v>#REF!</v>
      </c>
    </row>
    <row r="17" spans="1:6" ht="15" thickBot="1" x14ac:dyDescent="0.35">
      <c r="A17" s="34">
        <v>13</v>
      </c>
      <c r="B17" s="35" t="s">
        <v>15</v>
      </c>
      <c r="C17" s="36" t="e">
        <f>IF(#REF!="","",DATE(#REF!,12,25))</f>
        <v>#REF!</v>
      </c>
    </row>
    <row r="18" spans="1:6" x14ac:dyDescent="0.3">
      <c r="A18" s="94" t="e">
        <f>IF(#REF!=0,"",CONCATENATE("ANNEE ",1+#REF!))</f>
        <v>#REF!</v>
      </c>
      <c r="B18" s="22" t="s">
        <v>4</v>
      </c>
      <c r="C18" s="23" t="e">
        <f>IF(#REF!="","",DATE(#REF!+1,1,1))</f>
        <v>#REF!</v>
      </c>
      <c r="D18" s="90"/>
      <c r="E18" s="91"/>
      <c r="F18" s="92"/>
    </row>
    <row r="19" spans="1:6" x14ac:dyDescent="0.3">
      <c r="A19" s="21">
        <v>2</v>
      </c>
      <c r="B19" s="25" t="s">
        <v>5</v>
      </c>
      <c r="C19" s="26" t="e">
        <f>IF(#REF!="","",ROUND(DATE(#REF!+1, 4, MOD(234-11*MOD(#REF!+1, 19), 30))/7, 0)*7-6)</f>
        <v>#REF!</v>
      </c>
      <c r="D19" s="90"/>
      <c r="E19" s="91"/>
      <c r="F19" s="92"/>
    </row>
    <row r="20" spans="1:6" x14ac:dyDescent="0.3">
      <c r="A20" s="24">
        <v>3</v>
      </c>
      <c r="B20" s="27" t="s">
        <v>6</v>
      </c>
      <c r="C20" s="26" t="e">
        <f>IF(#REF!="","",$C$19+1)</f>
        <v>#REF!</v>
      </c>
      <c r="D20" s="90"/>
      <c r="E20" s="91"/>
      <c r="F20" s="92"/>
    </row>
    <row r="21" spans="1:6" x14ac:dyDescent="0.3">
      <c r="A21" s="24">
        <v>4</v>
      </c>
      <c r="B21" s="25" t="s">
        <v>7</v>
      </c>
      <c r="C21" s="26" t="e">
        <f>IF(#REF!="","",DATE(#REF!+1,5,1))</f>
        <v>#REF!</v>
      </c>
      <c r="D21" s="90"/>
      <c r="E21" s="91"/>
      <c r="F21" s="92"/>
    </row>
    <row r="22" spans="1:6" x14ac:dyDescent="0.3">
      <c r="A22" s="24">
        <v>5</v>
      </c>
      <c r="B22" s="25" t="s">
        <v>8</v>
      </c>
      <c r="C22" s="26" t="e">
        <f>IF(#REF!="","",DATE(#REF!+1,5,8))</f>
        <v>#REF!</v>
      </c>
      <c r="D22" s="90"/>
      <c r="E22" s="91"/>
      <c r="F22" s="92"/>
    </row>
    <row r="23" spans="1:6" x14ac:dyDescent="0.3">
      <c r="A23" s="24">
        <v>6</v>
      </c>
      <c r="B23" s="27" t="s">
        <v>9</v>
      </c>
      <c r="C23" s="26" t="e">
        <f>IF(#REF!="","",$C$19+39)</f>
        <v>#REF!</v>
      </c>
      <c r="D23" s="90"/>
      <c r="E23" s="91"/>
      <c r="F23" s="92"/>
    </row>
    <row r="24" spans="1:6" x14ac:dyDescent="0.3">
      <c r="A24" s="24">
        <v>7</v>
      </c>
      <c r="B24" s="27" t="s">
        <v>10</v>
      </c>
      <c r="C24" s="26" t="e">
        <f>IF(#REF!="","",$C$19+49)</f>
        <v>#REF!</v>
      </c>
      <c r="D24" s="90"/>
      <c r="E24" s="91"/>
      <c r="F24" s="92"/>
    </row>
    <row r="25" spans="1:6" x14ac:dyDescent="0.3">
      <c r="A25" s="24">
        <v>8</v>
      </c>
      <c r="B25" s="28" t="s">
        <v>16</v>
      </c>
      <c r="C25" s="29" t="e">
        <f>IF(#REF!="","",$C$19+50)</f>
        <v>#REF!</v>
      </c>
      <c r="D25" s="90"/>
      <c r="E25" s="91"/>
      <c r="F25" s="92"/>
    </row>
    <row r="26" spans="1:6" x14ac:dyDescent="0.3">
      <c r="A26" s="24">
        <v>9</v>
      </c>
      <c r="B26" s="25" t="s">
        <v>11</v>
      </c>
      <c r="C26" s="26" t="e">
        <f>IF(#REF!="","",DATE(#REF!+1,7,14))</f>
        <v>#REF!</v>
      </c>
      <c r="D26" s="90"/>
      <c r="E26" s="91"/>
      <c r="F26" s="92"/>
    </row>
    <row r="27" spans="1:6" x14ac:dyDescent="0.3">
      <c r="A27" s="24">
        <v>10</v>
      </c>
      <c r="B27" s="30" t="s">
        <v>12</v>
      </c>
      <c r="C27" s="31" t="e">
        <f>IF(#REF!="","",DATE(#REF!+1,8,15))</f>
        <v>#REF!</v>
      </c>
      <c r="D27" s="90"/>
      <c r="E27" s="91"/>
      <c r="F27" s="92"/>
    </row>
    <row r="28" spans="1:6" x14ac:dyDescent="0.3">
      <c r="A28" s="24">
        <v>11</v>
      </c>
      <c r="B28" s="32" t="s">
        <v>13</v>
      </c>
      <c r="C28" s="33" t="e">
        <f>IF(#REF!="","",DATE(#REF!+1,11,1))</f>
        <v>#REF!</v>
      </c>
      <c r="D28" s="90"/>
      <c r="E28" s="91"/>
      <c r="F28" s="92"/>
    </row>
    <row r="29" spans="1:6" x14ac:dyDescent="0.3">
      <c r="A29" s="24">
        <v>12</v>
      </c>
      <c r="B29" s="32" t="s">
        <v>14</v>
      </c>
      <c r="C29" s="33" t="e">
        <f>IF(#REF!="","",DATE(#REF!+1,11,11))</f>
        <v>#REF!</v>
      </c>
      <c r="D29" s="90"/>
      <c r="E29" s="91"/>
      <c r="F29" s="92"/>
    </row>
    <row r="30" spans="1:6" ht="15" thickBot="1" x14ac:dyDescent="0.35">
      <c r="A30" s="34">
        <v>13</v>
      </c>
      <c r="B30" s="35" t="s">
        <v>15</v>
      </c>
      <c r="C30" s="36" t="e">
        <f>IF(#REF!="","",DATE(#REF!+1,12,25))</f>
        <v>#REF!</v>
      </c>
      <c r="D30" s="90"/>
      <c r="E30" s="91"/>
      <c r="F30" s="92"/>
    </row>
    <row r="32" spans="1:6" x14ac:dyDescent="0.3">
      <c r="A32" s="4" t="s">
        <v>17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9DFDB4-B7A4-44F4-84D1-3EE9AE8CFCFA}">
  <sheetPr codeName="Feuil15"/>
  <dimension ref="A2:F32"/>
  <sheetViews>
    <sheetView workbookViewId="0">
      <selection activeCell="A2" sqref="A2"/>
    </sheetView>
  </sheetViews>
  <sheetFormatPr baseColWidth="10" defaultRowHeight="14.4" x14ac:dyDescent="0.3"/>
  <cols>
    <col min="2" max="2" width="20" customWidth="1"/>
    <col min="3" max="3" width="22.88671875" customWidth="1"/>
    <col min="5" max="5" width="20" customWidth="1"/>
    <col min="6" max="6" width="22.88671875" customWidth="1"/>
  </cols>
  <sheetData>
    <row r="2" spans="1:5" x14ac:dyDescent="0.3">
      <c r="A2" t="s">
        <v>1</v>
      </c>
    </row>
    <row r="3" spans="1:5" ht="15" thickBot="1" x14ac:dyDescent="0.35">
      <c r="A3" s="1"/>
    </row>
    <row r="4" spans="1:5" x14ac:dyDescent="0.3">
      <c r="A4" s="18" t="e">
        <f>IF(#REF!=0,"",CONCATENATE("ANNEE ",#REF!))</f>
        <v>#REF!</v>
      </c>
      <c r="B4" s="19" t="s">
        <v>2</v>
      </c>
      <c r="C4" s="20" t="s">
        <v>3</v>
      </c>
      <c r="D4" s="93"/>
      <c r="E4" s="14"/>
    </row>
    <row r="5" spans="1:5" x14ac:dyDescent="0.3">
      <c r="A5" s="21">
        <v>1</v>
      </c>
      <c r="B5" s="22" t="s">
        <v>4</v>
      </c>
      <c r="C5" s="23" t="e">
        <f>IF(#REF!="","",DATE(#REF!,1,1))</f>
        <v>#REF!</v>
      </c>
    </row>
    <row r="6" spans="1:5" x14ac:dyDescent="0.3">
      <c r="A6" s="24">
        <v>2</v>
      </c>
      <c r="B6" s="25" t="s">
        <v>5</v>
      </c>
      <c r="C6" s="26" t="e">
        <f>IF(#REF!="","",ROUND(DATE(#REF!, 4, MOD(234-11*MOD(#REF!, 19), 30))/7, 0)*7-6)</f>
        <v>#REF!</v>
      </c>
    </row>
    <row r="7" spans="1:5" x14ac:dyDescent="0.3">
      <c r="A7" s="24">
        <v>3</v>
      </c>
      <c r="B7" s="27" t="s">
        <v>6</v>
      </c>
      <c r="C7" s="26" t="e">
        <f>IF(#REF!="","",$C$6+1)</f>
        <v>#REF!</v>
      </c>
    </row>
    <row r="8" spans="1:5" x14ac:dyDescent="0.3">
      <c r="A8" s="24">
        <v>4</v>
      </c>
      <c r="B8" s="25" t="s">
        <v>7</v>
      </c>
      <c r="C8" s="26" t="e">
        <f>IF(#REF!="","",DATE(#REF!,5,1))</f>
        <v>#REF!</v>
      </c>
    </row>
    <row r="9" spans="1:5" x14ac:dyDescent="0.3">
      <c r="A9" s="24">
        <v>5</v>
      </c>
      <c r="B9" s="25" t="s">
        <v>8</v>
      </c>
      <c r="C9" s="26" t="e">
        <f>IF(#REF!="","",DATE(#REF!,5,8))</f>
        <v>#REF!</v>
      </c>
    </row>
    <row r="10" spans="1:5" x14ac:dyDescent="0.3">
      <c r="A10" s="24">
        <v>6</v>
      </c>
      <c r="B10" s="27" t="s">
        <v>9</v>
      </c>
      <c r="C10" s="26" t="e">
        <f>IF(#REF!="","",$C$6+39)</f>
        <v>#REF!</v>
      </c>
    </row>
    <row r="11" spans="1:5" x14ac:dyDescent="0.3">
      <c r="A11" s="24">
        <v>7</v>
      </c>
      <c r="B11" s="27" t="s">
        <v>10</v>
      </c>
      <c r="C11" s="26" t="e">
        <f>IF(#REF!="","",$C$6+49)</f>
        <v>#REF!</v>
      </c>
    </row>
    <row r="12" spans="1:5" x14ac:dyDescent="0.3">
      <c r="A12" s="24">
        <v>8</v>
      </c>
      <c r="B12" s="28" t="s">
        <v>16</v>
      </c>
      <c r="C12" s="29" t="e">
        <f>IF(#REF!="","",$C$6+50)</f>
        <v>#REF!</v>
      </c>
    </row>
    <row r="13" spans="1:5" x14ac:dyDescent="0.3">
      <c r="A13" s="24">
        <v>9</v>
      </c>
      <c r="B13" s="25" t="s">
        <v>11</v>
      </c>
      <c r="C13" s="26" t="e">
        <f>IF(#REF!="","",DATE(#REF!,7,14))</f>
        <v>#REF!</v>
      </c>
    </row>
    <row r="14" spans="1:5" x14ac:dyDescent="0.3">
      <c r="A14" s="24">
        <v>10</v>
      </c>
      <c r="B14" s="30" t="s">
        <v>12</v>
      </c>
      <c r="C14" s="31" t="e">
        <f>IF(#REF!="","",DATE(#REF!,8,15))</f>
        <v>#REF!</v>
      </c>
    </row>
    <row r="15" spans="1:5" x14ac:dyDescent="0.3">
      <c r="A15" s="24">
        <v>11</v>
      </c>
      <c r="B15" s="32" t="s">
        <v>13</v>
      </c>
      <c r="C15" s="33" t="e">
        <f>IF(#REF!="","",DATE(#REF!,11,1))</f>
        <v>#REF!</v>
      </c>
    </row>
    <row r="16" spans="1:5" x14ac:dyDescent="0.3">
      <c r="A16" s="24">
        <v>12</v>
      </c>
      <c r="B16" s="32" t="s">
        <v>14</v>
      </c>
      <c r="C16" s="33" t="e">
        <f>IF(#REF!="","",DATE(#REF!,11,11))</f>
        <v>#REF!</v>
      </c>
    </row>
    <row r="17" spans="1:6" ht="15" thickBot="1" x14ac:dyDescent="0.35">
      <c r="A17" s="34">
        <v>13</v>
      </c>
      <c r="B17" s="35" t="s">
        <v>15</v>
      </c>
      <c r="C17" s="36" t="e">
        <f>IF(#REF!="","",DATE(#REF!,12,25))</f>
        <v>#REF!</v>
      </c>
    </row>
    <row r="18" spans="1:6" x14ac:dyDescent="0.3">
      <c r="A18" s="94" t="e">
        <f>IF(#REF!=0,"",CONCATENATE("ANNEE ",1+#REF!))</f>
        <v>#REF!</v>
      </c>
      <c r="B18" s="22" t="s">
        <v>4</v>
      </c>
      <c r="C18" s="23" t="e">
        <f>IF(#REF!="","",DATE(#REF!+1,1,1))</f>
        <v>#REF!</v>
      </c>
      <c r="D18" s="90"/>
      <c r="E18" s="91"/>
      <c r="F18" s="92"/>
    </row>
    <row r="19" spans="1:6" x14ac:dyDescent="0.3">
      <c r="A19" s="21">
        <v>2</v>
      </c>
      <c r="B19" s="25" t="s">
        <v>5</v>
      </c>
      <c r="C19" s="26" t="e">
        <f>IF(#REF!="","",ROUND(DATE(#REF!+1, 4, MOD(234-11*MOD(#REF!+1, 19), 30))/7, 0)*7-6)</f>
        <v>#REF!</v>
      </c>
      <c r="D19" s="90"/>
      <c r="E19" s="91"/>
      <c r="F19" s="92"/>
    </row>
    <row r="20" spans="1:6" x14ac:dyDescent="0.3">
      <c r="A20" s="24">
        <v>3</v>
      </c>
      <c r="B20" s="27" t="s">
        <v>6</v>
      </c>
      <c r="C20" s="26" t="e">
        <f>IF(#REF!="","",$C$19+1)</f>
        <v>#REF!</v>
      </c>
      <c r="D20" s="90"/>
      <c r="E20" s="91"/>
      <c r="F20" s="92"/>
    </row>
    <row r="21" spans="1:6" x14ac:dyDescent="0.3">
      <c r="A21" s="24">
        <v>4</v>
      </c>
      <c r="B21" s="25" t="s">
        <v>7</v>
      </c>
      <c r="C21" s="26" t="e">
        <f>IF(#REF!="","",DATE(#REF!+1,5,1))</f>
        <v>#REF!</v>
      </c>
      <c r="D21" s="90"/>
      <c r="E21" s="91"/>
      <c r="F21" s="92"/>
    </row>
    <row r="22" spans="1:6" x14ac:dyDescent="0.3">
      <c r="A22" s="24">
        <v>5</v>
      </c>
      <c r="B22" s="25" t="s">
        <v>8</v>
      </c>
      <c r="C22" s="26" t="e">
        <f>IF(#REF!="","",DATE(#REF!+1,5,8))</f>
        <v>#REF!</v>
      </c>
      <c r="D22" s="90"/>
      <c r="E22" s="91"/>
      <c r="F22" s="92"/>
    </row>
    <row r="23" spans="1:6" x14ac:dyDescent="0.3">
      <c r="A23" s="24">
        <v>6</v>
      </c>
      <c r="B23" s="27" t="s">
        <v>9</v>
      </c>
      <c r="C23" s="26" t="e">
        <f>IF(#REF!="","",$C$19+39)</f>
        <v>#REF!</v>
      </c>
      <c r="D23" s="90"/>
      <c r="E23" s="91"/>
      <c r="F23" s="92"/>
    </row>
    <row r="24" spans="1:6" x14ac:dyDescent="0.3">
      <c r="A24" s="24">
        <v>7</v>
      </c>
      <c r="B24" s="27" t="s">
        <v>10</v>
      </c>
      <c r="C24" s="26" t="e">
        <f>IF(#REF!="","",$C$19+49)</f>
        <v>#REF!</v>
      </c>
      <c r="D24" s="90"/>
      <c r="E24" s="91"/>
      <c r="F24" s="92"/>
    </row>
    <row r="25" spans="1:6" x14ac:dyDescent="0.3">
      <c r="A25" s="24">
        <v>8</v>
      </c>
      <c r="B25" s="28" t="s">
        <v>16</v>
      </c>
      <c r="C25" s="29" t="e">
        <f>IF(#REF!="","",$C$19+50)</f>
        <v>#REF!</v>
      </c>
      <c r="D25" s="90"/>
      <c r="E25" s="91"/>
      <c r="F25" s="92"/>
    </row>
    <row r="26" spans="1:6" x14ac:dyDescent="0.3">
      <c r="A26" s="24">
        <v>9</v>
      </c>
      <c r="B26" s="25" t="s">
        <v>11</v>
      </c>
      <c r="C26" s="26" t="e">
        <f>IF(#REF!="","",DATE(#REF!+1,7,14))</f>
        <v>#REF!</v>
      </c>
      <c r="D26" s="90"/>
      <c r="E26" s="91"/>
      <c r="F26" s="92"/>
    </row>
    <row r="27" spans="1:6" x14ac:dyDescent="0.3">
      <c r="A27" s="24">
        <v>10</v>
      </c>
      <c r="B27" s="30" t="s">
        <v>12</v>
      </c>
      <c r="C27" s="31" t="e">
        <f>IF(#REF!="","",DATE(#REF!+1,8,15))</f>
        <v>#REF!</v>
      </c>
      <c r="D27" s="90"/>
      <c r="E27" s="91"/>
      <c r="F27" s="92"/>
    </row>
    <row r="28" spans="1:6" x14ac:dyDescent="0.3">
      <c r="A28" s="24">
        <v>11</v>
      </c>
      <c r="B28" s="32" t="s">
        <v>13</v>
      </c>
      <c r="C28" s="33" t="e">
        <f>IF(#REF!="","",DATE(#REF!+1,11,1))</f>
        <v>#REF!</v>
      </c>
      <c r="D28" s="90"/>
      <c r="E28" s="91"/>
      <c r="F28" s="92"/>
    </row>
    <row r="29" spans="1:6" x14ac:dyDescent="0.3">
      <c r="A29" s="24">
        <v>12</v>
      </c>
      <c r="B29" s="32" t="s">
        <v>14</v>
      </c>
      <c r="C29" s="33" t="e">
        <f>IF(#REF!="","",DATE(#REF!+1,11,11))</f>
        <v>#REF!</v>
      </c>
      <c r="D29" s="90"/>
      <c r="E29" s="91"/>
      <c r="F29" s="92"/>
    </row>
    <row r="30" spans="1:6" ht="15" thickBot="1" x14ac:dyDescent="0.35">
      <c r="A30" s="34">
        <v>13</v>
      </c>
      <c r="B30" s="35" t="s">
        <v>15</v>
      </c>
      <c r="C30" s="36" t="e">
        <f>IF(#REF!="","",DATE(#REF!+1,12,25))</f>
        <v>#REF!</v>
      </c>
      <c r="D30" s="90"/>
      <c r="E30" s="91"/>
      <c r="F30" s="92"/>
    </row>
    <row r="32" spans="1:6" x14ac:dyDescent="0.3">
      <c r="A32" s="4" t="s">
        <v>17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73F44D-750C-479D-9C11-1212F34EBD0D}">
  <sheetPr codeName="Feuil16"/>
  <dimension ref="A2:F32"/>
  <sheetViews>
    <sheetView workbookViewId="0">
      <selection activeCell="A2" sqref="A2"/>
    </sheetView>
  </sheetViews>
  <sheetFormatPr baseColWidth="10" defaultRowHeight="14.4" x14ac:dyDescent="0.3"/>
  <cols>
    <col min="2" max="2" width="20" customWidth="1"/>
    <col min="3" max="3" width="22.88671875" customWidth="1"/>
    <col min="5" max="5" width="20" customWidth="1"/>
    <col min="6" max="6" width="22.88671875" customWidth="1"/>
  </cols>
  <sheetData>
    <row r="2" spans="1:5" x14ac:dyDescent="0.3">
      <c r="A2" t="s">
        <v>1</v>
      </c>
    </row>
    <row r="3" spans="1:5" ht="15" thickBot="1" x14ac:dyDescent="0.35">
      <c r="A3" s="1"/>
    </row>
    <row r="4" spans="1:5" x14ac:dyDescent="0.3">
      <c r="A4" s="18" t="e">
        <f>IF(#REF!=0,"",CONCATENATE("ANNEE ",#REF!))</f>
        <v>#REF!</v>
      </c>
      <c r="B4" s="19" t="s">
        <v>2</v>
      </c>
      <c r="C4" s="20" t="s">
        <v>3</v>
      </c>
      <c r="D4" s="93"/>
      <c r="E4" s="14"/>
    </row>
    <row r="5" spans="1:5" x14ac:dyDescent="0.3">
      <c r="A5" s="21">
        <v>1</v>
      </c>
      <c r="B5" s="22" t="s">
        <v>4</v>
      </c>
      <c r="C5" s="23" t="e">
        <f>IF(#REF!="","",DATE(#REF!,1,1))</f>
        <v>#REF!</v>
      </c>
    </row>
    <row r="6" spans="1:5" x14ac:dyDescent="0.3">
      <c r="A6" s="24">
        <v>2</v>
      </c>
      <c r="B6" s="25" t="s">
        <v>5</v>
      </c>
      <c r="C6" s="26" t="e">
        <f>IF(#REF!="","",ROUND(DATE(#REF!, 4, MOD(234-11*MOD(#REF!, 19), 30))/7, 0)*7-6)</f>
        <v>#REF!</v>
      </c>
    </row>
    <row r="7" spans="1:5" x14ac:dyDescent="0.3">
      <c r="A7" s="24">
        <v>3</v>
      </c>
      <c r="B7" s="27" t="s">
        <v>6</v>
      </c>
      <c r="C7" s="26" t="e">
        <f>IF(#REF!="","",$C$6+1)</f>
        <v>#REF!</v>
      </c>
    </row>
    <row r="8" spans="1:5" x14ac:dyDescent="0.3">
      <c r="A8" s="24">
        <v>4</v>
      </c>
      <c r="B8" s="25" t="s">
        <v>7</v>
      </c>
      <c r="C8" s="26" t="e">
        <f>IF(#REF!="","",DATE(#REF!,5,1))</f>
        <v>#REF!</v>
      </c>
    </row>
    <row r="9" spans="1:5" x14ac:dyDescent="0.3">
      <c r="A9" s="24">
        <v>5</v>
      </c>
      <c r="B9" s="25" t="s">
        <v>8</v>
      </c>
      <c r="C9" s="26" t="e">
        <f>IF(#REF!="","",DATE(#REF!,5,8))</f>
        <v>#REF!</v>
      </c>
    </row>
    <row r="10" spans="1:5" x14ac:dyDescent="0.3">
      <c r="A10" s="24">
        <v>6</v>
      </c>
      <c r="B10" s="27" t="s">
        <v>9</v>
      </c>
      <c r="C10" s="26" t="e">
        <f>IF(#REF!="","",$C$6+39)</f>
        <v>#REF!</v>
      </c>
    </row>
    <row r="11" spans="1:5" x14ac:dyDescent="0.3">
      <c r="A11" s="24">
        <v>7</v>
      </c>
      <c r="B11" s="27" t="s">
        <v>10</v>
      </c>
      <c r="C11" s="26" t="e">
        <f>IF(#REF!="","",$C$6+49)</f>
        <v>#REF!</v>
      </c>
    </row>
    <row r="12" spans="1:5" x14ac:dyDescent="0.3">
      <c r="A12" s="24">
        <v>8</v>
      </c>
      <c r="B12" s="28" t="s">
        <v>16</v>
      </c>
      <c r="C12" s="29" t="e">
        <f>IF(#REF!="","",$C$6+50)</f>
        <v>#REF!</v>
      </c>
    </row>
    <row r="13" spans="1:5" x14ac:dyDescent="0.3">
      <c r="A13" s="24">
        <v>9</v>
      </c>
      <c r="B13" s="25" t="s">
        <v>11</v>
      </c>
      <c r="C13" s="26" t="e">
        <f>IF(#REF!="","",DATE(#REF!,7,14))</f>
        <v>#REF!</v>
      </c>
    </row>
    <row r="14" spans="1:5" x14ac:dyDescent="0.3">
      <c r="A14" s="24">
        <v>10</v>
      </c>
      <c r="B14" s="30" t="s">
        <v>12</v>
      </c>
      <c r="C14" s="31" t="e">
        <f>IF(#REF!="","",DATE(#REF!,8,15))</f>
        <v>#REF!</v>
      </c>
    </row>
    <row r="15" spans="1:5" x14ac:dyDescent="0.3">
      <c r="A15" s="24">
        <v>11</v>
      </c>
      <c r="B15" s="32" t="s">
        <v>13</v>
      </c>
      <c r="C15" s="33" t="e">
        <f>IF(#REF!="","",DATE(#REF!,11,1))</f>
        <v>#REF!</v>
      </c>
    </row>
    <row r="16" spans="1:5" x14ac:dyDescent="0.3">
      <c r="A16" s="24">
        <v>12</v>
      </c>
      <c r="B16" s="32" t="s">
        <v>14</v>
      </c>
      <c r="C16" s="33" t="e">
        <f>IF(#REF!="","",DATE(#REF!,11,11))</f>
        <v>#REF!</v>
      </c>
    </row>
    <row r="17" spans="1:6" ht="15" thickBot="1" x14ac:dyDescent="0.35">
      <c r="A17" s="34">
        <v>13</v>
      </c>
      <c r="B17" s="35" t="s">
        <v>15</v>
      </c>
      <c r="C17" s="36" t="e">
        <f>IF(#REF!="","",DATE(#REF!,12,25))</f>
        <v>#REF!</v>
      </c>
    </row>
    <row r="18" spans="1:6" x14ac:dyDescent="0.3">
      <c r="A18" s="94" t="e">
        <f>IF(#REF!=0,"",CONCATENATE("ANNEE ",1+#REF!))</f>
        <v>#REF!</v>
      </c>
      <c r="B18" s="22" t="s">
        <v>4</v>
      </c>
      <c r="C18" s="23" t="e">
        <f>IF(#REF!="","",DATE(#REF!+1,1,1))</f>
        <v>#REF!</v>
      </c>
      <c r="D18" s="90"/>
      <c r="E18" s="91"/>
      <c r="F18" s="92"/>
    </row>
    <row r="19" spans="1:6" x14ac:dyDescent="0.3">
      <c r="A19" s="21">
        <v>2</v>
      </c>
      <c r="B19" s="25" t="s">
        <v>5</v>
      </c>
      <c r="C19" s="26" t="e">
        <f>IF(#REF!="","",ROUND(DATE(#REF!+1, 4, MOD(234-11*MOD(#REF!+1, 19), 30))/7, 0)*7-6)</f>
        <v>#REF!</v>
      </c>
      <c r="D19" s="90"/>
      <c r="E19" s="91"/>
      <c r="F19" s="92"/>
    </row>
    <row r="20" spans="1:6" x14ac:dyDescent="0.3">
      <c r="A20" s="24">
        <v>3</v>
      </c>
      <c r="B20" s="27" t="s">
        <v>6</v>
      </c>
      <c r="C20" s="26" t="e">
        <f>IF(#REF!="","",$C$19+1)</f>
        <v>#REF!</v>
      </c>
      <c r="D20" s="90"/>
      <c r="E20" s="91"/>
      <c r="F20" s="92"/>
    </row>
    <row r="21" spans="1:6" x14ac:dyDescent="0.3">
      <c r="A21" s="24">
        <v>4</v>
      </c>
      <c r="B21" s="25" t="s">
        <v>7</v>
      </c>
      <c r="C21" s="26" t="e">
        <f>IF(#REF!="","",DATE(#REF!+1,5,1))</f>
        <v>#REF!</v>
      </c>
      <c r="D21" s="90"/>
      <c r="E21" s="91"/>
      <c r="F21" s="92"/>
    </row>
    <row r="22" spans="1:6" x14ac:dyDescent="0.3">
      <c r="A22" s="24">
        <v>5</v>
      </c>
      <c r="B22" s="25" t="s">
        <v>8</v>
      </c>
      <c r="C22" s="26" t="e">
        <f>IF(#REF!="","",DATE(#REF!+1,5,8))</f>
        <v>#REF!</v>
      </c>
      <c r="D22" s="90"/>
      <c r="E22" s="91"/>
      <c r="F22" s="92"/>
    </row>
    <row r="23" spans="1:6" x14ac:dyDescent="0.3">
      <c r="A23" s="24">
        <v>6</v>
      </c>
      <c r="B23" s="27" t="s">
        <v>9</v>
      </c>
      <c r="C23" s="26" t="e">
        <f>IF(#REF!="","",$C$19+39)</f>
        <v>#REF!</v>
      </c>
      <c r="D23" s="90"/>
      <c r="E23" s="91"/>
      <c r="F23" s="92"/>
    </row>
    <row r="24" spans="1:6" x14ac:dyDescent="0.3">
      <c r="A24" s="24">
        <v>7</v>
      </c>
      <c r="B24" s="27" t="s">
        <v>10</v>
      </c>
      <c r="C24" s="26" t="e">
        <f>IF(#REF!="","",$C$19+49)</f>
        <v>#REF!</v>
      </c>
      <c r="D24" s="90"/>
      <c r="E24" s="91"/>
      <c r="F24" s="92"/>
    </row>
    <row r="25" spans="1:6" x14ac:dyDescent="0.3">
      <c r="A25" s="24">
        <v>8</v>
      </c>
      <c r="B25" s="28" t="s">
        <v>16</v>
      </c>
      <c r="C25" s="29" t="e">
        <f>IF(#REF!="","",$C$19+50)</f>
        <v>#REF!</v>
      </c>
      <c r="D25" s="90"/>
      <c r="E25" s="91"/>
      <c r="F25" s="92"/>
    </row>
    <row r="26" spans="1:6" x14ac:dyDescent="0.3">
      <c r="A26" s="24">
        <v>9</v>
      </c>
      <c r="B26" s="25" t="s">
        <v>11</v>
      </c>
      <c r="C26" s="26" t="e">
        <f>IF(#REF!="","",DATE(#REF!+1,7,14))</f>
        <v>#REF!</v>
      </c>
      <c r="D26" s="90"/>
      <c r="E26" s="91"/>
      <c r="F26" s="92"/>
    </row>
    <row r="27" spans="1:6" x14ac:dyDescent="0.3">
      <c r="A27" s="24">
        <v>10</v>
      </c>
      <c r="B27" s="30" t="s">
        <v>12</v>
      </c>
      <c r="C27" s="31" t="e">
        <f>IF(#REF!="","",DATE(#REF!+1,8,15))</f>
        <v>#REF!</v>
      </c>
      <c r="D27" s="90"/>
      <c r="E27" s="91"/>
      <c r="F27" s="92"/>
    </row>
    <row r="28" spans="1:6" x14ac:dyDescent="0.3">
      <c r="A28" s="24">
        <v>11</v>
      </c>
      <c r="B28" s="32" t="s">
        <v>13</v>
      </c>
      <c r="C28" s="33" t="e">
        <f>IF(#REF!="","",DATE(#REF!+1,11,1))</f>
        <v>#REF!</v>
      </c>
      <c r="D28" s="90"/>
      <c r="E28" s="91"/>
      <c r="F28" s="92"/>
    </row>
    <row r="29" spans="1:6" x14ac:dyDescent="0.3">
      <c r="A29" s="24">
        <v>12</v>
      </c>
      <c r="B29" s="32" t="s">
        <v>14</v>
      </c>
      <c r="C29" s="33" t="e">
        <f>IF(#REF!="","",DATE(#REF!+1,11,11))</f>
        <v>#REF!</v>
      </c>
      <c r="D29" s="90"/>
      <c r="E29" s="91"/>
      <c r="F29" s="92"/>
    </row>
    <row r="30" spans="1:6" ht="15" thickBot="1" x14ac:dyDescent="0.35">
      <c r="A30" s="34">
        <v>13</v>
      </c>
      <c r="B30" s="35" t="s">
        <v>15</v>
      </c>
      <c r="C30" s="36" t="e">
        <f>IF(#REF!="","",DATE(#REF!+1,12,25))</f>
        <v>#REF!</v>
      </c>
      <c r="D30" s="90"/>
      <c r="E30" s="91"/>
      <c r="F30" s="92"/>
    </row>
    <row r="32" spans="1:6" x14ac:dyDescent="0.3">
      <c r="A32" s="4" t="s">
        <v>17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386A0C-B0E1-46C2-8CFC-F7FEDCC7F9FF}">
  <sheetPr codeName="Feuil17"/>
  <dimension ref="A2:F32"/>
  <sheetViews>
    <sheetView workbookViewId="0">
      <selection activeCell="A2" sqref="A2"/>
    </sheetView>
  </sheetViews>
  <sheetFormatPr baseColWidth="10" defaultRowHeight="14.4" x14ac:dyDescent="0.3"/>
  <cols>
    <col min="2" max="2" width="20" customWidth="1"/>
    <col min="3" max="3" width="22.88671875" customWidth="1"/>
    <col min="5" max="5" width="20" customWidth="1"/>
    <col min="6" max="6" width="22.88671875" customWidth="1"/>
  </cols>
  <sheetData>
    <row r="2" spans="1:5" x14ac:dyDescent="0.3">
      <c r="A2" t="s">
        <v>1</v>
      </c>
    </row>
    <row r="3" spans="1:5" ht="15" thickBot="1" x14ac:dyDescent="0.35">
      <c r="A3" s="1"/>
    </row>
    <row r="4" spans="1:5" x14ac:dyDescent="0.3">
      <c r="A4" s="18" t="e">
        <f>IF(#REF!=0,"",CONCATENATE("ANNEE ",#REF!))</f>
        <v>#REF!</v>
      </c>
      <c r="B4" s="19" t="s">
        <v>2</v>
      </c>
      <c r="C4" s="20" t="s">
        <v>3</v>
      </c>
      <c r="D4" s="93"/>
      <c r="E4" s="14"/>
    </row>
    <row r="5" spans="1:5" x14ac:dyDescent="0.3">
      <c r="A5" s="21">
        <v>1</v>
      </c>
      <c r="B5" s="22" t="s">
        <v>4</v>
      </c>
      <c r="C5" s="23" t="e">
        <f>IF(#REF!="","",DATE(#REF!,1,1))</f>
        <v>#REF!</v>
      </c>
    </row>
    <row r="6" spans="1:5" x14ac:dyDescent="0.3">
      <c r="A6" s="24">
        <v>2</v>
      </c>
      <c r="B6" s="25" t="s">
        <v>5</v>
      </c>
      <c r="C6" s="26" t="e">
        <f>IF(#REF!="","",ROUND(DATE(#REF!, 4, MOD(234-11*MOD(#REF!, 19), 30))/7, 0)*7-6)</f>
        <v>#REF!</v>
      </c>
    </row>
    <row r="7" spans="1:5" x14ac:dyDescent="0.3">
      <c r="A7" s="24">
        <v>3</v>
      </c>
      <c r="B7" s="27" t="s">
        <v>6</v>
      </c>
      <c r="C7" s="26" t="e">
        <f>IF(#REF!="","",$C$6+1)</f>
        <v>#REF!</v>
      </c>
    </row>
    <row r="8" spans="1:5" x14ac:dyDescent="0.3">
      <c r="A8" s="24">
        <v>4</v>
      </c>
      <c r="B8" s="25" t="s">
        <v>7</v>
      </c>
      <c r="C8" s="26" t="e">
        <f>IF(#REF!="","",DATE(#REF!,5,1))</f>
        <v>#REF!</v>
      </c>
    </row>
    <row r="9" spans="1:5" x14ac:dyDescent="0.3">
      <c r="A9" s="24">
        <v>5</v>
      </c>
      <c r="B9" s="25" t="s">
        <v>8</v>
      </c>
      <c r="C9" s="26" t="e">
        <f>IF(#REF!="","",DATE(#REF!,5,8))</f>
        <v>#REF!</v>
      </c>
    </row>
    <row r="10" spans="1:5" x14ac:dyDescent="0.3">
      <c r="A10" s="24">
        <v>6</v>
      </c>
      <c r="B10" s="27" t="s">
        <v>9</v>
      </c>
      <c r="C10" s="26" t="e">
        <f>IF(#REF!="","",$C$6+39)</f>
        <v>#REF!</v>
      </c>
    </row>
    <row r="11" spans="1:5" x14ac:dyDescent="0.3">
      <c r="A11" s="24">
        <v>7</v>
      </c>
      <c r="B11" s="27" t="s">
        <v>10</v>
      </c>
      <c r="C11" s="26" t="e">
        <f>IF(#REF!="","",$C$6+49)</f>
        <v>#REF!</v>
      </c>
    </row>
    <row r="12" spans="1:5" x14ac:dyDescent="0.3">
      <c r="A12" s="24">
        <v>8</v>
      </c>
      <c r="B12" s="28" t="s">
        <v>16</v>
      </c>
      <c r="C12" s="29" t="e">
        <f>IF(#REF!="","",$C$6+50)</f>
        <v>#REF!</v>
      </c>
    </row>
    <row r="13" spans="1:5" x14ac:dyDescent="0.3">
      <c r="A13" s="24">
        <v>9</v>
      </c>
      <c r="B13" s="25" t="s">
        <v>11</v>
      </c>
      <c r="C13" s="26" t="e">
        <f>IF(#REF!="","",DATE(#REF!,7,14))</f>
        <v>#REF!</v>
      </c>
    </row>
    <row r="14" spans="1:5" x14ac:dyDescent="0.3">
      <c r="A14" s="24">
        <v>10</v>
      </c>
      <c r="B14" s="30" t="s">
        <v>12</v>
      </c>
      <c r="C14" s="31" t="e">
        <f>IF(#REF!="","",DATE(#REF!,8,15))</f>
        <v>#REF!</v>
      </c>
    </row>
    <row r="15" spans="1:5" x14ac:dyDescent="0.3">
      <c r="A15" s="24">
        <v>11</v>
      </c>
      <c r="B15" s="32" t="s">
        <v>13</v>
      </c>
      <c r="C15" s="33" t="e">
        <f>IF(#REF!="","",DATE(#REF!,11,1))</f>
        <v>#REF!</v>
      </c>
    </row>
    <row r="16" spans="1:5" x14ac:dyDescent="0.3">
      <c r="A16" s="24">
        <v>12</v>
      </c>
      <c r="B16" s="32" t="s">
        <v>14</v>
      </c>
      <c r="C16" s="33" t="e">
        <f>IF(#REF!="","",DATE(#REF!,11,11))</f>
        <v>#REF!</v>
      </c>
    </row>
    <row r="17" spans="1:6" ht="15" thickBot="1" x14ac:dyDescent="0.35">
      <c r="A17" s="34">
        <v>13</v>
      </c>
      <c r="B17" s="35" t="s">
        <v>15</v>
      </c>
      <c r="C17" s="36" t="e">
        <f>IF(#REF!="","",DATE(#REF!,12,25))</f>
        <v>#REF!</v>
      </c>
    </row>
    <row r="18" spans="1:6" x14ac:dyDescent="0.3">
      <c r="A18" s="94" t="e">
        <f>IF(#REF!=0,"",CONCATENATE("ANNEE ",1+#REF!))</f>
        <v>#REF!</v>
      </c>
      <c r="B18" s="22" t="s">
        <v>4</v>
      </c>
      <c r="C18" s="23" t="e">
        <f>IF(#REF!="","",DATE(#REF!+1,1,1))</f>
        <v>#REF!</v>
      </c>
      <c r="D18" s="90"/>
      <c r="E18" s="91"/>
      <c r="F18" s="92"/>
    </row>
    <row r="19" spans="1:6" x14ac:dyDescent="0.3">
      <c r="A19" s="21">
        <v>2</v>
      </c>
      <c r="B19" s="25" t="s">
        <v>5</v>
      </c>
      <c r="C19" s="26" t="e">
        <f>IF(#REF!="","",ROUND(DATE(#REF!+1, 4, MOD(234-11*MOD(#REF!+1, 19), 30))/7, 0)*7-6)</f>
        <v>#REF!</v>
      </c>
      <c r="D19" s="90"/>
      <c r="E19" s="91"/>
      <c r="F19" s="92"/>
    </row>
    <row r="20" spans="1:6" x14ac:dyDescent="0.3">
      <c r="A20" s="24">
        <v>3</v>
      </c>
      <c r="B20" s="27" t="s">
        <v>6</v>
      </c>
      <c r="C20" s="26" t="e">
        <f>IF(#REF!="","",$C$19+1)</f>
        <v>#REF!</v>
      </c>
      <c r="D20" s="90"/>
      <c r="E20" s="91"/>
      <c r="F20" s="92"/>
    </row>
    <row r="21" spans="1:6" x14ac:dyDescent="0.3">
      <c r="A21" s="24">
        <v>4</v>
      </c>
      <c r="B21" s="25" t="s">
        <v>7</v>
      </c>
      <c r="C21" s="26" t="e">
        <f>IF(#REF!="","",DATE(#REF!+1,5,1))</f>
        <v>#REF!</v>
      </c>
      <c r="D21" s="90"/>
      <c r="E21" s="91"/>
      <c r="F21" s="92"/>
    </row>
    <row r="22" spans="1:6" x14ac:dyDescent="0.3">
      <c r="A22" s="24">
        <v>5</v>
      </c>
      <c r="B22" s="25" t="s">
        <v>8</v>
      </c>
      <c r="C22" s="26" t="e">
        <f>IF(#REF!="","",DATE(#REF!+1,5,8))</f>
        <v>#REF!</v>
      </c>
      <c r="D22" s="90"/>
      <c r="E22" s="91"/>
      <c r="F22" s="92"/>
    </row>
    <row r="23" spans="1:6" x14ac:dyDescent="0.3">
      <c r="A23" s="24">
        <v>6</v>
      </c>
      <c r="B23" s="27" t="s">
        <v>9</v>
      </c>
      <c r="C23" s="26" t="e">
        <f>IF(#REF!="","",$C$19+39)</f>
        <v>#REF!</v>
      </c>
      <c r="D23" s="90"/>
      <c r="E23" s="91"/>
      <c r="F23" s="92"/>
    </row>
    <row r="24" spans="1:6" x14ac:dyDescent="0.3">
      <c r="A24" s="24">
        <v>7</v>
      </c>
      <c r="B24" s="27" t="s">
        <v>10</v>
      </c>
      <c r="C24" s="26" t="e">
        <f>IF(#REF!="","",$C$19+49)</f>
        <v>#REF!</v>
      </c>
      <c r="D24" s="90"/>
      <c r="E24" s="91"/>
      <c r="F24" s="92"/>
    </row>
    <row r="25" spans="1:6" x14ac:dyDescent="0.3">
      <c r="A25" s="24">
        <v>8</v>
      </c>
      <c r="B25" s="28" t="s">
        <v>16</v>
      </c>
      <c r="C25" s="29" t="e">
        <f>IF(#REF!="","",$C$19+50)</f>
        <v>#REF!</v>
      </c>
      <c r="D25" s="90"/>
      <c r="E25" s="91"/>
      <c r="F25" s="92"/>
    </row>
    <row r="26" spans="1:6" x14ac:dyDescent="0.3">
      <c r="A26" s="24">
        <v>9</v>
      </c>
      <c r="B26" s="25" t="s">
        <v>11</v>
      </c>
      <c r="C26" s="26" t="e">
        <f>IF(#REF!="","",DATE(#REF!+1,7,14))</f>
        <v>#REF!</v>
      </c>
      <c r="D26" s="90"/>
      <c r="E26" s="91"/>
      <c r="F26" s="92"/>
    </row>
    <row r="27" spans="1:6" x14ac:dyDescent="0.3">
      <c r="A27" s="24">
        <v>10</v>
      </c>
      <c r="B27" s="30" t="s">
        <v>12</v>
      </c>
      <c r="C27" s="31" t="e">
        <f>IF(#REF!="","",DATE(#REF!+1,8,15))</f>
        <v>#REF!</v>
      </c>
      <c r="D27" s="90"/>
      <c r="E27" s="91"/>
      <c r="F27" s="92"/>
    </row>
    <row r="28" spans="1:6" x14ac:dyDescent="0.3">
      <c r="A28" s="24">
        <v>11</v>
      </c>
      <c r="B28" s="32" t="s">
        <v>13</v>
      </c>
      <c r="C28" s="33" t="e">
        <f>IF(#REF!="","",DATE(#REF!+1,11,1))</f>
        <v>#REF!</v>
      </c>
      <c r="D28" s="90"/>
      <c r="E28" s="91"/>
      <c r="F28" s="92"/>
    </row>
    <row r="29" spans="1:6" x14ac:dyDescent="0.3">
      <c r="A29" s="24">
        <v>12</v>
      </c>
      <c r="B29" s="32" t="s">
        <v>14</v>
      </c>
      <c r="C29" s="33" t="e">
        <f>IF(#REF!="","",DATE(#REF!+1,11,11))</f>
        <v>#REF!</v>
      </c>
      <c r="D29" s="90"/>
      <c r="E29" s="91"/>
      <c r="F29" s="92"/>
    </row>
    <row r="30" spans="1:6" ht="15" thickBot="1" x14ac:dyDescent="0.35">
      <c r="A30" s="34">
        <v>13</v>
      </c>
      <c r="B30" s="35" t="s">
        <v>15</v>
      </c>
      <c r="C30" s="36" t="e">
        <f>IF(#REF!="","",DATE(#REF!+1,12,25))</f>
        <v>#REF!</v>
      </c>
      <c r="D30" s="90"/>
      <c r="E30" s="91"/>
      <c r="F30" s="92"/>
    </row>
    <row r="32" spans="1:6" x14ac:dyDescent="0.3">
      <c r="A32" s="4" t="s">
        <v>17</v>
      </c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CB5912-ECC4-4227-8D3F-975CD83897F6}">
  <sheetPr codeName="Feuil18"/>
  <dimension ref="A2:F32"/>
  <sheetViews>
    <sheetView workbookViewId="0">
      <selection activeCell="A2" sqref="A2"/>
    </sheetView>
  </sheetViews>
  <sheetFormatPr baseColWidth="10" defaultRowHeight="14.4" x14ac:dyDescent="0.3"/>
  <cols>
    <col min="2" max="2" width="20" customWidth="1"/>
    <col min="3" max="3" width="22.88671875" customWidth="1"/>
    <col min="5" max="5" width="20" customWidth="1"/>
    <col min="6" max="6" width="22.88671875" customWidth="1"/>
  </cols>
  <sheetData>
    <row r="2" spans="1:5" x14ac:dyDescent="0.3">
      <c r="A2" t="s">
        <v>1</v>
      </c>
    </row>
    <row r="3" spans="1:5" ht="15" thickBot="1" x14ac:dyDescent="0.35">
      <c r="A3" s="1"/>
    </row>
    <row r="4" spans="1:5" x14ac:dyDescent="0.3">
      <c r="A4" s="18" t="e">
        <f>IF(#REF!=0,"",CONCATENATE("ANNEE ",#REF!))</f>
        <v>#REF!</v>
      </c>
      <c r="B4" s="19" t="s">
        <v>2</v>
      </c>
      <c r="C4" s="20" t="s">
        <v>3</v>
      </c>
      <c r="D4" s="93"/>
      <c r="E4" s="14"/>
    </row>
    <row r="5" spans="1:5" x14ac:dyDescent="0.3">
      <c r="A5" s="21">
        <v>1</v>
      </c>
      <c r="B5" s="22" t="s">
        <v>4</v>
      </c>
      <c r="C5" s="23" t="e">
        <f>IF(#REF!="","",DATE(#REF!,1,1))</f>
        <v>#REF!</v>
      </c>
    </row>
    <row r="6" spans="1:5" x14ac:dyDescent="0.3">
      <c r="A6" s="24">
        <v>2</v>
      </c>
      <c r="B6" s="25" t="s">
        <v>5</v>
      </c>
      <c r="C6" s="26" t="e">
        <f>IF(#REF!="","",ROUND(DATE(#REF!, 4, MOD(234-11*MOD(#REF!, 19), 30))/7, 0)*7-6)</f>
        <v>#REF!</v>
      </c>
    </row>
    <row r="7" spans="1:5" x14ac:dyDescent="0.3">
      <c r="A7" s="24">
        <v>3</v>
      </c>
      <c r="B7" s="27" t="s">
        <v>6</v>
      </c>
      <c r="C7" s="26" t="e">
        <f>IF(#REF!="","",$C$6+1)</f>
        <v>#REF!</v>
      </c>
    </row>
    <row r="8" spans="1:5" x14ac:dyDescent="0.3">
      <c r="A8" s="24">
        <v>4</v>
      </c>
      <c r="B8" s="25" t="s">
        <v>7</v>
      </c>
      <c r="C8" s="26" t="e">
        <f>IF(#REF!="","",DATE(#REF!,5,1))</f>
        <v>#REF!</v>
      </c>
    </row>
    <row r="9" spans="1:5" x14ac:dyDescent="0.3">
      <c r="A9" s="24">
        <v>5</v>
      </c>
      <c r="B9" s="25" t="s">
        <v>8</v>
      </c>
      <c r="C9" s="26" t="e">
        <f>IF(#REF!="","",DATE(#REF!,5,8))</f>
        <v>#REF!</v>
      </c>
    </row>
    <row r="10" spans="1:5" x14ac:dyDescent="0.3">
      <c r="A10" s="24">
        <v>6</v>
      </c>
      <c r="B10" s="27" t="s">
        <v>9</v>
      </c>
      <c r="C10" s="26" t="e">
        <f>IF(#REF!="","",$C$6+39)</f>
        <v>#REF!</v>
      </c>
    </row>
    <row r="11" spans="1:5" x14ac:dyDescent="0.3">
      <c r="A11" s="24">
        <v>7</v>
      </c>
      <c r="B11" s="27" t="s">
        <v>10</v>
      </c>
      <c r="C11" s="26" t="e">
        <f>IF(#REF!="","",$C$6+49)</f>
        <v>#REF!</v>
      </c>
    </row>
    <row r="12" spans="1:5" x14ac:dyDescent="0.3">
      <c r="A12" s="24">
        <v>8</v>
      </c>
      <c r="B12" s="28" t="s">
        <v>16</v>
      </c>
      <c r="C12" s="29" t="e">
        <f>IF(#REF!="","",$C$6+50)</f>
        <v>#REF!</v>
      </c>
    </row>
    <row r="13" spans="1:5" x14ac:dyDescent="0.3">
      <c r="A13" s="24">
        <v>9</v>
      </c>
      <c r="B13" s="25" t="s">
        <v>11</v>
      </c>
      <c r="C13" s="26" t="e">
        <f>IF(#REF!="","",DATE(#REF!,7,14))</f>
        <v>#REF!</v>
      </c>
    </row>
    <row r="14" spans="1:5" x14ac:dyDescent="0.3">
      <c r="A14" s="24">
        <v>10</v>
      </c>
      <c r="B14" s="30" t="s">
        <v>12</v>
      </c>
      <c r="C14" s="31" t="e">
        <f>IF(#REF!="","",DATE(#REF!,8,15))</f>
        <v>#REF!</v>
      </c>
    </row>
    <row r="15" spans="1:5" x14ac:dyDescent="0.3">
      <c r="A15" s="24">
        <v>11</v>
      </c>
      <c r="B15" s="32" t="s">
        <v>13</v>
      </c>
      <c r="C15" s="33" t="e">
        <f>IF(#REF!="","",DATE(#REF!,11,1))</f>
        <v>#REF!</v>
      </c>
    </row>
    <row r="16" spans="1:5" x14ac:dyDescent="0.3">
      <c r="A16" s="24">
        <v>12</v>
      </c>
      <c r="B16" s="32" t="s">
        <v>14</v>
      </c>
      <c r="C16" s="33" t="e">
        <f>IF(#REF!="","",DATE(#REF!,11,11))</f>
        <v>#REF!</v>
      </c>
    </row>
    <row r="17" spans="1:6" ht="15" thickBot="1" x14ac:dyDescent="0.35">
      <c r="A17" s="34">
        <v>13</v>
      </c>
      <c r="B17" s="35" t="s">
        <v>15</v>
      </c>
      <c r="C17" s="36" t="e">
        <f>IF(#REF!="","",DATE(#REF!,12,25))</f>
        <v>#REF!</v>
      </c>
    </row>
    <row r="18" spans="1:6" x14ac:dyDescent="0.3">
      <c r="A18" s="94" t="e">
        <f>IF(#REF!=0,"",CONCATENATE("ANNEE ",1+#REF!))</f>
        <v>#REF!</v>
      </c>
      <c r="B18" s="22" t="s">
        <v>4</v>
      </c>
      <c r="C18" s="23" t="e">
        <f>IF(#REF!="","",DATE(#REF!+1,1,1))</f>
        <v>#REF!</v>
      </c>
      <c r="D18" s="90"/>
      <c r="E18" s="91"/>
      <c r="F18" s="92"/>
    </row>
    <row r="19" spans="1:6" x14ac:dyDescent="0.3">
      <c r="A19" s="21">
        <v>2</v>
      </c>
      <c r="B19" s="25" t="s">
        <v>5</v>
      </c>
      <c r="C19" s="26" t="e">
        <f>IF(#REF!="","",ROUND(DATE(#REF!+1, 4, MOD(234-11*MOD(#REF!+1, 19), 30))/7, 0)*7-6)</f>
        <v>#REF!</v>
      </c>
      <c r="D19" s="90"/>
      <c r="E19" s="91"/>
      <c r="F19" s="92"/>
    </row>
    <row r="20" spans="1:6" x14ac:dyDescent="0.3">
      <c r="A20" s="24">
        <v>3</v>
      </c>
      <c r="B20" s="27" t="s">
        <v>6</v>
      </c>
      <c r="C20" s="26" t="e">
        <f>IF(#REF!="","",$C$19+1)</f>
        <v>#REF!</v>
      </c>
      <c r="D20" s="90"/>
      <c r="E20" s="91"/>
      <c r="F20" s="92"/>
    </row>
    <row r="21" spans="1:6" x14ac:dyDescent="0.3">
      <c r="A21" s="24">
        <v>4</v>
      </c>
      <c r="B21" s="25" t="s">
        <v>7</v>
      </c>
      <c r="C21" s="26" t="e">
        <f>IF(#REF!="","",DATE(#REF!+1,5,1))</f>
        <v>#REF!</v>
      </c>
      <c r="D21" s="90"/>
      <c r="E21" s="91"/>
      <c r="F21" s="92"/>
    </row>
    <row r="22" spans="1:6" x14ac:dyDescent="0.3">
      <c r="A22" s="24">
        <v>5</v>
      </c>
      <c r="B22" s="25" t="s">
        <v>8</v>
      </c>
      <c r="C22" s="26" t="e">
        <f>IF(#REF!="","",DATE(#REF!+1,5,8))</f>
        <v>#REF!</v>
      </c>
      <c r="D22" s="90"/>
      <c r="E22" s="91"/>
      <c r="F22" s="92"/>
    </row>
    <row r="23" spans="1:6" x14ac:dyDescent="0.3">
      <c r="A23" s="24">
        <v>6</v>
      </c>
      <c r="B23" s="27" t="s">
        <v>9</v>
      </c>
      <c r="C23" s="26" t="e">
        <f>IF(#REF!="","",$C$19+39)</f>
        <v>#REF!</v>
      </c>
      <c r="D23" s="90"/>
      <c r="E23" s="91"/>
      <c r="F23" s="92"/>
    </row>
    <row r="24" spans="1:6" x14ac:dyDescent="0.3">
      <c r="A24" s="24">
        <v>7</v>
      </c>
      <c r="B24" s="27" t="s">
        <v>10</v>
      </c>
      <c r="C24" s="26" t="e">
        <f>IF(#REF!="","",$C$19+49)</f>
        <v>#REF!</v>
      </c>
      <c r="D24" s="90"/>
      <c r="E24" s="91"/>
      <c r="F24" s="92"/>
    </row>
    <row r="25" spans="1:6" x14ac:dyDescent="0.3">
      <c r="A25" s="24">
        <v>8</v>
      </c>
      <c r="B25" s="28" t="s">
        <v>16</v>
      </c>
      <c r="C25" s="29" t="e">
        <f>IF(#REF!="","",$C$19+50)</f>
        <v>#REF!</v>
      </c>
      <c r="D25" s="90"/>
      <c r="E25" s="91"/>
      <c r="F25" s="92"/>
    </row>
    <row r="26" spans="1:6" x14ac:dyDescent="0.3">
      <c r="A26" s="24">
        <v>9</v>
      </c>
      <c r="B26" s="25" t="s">
        <v>11</v>
      </c>
      <c r="C26" s="26" t="e">
        <f>IF(#REF!="","",DATE(#REF!+1,7,14))</f>
        <v>#REF!</v>
      </c>
      <c r="D26" s="90"/>
      <c r="E26" s="91"/>
      <c r="F26" s="92"/>
    </row>
    <row r="27" spans="1:6" x14ac:dyDescent="0.3">
      <c r="A27" s="24">
        <v>10</v>
      </c>
      <c r="B27" s="30" t="s">
        <v>12</v>
      </c>
      <c r="C27" s="31" t="e">
        <f>IF(#REF!="","",DATE(#REF!+1,8,15))</f>
        <v>#REF!</v>
      </c>
      <c r="D27" s="90"/>
      <c r="E27" s="91"/>
      <c r="F27" s="92"/>
    </row>
    <row r="28" spans="1:6" x14ac:dyDescent="0.3">
      <c r="A28" s="24">
        <v>11</v>
      </c>
      <c r="B28" s="32" t="s">
        <v>13</v>
      </c>
      <c r="C28" s="33" t="e">
        <f>IF(#REF!="","",DATE(#REF!+1,11,1))</f>
        <v>#REF!</v>
      </c>
      <c r="D28" s="90"/>
      <c r="E28" s="91"/>
      <c r="F28" s="92"/>
    </row>
    <row r="29" spans="1:6" x14ac:dyDescent="0.3">
      <c r="A29" s="24">
        <v>12</v>
      </c>
      <c r="B29" s="32" t="s">
        <v>14</v>
      </c>
      <c r="C29" s="33" t="e">
        <f>IF(#REF!="","",DATE(#REF!+1,11,11))</f>
        <v>#REF!</v>
      </c>
      <c r="D29" s="90"/>
      <c r="E29" s="91"/>
      <c r="F29" s="92"/>
    </row>
    <row r="30" spans="1:6" ht="15" thickBot="1" x14ac:dyDescent="0.35">
      <c r="A30" s="34">
        <v>13</v>
      </c>
      <c r="B30" s="35" t="s">
        <v>15</v>
      </c>
      <c r="C30" s="36" t="e">
        <f>IF(#REF!="","",DATE(#REF!+1,12,25))</f>
        <v>#REF!</v>
      </c>
      <c r="D30" s="90"/>
      <c r="E30" s="91"/>
      <c r="F30" s="92"/>
    </row>
    <row r="32" spans="1:6" x14ac:dyDescent="0.3">
      <c r="A32" s="4" t="s">
        <v>17</v>
      </c>
    </row>
  </sheetData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942CE3-3F9F-4DB9-AF69-DD943A44A534}">
  <sheetPr codeName="Feuil19"/>
  <dimension ref="A2:F32"/>
  <sheetViews>
    <sheetView workbookViewId="0">
      <selection activeCell="A2" sqref="A2"/>
    </sheetView>
  </sheetViews>
  <sheetFormatPr baseColWidth="10" defaultRowHeight="14.4" x14ac:dyDescent="0.3"/>
  <cols>
    <col min="2" max="2" width="20" customWidth="1"/>
    <col min="3" max="3" width="22.88671875" customWidth="1"/>
    <col min="5" max="5" width="20" customWidth="1"/>
    <col min="6" max="6" width="22.88671875" customWidth="1"/>
  </cols>
  <sheetData>
    <row r="2" spans="1:5" x14ac:dyDescent="0.3">
      <c r="A2" t="s">
        <v>1</v>
      </c>
    </row>
    <row r="3" spans="1:5" ht="15" thickBot="1" x14ac:dyDescent="0.35">
      <c r="A3" s="1"/>
    </row>
    <row r="4" spans="1:5" x14ac:dyDescent="0.3">
      <c r="A4" s="18" t="e">
        <f>IF(#REF!=0,"",CONCATENATE("ANNEE ",#REF!))</f>
        <v>#REF!</v>
      </c>
      <c r="B4" s="19" t="s">
        <v>2</v>
      </c>
      <c r="C4" s="20" t="s">
        <v>3</v>
      </c>
      <c r="D4" s="93"/>
      <c r="E4" s="14"/>
    </row>
    <row r="5" spans="1:5" x14ac:dyDescent="0.3">
      <c r="A5" s="21">
        <v>1</v>
      </c>
      <c r="B5" s="22" t="s">
        <v>4</v>
      </c>
      <c r="C5" s="23" t="e">
        <f>IF(#REF!="","",DATE(#REF!,1,1))</f>
        <v>#REF!</v>
      </c>
    </row>
    <row r="6" spans="1:5" x14ac:dyDescent="0.3">
      <c r="A6" s="24">
        <v>2</v>
      </c>
      <c r="B6" s="25" t="s">
        <v>5</v>
      </c>
      <c r="C6" s="26" t="e">
        <f>IF(#REF!="","",ROUND(DATE(#REF!, 4, MOD(234-11*MOD(#REF!, 19), 30))/7, 0)*7-6)</f>
        <v>#REF!</v>
      </c>
    </row>
    <row r="7" spans="1:5" x14ac:dyDescent="0.3">
      <c r="A7" s="24">
        <v>3</v>
      </c>
      <c r="B7" s="27" t="s">
        <v>6</v>
      </c>
      <c r="C7" s="26" t="e">
        <f>IF(#REF!="","",$C$6+1)</f>
        <v>#REF!</v>
      </c>
    </row>
    <row r="8" spans="1:5" x14ac:dyDescent="0.3">
      <c r="A8" s="24">
        <v>4</v>
      </c>
      <c r="B8" s="25" t="s">
        <v>7</v>
      </c>
      <c r="C8" s="26" t="e">
        <f>IF(#REF!="","",DATE(#REF!,5,1))</f>
        <v>#REF!</v>
      </c>
    </row>
    <row r="9" spans="1:5" x14ac:dyDescent="0.3">
      <c r="A9" s="24">
        <v>5</v>
      </c>
      <c r="B9" s="25" t="s">
        <v>8</v>
      </c>
      <c r="C9" s="26" t="e">
        <f>IF(#REF!="","",DATE(#REF!,5,8))</f>
        <v>#REF!</v>
      </c>
    </row>
    <row r="10" spans="1:5" x14ac:dyDescent="0.3">
      <c r="A10" s="24">
        <v>6</v>
      </c>
      <c r="B10" s="27" t="s">
        <v>9</v>
      </c>
      <c r="C10" s="26" t="e">
        <f>IF(#REF!="","",$C$6+39)</f>
        <v>#REF!</v>
      </c>
    </row>
    <row r="11" spans="1:5" x14ac:dyDescent="0.3">
      <c r="A11" s="24">
        <v>7</v>
      </c>
      <c r="B11" s="27" t="s">
        <v>10</v>
      </c>
      <c r="C11" s="26" t="e">
        <f>IF(#REF!="","",$C$6+49)</f>
        <v>#REF!</v>
      </c>
    </row>
    <row r="12" spans="1:5" x14ac:dyDescent="0.3">
      <c r="A12" s="24">
        <v>8</v>
      </c>
      <c r="B12" s="28" t="s">
        <v>16</v>
      </c>
      <c r="C12" s="29" t="e">
        <f>IF(#REF!="","",$C$6+50)</f>
        <v>#REF!</v>
      </c>
    </row>
    <row r="13" spans="1:5" x14ac:dyDescent="0.3">
      <c r="A13" s="24">
        <v>9</v>
      </c>
      <c r="B13" s="25" t="s">
        <v>11</v>
      </c>
      <c r="C13" s="26" t="e">
        <f>IF(#REF!="","",DATE(#REF!,7,14))</f>
        <v>#REF!</v>
      </c>
    </row>
    <row r="14" spans="1:5" x14ac:dyDescent="0.3">
      <c r="A14" s="24">
        <v>10</v>
      </c>
      <c r="B14" s="30" t="s">
        <v>12</v>
      </c>
      <c r="C14" s="31" t="e">
        <f>IF(#REF!="","",DATE(#REF!,8,15))</f>
        <v>#REF!</v>
      </c>
    </row>
    <row r="15" spans="1:5" x14ac:dyDescent="0.3">
      <c r="A15" s="24">
        <v>11</v>
      </c>
      <c r="B15" s="32" t="s">
        <v>13</v>
      </c>
      <c r="C15" s="33" t="e">
        <f>IF(#REF!="","",DATE(#REF!,11,1))</f>
        <v>#REF!</v>
      </c>
    </row>
    <row r="16" spans="1:5" x14ac:dyDescent="0.3">
      <c r="A16" s="24">
        <v>12</v>
      </c>
      <c r="B16" s="32" t="s">
        <v>14</v>
      </c>
      <c r="C16" s="33" t="e">
        <f>IF(#REF!="","",DATE(#REF!,11,11))</f>
        <v>#REF!</v>
      </c>
    </row>
    <row r="17" spans="1:6" ht="15" thickBot="1" x14ac:dyDescent="0.35">
      <c r="A17" s="34">
        <v>13</v>
      </c>
      <c r="B17" s="35" t="s">
        <v>15</v>
      </c>
      <c r="C17" s="36" t="e">
        <f>IF(#REF!="","",DATE(#REF!,12,25))</f>
        <v>#REF!</v>
      </c>
    </row>
    <row r="18" spans="1:6" x14ac:dyDescent="0.3">
      <c r="A18" s="94" t="e">
        <f>IF(#REF!=0,"",CONCATENATE("ANNEE ",1+#REF!))</f>
        <v>#REF!</v>
      </c>
      <c r="B18" s="22" t="s">
        <v>4</v>
      </c>
      <c r="C18" s="23" t="e">
        <f>IF(#REF!="","",DATE(#REF!+1,1,1))</f>
        <v>#REF!</v>
      </c>
      <c r="D18" s="90"/>
      <c r="E18" s="91"/>
      <c r="F18" s="92"/>
    </row>
    <row r="19" spans="1:6" x14ac:dyDescent="0.3">
      <c r="A19" s="21">
        <v>2</v>
      </c>
      <c r="B19" s="25" t="s">
        <v>5</v>
      </c>
      <c r="C19" s="26" t="e">
        <f>IF(#REF!="","",ROUND(DATE(#REF!+1, 4, MOD(234-11*MOD(#REF!+1, 19), 30))/7, 0)*7-6)</f>
        <v>#REF!</v>
      </c>
      <c r="D19" s="90"/>
      <c r="E19" s="91"/>
      <c r="F19" s="92"/>
    </row>
    <row r="20" spans="1:6" x14ac:dyDescent="0.3">
      <c r="A20" s="24">
        <v>3</v>
      </c>
      <c r="B20" s="27" t="s">
        <v>6</v>
      </c>
      <c r="C20" s="26" t="e">
        <f>IF(#REF!="","",$C$19+1)</f>
        <v>#REF!</v>
      </c>
      <c r="D20" s="90"/>
      <c r="E20" s="91"/>
      <c r="F20" s="92"/>
    </row>
    <row r="21" spans="1:6" x14ac:dyDescent="0.3">
      <c r="A21" s="24">
        <v>4</v>
      </c>
      <c r="B21" s="25" t="s">
        <v>7</v>
      </c>
      <c r="C21" s="26" t="e">
        <f>IF(#REF!="","",DATE(#REF!+1,5,1))</f>
        <v>#REF!</v>
      </c>
      <c r="D21" s="90"/>
      <c r="E21" s="91"/>
      <c r="F21" s="92"/>
    </row>
    <row r="22" spans="1:6" x14ac:dyDescent="0.3">
      <c r="A22" s="24">
        <v>5</v>
      </c>
      <c r="B22" s="25" t="s">
        <v>8</v>
      </c>
      <c r="C22" s="26" t="e">
        <f>IF(#REF!="","",DATE(#REF!+1,5,8))</f>
        <v>#REF!</v>
      </c>
      <c r="D22" s="90"/>
      <c r="E22" s="91"/>
      <c r="F22" s="92"/>
    </row>
    <row r="23" spans="1:6" x14ac:dyDescent="0.3">
      <c r="A23" s="24">
        <v>6</v>
      </c>
      <c r="B23" s="27" t="s">
        <v>9</v>
      </c>
      <c r="C23" s="26" t="e">
        <f>IF(#REF!="","",$C$19+39)</f>
        <v>#REF!</v>
      </c>
      <c r="D23" s="90"/>
      <c r="E23" s="91"/>
      <c r="F23" s="92"/>
    </row>
    <row r="24" spans="1:6" x14ac:dyDescent="0.3">
      <c r="A24" s="24">
        <v>7</v>
      </c>
      <c r="B24" s="27" t="s">
        <v>10</v>
      </c>
      <c r="C24" s="26" t="e">
        <f>IF(#REF!="","",$C$19+49)</f>
        <v>#REF!</v>
      </c>
      <c r="D24" s="90"/>
      <c r="E24" s="91"/>
      <c r="F24" s="92"/>
    </row>
    <row r="25" spans="1:6" x14ac:dyDescent="0.3">
      <c r="A25" s="24">
        <v>8</v>
      </c>
      <c r="B25" s="28" t="s">
        <v>16</v>
      </c>
      <c r="C25" s="29" t="e">
        <f>IF(#REF!="","",$C$19+50)</f>
        <v>#REF!</v>
      </c>
      <c r="D25" s="90"/>
      <c r="E25" s="91"/>
      <c r="F25" s="92"/>
    </row>
    <row r="26" spans="1:6" x14ac:dyDescent="0.3">
      <c r="A26" s="24">
        <v>9</v>
      </c>
      <c r="B26" s="25" t="s">
        <v>11</v>
      </c>
      <c r="C26" s="26" t="e">
        <f>IF(#REF!="","",DATE(#REF!+1,7,14))</f>
        <v>#REF!</v>
      </c>
      <c r="D26" s="90"/>
      <c r="E26" s="91"/>
      <c r="F26" s="92"/>
    </row>
    <row r="27" spans="1:6" x14ac:dyDescent="0.3">
      <c r="A27" s="24">
        <v>10</v>
      </c>
      <c r="B27" s="30" t="s">
        <v>12</v>
      </c>
      <c r="C27" s="31" t="e">
        <f>IF(#REF!="","",DATE(#REF!+1,8,15))</f>
        <v>#REF!</v>
      </c>
      <c r="D27" s="90"/>
      <c r="E27" s="91"/>
      <c r="F27" s="92"/>
    </row>
    <row r="28" spans="1:6" x14ac:dyDescent="0.3">
      <c r="A28" s="24">
        <v>11</v>
      </c>
      <c r="B28" s="32" t="s">
        <v>13</v>
      </c>
      <c r="C28" s="33" t="e">
        <f>IF(#REF!="","",DATE(#REF!+1,11,1))</f>
        <v>#REF!</v>
      </c>
      <c r="D28" s="90"/>
      <c r="E28" s="91"/>
      <c r="F28" s="92"/>
    </row>
    <row r="29" spans="1:6" x14ac:dyDescent="0.3">
      <c r="A29" s="24">
        <v>12</v>
      </c>
      <c r="B29" s="32" t="s">
        <v>14</v>
      </c>
      <c r="C29" s="33" t="e">
        <f>IF(#REF!="","",DATE(#REF!+1,11,11))</f>
        <v>#REF!</v>
      </c>
      <c r="D29" s="90"/>
      <c r="E29" s="91"/>
      <c r="F29" s="92"/>
    </row>
    <row r="30" spans="1:6" ht="15" thickBot="1" x14ac:dyDescent="0.35">
      <c r="A30" s="34">
        <v>13</v>
      </c>
      <c r="B30" s="35" t="s">
        <v>15</v>
      </c>
      <c r="C30" s="36" t="e">
        <f>IF(#REF!="","",DATE(#REF!+1,12,25))</f>
        <v>#REF!</v>
      </c>
      <c r="D30" s="90"/>
      <c r="E30" s="91"/>
      <c r="F30" s="92"/>
    </row>
    <row r="32" spans="1:6" x14ac:dyDescent="0.3">
      <c r="A32" s="4" t="s">
        <v>17</v>
      </c>
    </row>
  </sheetData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570EC6-D35D-4D0C-83D6-6F5D27BDBCC7}">
  <sheetPr codeName="Feuil20"/>
  <dimension ref="A2:F32"/>
  <sheetViews>
    <sheetView workbookViewId="0">
      <selection activeCell="A2" sqref="A2"/>
    </sheetView>
  </sheetViews>
  <sheetFormatPr baseColWidth="10" defaultRowHeight="14.4" x14ac:dyDescent="0.3"/>
  <cols>
    <col min="2" max="2" width="20" customWidth="1"/>
    <col min="3" max="3" width="22.88671875" customWidth="1"/>
    <col min="5" max="5" width="20" customWidth="1"/>
    <col min="6" max="6" width="22.88671875" customWidth="1"/>
  </cols>
  <sheetData>
    <row r="2" spans="1:5" x14ac:dyDescent="0.3">
      <c r="A2" t="s">
        <v>1</v>
      </c>
    </row>
    <row r="3" spans="1:5" ht="15" thickBot="1" x14ac:dyDescent="0.35">
      <c r="A3" s="1"/>
    </row>
    <row r="4" spans="1:5" x14ac:dyDescent="0.3">
      <c r="A4" s="18" t="e">
        <f>IF(#REF!=0,"",CONCATENATE("ANNEE ",#REF!))</f>
        <v>#REF!</v>
      </c>
      <c r="B4" s="19" t="s">
        <v>2</v>
      </c>
      <c r="C4" s="20" t="s">
        <v>3</v>
      </c>
      <c r="D4" s="93"/>
      <c r="E4" s="14"/>
    </row>
    <row r="5" spans="1:5" x14ac:dyDescent="0.3">
      <c r="A5" s="21">
        <v>1</v>
      </c>
      <c r="B5" s="22" t="s">
        <v>4</v>
      </c>
      <c r="C5" s="23" t="e">
        <f>IF(#REF!="","",DATE(#REF!,1,1))</f>
        <v>#REF!</v>
      </c>
    </row>
    <row r="6" spans="1:5" x14ac:dyDescent="0.3">
      <c r="A6" s="24">
        <v>2</v>
      </c>
      <c r="B6" s="25" t="s">
        <v>5</v>
      </c>
      <c r="C6" s="26" t="e">
        <f>IF(#REF!="","",ROUND(DATE(#REF!, 4, MOD(234-11*MOD(#REF!, 19), 30))/7, 0)*7-6)</f>
        <v>#REF!</v>
      </c>
    </row>
    <row r="7" spans="1:5" x14ac:dyDescent="0.3">
      <c r="A7" s="24">
        <v>3</v>
      </c>
      <c r="B7" s="27" t="s">
        <v>6</v>
      </c>
      <c r="C7" s="26" t="e">
        <f>IF(#REF!="","",$C$6+1)</f>
        <v>#REF!</v>
      </c>
    </row>
    <row r="8" spans="1:5" x14ac:dyDescent="0.3">
      <c r="A8" s="24">
        <v>4</v>
      </c>
      <c r="B8" s="25" t="s">
        <v>7</v>
      </c>
      <c r="C8" s="26" t="e">
        <f>IF(#REF!="","",DATE(#REF!,5,1))</f>
        <v>#REF!</v>
      </c>
    </row>
    <row r="9" spans="1:5" x14ac:dyDescent="0.3">
      <c r="A9" s="24">
        <v>5</v>
      </c>
      <c r="B9" s="25" t="s">
        <v>8</v>
      </c>
      <c r="C9" s="26" t="e">
        <f>IF(#REF!="","",DATE(#REF!,5,8))</f>
        <v>#REF!</v>
      </c>
    </row>
    <row r="10" spans="1:5" x14ac:dyDescent="0.3">
      <c r="A10" s="24">
        <v>6</v>
      </c>
      <c r="B10" s="27" t="s">
        <v>9</v>
      </c>
      <c r="C10" s="26" t="e">
        <f>IF(#REF!="","",$C$6+39)</f>
        <v>#REF!</v>
      </c>
    </row>
    <row r="11" spans="1:5" x14ac:dyDescent="0.3">
      <c r="A11" s="24">
        <v>7</v>
      </c>
      <c r="B11" s="27" t="s">
        <v>10</v>
      </c>
      <c r="C11" s="26" t="e">
        <f>IF(#REF!="","",$C$6+49)</f>
        <v>#REF!</v>
      </c>
    </row>
    <row r="12" spans="1:5" x14ac:dyDescent="0.3">
      <c r="A12" s="24">
        <v>8</v>
      </c>
      <c r="B12" s="28" t="s">
        <v>16</v>
      </c>
      <c r="C12" s="29" t="e">
        <f>IF(#REF!="","",$C$6+50)</f>
        <v>#REF!</v>
      </c>
    </row>
    <row r="13" spans="1:5" x14ac:dyDescent="0.3">
      <c r="A13" s="24">
        <v>9</v>
      </c>
      <c r="B13" s="25" t="s">
        <v>11</v>
      </c>
      <c r="C13" s="26" t="e">
        <f>IF(#REF!="","",DATE(#REF!,7,14))</f>
        <v>#REF!</v>
      </c>
    </row>
    <row r="14" spans="1:5" x14ac:dyDescent="0.3">
      <c r="A14" s="24">
        <v>10</v>
      </c>
      <c r="B14" s="30" t="s">
        <v>12</v>
      </c>
      <c r="C14" s="31" t="e">
        <f>IF(#REF!="","",DATE(#REF!,8,15))</f>
        <v>#REF!</v>
      </c>
    </row>
    <row r="15" spans="1:5" x14ac:dyDescent="0.3">
      <c r="A15" s="24">
        <v>11</v>
      </c>
      <c r="B15" s="32" t="s">
        <v>13</v>
      </c>
      <c r="C15" s="33" t="e">
        <f>IF(#REF!="","",DATE(#REF!,11,1))</f>
        <v>#REF!</v>
      </c>
    </row>
    <row r="16" spans="1:5" x14ac:dyDescent="0.3">
      <c r="A16" s="24">
        <v>12</v>
      </c>
      <c r="B16" s="32" t="s">
        <v>14</v>
      </c>
      <c r="C16" s="33" t="e">
        <f>IF(#REF!="","",DATE(#REF!,11,11))</f>
        <v>#REF!</v>
      </c>
    </row>
    <row r="17" spans="1:6" ht="15" thickBot="1" x14ac:dyDescent="0.35">
      <c r="A17" s="34">
        <v>13</v>
      </c>
      <c r="B17" s="35" t="s">
        <v>15</v>
      </c>
      <c r="C17" s="36" t="e">
        <f>IF(#REF!="","",DATE(#REF!,12,25))</f>
        <v>#REF!</v>
      </c>
    </row>
    <row r="18" spans="1:6" x14ac:dyDescent="0.3">
      <c r="A18" s="94" t="e">
        <f>IF(#REF!=0,"",CONCATENATE("ANNEE ",1+#REF!))</f>
        <v>#REF!</v>
      </c>
      <c r="B18" s="22" t="s">
        <v>4</v>
      </c>
      <c r="C18" s="23" t="e">
        <f>IF(#REF!="","",DATE(#REF!+1,1,1))</f>
        <v>#REF!</v>
      </c>
      <c r="D18" s="90"/>
      <c r="E18" s="91"/>
      <c r="F18" s="92"/>
    </row>
    <row r="19" spans="1:6" x14ac:dyDescent="0.3">
      <c r="A19" s="21">
        <v>2</v>
      </c>
      <c r="B19" s="25" t="s">
        <v>5</v>
      </c>
      <c r="C19" s="26" t="e">
        <f>IF(#REF!="","",ROUND(DATE(#REF!+1, 4, MOD(234-11*MOD(#REF!+1, 19), 30))/7, 0)*7-6)</f>
        <v>#REF!</v>
      </c>
      <c r="D19" s="90"/>
      <c r="E19" s="91"/>
      <c r="F19" s="92"/>
    </row>
    <row r="20" spans="1:6" x14ac:dyDescent="0.3">
      <c r="A20" s="24">
        <v>3</v>
      </c>
      <c r="B20" s="27" t="s">
        <v>6</v>
      </c>
      <c r="C20" s="26" t="e">
        <f>IF(#REF!="","",$C$19+1)</f>
        <v>#REF!</v>
      </c>
      <c r="D20" s="90"/>
      <c r="E20" s="91"/>
      <c r="F20" s="92"/>
    </row>
    <row r="21" spans="1:6" x14ac:dyDescent="0.3">
      <c r="A21" s="24">
        <v>4</v>
      </c>
      <c r="B21" s="25" t="s">
        <v>7</v>
      </c>
      <c r="C21" s="26" t="e">
        <f>IF(#REF!="","",DATE(#REF!+1,5,1))</f>
        <v>#REF!</v>
      </c>
      <c r="D21" s="90"/>
      <c r="E21" s="91"/>
      <c r="F21" s="92"/>
    </row>
    <row r="22" spans="1:6" x14ac:dyDescent="0.3">
      <c r="A22" s="24">
        <v>5</v>
      </c>
      <c r="B22" s="25" t="s">
        <v>8</v>
      </c>
      <c r="C22" s="26" t="e">
        <f>IF(#REF!="","",DATE(#REF!+1,5,8))</f>
        <v>#REF!</v>
      </c>
      <c r="D22" s="90"/>
      <c r="E22" s="91"/>
      <c r="F22" s="92"/>
    </row>
    <row r="23" spans="1:6" x14ac:dyDescent="0.3">
      <c r="A23" s="24">
        <v>6</v>
      </c>
      <c r="B23" s="27" t="s">
        <v>9</v>
      </c>
      <c r="C23" s="26" t="e">
        <f>IF(#REF!="","",$C$19+39)</f>
        <v>#REF!</v>
      </c>
      <c r="D23" s="90"/>
      <c r="E23" s="91"/>
      <c r="F23" s="92"/>
    </row>
    <row r="24" spans="1:6" x14ac:dyDescent="0.3">
      <c r="A24" s="24">
        <v>7</v>
      </c>
      <c r="B24" s="27" t="s">
        <v>10</v>
      </c>
      <c r="C24" s="26" t="e">
        <f>IF(#REF!="","",$C$19+49)</f>
        <v>#REF!</v>
      </c>
      <c r="D24" s="90"/>
      <c r="E24" s="91"/>
      <c r="F24" s="92"/>
    </row>
    <row r="25" spans="1:6" x14ac:dyDescent="0.3">
      <c r="A25" s="24">
        <v>8</v>
      </c>
      <c r="B25" s="28" t="s">
        <v>16</v>
      </c>
      <c r="C25" s="29" t="e">
        <f>IF(#REF!="","",$C$19+50)</f>
        <v>#REF!</v>
      </c>
      <c r="D25" s="90"/>
      <c r="E25" s="91"/>
      <c r="F25" s="92"/>
    </row>
    <row r="26" spans="1:6" x14ac:dyDescent="0.3">
      <c r="A26" s="24">
        <v>9</v>
      </c>
      <c r="B26" s="25" t="s">
        <v>11</v>
      </c>
      <c r="C26" s="26" t="e">
        <f>IF(#REF!="","",DATE(#REF!+1,7,14))</f>
        <v>#REF!</v>
      </c>
      <c r="D26" s="90"/>
      <c r="E26" s="91"/>
      <c r="F26" s="92"/>
    </row>
    <row r="27" spans="1:6" x14ac:dyDescent="0.3">
      <c r="A27" s="24">
        <v>10</v>
      </c>
      <c r="B27" s="30" t="s">
        <v>12</v>
      </c>
      <c r="C27" s="31" t="e">
        <f>IF(#REF!="","",DATE(#REF!+1,8,15))</f>
        <v>#REF!</v>
      </c>
      <c r="D27" s="90"/>
      <c r="E27" s="91"/>
      <c r="F27" s="92"/>
    </row>
    <row r="28" spans="1:6" x14ac:dyDescent="0.3">
      <c r="A28" s="24">
        <v>11</v>
      </c>
      <c r="B28" s="32" t="s">
        <v>13</v>
      </c>
      <c r="C28" s="33" t="e">
        <f>IF(#REF!="","",DATE(#REF!+1,11,1))</f>
        <v>#REF!</v>
      </c>
      <c r="D28" s="90"/>
      <c r="E28" s="91"/>
      <c r="F28" s="92"/>
    </row>
    <row r="29" spans="1:6" x14ac:dyDescent="0.3">
      <c r="A29" s="24">
        <v>12</v>
      </c>
      <c r="B29" s="32" t="s">
        <v>14</v>
      </c>
      <c r="C29" s="33" t="e">
        <f>IF(#REF!="","",DATE(#REF!+1,11,11))</f>
        <v>#REF!</v>
      </c>
      <c r="D29" s="90"/>
      <c r="E29" s="91"/>
      <c r="F29" s="92"/>
    </row>
    <row r="30" spans="1:6" ht="15" thickBot="1" x14ac:dyDescent="0.35">
      <c r="A30" s="34">
        <v>13</v>
      </c>
      <c r="B30" s="35" t="s">
        <v>15</v>
      </c>
      <c r="C30" s="36" t="e">
        <f>IF(#REF!="","",DATE(#REF!+1,12,25))</f>
        <v>#REF!</v>
      </c>
      <c r="D30" s="90"/>
      <c r="E30" s="91"/>
      <c r="F30" s="92"/>
    </row>
    <row r="32" spans="1:6" x14ac:dyDescent="0.3">
      <c r="A32" s="4" t="s">
        <v>17</v>
      </c>
    </row>
  </sheetData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FF7056-444A-4006-8834-A7F7900BBFCD}">
  <sheetPr codeName="Feuil21"/>
  <dimension ref="A2:F32"/>
  <sheetViews>
    <sheetView workbookViewId="0">
      <selection activeCell="A2" sqref="A2"/>
    </sheetView>
  </sheetViews>
  <sheetFormatPr baseColWidth="10" defaultRowHeight="14.4" x14ac:dyDescent="0.3"/>
  <cols>
    <col min="2" max="2" width="20" customWidth="1"/>
    <col min="3" max="3" width="22.88671875" customWidth="1"/>
    <col min="5" max="5" width="20" customWidth="1"/>
    <col min="6" max="6" width="22.88671875" customWidth="1"/>
  </cols>
  <sheetData>
    <row r="2" spans="1:5" x14ac:dyDescent="0.3">
      <c r="A2" t="s">
        <v>1</v>
      </c>
    </row>
    <row r="3" spans="1:5" ht="15" thickBot="1" x14ac:dyDescent="0.35">
      <c r="A3" s="1"/>
    </row>
    <row r="4" spans="1:5" x14ac:dyDescent="0.3">
      <c r="A4" s="18" t="e">
        <f>IF(#REF!=0,"",CONCATENATE("ANNEE ",#REF!))</f>
        <v>#REF!</v>
      </c>
      <c r="B4" s="19" t="s">
        <v>2</v>
      </c>
      <c r="C4" s="20" t="s">
        <v>3</v>
      </c>
      <c r="D4" s="93"/>
      <c r="E4" s="14"/>
    </row>
    <row r="5" spans="1:5" x14ac:dyDescent="0.3">
      <c r="A5" s="21">
        <v>1</v>
      </c>
      <c r="B5" s="22" t="s">
        <v>4</v>
      </c>
      <c r="C5" s="23" t="e">
        <f>IF(#REF!="","",DATE(#REF!,1,1))</f>
        <v>#REF!</v>
      </c>
    </row>
    <row r="6" spans="1:5" x14ac:dyDescent="0.3">
      <c r="A6" s="24">
        <v>2</v>
      </c>
      <c r="B6" s="25" t="s">
        <v>5</v>
      </c>
      <c r="C6" s="26" t="e">
        <f>IF(#REF!="","",ROUND(DATE(#REF!, 4, MOD(234-11*MOD(#REF!, 19), 30))/7, 0)*7-6)</f>
        <v>#REF!</v>
      </c>
    </row>
    <row r="7" spans="1:5" x14ac:dyDescent="0.3">
      <c r="A7" s="24">
        <v>3</v>
      </c>
      <c r="B7" s="27" t="s">
        <v>6</v>
      </c>
      <c r="C7" s="26" t="e">
        <f>IF(#REF!="","",$C$6+1)</f>
        <v>#REF!</v>
      </c>
    </row>
    <row r="8" spans="1:5" x14ac:dyDescent="0.3">
      <c r="A8" s="24">
        <v>4</v>
      </c>
      <c r="B8" s="25" t="s">
        <v>7</v>
      </c>
      <c r="C8" s="26" t="e">
        <f>IF(#REF!="","",DATE(#REF!,5,1))</f>
        <v>#REF!</v>
      </c>
    </row>
    <row r="9" spans="1:5" x14ac:dyDescent="0.3">
      <c r="A9" s="24">
        <v>5</v>
      </c>
      <c r="B9" s="25" t="s">
        <v>8</v>
      </c>
      <c r="C9" s="26" t="e">
        <f>IF(#REF!="","",DATE(#REF!,5,8))</f>
        <v>#REF!</v>
      </c>
    </row>
    <row r="10" spans="1:5" x14ac:dyDescent="0.3">
      <c r="A10" s="24">
        <v>6</v>
      </c>
      <c r="B10" s="27" t="s">
        <v>9</v>
      </c>
      <c r="C10" s="26" t="e">
        <f>IF(#REF!="","",$C$6+39)</f>
        <v>#REF!</v>
      </c>
    </row>
    <row r="11" spans="1:5" x14ac:dyDescent="0.3">
      <c r="A11" s="24">
        <v>7</v>
      </c>
      <c r="B11" s="27" t="s">
        <v>10</v>
      </c>
      <c r="C11" s="26" t="e">
        <f>IF(#REF!="","",$C$6+49)</f>
        <v>#REF!</v>
      </c>
    </row>
    <row r="12" spans="1:5" x14ac:dyDescent="0.3">
      <c r="A12" s="24">
        <v>8</v>
      </c>
      <c r="B12" s="28" t="s">
        <v>16</v>
      </c>
      <c r="C12" s="29" t="e">
        <f>IF(#REF!="","",$C$6+50)</f>
        <v>#REF!</v>
      </c>
    </row>
    <row r="13" spans="1:5" x14ac:dyDescent="0.3">
      <c r="A13" s="24">
        <v>9</v>
      </c>
      <c r="B13" s="25" t="s">
        <v>11</v>
      </c>
      <c r="C13" s="26" t="e">
        <f>IF(#REF!="","",DATE(#REF!,7,14))</f>
        <v>#REF!</v>
      </c>
    </row>
    <row r="14" spans="1:5" x14ac:dyDescent="0.3">
      <c r="A14" s="24">
        <v>10</v>
      </c>
      <c r="B14" s="30" t="s">
        <v>12</v>
      </c>
      <c r="C14" s="31" t="e">
        <f>IF(#REF!="","",DATE(#REF!,8,15))</f>
        <v>#REF!</v>
      </c>
    </row>
    <row r="15" spans="1:5" x14ac:dyDescent="0.3">
      <c r="A15" s="24">
        <v>11</v>
      </c>
      <c r="B15" s="32" t="s">
        <v>13</v>
      </c>
      <c r="C15" s="33" t="e">
        <f>IF(#REF!="","",DATE(#REF!,11,1))</f>
        <v>#REF!</v>
      </c>
    </row>
    <row r="16" spans="1:5" x14ac:dyDescent="0.3">
      <c r="A16" s="24">
        <v>12</v>
      </c>
      <c r="B16" s="32" t="s">
        <v>14</v>
      </c>
      <c r="C16" s="33" t="e">
        <f>IF(#REF!="","",DATE(#REF!,11,11))</f>
        <v>#REF!</v>
      </c>
    </row>
    <row r="17" spans="1:6" ht="15" thickBot="1" x14ac:dyDescent="0.35">
      <c r="A17" s="34">
        <v>13</v>
      </c>
      <c r="B17" s="35" t="s">
        <v>15</v>
      </c>
      <c r="C17" s="36" t="e">
        <f>IF(#REF!="","",DATE(#REF!,12,25))</f>
        <v>#REF!</v>
      </c>
    </row>
    <row r="18" spans="1:6" x14ac:dyDescent="0.3">
      <c r="A18" s="94" t="e">
        <f>IF(#REF!=0,"",CONCATENATE("ANNEE ",1+#REF!))</f>
        <v>#REF!</v>
      </c>
      <c r="B18" s="22" t="s">
        <v>4</v>
      </c>
      <c r="C18" s="23" t="e">
        <f>IF(#REF!="","",DATE(#REF!+1,1,1))</f>
        <v>#REF!</v>
      </c>
      <c r="D18" s="90"/>
      <c r="E18" s="91"/>
      <c r="F18" s="92"/>
    </row>
    <row r="19" spans="1:6" x14ac:dyDescent="0.3">
      <c r="A19" s="21">
        <v>2</v>
      </c>
      <c r="B19" s="25" t="s">
        <v>5</v>
      </c>
      <c r="C19" s="26" t="e">
        <f>IF(#REF!="","",ROUND(DATE(#REF!+1, 4, MOD(234-11*MOD(#REF!+1, 19), 30))/7, 0)*7-6)</f>
        <v>#REF!</v>
      </c>
      <c r="D19" s="90"/>
      <c r="E19" s="91"/>
      <c r="F19" s="92"/>
    </row>
    <row r="20" spans="1:6" x14ac:dyDescent="0.3">
      <c r="A20" s="24">
        <v>3</v>
      </c>
      <c r="B20" s="27" t="s">
        <v>6</v>
      </c>
      <c r="C20" s="26" t="e">
        <f>IF(#REF!="","",$C$19+1)</f>
        <v>#REF!</v>
      </c>
      <c r="D20" s="90"/>
      <c r="E20" s="91"/>
      <c r="F20" s="92"/>
    </row>
    <row r="21" spans="1:6" x14ac:dyDescent="0.3">
      <c r="A21" s="24">
        <v>4</v>
      </c>
      <c r="B21" s="25" t="s">
        <v>7</v>
      </c>
      <c r="C21" s="26" t="e">
        <f>IF(#REF!="","",DATE(#REF!+1,5,1))</f>
        <v>#REF!</v>
      </c>
      <c r="D21" s="90"/>
      <c r="E21" s="91"/>
      <c r="F21" s="92"/>
    </row>
    <row r="22" spans="1:6" x14ac:dyDescent="0.3">
      <c r="A22" s="24">
        <v>5</v>
      </c>
      <c r="B22" s="25" t="s">
        <v>8</v>
      </c>
      <c r="C22" s="26" t="e">
        <f>IF(#REF!="","",DATE(#REF!+1,5,8))</f>
        <v>#REF!</v>
      </c>
      <c r="D22" s="90"/>
      <c r="E22" s="91"/>
      <c r="F22" s="92"/>
    </row>
    <row r="23" spans="1:6" x14ac:dyDescent="0.3">
      <c r="A23" s="24">
        <v>6</v>
      </c>
      <c r="B23" s="27" t="s">
        <v>9</v>
      </c>
      <c r="C23" s="26" t="e">
        <f>IF(#REF!="","",$C$19+39)</f>
        <v>#REF!</v>
      </c>
      <c r="D23" s="90"/>
      <c r="E23" s="91"/>
      <c r="F23" s="92"/>
    </row>
    <row r="24" spans="1:6" x14ac:dyDescent="0.3">
      <c r="A24" s="24">
        <v>7</v>
      </c>
      <c r="B24" s="27" t="s">
        <v>10</v>
      </c>
      <c r="C24" s="26" t="e">
        <f>IF(#REF!="","",$C$19+49)</f>
        <v>#REF!</v>
      </c>
      <c r="D24" s="90"/>
      <c r="E24" s="91"/>
      <c r="F24" s="92"/>
    </row>
    <row r="25" spans="1:6" x14ac:dyDescent="0.3">
      <c r="A25" s="24">
        <v>8</v>
      </c>
      <c r="B25" s="28" t="s">
        <v>16</v>
      </c>
      <c r="C25" s="29" t="e">
        <f>IF(#REF!="","",$C$19+50)</f>
        <v>#REF!</v>
      </c>
      <c r="D25" s="90"/>
      <c r="E25" s="91"/>
      <c r="F25" s="92"/>
    </row>
    <row r="26" spans="1:6" x14ac:dyDescent="0.3">
      <c r="A26" s="24">
        <v>9</v>
      </c>
      <c r="B26" s="25" t="s">
        <v>11</v>
      </c>
      <c r="C26" s="26" t="e">
        <f>IF(#REF!="","",DATE(#REF!+1,7,14))</f>
        <v>#REF!</v>
      </c>
      <c r="D26" s="90"/>
      <c r="E26" s="91"/>
      <c r="F26" s="92"/>
    </row>
    <row r="27" spans="1:6" x14ac:dyDescent="0.3">
      <c r="A27" s="24">
        <v>10</v>
      </c>
      <c r="B27" s="30" t="s">
        <v>12</v>
      </c>
      <c r="C27" s="31" t="e">
        <f>IF(#REF!="","",DATE(#REF!+1,8,15))</f>
        <v>#REF!</v>
      </c>
      <c r="D27" s="90"/>
      <c r="E27" s="91"/>
      <c r="F27" s="92"/>
    </row>
    <row r="28" spans="1:6" x14ac:dyDescent="0.3">
      <c r="A28" s="24">
        <v>11</v>
      </c>
      <c r="B28" s="32" t="s">
        <v>13</v>
      </c>
      <c r="C28" s="33" t="e">
        <f>IF(#REF!="","",DATE(#REF!+1,11,1))</f>
        <v>#REF!</v>
      </c>
      <c r="D28" s="90"/>
      <c r="E28" s="91"/>
      <c r="F28" s="92"/>
    </row>
    <row r="29" spans="1:6" x14ac:dyDescent="0.3">
      <c r="A29" s="24">
        <v>12</v>
      </c>
      <c r="B29" s="32" t="s">
        <v>14</v>
      </c>
      <c r="C29" s="33" t="e">
        <f>IF(#REF!="","",DATE(#REF!+1,11,11))</f>
        <v>#REF!</v>
      </c>
      <c r="D29" s="90"/>
      <c r="E29" s="91"/>
      <c r="F29" s="92"/>
    </row>
    <row r="30" spans="1:6" ht="15" thickBot="1" x14ac:dyDescent="0.35">
      <c r="A30" s="34">
        <v>13</v>
      </c>
      <c r="B30" s="35" t="s">
        <v>15</v>
      </c>
      <c r="C30" s="36" t="e">
        <f>IF(#REF!="","",DATE(#REF!+1,12,25))</f>
        <v>#REF!</v>
      </c>
      <c r="D30" s="90"/>
      <c r="E30" s="91"/>
      <c r="F30" s="92"/>
    </row>
    <row r="32" spans="1:6" x14ac:dyDescent="0.3">
      <c r="A32" s="4" t="s">
        <v>17</v>
      </c>
    </row>
  </sheetData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C64C77-CCA7-4065-983B-C72A610C9E34}">
  <sheetPr codeName="Feuil22"/>
  <dimension ref="A2:F32"/>
  <sheetViews>
    <sheetView workbookViewId="0">
      <selection activeCell="A2" sqref="A2"/>
    </sheetView>
  </sheetViews>
  <sheetFormatPr baseColWidth="10" defaultRowHeight="14.4" x14ac:dyDescent="0.3"/>
  <cols>
    <col min="2" max="2" width="20" customWidth="1"/>
    <col min="3" max="3" width="22.88671875" customWidth="1"/>
    <col min="5" max="5" width="20" customWidth="1"/>
    <col min="6" max="6" width="22.88671875" customWidth="1"/>
  </cols>
  <sheetData>
    <row r="2" spans="1:5" x14ac:dyDescent="0.3">
      <c r="A2" t="s">
        <v>1</v>
      </c>
    </row>
    <row r="3" spans="1:5" ht="15" thickBot="1" x14ac:dyDescent="0.35">
      <c r="A3" s="1"/>
    </row>
    <row r="4" spans="1:5" x14ac:dyDescent="0.3">
      <c r="A4" s="18" t="e">
        <f>IF(#REF!=0,"",CONCATENATE("ANNEE ",#REF!))</f>
        <v>#REF!</v>
      </c>
      <c r="B4" s="19" t="s">
        <v>2</v>
      </c>
      <c r="C4" s="20" t="s">
        <v>3</v>
      </c>
      <c r="D4" s="93"/>
      <c r="E4" s="14"/>
    </row>
    <row r="5" spans="1:5" x14ac:dyDescent="0.3">
      <c r="A5" s="21">
        <v>1</v>
      </c>
      <c r="B5" s="22" t="s">
        <v>4</v>
      </c>
      <c r="C5" s="23" t="e">
        <f>IF(#REF!="","",DATE(#REF!,1,1))</f>
        <v>#REF!</v>
      </c>
    </row>
    <row r="6" spans="1:5" x14ac:dyDescent="0.3">
      <c r="A6" s="24">
        <v>2</v>
      </c>
      <c r="B6" s="25" t="s">
        <v>5</v>
      </c>
      <c r="C6" s="26" t="e">
        <f>IF(#REF!="","",ROUND(DATE(#REF!, 4, MOD(234-11*MOD(#REF!, 19), 30))/7, 0)*7-6)</f>
        <v>#REF!</v>
      </c>
    </row>
    <row r="7" spans="1:5" x14ac:dyDescent="0.3">
      <c r="A7" s="24">
        <v>3</v>
      </c>
      <c r="B7" s="27" t="s">
        <v>6</v>
      </c>
      <c r="C7" s="26" t="e">
        <f>IF(#REF!="","",$C$6+1)</f>
        <v>#REF!</v>
      </c>
    </row>
    <row r="8" spans="1:5" x14ac:dyDescent="0.3">
      <c r="A8" s="24">
        <v>4</v>
      </c>
      <c r="B8" s="25" t="s">
        <v>7</v>
      </c>
      <c r="C8" s="26" t="e">
        <f>IF(#REF!="","",DATE(#REF!,5,1))</f>
        <v>#REF!</v>
      </c>
    </row>
    <row r="9" spans="1:5" x14ac:dyDescent="0.3">
      <c r="A9" s="24">
        <v>5</v>
      </c>
      <c r="B9" s="25" t="s">
        <v>8</v>
      </c>
      <c r="C9" s="26" t="e">
        <f>IF(#REF!="","",DATE(#REF!,5,8))</f>
        <v>#REF!</v>
      </c>
    </row>
    <row r="10" spans="1:5" x14ac:dyDescent="0.3">
      <c r="A10" s="24">
        <v>6</v>
      </c>
      <c r="B10" s="27" t="s">
        <v>9</v>
      </c>
      <c r="C10" s="26" t="e">
        <f>IF(#REF!="","",$C$6+39)</f>
        <v>#REF!</v>
      </c>
    </row>
    <row r="11" spans="1:5" x14ac:dyDescent="0.3">
      <c r="A11" s="24">
        <v>7</v>
      </c>
      <c r="B11" s="27" t="s">
        <v>10</v>
      </c>
      <c r="C11" s="26" t="e">
        <f>IF(#REF!="","",$C$6+49)</f>
        <v>#REF!</v>
      </c>
    </row>
    <row r="12" spans="1:5" x14ac:dyDescent="0.3">
      <c r="A12" s="24">
        <v>8</v>
      </c>
      <c r="B12" s="28" t="s">
        <v>16</v>
      </c>
      <c r="C12" s="29" t="e">
        <f>IF(#REF!="","",$C$6+50)</f>
        <v>#REF!</v>
      </c>
    </row>
    <row r="13" spans="1:5" x14ac:dyDescent="0.3">
      <c r="A13" s="24">
        <v>9</v>
      </c>
      <c r="B13" s="25" t="s">
        <v>11</v>
      </c>
      <c r="C13" s="26" t="e">
        <f>IF(#REF!="","",DATE(#REF!,7,14))</f>
        <v>#REF!</v>
      </c>
    </row>
    <row r="14" spans="1:5" x14ac:dyDescent="0.3">
      <c r="A14" s="24">
        <v>10</v>
      </c>
      <c r="B14" s="30" t="s">
        <v>12</v>
      </c>
      <c r="C14" s="31" t="e">
        <f>IF(#REF!="","",DATE(#REF!,8,15))</f>
        <v>#REF!</v>
      </c>
    </row>
    <row r="15" spans="1:5" x14ac:dyDescent="0.3">
      <c r="A15" s="24">
        <v>11</v>
      </c>
      <c r="B15" s="32" t="s">
        <v>13</v>
      </c>
      <c r="C15" s="33" t="e">
        <f>IF(#REF!="","",DATE(#REF!,11,1))</f>
        <v>#REF!</v>
      </c>
    </row>
    <row r="16" spans="1:5" x14ac:dyDescent="0.3">
      <c r="A16" s="24">
        <v>12</v>
      </c>
      <c r="B16" s="32" t="s">
        <v>14</v>
      </c>
      <c r="C16" s="33" t="e">
        <f>IF(#REF!="","",DATE(#REF!,11,11))</f>
        <v>#REF!</v>
      </c>
    </row>
    <row r="17" spans="1:6" ht="15" thickBot="1" x14ac:dyDescent="0.35">
      <c r="A17" s="34">
        <v>13</v>
      </c>
      <c r="B17" s="35" t="s">
        <v>15</v>
      </c>
      <c r="C17" s="36" t="e">
        <f>IF(#REF!="","",DATE(#REF!,12,25))</f>
        <v>#REF!</v>
      </c>
    </row>
    <row r="18" spans="1:6" x14ac:dyDescent="0.3">
      <c r="A18" s="94" t="e">
        <f>IF(#REF!=0,"",CONCATENATE("ANNEE ",1+#REF!))</f>
        <v>#REF!</v>
      </c>
      <c r="B18" s="22" t="s">
        <v>4</v>
      </c>
      <c r="C18" s="23" t="e">
        <f>IF(#REF!="","",DATE(#REF!+1,1,1))</f>
        <v>#REF!</v>
      </c>
      <c r="D18" s="90"/>
      <c r="E18" s="91"/>
      <c r="F18" s="92"/>
    </row>
    <row r="19" spans="1:6" x14ac:dyDescent="0.3">
      <c r="A19" s="21">
        <v>2</v>
      </c>
      <c r="B19" s="25" t="s">
        <v>5</v>
      </c>
      <c r="C19" s="26" t="e">
        <f>IF(#REF!="","",ROUND(DATE(#REF!+1, 4, MOD(234-11*MOD(#REF!+1, 19), 30))/7, 0)*7-6)</f>
        <v>#REF!</v>
      </c>
      <c r="D19" s="90"/>
      <c r="E19" s="91"/>
      <c r="F19" s="92"/>
    </row>
    <row r="20" spans="1:6" x14ac:dyDescent="0.3">
      <c r="A20" s="24">
        <v>3</v>
      </c>
      <c r="B20" s="27" t="s">
        <v>6</v>
      </c>
      <c r="C20" s="26" t="e">
        <f>IF(#REF!="","",$C$19+1)</f>
        <v>#REF!</v>
      </c>
      <c r="D20" s="90"/>
      <c r="E20" s="91"/>
      <c r="F20" s="92"/>
    </row>
    <row r="21" spans="1:6" x14ac:dyDescent="0.3">
      <c r="A21" s="24">
        <v>4</v>
      </c>
      <c r="B21" s="25" t="s">
        <v>7</v>
      </c>
      <c r="C21" s="26" t="e">
        <f>IF(#REF!="","",DATE(#REF!+1,5,1))</f>
        <v>#REF!</v>
      </c>
      <c r="D21" s="90"/>
      <c r="E21" s="91"/>
      <c r="F21" s="92"/>
    </row>
    <row r="22" spans="1:6" x14ac:dyDescent="0.3">
      <c r="A22" s="24">
        <v>5</v>
      </c>
      <c r="B22" s="25" t="s">
        <v>8</v>
      </c>
      <c r="C22" s="26" t="e">
        <f>IF(#REF!="","",DATE(#REF!+1,5,8))</f>
        <v>#REF!</v>
      </c>
      <c r="D22" s="90"/>
      <c r="E22" s="91"/>
      <c r="F22" s="92"/>
    </row>
    <row r="23" spans="1:6" x14ac:dyDescent="0.3">
      <c r="A23" s="24">
        <v>6</v>
      </c>
      <c r="B23" s="27" t="s">
        <v>9</v>
      </c>
      <c r="C23" s="26" t="e">
        <f>IF(#REF!="","",$C$19+39)</f>
        <v>#REF!</v>
      </c>
      <c r="D23" s="90"/>
      <c r="E23" s="91"/>
      <c r="F23" s="92"/>
    </row>
    <row r="24" spans="1:6" x14ac:dyDescent="0.3">
      <c r="A24" s="24">
        <v>7</v>
      </c>
      <c r="B24" s="27" t="s">
        <v>10</v>
      </c>
      <c r="C24" s="26" t="e">
        <f>IF(#REF!="","",$C$19+49)</f>
        <v>#REF!</v>
      </c>
      <c r="D24" s="90"/>
      <c r="E24" s="91"/>
      <c r="F24" s="92"/>
    </row>
    <row r="25" spans="1:6" x14ac:dyDescent="0.3">
      <c r="A25" s="24">
        <v>8</v>
      </c>
      <c r="B25" s="28" t="s">
        <v>16</v>
      </c>
      <c r="C25" s="29" t="e">
        <f>IF(#REF!="","",$C$19+50)</f>
        <v>#REF!</v>
      </c>
      <c r="D25" s="90"/>
      <c r="E25" s="91"/>
      <c r="F25" s="92"/>
    </row>
    <row r="26" spans="1:6" x14ac:dyDescent="0.3">
      <c r="A26" s="24">
        <v>9</v>
      </c>
      <c r="B26" s="25" t="s">
        <v>11</v>
      </c>
      <c r="C26" s="26" t="e">
        <f>IF(#REF!="","",DATE(#REF!+1,7,14))</f>
        <v>#REF!</v>
      </c>
      <c r="D26" s="90"/>
      <c r="E26" s="91"/>
      <c r="F26" s="92"/>
    </row>
    <row r="27" spans="1:6" x14ac:dyDescent="0.3">
      <c r="A27" s="24">
        <v>10</v>
      </c>
      <c r="B27" s="30" t="s">
        <v>12</v>
      </c>
      <c r="C27" s="31" t="e">
        <f>IF(#REF!="","",DATE(#REF!+1,8,15))</f>
        <v>#REF!</v>
      </c>
      <c r="D27" s="90"/>
      <c r="E27" s="91"/>
      <c r="F27" s="92"/>
    </row>
    <row r="28" spans="1:6" x14ac:dyDescent="0.3">
      <c r="A28" s="24">
        <v>11</v>
      </c>
      <c r="B28" s="32" t="s">
        <v>13</v>
      </c>
      <c r="C28" s="33" t="e">
        <f>IF(#REF!="","",DATE(#REF!+1,11,1))</f>
        <v>#REF!</v>
      </c>
      <c r="D28" s="90"/>
      <c r="E28" s="91"/>
      <c r="F28" s="92"/>
    </row>
    <row r="29" spans="1:6" x14ac:dyDescent="0.3">
      <c r="A29" s="24">
        <v>12</v>
      </c>
      <c r="B29" s="32" t="s">
        <v>14</v>
      </c>
      <c r="C29" s="33" t="e">
        <f>IF(#REF!="","",DATE(#REF!+1,11,11))</f>
        <v>#REF!</v>
      </c>
      <c r="D29" s="90"/>
      <c r="E29" s="91"/>
      <c r="F29" s="92"/>
    </row>
    <row r="30" spans="1:6" ht="15" thickBot="1" x14ac:dyDescent="0.35">
      <c r="A30" s="34">
        <v>13</v>
      </c>
      <c r="B30" s="35" t="s">
        <v>15</v>
      </c>
      <c r="C30" s="36" t="e">
        <f>IF(#REF!="","",DATE(#REF!+1,12,25))</f>
        <v>#REF!</v>
      </c>
      <c r="D30" s="90"/>
      <c r="E30" s="91"/>
      <c r="F30" s="92"/>
    </row>
    <row r="32" spans="1:6" x14ac:dyDescent="0.3">
      <c r="A32" s="4" t="s">
        <v>17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SYNTHESE</vt:lpstr>
      <vt:lpstr>MODE OPERATOIRE</vt:lpstr>
      <vt:lpstr>JOURS FERIES 1</vt:lpstr>
      <vt:lpstr>JOURS FERIES 2</vt:lpstr>
      <vt:lpstr>JOURS FERIES 3</vt:lpstr>
      <vt:lpstr>JOURS FERIES 4</vt:lpstr>
      <vt:lpstr>JOURS FERIES 5</vt:lpstr>
      <vt:lpstr>JOURS FERIES 6</vt:lpstr>
      <vt:lpstr>JOURS FERIES 7</vt:lpstr>
      <vt:lpstr>JOURS FERIES 8</vt:lpstr>
      <vt:lpstr>JOURS FERIES 9</vt:lpstr>
      <vt:lpstr>JOURS FERIES 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cp:lastPrinted>2021-10-22T21:28:35Z</cp:lastPrinted>
  <dcterms:created xsi:type="dcterms:W3CDTF">2021-06-11T10:54:45Z</dcterms:created>
  <dcterms:modified xsi:type="dcterms:W3CDTF">2022-01-31T11:56:09Z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