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eGREGOIRE\Downloads\"/>
    </mc:Choice>
  </mc:AlternateContent>
  <xr:revisionPtr revIDLastSave="0" documentId="13_ncr:1_{B0176EDD-58BE-4178-9FCC-A4E169B7C1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émy (2)" sheetId="40" r:id="rId1"/>
    <sheet name="Liste" sheetId="3" r:id="rId2"/>
  </sheets>
  <definedNames>
    <definedName name="lstImmat" localSheetId="0">Tableau1[Véhicules]</definedName>
    <definedName name="lstImmat">Tableau1[Véhicules]</definedName>
    <definedName name="lstTech" localSheetId="0">Tableau1[Techniciens]</definedName>
    <definedName name="lstTech">Tableau1[Techniciens]</definedName>
    <definedName name="_xlnm.Print_Area" localSheetId="0">'Rémy (2)'!$A$1:$V$9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1" i="40" l="1"/>
  <c r="L30" i="40"/>
  <c r="L29" i="40"/>
  <c r="L28" i="40"/>
  <c r="N16" i="40"/>
  <c r="M16" i="40" s="1"/>
  <c r="N22" i="40"/>
  <c r="M22" i="40" s="1"/>
  <c r="N21" i="40"/>
  <c r="M21" i="40" s="1"/>
  <c r="O20" i="40"/>
  <c r="N20" i="40" s="1"/>
  <c r="M20" i="40" s="1"/>
  <c r="N19" i="40"/>
  <c r="M19" i="40" s="1"/>
  <c r="N18" i="40"/>
  <c r="M18" i="40" s="1"/>
  <c r="N17" i="40"/>
  <c r="M17" i="40" s="1"/>
  <c r="Q5" i="40"/>
  <c r="B2" i="40"/>
  <c r="L25" i="40" l="1"/>
  <c r="L27" i="40" s="1"/>
  <c r="L26" i="40"/>
</calcChain>
</file>

<file path=xl/sharedStrings.xml><?xml version="1.0" encoding="utf-8"?>
<sst xmlns="http://schemas.openxmlformats.org/spreadsheetml/2006/main" count="112" uniqueCount="104">
  <si>
    <t>FEUILLE D'HEURES</t>
  </si>
  <si>
    <t>SEMAINE</t>
  </si>
  <si>
    <t>Du</t>
  </si>
  <si>
    <t>Au</t>
  </si>
  <si>
    <t>Technicien</t>
  </si>
  <si>
    <t>Immatriculation</t>
  </si>
  <si>
    <t>Km Début de semaine</t>
  </si>
  <si>
    <t xml:space="preserve">Km fin de semaine : </t>
  </si>
  <si>
    <t>Lundi</t>
  </si>
  <si>
    <t>Matin</t>
  </si>
  <si>
    <t>Après-midi</t>
  </si>
  <si>
    <t>Chantier</t>
  </si>
  <si>
    <t>Début</t>
  </si>
  <si>
    <t>Fin</t>
  </si>
  <si>
    <t>Mardi</t>
  </si>
  <si>
    <t>Mercredi</t>
  </si>
  <si>
    <t>Jeudi</t>
  </si>
  <si>
    <t>Vendredi</t>
  </si>
  <si>
    <t>Samedi</t>
  </si>
  <si>
    <t>Dimanche</t>
  </si>
  <si>
    <t>TOTAL HEURES SEMAINE</t>
  </si>
  <si>
    <t>DATE / SIGNATURE TECHNCIEN</t>
  </si>
  <si>
    <t>Total H jour :</t>
  </si>
  <si>
    <t>Total H nuit :</t>
  </si>
  <si>
    <t>Total H Sup 25 :</t>
  </si>
  <si>
    <t>Total H Sup 50 :</t>
  </si>
  <si>
    <t>Total H Dimanche :</t>
  </si>
  <si>
    <t>Total Panier :</t>
  </si>
  <si>
    <t>-</t>
  </si>
  <si>
    <t>Total Prime Weekend :</t>
  </si>
  <si>
    <t>Techniciens</t>
  </si>
  <si>
    <t>Véhicules</t>
  </si>
  <si>
    <t>Antony TEDDE</t>
  </si>
  <si>
    <t>AS 399 BW</t>
  </si>
  <si>
    <t>Benjamin LEROY</t>
  </si>
  <si>
    <t>BP 698 KN</t>
  </si>
  <si>
    <t>Cyril AILLAUD</t>
  </si>
  <si>
    <t>CE 612 NJ</t>
  </si>
  <si>
    <t>David MALLEBRERA</t>
  </si>
  <si>
    <t>CF 013 WF</t>
  </si>
  <si>
    <t>Jean-Paul NIEDDA</t>
  </si>
  <si>
    <t>CH 398 XQ</t>
  </si>
  <si>
    <t>Jérémy PIGASSOU</t>
  </si>
  <si>
    <t>CJ 013 DS</t>
  </si>
  <si>
    <t>Jérémy PINEAU</t>
  </si>
  <si>
    <t>CR 888 RQ</t>
  </si>
  <si>
    <t>Jonathan GOLA</t>
  </si>
  <si>
    <t>CW 619 MP</t>
  </si>
  <si>
    <t>Lotfi EL MERSNI</t>
  </si>
  <si>
    <t>DG 316 XC</t>
  </si>
  <si>
    <t>Nejib AZOUNI</t>
  </si>
  <si>
    <t>DG 544 ZN</t>
  </si>
  <si>
    <t>Nicolas LLORET</t>
  </si>
  <si>
    <t>DS 461 YT</t>
  </si>
  <si>
    <t>Nicolas SAUBOT</t>
  </si>
  <si>
    <t>DP 535 ZS</t>
  </si>
  <si>
    <t>Rabah LAKEHAL</t>
  </si>
  <si>
    <t>DX 578 QA</t>
  </si>
  <si>
    <t>Rémi BORDE</t>
  </si>
  <si>
    <t>DY 841 WC</t>
  </si>
  <si>
    <t>Mickael ROUSTAN</t>
  </si>
  <si>
    <t>EE 089 KP</t>
  </si>
  <si>
    <t>Salim BENAHMED</t>
  </si>
  <si>
    <t>EH 154 AE</t>
  </si>
  <si>
    <t>Samy CERV</t>
  </si>
  <si>
    <t>EJ 294 WL</t>
  </si>
  <si>
    <t>Sébastien ADRA</t>
  </si>
  <si>
    <t>EL 604 QM</t>
  </si>
  <si>
    <t>Stéphane VIALE</t>
  </si>
  <si>
    <t>EM 386 KC</t>
  </si>
  <si>
    <t>Tarek HIDRI</t>
  </si>
  <si>
    <t>EN 256 XR</t>
  </si>
  <si>
    <t>Thibault VAN DEN NOORT GAETE</t>
  </si>
  <si>
    <t>AQ 252 PT</t>
  </si>
  <si>
    <t>Thomas VIVIER</t>
  </si>
  <si>
    <t>Ugo GUILLOT</t>
  </si>
  <si>
    <t>Nordine KHALFAOUI</t>
  </si>
  <si>
    <t>Allan RODRIGUEZ</t>
  </si>
  <si>
    <t>Hussein AMAERIH</t>
  </si>
  <si>
    <t>Yannis GOUMIDI</t>
  </si>
  <si>
    <t>Yannis LADIRE</t>
  </si>
  <si>
    <t>David OLIVA</t>
  </si>
  <si>
    <t>Jonathan GUERDOUX</t>
  </si>
  <si>
    <t>Moussa ABOUBACAR</t>
  </si>
  <si>
    <t>Marius ISOARDI</t>
  </si>
  <si>
    <t>Anaïs ROUX</t>
  </si>
  <si>
    <t>Marc Antoine</t>
  </si>
  <si>
    <t>Vincent DOUGOUD</t>
  </si>
  <si>
    <t>Martin BOURRELI</t>
  </si>
  <si>
    <t>Boris BRIAND</t>
  </si>
  <si>
    <t>Jauffrey SAVINO</t>
  </si>
  <si>
    <t>Mohamed LATARSA</t>
  </si>
  <si>
    <t>Alexandre LIGER</t>
  </si>
  <si>
    <t>William COSTA</t>
  </si>
  <si>
    <t>Matthieu CABOURNIN</t>
  </si>
  <si>
    <t>Rida OUANNAS</t>
  </si>
  <si>
    <t>Observations</t>
  </si>
  <si>
    <t>TRAJET ALLER (Heures)
Soustraire directement 1,5h - A préciser dans obervations</t>
  </si>
  <si>
    <t>Panier 
repas</t>
  </si>
  <si>
    <t>Total H
 de jour</t>
  </si>
  <si>
    <t>Total H
 de nuit</t>
  </si>
  <si>
    <r>
      <t xml:space="preserve">Soir </t>
    </r>
    <r>
      <rPr>
        <b/>
        <sz val="11"/>
        <color rgb="FFFF0000"/>
        <rFont val="Trebuchet MS"/>
        <family val="2"/>
      </rPr>
      <t>(nuit : 21h à 6h)</t>
    </r>
  </si>
  <si>
    <t>TRAJET RETOUR (Heures)
Soustraire directement 1,5h - A préciser dans obervations</t>
  </si>
  <si>
    <t xml:space="preserve">EXPLICATION DE LA SAISIE
Trajet aller et retour = Soustraire directement par trajet les 1,5 heures de la convention. Au cas ou une partie du trajet serait à prendre en compte préciser dans observation (Retour matos, dépose géloses... etc).
Les heures de trajet ne sont à renseigner qu'en cas de début ou fin de journée. Dans le cas d'un retour de chantier à midi, le trajet est à compter en heure de travail normal.
Pause Midi = 1 heure de pause obligatoire. Si vous ne la prenez pas (Exemple heure fin de matinée 12h - Heure début d'après midi 12h30, 30 minutes ne seront pas payées automatiquement)
Panier Repas = Mettre 1 pour toute journée de travail supérieur à 5 heures. Mettre 0 si repas payé par un responsable (Sauf s'il est explicitement offert)
Heures Matin / Après midi / Soir = Saisir heure début et heure fin pour chaque demi journée (La colonne heure soir est à remplir uniquement pour les heures entre 21h et 5h, en dehors de se créneau, laisser la case à 0:00)
Prime weekend = Saisir 1 si samedi ou Dimanche travaillé, Sinon 0
Congés Payés = En cas de CP, indiqué 8h-12h et 13h-17h en indiquant dans observation CP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</si>
</sst>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6" formatCode="0.00&quot; h&quot;"/>
  </numFmts>
  <fonts count="19" x14ac:knownFonts="1">
    <font>
      <sz val="10"/>
      <name val="Arial"/>
    </font>
    <font>
      <b/>
      <sz val="20"/>
      <name val="Trebuchet MS"/>
      <family val="2"/>
    </font>
    <font>
      <sz val="10"/>
      <name val="Trebuchet MS"/>
      <family val="2"/>
    </font>
    <font>
      <b/>
      <sz val="12"/>
      <name val="Trebuchet MS"/>
      <family val="2"/>
    </font>
    <font>
      <b/>
      <sz val="16"/>
      <name val="Trebuchet MS"/>
      <family val="2"/>
    </font>
    <font>
      <b/>
      <sz val="16"/>
      <color rgb="FFFF0000"/>
      <name val="Trebuchet MS"/>
      <family val="2"/>
    </font>
    <font>
      <b/>
      <sz val="16"/>
      <color rgb="FF00B050"/>
      <name val="Trebuchet MS"/>
      <family val="2"/>
    </font>
    <font>
      <b/>
      <u/>
      <sz val="11"/>
      <color rgb="FFFF0000"/>
      <name val="Trebuchet MS"/>
      <family val="2"/>
    </font>
    <font>
      <sz val="10"/>
      <color rgb="FFFF0000"/>
      <name val="Trebuchet MS"/>
      <family val="2"/>
    </font>
    <font>
      <sz val="11"/>
      <name val="Trebuchet MS"/>
      <family val="2"/>
    </font>
    <font>
      <sz val="10"/>
      <color theme="0"/>
      <name val="Trebuchet MS"/>
      <family val="2"/>
    </font>
    <font>
      <b/>
      <sz val="16"/>
      <color theme="0"/>
      <name val="Trebuchet MS"/>
      <family val="2"/>
    </font>
    <font>
      <b/>
      <sz val="14"/>
      <color rgb="FF00B0F0"/>
      <name val="Trebuchet MS"/>
      <family val="2"/>
    </font>
    <font>
      <b/>
      <sz val="16"/>
      <color rgb="FF00B0F0"/>
      <name val="Trebuchet MS"/>
      <family val="2"/>
    </font>
    <font>
      <b/>
      <sz val="11"/>
      <name val="Trebuchet MS"/>
      <family val="2"/>
    </font>
    <font>
      <b/>
      <sz val="11"/>
      <color rgb="FFFF0000"/>
      <name val="Trebuchet MS"/>
      <family val="2"/>
    </font>
    <font>
      <b/>
      <sz val="11"/>
      <color rgb="FF00B0F0"/>
      <name val="Trebuchet MS"/>
      <family val="2"/>
    </font>
    <font>
      <b/>
      <sz val="11"/>
      <color theme="1"/>
      <name val="Trebuchet MS"/>
      <family val="2"/>
    </font>
    <font>
      <b/>
      <sz val="10"/>
      <color rgb="FF00B050"/>
      <name val="Trebuchet MS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rgb="FF000000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14" fontId="5" fillId="0" borderId="0" xfId="0" applyNumberFormat="1" applyFont="1"/>
    <xf numFmtId="0" fontId="4" fillId="0" borderId="3" xfId="0" applyFont="1" applyBorder="1"/>
    <xf numFmtId="0" fontId="4" fillId="0" borderId="0" xfId="0" applyFont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0" borderId="0" xfId="0" applyFont="1"/>
    <xf numFmtId="14" fontId="5" fillId="0" borderId="0" xfId="0" applyNumberFormat="1" applyFont="1" applyAlignment="1">
      <alignment horizontal="center"/>
    </xf>
    <xf numFmtId="0" fontId="2" fillId="4" borderId="0" xfId="0" applyFont="1" applyFill="1" applyAlignment="1">
      <alignment horizontal="left" vertical="top" wrapText="1"/>
    </xf>
    <xf numFmtId="0" fontId="2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9" fontId="9" fillId="0" borderId="3" xfId="0" applyNumberFormat="1" applyFont="1" applyBorder="1" applyAlignment="1">
      <alignment horizontal="center" vertical="center"/>
    </xf>
    <xf numFmtId="9" fontId="9" fillId="0" borderId="2" xfId="0" applyNumberFormat="1" applyFont="1" applyBorder="1" applyAlignment="1">
      <alignment horizontal="center" vertical="center"/>
    </xf>
    <xf numFmtId="9" fontId="9" fillId="0" borderId="4" xfId="0" applyNumberFormat="1" applyFont="1" applyBorder="1" applyAlignment="1">
      <alignment horizontal="center" vertical="center"/>
    </xf>
    <xf numFmtId="0" fontId="12" fillId="5" borderId="0" xfId="0" applyFont="1" applyFill="1" applyAlignment="1">
      <alignment horizontal="left"/>
    </xf>
    <xf numFmtId="14" fontId="13" fillId="5" borderId="1" xfId="0" applyNumberFormat="1" applyFont="1" applyFill="1" applyBorder="1"/>
    <xf numFmtId="0" fontId="2" fillId="6" borderId="0" xfId="0" applyFont="1" applyFill="1" applyAlignment="1">
      <alignment wrapText="1"/>
    </xf>
    <xf numFmtId="2" fontId="9" fillId="6" borderId="0" xfId="0" applyNumberFormat="1" applyFont="1" applyFill="1" applyAlignment="1">
      <alignment horizontal="center" vertical="center"/>
    </xf>
    <xf numFmtId="0" fontId="9" fillId="0" borderId="0" xfId="0" applyFont="1"/>
    <xf numFmtId="0" fontId="14" fillId="0" borderId="0" xfId="0" applyFont="1" applyAlignment="1">
      <alignment vertical="center"/>
    </xf>
    <xf numFmtId="0" fontId="9" fillId="0" borderId="13" xfId="0" applyFont="1" applyBorder="1" applyAlignment="1">
      <alignment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top"/>
    </xf>
    <xf numFmtId="0" fontId="7" fillId="0" borderId="8" xfId="0" applyFont="1" applyBorder="1" applyAlignment="1">
      <alignment horizontal="center" vertical="top"/>
    </xf>
    <xf numFmtId="0" fontId="7" fillId="0" borderId="2" xfId="0" applyFont="1" applyBorder="1" applyAlignment="1">
      <alignment horizontal="center" vertical="top"/>
    </xf>
    <xf numFmtId="0" fontId="7" fillId="0" borderId="10" xfId="0" applyFont="1" applyBorder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7" fillId="0" borderId="11" xfId="0" applyFont="1" applyBorder="1" applyAlignment="1">
      <alignment horizontal="center" vertical="top"/>
    </xf>
    <xf numFmtId="0" fontId="7" fillId="0" borderId="12" xfId="0" applyFont="1" applyBorder="1" applyAlignment="1">
      <alignment horizontal="center" vertical="top"/>
    </xf>
    <xf numFmtId="0" fontId="7" fillId="0" borderId="4" xfId="0" applyFont="1" applyBorder="1" applyAlignment="1">
      <alignment horizontal="center" vertical="top"/>
    </xf>
    <xf numFmtId="164" fontId="16" fillId="0" borderId="20" xfId="0" applyNumberFormat="1" applyFont="1" applyBorder="1" applyAlignment="1">
      <alignment horizontal="center" vertical="center"/>
    </xf>
    <xf numFmtId="164" fontId="16" fillId="0" borderId="23" xfId="0" applyNumberFormat="1" applyFont="1" applyBorder="1" applyAlignment="1">
      <alignment horizontal="center" vertical="center"/>
    </xf>
    <xf numFmtId="0" fontId="14" fillId="2" borderId="13" xfId="0" applyFont="1" applyFill="1" applyBorder="1" applyAlignment="1">
      <alignment vertical="center"/>
    </xf>
    <xf numFmtId="0" fontId="14" fillId="2" borderId="14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center" vertical="center" wrapText="1"/>
    </xf>
    <xf numFmtId="0" fontId="14" fillId="2" borderId="13" xfId="0" applyFont="1" applyFill="1" applyBorder="1" applyAlignment="1">
      <alignment horizontal="center" vertical="center" wrapText="1"/>
    </xf>
    <xf numFmtId="0" fontId="14" fillId="2" borderId="13" xfId="0" applyFont="1" applyFill="1" applyBorder="1" applyAlignment="1">
      <alignment horizontal="center" vertical="center"/>
    </xf>
    <xf numFmtId="0" fontId="14" fillId="2" borderId="16" xfId="0" applyFont="1" applyFill="1" applyBorder="1" applyAlignment="1">
      <alignment horizontal="centerContinuous" vertical="center"/>
    </xf>
    <xf numFmtId="0" fontId="14" fillId="2" borderId="17" xfId="0" applyFont="1" applyFill="1" applyBorder="1" applyAlignment="1">
      <alignment horizontal="centerContinuous" vertical="center"/>
    </xf>
    <xf numFmtId="0" fontId="14" fillId="2" borderId="18" xfId="0" applyFont="1" applyFill="1" applyBorder="1" applyAlignment="1">
      <alignment horizontal="centerContinuous" vertical="center"/>
    </xf>
    <xf numFmtId="0" fontId="9" fillId="2" borderId="18" xfId="0" applyFont="1" applyFill="1" applyBorder="1" applyAlignment="1">
      <alignment horizontal="centerContinuous"/>
    </xf>
    <xf numFmtId="164" fontId="16" fillId="5" borderId="19" xfId="0" applyNumberFormat="1" applyFont="1" applyFill="1" applyBorder="1" applyAlignment="1">
      <alignment horizontal="center" vertical="center"/>
    </xf>
    <xf numFmtId="164" fontId="16" fillId="5" borderId="13" xfId="0" applyNumberFormat="1" applyFont="1" applyFill="1" applyBorder="1" applyAlignment="1">
      <alignment horizontal="center" vertical="center"/>
    </xf>
    <xf numFmtId="164" fontId="16" fillId="5" borderId="21" xfId="0" applyNumberFormat="1" applyFont="1" applyFill="1" applyBorder="1" applyAlignment="1">
      <alignment horizontal="center" vertical="center"/>
    </xf>
    <xf numFmtId="164" fontId="16" fillId="5" borderId="22" xfId="0" applyNumberFormat="1" applyFont="1" applyFill="1" applyBorder="1" applyAlignment="1">
      <alignment horizontal="center" vertical="center"/>
    </xf>
    <xf numFmtId="166" fontId="16" fillId="5" borderId="14" xfId="0" applyNumberFormat="1" applyFont="1" applyFill="1" applyBorder="1" applyAlignment="1">
      <alignment horizontal="center" vertical="center"/>
    </xf>
    <xf numFmtId="166" fontId="16" fillId="5" borderId="15" xfId="0" applyNumberFormat="1" applyFont="1" applyFill="1" applyBorder="1" applyAlignment="1">
      <alignment horizontal="center" vertical="center"/>
    </xf>
    <xf numFmtId="0" fontId="16" fillId="5" borderId="13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vertical="top" wrapText="1"/>
    </xf>
    <xf numFmtId="0" fontId="18" fillId="8" borderId="8" xfId="0" applyFont="1" applyFill="1" applyBorder="1" applyAlignment="1">
      <alignment horizontal="left" vertical="top" wrapText="1"/>
    </xf>
    <xf numFmtId="0" fontId="18" fillId="8" borderId="0" xfId="0" applyFont="1" applyFill="1" applyBorder="1" applyAlignment="1">
      <alignment horizontal="left" vertical="top" wrapText="1"/>
    </xf>
    <xf numFmtId="166" fontId="17" fillId="9" borderId="13" xfId="0" applyNumberFormat="1" applyFont="1" applyFill="1" applyBorder="1" applyAlignment="1">
      <alignment horizontal="center" vertical="center"/>
    </xf>
    <xf numFmtId="2" fontId="9" fillId="7" borderId="8" xfId="0" applyNumberFormat="1" applyFont="1" applyFill="1" applyBorder="1" applyAlignment="1">
      <alignment horizontal="center" vertical="center"/>
    </xf>
    <xf numFmtId="2" fontId="9" fillId="7" borderId="0" xfId="0" applyNumberFormat="1" applyFont="1" applyFill="1" applyAlignment="1">
      <alignment horizontal="center" vertical="center"/>
    </xf>
    <xf numFmtId="2" fontId="9" fillId="7" borderId="12" xfId="0" applyNumberFormat="1" applyFont="1" applyFill="1" applyBorder="1" applyAlignment="1">
      <alignment horizontal="center" vertical="center"/>
    </xf>
    <xf numFmtId="2" fontId="9" fillId="10" borderId="0" xfId="0" applyNumberFormat="1" applyFont="1" applyFill="1" applyAlignment="1">
      <alignment horizontal="center" vertical="center"/>
    </xf>
    <xf numFmtId="0" fontId="2" fillId="11" borderId="7" xfId="0" applyFont="1" applyFill="1" applyBorder="1" applyAlignment="1">
      <alignment vertical="center"/>
    </xf>
    <xf numFmtId="0" fontId="2" fillId="11" borderId="10" xfId="0" applyFont="1" applyFill="1" applyBorder="1" applyAlignment="1">
      <alignment vertical="center"/>
    </xf>
    <xf numFmtId="0" fontId="2" fillId="11" borderId="1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5FFE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FA13FE-C156-4EA7-A2DA-D8D1EE49A5F0}" name="Tableau1" displayName="Tableau1" ref="A1:B44" totalsRowShown="0">
  <autoFilter ref="A1:B44" xr:uid="{3EFA13FE-C156-4EA7-A2DA-D8D1EE49A5F0}"/>
  <tableColumns count="2">
    <tableColumn id="1" xr3:uid="{7120DD1B-F9EB-4875-9CB6-E950AEA1C56B}" name="Techniciens"/>
    <tableColumn id="2" xr3:uid="{138AC2BD-891C-4BFF-B5E8-55A641FBA955}" name="Véhicules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13B59-7D79-43B7-8798-204240F0EFD5}">
  <sheetPr>
    <pageSetUpPr fitToPage="1"/>
  </sheetPr>
  <dimension ref="A1:W33"/>
  <sheetViews>
    <sheetView showGridLines="0" tabSelected="1" topLeftCell="A15" zoomScaleNormal="100" workbookViewId="0">
      <selection activeCell="L5" sqref="L5:P5"/>
    </sheetView>
  </sheetViews>
  <sheetFormatPr baseColWidth="10" defaultColWidth="11.42578125" defaultRowHeight="15" x14ac:dyDescent="0.3"/>
  <cols>
    <col min="1" max="1" width="11.85546875" style="2" customWidth="1"/>
    <col min="2" max="2" width="16.28515625" style="2" customWidth="1"/>
    <col min="3" max="4" width="11.85546875" style="2" customWidth="1"/>
    <col min="5" max="5" width="29.85546875" style="2" customWidth="1"/>
    <col min="6" max="7" width="11.85546875" style="2" customWidth="1"/>
    <col min="8" max="8" width="29.85546875" style="2" customWidth="1"/>
    <col min="9" max="10" width="11.85546875" style="2" customWidth="1"/>
    <col min="11" max="11" width="29.85546875" style="2" customWidth="1"/>
    <col min="12" max="12" width="15" style="2" customWidth="1"/>
    <col min="13" max="15" width="9" style="2" customWidth="1"/>
    <col min="16" max="16" width="35.42578125" style="2" customWidth="1"/>
    <col min="17" max="17" width="19.85546875" style="2" bestFit="1" customWidth="1"/>
    <col min="18" max="18" width="14.140625" style="2" bestFit="1" customWidth="1"/>
    <col min="19" max="19" width="13.7109375" style="2" bestFit="1" customWidth="1"/>
    <col min="20" max="20" width="13.42578125" style="2" bestFit="1" customWidth="1"/>
    <col min="21" max="21" width="9.5703125" style="2" customWidth="1"/>
    <col min="22" max="22" width="24.140625" style="2" customWidth="1"/>
    <col min="23" max="23" width="9.28515625" style="15" customWidth="1"/>
    <col min="24" max="16384" width="11.42578125" style="2"/>
  </cols>
  <sheetData>
    <row r="1" spans="1:23" ht="28.5" thickBot="1" x14ac:dyDescent="0.5">
      <c r="A1" s="1" t="s">
        <v>0</v>
      </c>
      <c r="L1" s="22"/>
    </row>
    <row r="2" spans="1:23" s="4" customFormat="1" ht="21.75" thickBot="1" x14ac:dyDescent="0.4">
      <c r="A2" s="3" t="s">
        <v>1</v>
      </c>
      <c r="B2" s="20">
        <f>_xlfn.ISOWEEKNUM(G2)</f>
        <v>44</v>
      </c>
      <c r="E2" s="4" t="s">
        <v>2</v>
      </c>
      <c r="G2" s="21">
        <v>45593</v>
      </c>
      <c r="H2" s="2"/>
      <c r="I2" s="2"/>
      <c r="J2" s="5"/>
      <c r="N2" s="2"/>
      <c r="O2" s="2"/>
      <c r="P2" s="6" t="s">
        <v>3</v>
      </c>
      <c r="Q2" s="21">
        <v>45599</v>
      </c>
      <c r="R2" s="12"/>
      <c r="W2" s="16"/>
    </row>
    <row r="3" spans="1:23" s="4" customFormat="1" ht="21" x14ac:dyDescent="0.35">
      <c r="W3" s="16"/>
    </row>
    <row r="4" spans="1:23" s="4" customFormat="1" ht="21.75" thickBot="1" x14ac:dyDescent="0.4">
      <c r="W4" s="16"/>
    </row>
    <row r="5" spans="1:23" s="7" customFormat="1" ht="21.75" thickBot="1" x14ac:dyDescent="0.25">
      <c r="A5" s="27" t="s">
        <v>4</v>
      </c>
      <c r="B5" s="28"/>
      <c r="C5" s="29"/>
      <c r="D5" s="30" t="s">
        <v>32</v>
      </c>
      <c r="E5" s="31"/>
      <c r="F5" s="31"/>
      <c r="G5" s="31"/>
      <c r="H5" s="31"/>
      <c r="I5" s="31"/>
      <c r="J5" s="31"/>
      <c r="K5" s="32"/>
      <c r="L5" s="27" t="s">
        <v>5</v>
      </c>
      <c r="M5" s="28"/>
      <c r="N5" s="28"/>
      <c r="O5" s="28"/>
      <c r="P5" s="29"/>
      <c r="Q5" s="30" t="str">
        <f>_xlfn.XLOOKUP(D5,Liste!$A$2:$A$44,Liste!$B$2:$B$44,"")</f>
        <v>AS 399 BW</v>
      </c>
      <c r="R5" s="31"/>
      <c r="S5" s="31"/>
      <c r="T5" s="31"/>
      <c r="U5" s="31"/>
      <c r="V5" s="32"/>
      <c r="W5" s="16"/>
    </row>
    <row r="6" spans="1:23" s="7" customFormat="1" ht="21.75" thickBot="1" x14ac:dyDescent="0.25">
      <c r="A6" s="8"/>
      <c r="B6" s="8"/>
      <c r="C6" s="8"/>
      <c r="D6" s="9"/>
      <c r="E6" s="9"/>
      <c r="F6" s="9"/>
      <c r="G6" s="9"/>
      <c r="H6" s="9"/>
      <c r="I6" s="9"/>
      <c r="J6" s="9"/>
      <c r="K6" s="9"/>
      <c r="L6" s="8"/>
      <c r="M6" s="8"/>
      <c r="N6" s="8"/>
      <c r="O6" s="8"/>
      <c r="P6" s="8"/>
      <c r="Q6" s="10"/>
      <c r="R6" s="10"/>
      <c r="S6" s="10"/>
      <c r="T6" s="10"/>
      <c r="U6" s="10"/>
      <c r="V6" s="10"/>
      <c r="W6" s="16"/>
    </row>
    <row r="7" spans="1:23" s="7" customFormat="1" ht="21.75" thickBot="1" x14ac:dyDescent="0.25">
      <c r="A7" s="27" t="s">
        <v>6</v>
      </c>
      <c r="B7" s="28"/>
      <c r="C7" s="29"/>
      <c r="D7" s="30"/>
      <c r="E7" s="31"/>
      <c r="F7" s="31"/>
      <c r="G7" s="31"/>
      <c r="H7" s="31"/>
      <c r="I7" s="31"/>
      <c r="J7" s="31"/>
      <c r="K7" s="32"/>
      <c r="L7" s="27" t="s">
        <v>7</v>
      </c>
      <c r="M7" s="28"/>
      <c r="N7" s="28"/>
      <c r="O7" s="28"/>
      <c r="P7" s="29"/>
      <c r="Q7" s="30"/>
      <c r="R7" s="31"/>
      <c r="S7" s="31"/>
      <c r="T7" s="31"/>
      <c r="U7" s="31"/>
      <c r="V7" s="32"/>
      <c r="W7" s="16"/>
    </row>
    <row r="10" spans="1:23" x14ac:dyDescent="0.3">
      <c r="A10" s="13"/>
      <c r="B10" s="13"/>
      <c r="C10" s="13"/>
      <c r="D10" s="13"/>
      <c r="E10" s="13"/>
      <c r="F10" s="13"/>
      <c r="G10" s="13"/>
      <c r="H10" s="13"/>
      <c r="I10" s="13"/>
      <c r="Q10" s="14"/>
      <c r="R10" s="14"/>
      <c r="S10" s="14"/>
      <c r="T10" s="14"/>
      <c r="U10" s="14"/>
      <c r="V10" s="14"/>
    </row>
    <row r="13" spans="1:23" ht="15.75" thickBot="1" x14ac:dyDescent="0.35"/>
    <row r="14" spans="1:23" ht="16.5" x14ac:dyDescent="0.3">
      <c r="A14" s="24"/>
      <c r="B14" s="24"/>
      <c r="C14" s="55" t="s">
        <v>9</v>
      </c>
      <c r="D14" s="56"/>
      <c r="E14" s="57"/>
      <c r="F14" s="55" t="s">
        <v>10</v>
      </c>
      <c r="G14" s="56"/>
      <c r="H14" s="57"/>
      <c r="I14" s="55" t="s">
        <v>101</v>
      </c>
      <c r="J14" s="56"/>
      <c r="K14" s="58"/>
      <c r="L14" s="24"/>
      <c r="M14" s="24"/>
      <c r="N14" s="24"/>
      <c r="O14" s="24"/>
      <c r="P14" s="24"/>
      <c r="Q14" s="15"/>
      <c r="W14" s="2"/>
    </row>
    <row r="15" spans="1:23" ht="135" customHeight="1" x14ac:dyDescent="0.3">
      <c r="A15" s="25"/>
      <c r="B15" s="48" t="s">
        <v>97</v>
      </c>
      <c r="C15" s="49" t="s">
        <v>12</v>
      </c>
      <c r="D15" s="50" t="s">
        <v>13</v>
      </c>
      <c r="E15" s="51" t="s">
        <v>11</v>
      </c>
      <c r="F15" s="49" t="s">
        <v>12</v>
      </c>
      <c r="G15" s="50" t="s">
        <v>13</v>
      </c>
      <c r="H15" s="51" t="s">
        <v>11</v>
      </c>
      <c r="I15" s="49" t="s">
        <v>12</v>
      </c>
      <c r="J15" s="50" t="s">
        <v>13</v>
      </c>
      <c r="K15" s="51" t="s">
        <v>11</v>
      </c>
      <c r="L15" s="48" t="s">
        <v>102</v>
      </c>
      <c r="M15" s="52" t="s">
        <v>98</v>
      </c>
      <c r="N15" s="53" t="s">
        <v>99</v>
      </c>
      <c r="O15" s="53" t="s">
        <v>100</v>
      </c>
      <c r="P15" s="54" t="s">
        <v>96</v>
      </c>
      <c r="Q15" s="15"/>
      <c r="W15" s="2"/>
    </row>
    <row r="16" spans="1:23" ht="36.75" customHeight="1" x14ac:dyDescent="0.3">
      <c r="A16" s="47" t="s">
        <v>8</v>
      </c>
      <c r="B16" s="63">
        <v>1</v>
      </c>
      <c r="C16" s="59">
        <v>0.33333333333333331</v>
      </c>
      <c r="D16" s="60">
        <v>0.45833333333333331</v>
      </c>
      <c r="E16" s="45"/>
      <c r="F16" s="59"/>
      <c r="G16" s="60"/>
      <c r="H16" s="45"/>
      <c r="I16" s="59"/>
      <c r="J16" s="60"/>
      <c r="K16" s="45"/>
      <c r="L16" s="64">
        <v>1</v>
      </c>
      <c r="M16" s="65">
        <f>IF(N16&gt;4,1,0)</f>
        <v>0</v>
      </c>
      <c r="N16" s="69">
        <f t="shared" ref="N16:N22" si="0">(D16-C16+G16-F16+(J16-I16-O16/24)+(J16&lt;I16)*1)*24</f>
        <v>3</v>
      </c>
      <c r="O16" s="69">
        <v>0</v>
      </c>
      <c r="P16" s="26"/>
      <c r="Q16" s="15"/>
      <c r="W16" s="2"/>
    </row>
    <row r="17" spans="1:20" ht="36.75" customHeight="1" x14ac:dyDescent="0.3">
      <c r="A17" s="47" t="s">
        <v>14</v>
      </c>
      <c r="B17" s="63">
        <v>1</v>
      </c>
      <c r="C17" s="59">
        <v>0.32291666666666669</v>
      </c>
      <c r="D17" s="60">
        <v>0.5</v>
      </c>
      <c r="E17" s="45"/>
      <c r="F17" s="59">
        <v>0.53125</v>
      </c>
      <c r="G17" s="60">
        <v>0.65625</v>
      </c>
      <c r="H17" s="45"/>
      <c r="I17" s="59"/>
      <c r="J17" s="60"/>
      <c r="K17" s="45"/>
      <c r="L17" s="64">
        <v>1</v>
      </c>
      <c r="M17" s="65">
        <f t="shared" ref="M17:M22" si="1">IF(N17&gt;4,1,0)</f>
        <v>1</v>
      </c>
      <c r="N17" s="69">
        <f t="shared" si="0"/>
        <v>7.2499999999999982</v>
      </c>
      <c r="O17" s="69">
        <v>0</v>
      </c>
      <c r="P17" s="26"/>
    </row>
    <row r="18" spans="1:20" ht="36.75" customHeight="1" x14ac:dyDescent="0.3">
      <c r="A18" s="47" t="s">
        <v>15</v>
      </c>
      <c r="B18" s="63">
        <v>1</v>
      </c>
      <c r="C18" s="59">
        <v>0.32291666666666669</v>
      </c>
      <c r="D18" s="60">
        <v>0.51041666666666663</v>
      </c>
      <c r="E18" s="45"/>
      <c r="F18" s="59">
        <v>0.54166666666666663</v>
      </c>
      <c r="G18" s="60">
        <v>0.66666666666666663</v>
      </c>
      <c r="H18" s="45"/>
      <c r="I18" s="59"/>
      <c r="J18" s="60"/>
      <c r="K18" s="45"/>
      <c r="L18" s="64">
        <v>1</v>
      </c>
      <c r="M18" s="65">
        <f t="shared" si="1"/>
        <v>1</v>
      </c>
      <c r="N18" s="69">
        <f t="shared" si="0"/>
        <v>7.4999999999999973</v>
      </c>
      <c r="O18" s="69">
        <v>0</v>
      </c>
      <c r="P18" s="26"/>
    </row>
    <row r="19" spans="1:20" ht="36.75" customHeight="1" x14ac:dyDescent="0.3">
      <c r="A19" s="47" t="s">
        <v>16</v>
      </c>
      <c r="B19" s="63">
        <v>1</v>
      </c>
      <c r="C19" s="59">
        <v>0.33333333333333331</v>
      </c>
      <c r="D19" s="60">
        <v>0.51041666666666663</v>
      </c>
      <c r="E19" s="45"/>
      <c r="F19" s="59">
        <v>0.54166666666666663</v>
      </c>
      <c r="G19" s="60">
        <v>0.65625</v>
      </c>
      <c r="H19" s="45"/>
      <c r="I19" s="59"/>
      <c r="J19" s="60"/>
      <c r="K19" s="45"/>
      <c r="L19" s="64">
        <v>1</v>
      </c>
      <c r="M19" s="65">
        <f t="shared" si="1"/>
        <v>1</v>
      </c>
      <c r="N19" s="69">
        <f t="shared" si="0"/>
        <v>6.9999999999999991</v>
      </c>
      <c r="O19" s="69">
        <v>0</v>
      </c>
      <c r="P19" s="26"/>
    </row>
    <row r="20" spans="1:20" ht="36.75" customHeight="1" x14ac:dyDescent="0.3">
      <c r="A20" s="47" t="s">
        <v>17</v>
      </c>
      <c r="B20" s="63"/>
      <c r="C20" s="59"/>
      <c r="D20" s="60"/>
      <c r="E20" s="45"/>
      <c r="F20" s="59"/>
      <c r="G20" s="60"/>
      <c r="H20" s="45"/>
      <c r="I20" s="59"/>
      <c r="J20" s="60"/>
      <c r="K20" s="45"/>
      <c r="L20" s="64"/>
      <c r="M20" s="65">
        <f t="shared" si="1"/>
        <v>0</v>
      </c>
      <c r="N20" s="69">
        <f t="shared" si="0"/>
        <v>0</v>
      </c>
      <c r="O20" s="69">
        <f>MIN(29,J20*24+(J20&lt;=TIME(12,0,0))*24)-MAX(21,I20*24+(I20&lt;=TIME(12,0,0))*24)</f>
        <v>0</v>
      </c>
      <c r="P20" s="26"/>
    </row>
    <row r="21" spans="1:20" ht="36.75" customHeight="1" x14ac:dyDescent="0.3">
      <c r="A21" s="47" t="s">
        <v>18</v>
      </c>
      <c r="B21" s="63"/>
      <c r="C21" s="59"/>
      <c r="D21" s="60"/>
      <c r="E21" s="45"/>
      <c r="F21" s="59"/>
      <c r="G21" s="60"/>
      <c r="H21" s="45"/>
      <c r="I21" s="59"/>
      <c r="J21" s="60"/>
      <c r="K21" s="45"/>
      <c r="L21" s="64"/>
      <c r="M21" s="65">
        <f t="shared" si="1"/>
        <v>0</v>
      </c>
      <c r="N21" s="69">
        <f t="shared" si="0"/>
        <v>0</v>
      </c>
      <c r="O21" s="69">
        <v>0</v>
      </c>
      <c r="P21" s="26"/>
      <c r="S21" s="11"/>
      <c r="T21" s="11"/>
    </row>
    <row r="22" spans="1:20" ht="36.75" customHeight="1" thickBot="1" x14ac:dyDescent="0.35">
      <c r="A22" s="47" t="s">
        <v>19</v>
      </c>
      <c r="B22" s="63"/>
      <c r="C22" s="61"/>
      <c r="D22" s="62"/>
      <c r="E22" s="46"/>
      <c r="F22" s="61"/>
      <c r="G22" s="62"/>
      <c r="H22" s="46"/>
      <c r="I22" s="61"/>
      <c r="J22" s="62"/>
      <c r="K22" s="46"/>
      <c r="L22" s="64"/>
      <c r="M22" s="65">
        <f t="shared" si="1"/>
        <v>0</v>
      </c>
      <c r="N22" s="69">
        <f t="shared" si="0"/>
        <v>0</v>
      </c>
      <c r="O22" s="69">
        <v>0</v>
      </c>
      <c r="P22" s="26"/>
    </row>
    <row r="23" spans="1:20" ht="15.75" thickBot="1" x14ac:dyDescent="0.35"/>
    <row r="24" spans="1:20" ht="18" customHeight="1" thickBot="1" x14ac:dyDescent="0.35">
      <c r="A24" s="67" t="s">
        <v>103</v>
      </c>
      <c r="B24" s="67"/>
      <c r="C24" s="67"/>
      <c r="D24" s="67"/>
      <c r="E24" s="67"/>
      <c r="F24" s="67"/>
      <c r="G24" s="67"/>
      <c r="H24" s="67"/>
      <c r="I24" s="67"/>
      <c r="J24" s="67"/>
      <c r="K24" s="33" t="s">
        <v>20</v>
      </c>
      <c r="L24" s="34"/>
      <c r="M24" s="35"/>
      <c r="N24" s="33" t="s">
        <v>21</v>
      </c>
      <c r="O24" s="34"/>
      <c r="P24" s="35"/>
    </row>
    <row r="25" spans="1:20" ht="18" customHeight="1" thickBot="1" x14ac:dyDescent="0.35">
      <c r="A25" s="68"/>
      <c r="B25" s="68"/>
      <c r="C25" s="68"/>
      <c r="D25" s="68"/>
      <c r="E25" s="68"/>
      <c r="F25" s="68"/>
      <c r="G25" s="68"/>
      <c r="H25" s="68"/>
      <c r="I25" s="68"/>
      <c r="J25" s="68"/>
      <c r="K25" s="74" t="s">
        <v>22</v>
      </c>
      <c r="L25" s="70">
        <f>SUM(N16:N22)</f>
        <v>24.749999999999996</v>
      </c>
      <c r="M25" s="18">
        <v>0</v>
      </c>
      <c r="N25" s="36"/>
      <c r="O25" s="37"/>
      <c r="P25" s="38"/>
    </row>
    <row r="26" spans="1:20" ht="16.5" customHeight="1" x14ac:dyDescent="0.3">
      <c r="A26" s="68"/>
      <c r="B26" s="68"/>
      <c r="C26" s="68"/>
      <c r="D26" s="68"/>
      <c r="E26" s="68"/>
      <c r="F26" s="68"/>
      <c r="G26" s="68"/>
      <c r="H26" s="68"/>
      <c r="I26" s="68"/>
      <c r="J26" s="68"/>
      <c r="K26" s="75" t="s">
        <v>23</v>
      </c>
      <c r="L26" s="70">
        <f>SUM(O16:O22)</f>
        <v>0</v>
      </c>
      <c r="M26" s="17">
        <v>1.2</v>
      </c>
      <c r="N26" s="39"/>
      <c r="O26" s="40"/>
      <c r="P26" s="41"/>
    </row>
    <row r="27" spans="1:20" ht="18" customHeight="1" x14ac:dyDescent="0.3">
      <c r="A27" s="68"/>
      <c r="B27" s="68"/>
      <c r="C27" s="68"/>
      <c r="D27" s="68"/>
      <c r="E27" s="68"/>
      <c r="F27" s="68"/>
      <c r="G27" s="68"/>
      <c r="H27" s="68"/>
      <c r="I27" s="68"/>
      <c r="J27" s="68"/>
      <c r="K27" s="75" t="s">
        <v>24</v>
      </c>
      <c r="L27" s="23" t="b">
        <f>IF(((L25+L26)-43)&gt;0,8)</f>
        <v>0</v>
      </c>
      <c r="M27" s="17">
        <v>1.25</v>
      </c>
      <c r="N27" s="39"/>
      <c r="O27" s="40"/>
      <c r="P27" s="41"/>
    </row>
    <row r="28" spans="1:20" ht="18" customHeight="1" x14ac:dyDescent="0.3">
      <c r="A28" s="68"/>
      <c r="B28" s="68"/>
      <c r="C28" s="68"/>
      <c r="D28" s="68"/>
      <c r="E28" s="68"/>
      <c r="F28" s="68"/>
      <c r="G28" s="68"/>
      <c r="H28" s="68"/>
      <c r="I28" s="68"/>
      <c r="J28" s="68"/>
      <c r="K28" s="75" t="s">
        <v>25</v>
      </c>
      <c r="L28" s="73">
        <f>IF((W25-43)&gt;0,W25-43,0)</f>
        <v>0</v>
      </c>
      <c r="M28" s="17">
        <v>1.5</v>
      </c>
      <c r="N28" s="39"/>
      <c r="O28" s="40"/>
      <c r="P28" s="41"/>
    </row>
    <row r="29" spans="1:20" ht="18" customHeight="1" x14ac:dyDescent="0.3">
      <c r="A29" s="68"/>
      <c r="B29" s="68"/>
      <c r="C29" s="68"/>
      <c r="D29" s="68"/>
      <c r="E29" s="68"/>
      <c r="F29" s="68"/>
      <c r="G29" s="68"/>
      <c r="H29" s="68"/>
      <c r="I29" s="68"/>
      <c r="J29" s="68"/>
      <c r="K29" s="75" t="s">
        <v>26</v>
      </c>
      <c r="L29" s="71" t="e">
        <f>#REF!</f>
        <v>#REF!</v>
      </c>
      <c r="M29" s="17">
        <v>2</v>
      </c>
      <c r="N29" s="39"/>
      <c r="O29" s="40"/>
      <c r="P29" s="41"/>
    </row>
    <row r="30" spans="1:20" ht="18" customHeight="1" x14ac:dyDescent="0.3">
      <c r="A30" s="68"/>
      <c r="B30" s="68"/>
      <c r="C30" s="68"/>
      <c r="D30" s="68"/>
      <c r="E30" s="68"/>
      <c r="F30" s="68"/>
      <c r="G30" s="68"/>
      <c r="H30" s="68"/>
      <c r="I30" s="68"/>
      <c r="J30" s="68"/>
      <c r="K30" s="75" t="s">
        <v>27</v>
      </c>
      <c r="L30" s="71" t="e">
        <f>#REF!+#REF!+#REF!+#REF!+#REF!+#REF!+#REF!</f>
        <v>#REF!</v>
      </c>
      <c r="M30" s="17" t="s">
        <v>28</v>
      </c>
      <c r="N30" s="39"/>
      <c r="O30" s="40"/>
      <c r="P30" s="41"/>
    </row>
    <row r="31" spans="1:20" ht="18.75" customHeight="1" thickBot="1" x14ac:dyDescent="0.35">
      <c r="A31" s="68"/>
      <c r="B31" s="68"/>
      <c r="C31" s="68"/>
      <c r="D31" s="68"/>
      <c r="E31" s="68"/>
      <c r="F31" s="68"/>
      <c r="G31" s="68"/>
      <c r="H31" s="68"/>
      <c r="I31" s="68"/>
      <c r="J31" s="68"/>
      <c r="K31" s="76" t="s">
        <v>29</v>
      </c>
      <c r="L31" s="72" t="e">
        <f>#REF!+#REF!</f>
        <v>#REF!</v>
      </c>
      <c r="M31" s="19" t="s">
        <v>28</v>
      </c>
      <c r="N31" s="42"/>
      <c r="O31" s="43"/>
      <c r="P31" s="44"/>
    </row>
    <row r="32" spans="1:20" ht="15" customHeight="1" x14ac:dyDescent="0.3">
      <c r="A32" s="68"/>
      <c r="B32" s="68"/>
      <c r="C32" s="68"/>
      <c r="D32" s="68"/>
      <c r="E32" s="68"/>
      <c r="F32" s="68"/>
      <c r="G32" s="68"/>
      <c r="H32" s="68"/>
      <c r="I32" s="68"/>
      <c r="J32" s="68"/>
      <c r="N32" s="66"/>
      <c r="O32" s="66"/>
      <c r="P32" s="66"/>
    </row>
    <row r="33" spans="1:10" ht="15" customHeight="1" x14ac:dyDescent="0.3">
      <c r="A33" s="68"/>
      <c r="B33" s="68"/>
      <c r="C33" s="68"/>
      <c r="D33" s="68"/>
      <c r="E33" s="68"/>
      <c r="F33" s="68"/>
      <c r="G33" s="68"/>
      <c r="H33" s="68"/>
      <c r="I33" s="68"/>
      <c r="J33" s="68"/>
    </row>
  </sheetData>
  <mergeCells count="12">
    <mergeCell ref="A24:J33"/>
    <mergeCell ref="K24:M24"/>
    <mergeCell ref="N24:P24"/>
    <mergeCell ref="N25:P31"/>
    <mergeCell ref="A5:C5"/>
    <mergeCell ref="D5:K5"/>
    <mergeCell ref="L5:P5"/>
    <mergeCell ref="Q5:V5"/>
    <mergeCell ref="A7:C7"/>
    <mergeCell ref="D7:K7"/>
    <mergeCell ref="L7:P7"/>
    <mergeCell ref="Q7:V7"/>
  </mergeCells>
  <dataValidations count="3">
    <dataValidation type="list" allowBlank="1" showInputMessage="1" showErrorMessage="1" sqref="D6:K6 Q6:V6" xr:uid="{328E1F7D-B048-450F-9B93-AD4CFBBFA482}">
      <formula1>#REF!</formula1>
    </dataValidation>
    <dataValidation type="list" allowBlank="1" showInputMessage="1" showErrorMessage="1" sqref="D5:K5" xr:uid="{0B063522-089B-48A6-84BD-E224B33E18FE}">
      <formula1>lstTech</formula1>
    </dataValidation>
    <dataValidation allowBlank="1" showInputMessage="1" showErrorMessage="1" prompt="Soustraire directement 1,5 h si retour matériel ou Microbio - À préciser dans observations" sqref="L16:L22 B16:B22" xr:uid="{FCF73FF4-89A7-4C7B-906C-B74795DBBC06}"/>
  </dataValidations>
  <printOptions horizontalCentered="1" verticalCentered="1"/>
  <pageMargins left="0" right="0" top="0" bottom="0" header="0" footer="0"/>
  <pageSetup paperSize="9" scale="5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4"/>
  <sheetViews>
    <sheetView showGridLines="0" workbookViewId="0">
      <selection activeCell="F32" sqref="F32"/>
    </sheetView>
  </sheetViews>
  <sheetFormatPr baseColWidth="10" defaultColWidth="11.42578125" defaultRowHeight="12.75" x14ac:dyDescent="0.2"/>
  <cols>
    <col min="1" max="2" width="33.28515625" customWidth="1"/>
  </cols>
  <sheetData>
    <row r="1" spans="1:2" x14ac:dyDescent="0.2">
      <c r="A1" t="s">
        <v>30</v>
      </c>
      <c r="B1" t="s">
        <v>31</v>
      </c>
    </row>
    <row r="2" spans="1:2" x14ac:dyDescent="0.2">
      <c r="A2" t="s">
        <v>32</v>
      </c>
      <c r="B2" t="s">
        <v>33</v>
      </c>
    </row>
    <row r="3" spans="1:2" x14ac:dyDescent="0.2">
      <c r="A3" t="s">
        <v>34</v>
      </c>
      <c r="B3" t="s">
        <v>35</v>
      </c>
    </row>
    <row r="4" spans="1:2" x14ac:dyDescent="0.2">
      <c r="A4" t="s">
        <v>36</v>
      </c>
      <c r="B4" t="s">
        <v>37</v>
      </c>
    </row>
    <row r="5" spans="1:2" x14ac:dyDescent="0.2">
      <c r="A5" t="s">
        <v>38</v>
      </c>
      <c r="B5" t="s">
        <v>39</v>
      </c>
    </row>
    <row r="6" spans="1:2" x14ac:dyDescent="0.2">
      <c r="A6" t="s">
        <v>40</v>
      </c>
      <c r="B6" t="s">
        <v>41</v>
      </c>
    </row>
    <row r="7" spans="1:2" x14ac:dyDescent="0.2">
      <c r="A7" t="s">
        <v>42</v>
      </c>
      <c r="B7" t="s">
        <v>43</v>
      </c>
    </row>
    <row r="8" spans="1:2" x14ac:dyDescent="0.2">
      <c r="A8" t="s">
        <v>44</v>
      </c>
      <c r="B8" t="s">
        <v>45</v>
      </c>
    </row>
    <row r="9" spans="1:2" x14ac:dyDescent="0.2">
      <c r="A9" t="s">
        <v>46</v>
      </c>
      <c r="B9" t="s">
        <v>47</v>
      </c>
    </row>
    <row r="10" spans="1:2" x14ac:dyDescent="0.2">
      <c r="A10" t="s">
        <v>48</v>
      </c>
      <c r="B10" t="s">
        <v>49</v>
      </c>
    </row>
    <row r="11" spans="1:2" x14ac:dyDescent="0.2">
      <c r="A11" t="s">
        <v>50</v>
      </c>
      <c r="B11" t="s">
        <v>51</v>
      </c>
    </row>
    <row r="12" spans="1:2" x14ac:dyDescent="0.2">
      <c r="A12" t="s">
        <v>52</v>
      </c>
      <c r="B12" t="s">
        <v>53</v>
      </c>
    </row>
    <row r="13" spans="1:2" x14ac:dyDescent="0.2">
      <c r="A13" t="s">
        <v>54</v>
      </c>
      <c r="B13" t="s">
        <v>55</v>
      </c>
    </row>
    <row r="14" spans="1:2" x14ac:dyDescent="0.2">
      <c r="A14" t="s">
        <v>56</v>
      </c>
      <c r="B14" t="s">
        <v>57</v>
      </c>
    </row>
    <row r="15" spans="1:2" x14ac:dyDescent="0.2">
      <c r="A15" t="s">
        <v>58</v>
      </c>
      <c r="B15" t="s">
        <v>59</v>
      </c>
    </row>
    <row r="16" spans="1:2" x14ac:dyDescent="0.2">
      <c r="A16" t="s">
        <v>60</v>
      </c>
      <c r="B16" t="s">
        <v>61</v>
      </c>
    </row>
    <row r="17" spans="1:2" x14ac:dyDescent="0.2">
      <c r="A17" t="s">
        <v>62</v>
      </c>
      <c r="B17" t="s">
        <v>63</v>
      </c>
    </row>
    <row r="18" spans="1:2" x14ac:dyDescent="0.2">
      <c r="A18" t="s">
        <v>64</v>
      </c>
      <c r="B18" t="s">
        <v>65</v>
      </c>
    </row>
    <row r="19" spans="1:2" x14ac:dyDescent="0.2">
      <c r="A19" t="s">
        <v>66</v>
      </c>
      <c r="B19" t="s">
        <v>67</v>
      </c>
    </row>
    <row r="20" spans="1:2" x14ac:dyDescent="0.2">
      <c r="A20" t="s">
        <v>68</v>
      </c>
      <c r="B20" t="s">
        <v>69</v>
      </c>
    </row>
    <row r="21" spans="1:2" x14ac:dyDescent="0.2">
      <c r="A21" t="s">
        <v>70</v>
      </c>
      <c r="B21" t="s">
        <v>71</v>
      </c>
    </row>
    <row r="22" spans="1:2" x14ac:dyDescent="0.2">
      <c r="A22" t="s">
        <v>72</v>
      </c>
      <c r="B22" t="s">
        <v>73</v>
      </c>
    </row>
    <row r="23" spans="1:2" x14ac:dyDescent="0.2">
      <c r="A23" t="s">
        <v>74</v>
      </c>
    </row>
    <row r="24" spans="1:2" x14ac:dyDescent="0.2">
      <c r="A24" t="s">
        <v>75</v>
      </c>
    </row>
    <row r="25" spans="1:2" x14ac:dyDescent="0.2">
      <c r="A25" t="s">
        <v>76</v>
      </c>
    </row>
    <row r="26" spans="1:2" x14ac:dyDescent="0.2">
      <c r="A26" t="s">
        <v>77</v>
      </c>
    </row>
    <row r="27" spans="1:2" x14ac:dyDescent="0.2">
      <c r="A27" t="s">
        <v>78</v>
      </c>
    </row>
    <row r="28" spans="1:2" x14ac:dyDescent="0.2">
      <c r="A28" t="s">
        <v>79</v>
      </c>
    </row>
    <row r="29" spans="1:2" x14ac:dyDescent="0.2">
      <c r="A29" t="s">
        <v>80</v>
      </c>
    </row>
    <row r="30" spans="1:2" x14ac:dyDescent="0.2">
      <c r="A30" t="s">
        <v>81</v>
      </c>
    </row>
    <row r="31" spans="1:2" x14ac:dyDescent="0.2">
      <c r="A31" t="s">
        <v>82</v>
      </c>
    </row>
    <row r="32" spans="1:2" x14ac:dyDescent="0.2">
      <c r="A32" t="s">
        <v>83</v>
      </c>
    </row>
    <row r="33" spans="1:1" x14ac:dyDescent="0.2">
      <c r="A33" t="s">
        <v>84</v>
      </c>
    </row>
    <row r="34" spans="1:1" x14ac:dyDescent="0.2">
      <c r="A34" t="s">
        <v>85</v>
      </c>
    </row>
    <row r="35" spans="1:1" x14ac:dyDescent="0.2">
      <c r="A35" t="s">
        <v>86</v>
      </c>
    </row>
    <row r="36" spans="1:1" x14ac:dyDescent="0.2">
      <c r="A36" t="s">
        <v>87</v>
      </c>
    </row>
    <row r="37" spans="1:1" x14ac:dyDescent="0.2">
      <c r="A37" t="s">
        <v>88</v>
      </c>
    </row>
    <row r="38" spans="1:1" x14ac:dyDescent="0.2">
      <c r="A38" t="s">
        <v>89</v>
      </c>
    </row>
    <row r="39" spans="1:1" x14ac:dyDescent="0.2">
      <c r="A39" t="s">
        <v>90</v>
      </c>
    </row>
    <row r="40" spans="1:1" x14ac:dyDescent="0.2">
      <c r="A40" t="s">
        <v>91</v>
      </c>
    </row>
    <row r="41" spans="1:1" x14ac:dyDescent="0.2">
      <c r="A41" t="s">
        <v>92</v>
      </c>
    </row>
    <row r="42" spans="1:1" x14ac:dyDescent="0.2">
      <c r="A42" t="s">
        <v>93</v>
      </c>
    </row>
    <row r="43" spans="1:1" x14ac:dyDescent="0.2">
      <c r="A43" t="s">
        <v>94</v>
      </c>
    </row>
    <row r="44" spans="1:1" x14ac:dyDescent="0.2">
      <c r="A44" t="s">
        <v>95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CDDC9748485B24DA9DC1AF8E8A9BF72" ma:contentTypeVersion="19" ma:contentTypeDescription="Crée un document." ma:contentTypeScope="" ma:versionID="8244365fd3a9fc23284f089b16c8c9f5">
  <xsd:schema xmlns:xsd="http://www.w3.org/2001/XMLSchema" xmlns:xs="http://www.w3.org/2001/XMLSchema" xmlns:p="http://schemas.microsoft.com/office/2006/metadata/properties" xmlns:ns2="0caae3fa-7ff2-40f0-8760-8cf3a16cbea0" xmlns:ns3="583ad26a-b8ce-473d-80e4-84751002f125" targetNamespace="http://schemas.microsoft.com/office/2006/metadata/properties" ma:root="true" ma:fieldsID="691deffda67f552ead26cb0c26255c8d" ns2:_="" ns3:_="">
    <xsd:import namespace="0caae3fa-7ff2-40f0-8760-8cf3a16cbea0"/>
    <xsd:import namespace="583ad26a-b8ce-473d-80e4-84751002f125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lcf76f155ced4ddcb4097134ff3c332f" minOccurs="0"/>
                <xsd:element ref="ns2:TaxCatchAll" minOccurs="0"/>
                <xsd:element ref="ns3:MediaServiceObjectDetectorVersions" minOccurs="0"/>
                <xsd:element ref="ns3:MediaServiceSearchProperties" minOccurs="0"/>
                <xsd:element ref="ns3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aae3fa-7ff2-40f0-8760-8cf3a16cbea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09ce1aa6-4957-481c-bd4f-729950aad9b4}" ma:internalName="TaxCatchAll" ma:showField="CatchAllData" ma:web="0caae3fa-7ff2-40f0-8760-8cf3a16cbea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3ad26a-b8ce-473d-80e4-84751002f1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c4af117-8af7-4a5d-9f80-37297c3247f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_Flow_SignoffStatus" ma:index="26" nillable="true" ma:displayName="État de validation" ma:internalName="_x00c9_tat_x0020_de_x0020_validation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583ad26a-b8ce-473d-80e4-84751002f125">
      <Terms xmlns="http://schemas.microsoft.com/office/infopath/2007/PartnerControls"/>
    </lcf76f155ced4ddcb4097134ff3c332f>
    <TaxCatchAll xmlns="0caae3fa-7ff2-40f0-8760-8cf3a16cbea0" xsi:nil="true"/>
    <_Flow_SignoffStatus xmlns="583ad26a-b8ce-473d-80e4-84751002f125" xsi:nil="true"/>
  </documentManagement>
</p:properties>
</file>

<file path=customXml/itemProps1.xml><?xml version="1.0" encoding="utf-8"?>
<ds:datastoreItem xmlns:ds="http://schemas.openxmlformats.org/officeDocument/2006/customXml" ds:itemID="{9FF17540-3277-49FB-83E4-BED0AB2B69E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97F5845-DA48-411E-AAC0-75FBF6CD94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caae3fa-7ff2-40f0-8760-8cf3a16cbea0"/>
    <ds:schemaRef ds:uri="583ad26a-b8ce-473d-80e4-84751002f1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7BF19B-39C4-4077-BC01-1F9FE9717E2A}">
  <ds:schemaRefs>
    <ds:schemaRef ds:uri="http://schemas.microsoft.com/office/2006/metadata/properties"/>
    <ds:schemaRef ds:uri="http://schemas.microsoft.com/office/infopath/2007/PartnerControls"/>
    <ds:schemaRef ds:uri="583ad26a-b8ce-473d-80e4-84751002f125"/>
    <ds:schemaRef ds:uri="0caae3fa-7ff2-40f0-8760-8cf3a16cbea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Rémy (2)</vt:lpstr>
      <vt:lpstr>Liste</vt:lpstr>
      <vt:lpstr>'Rémy (2)'!lstImmat</vt:lpstr>
      <vt:lpstr>lstImmat</vt:lpstr>
      <vt:lpstr>'Rémy (2)'!lstTech</vt:lpstr>
      <vt:lpstr>lstTech</vt:lpstr>
      <vt:lpstr>'Rémy (2)'!Zone_d_impression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Evrard</dc:creator>
  <cp:keywords/>
  <dc:description/>
  <cp:lastModifiedBy>Julie GREGOIRE</cp:lastModifiedBy>
  <cp:revision/>
  <dcterms:created xsi:type="dcterms:W3CDTF">2006-02-27T15:52:23Z</dcterms:created>
  <dcterms:modified xsi:type="dcterms:W3CDTF">2025-05-26T14:41:33Z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0x0101008CDDC9748485B24DA9DC1AF8E8A9BF72</vt:lpwstr>
  </property>
  <property fmtid="{D5CDD505-2E9C-101B-9397-08002B2CF9AE}" pid="3" name="MediaServiceImageTags">
    <vt:lpwstr/>
  </property>
</Properties>
</file>