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kabiti\Desktop\"/>
    </mc:Choice>
  </mc:AlternateContent>
  <bookViews>
    <workbookView xWindow="0" yWindow="0" windowWidth="28800" windowHeight="11330" tabRatio="808"/>
  </bookViews>
  <sheets>
    <sheet name="PlanningCycleComplet" sheetId="1" r:id="rId1"/>
    <sheet name="Vacances scolaires" sheetId="54" r:id="rId2"/>
    <sheet name="Paramétrage" sheetId="2" r:id="rId3"/>
  </sheets>
  <functionGroups builtInGroupCount="18"/>
  <externalReferences>
    <externalReference r:id="rId4"/>
  </externalReferences>
  <definedNames>
    <definedName name="CATEGORIE">#REF!</definedName>
    <definedName name="civ">#REF!</definedName>
    <definedName name="contrat">Paramétrage!$U$3:$U$4</definedName>
    <definedName name="EMPLOITYPE">#REF!</definedName>
    <definedName name="INDICEBASE">#REF!</definedName>
    <definedName name="ReferencePlanning">#REF!</definedName>
    <definedName name="REGION">#REF!</definedName>
    <definedName name="TYPEEMPLOYE">#REF!</definedName>
    <definedName name="_xlnm.Print_Area" localSheetId="2">Paramétrage!$U$1:$AC$11</definedName>
    <definedName name="_xlnm.Print_Area" localSheetId="0">PlanningCycleComplet!$A$1:$BZ$55</definedName>
  </definedNames>
  <calcPr calcId="152511"/>
</workbook>
</file>

<file path=xl/calcChain.xml><?xml version="1.0" encoding="utf-8"?>
<calcChain xmlns="http://schemas.openxmlformats.org/spreadsheetml/2006/main">
  <c r="AH22" i="1" l="1"/>
  <c r="B20" i="2"/>
  <c r="F54" i="1" l="1"/>
  <c r="F53" i="1" s="1"/>
  <c r="L19" i="1"/>
  <c r="R19" i="1" s="1"/>
  <c r="X19" i="1" s="1"/>
  <c r="AD19" i="1" s="1"/>
  <c r="AJ19" i="1" s="1"/>
  <c r="AP19" i="1" s="1"/>
  <c r="AV19" i="1" s="1"/>
  <c r="BB19" i="1" s="1"/>
  <c r="BH19" i="1" s="1"/>
  <c r="BN19" i="1" s="1"/>
  <c r="BT19" i="1" s="1"/>
  <c r="BZ19" i="1" s="1"/>
  <c r="K19" i="1"/>
  <c r="Q19" i="1" s="1"/>
  <c r="W19" i="1" s="1"/>
  <c r="AC19" i="1" s="1"/>
  <c r="AI19" i="1" s="1"/>
  <c r="AO19" i="1" s="1"/>
  <c r="AU19" i="1" s="1"/>
  <c r="BA19" i="1" s="1"/>
  <c r="BG19" i="1" s="1"/>
  <c r="BM19" i="1" s="1"/>
  <c r="BS19" i="1" s="1"/>
  <c r="BY19" i="1" s="1"/>
  <c r="L16" i="1" l="1"/>
  <c r="CC77" i="1" l="1"/>
  <c r="F51" i="1" l="1"/>
  <c r="E51" i="1"/>
  <c r="E52" i="1" l="1"/>
  <c r="L51" i="1" l="1"/>
  <c r="K51" i="1"/>
  <c r="K52" i="1" s="1"/>
  <c r="F16" i="1" l="1"/>
  <c r="A16" i="1"/>
  <c r="G16" i="1" l="1"/>
  <c r="A18" i="2"/>
  <c r="E18" i="2"/>
  <c r="M16" i="1" l="1"/>
  <c r="G17" i="1"/>
  <c r="G18" i="1"/>
  <c r="G20" i="1"/>
  <c r="G21" i="1" s="1"/>
  <c r="G22" i="1" s="1"/>
  <c r="G23" i="1" s="1"/>
  <c r="G24" i="1" s="1"/>
  <c r="I20" i="1"/>
  <c r="I21" i="1" s="1"/>
  <c r="I22" i="1" s="1"/>
  <c r="I23" i="1" s="1"/>
  <c r="I24" i="1" s="1"/>
  <c r="BZ51" i="1"/>
  <c r="BY51" i="1"/>
  <c r="BT51" i="1"/>
  <c r="BS51" i="1"/>
  <c r="BN51" i="1"/>
  <c r="BM51" i="1"/>
  <c r="BH51" i="1"/>
  <c r="BG51" i="1"/>
  <c r="BB51" i="1"/>
  <c r="BA51" i="1"/>
  <c r="AV51" i="1"/>
  <c r="AU51" i="1"/>
  <c r="AP51" i="1"/>
  <c r="AO51" i="1"/>
  <c r="AJ51" i="1"/>
  <c r="AI51" i="1"/>
  <c r="AD51" i="1"/>
  <c r="AC51" i="1"/>
  <c r="X51" i="1"/>
  <c r="W51" i="1"/>
  <c r="R51" i="1"/>
  <c r="Q51" i="1"/>
  <c r="M20" i="1" l="1"/>
  <c r="M21" i="1" s="1"/>
  <c r="M22" i="1" s="1"/>
  <c r="M23" i="1" s="1"/>
  <c r="M24" i="1" s="1"/>
  <c r="O20" i="1"/>
  <c r="O21" i="1" s="1"/>
  <c r="O22" i="1" s="1"/>
  <c r="O23" i="1" s="1"/>
  <c r="O24" i="1" s="1"/>
  <c r="M17" i="1"/>
  <c r="M18" i="1"/>
  <c r="S16" i="1"/>
  <c r="Y16" i="1" s="1"/>
  <c r="Y17" i="1" s="1"/>
  <c r="BY52" i="1"/>
  <c r="BM52" i="1"/>
  <c r="BS52" i="1"/>
  <c r="BG52" i="1"/>
  <c r="BA52" i="1"/>
  <c r="AU52" i="1"/>
  <c r="AI52" i="1"/>
  <c r="W52" i="1"/>
  <c r="AO52" i="1"/>
  <c r="AC52" i="1"/>
  <c r="Q52" i="1"/>
  <c r="I21" i="2" l="1"/>
  <c r="I20" i="2"/>
  <c r="H15" i="2" l="1"/>
  <c r="H11" i="2"/>
  <c r="H8" i="2"/>
  <c r="H14" i="2"/>
  <c r="H10" i="2"/>
  <c r="H12" i="2"/>
  <c r="H13" i="2"/>
  <c r="H9" i="2"/>
  <c r="C16" i="2" l="1"/>
  <c r="AE16" i="1" l="1"/>
  <c r="AK16" i="1" l="1"/>
  <c r="AQ16" i="1" s="1"/>
  <c r="AW16" i="1" s="1"/>
  <c r="BC16" i="1" s="1"/>
  <c r="BI16" i="1" s="1"/>
  <c r="BO16" i="1" s="1"/>
  <c r="BU16" i="1" s="1"/>
  <c r="H19" i="2"/>
  <c r="H18" i="2" l="1"/>
  <c r="H16" i="2"/>
  <c r="C18" i="2" s="1"/>
  <c r="H17" i="2"/>
  <c r="L54" i="1" l="1"/>
  <c r="L53" i="1" s="1"/>
  <c r="R54" i="1"/>
  <c r="R53" i="1" s="1"/>
  <c r="X54" i="1"/>
  <c r="X53" i="1" s="1"/>
  <c r="AD54" i="1"/>
  <c r="AD53" i="1" s="1"/>
  <c r="AJ54" i="1"/>
  <c r="AP54" i="1"/>
  <c r="AP53" i="1" s="1"/>
  <c r="AV54" i="1"/>
  <c r="AV53" i="1" s="1"/>
  <c r="BB54" i="1"/>
  <c r="BB53" i="1" s="1"/>
  <c r="BH54" i="1"/>
  <c r="BH53" i="1" s="1"/>
  <c r="BN54" i="1"/>
  <c r="BN53" i="1" s="1"/>
  <c r="BT54" i="1"/>
  <c r="BT53" i="1" s="1"/>
  <c r="BZ54" i="1"/>
  <c r="BZ53" i="1" s="1"/>
  <c r="CI7" i="1"/>
  <c r="CI5" i="1"/>
  <c r="L19" i="2"/>
  <c r="L20" i="2" s="1"/>
  <c r="L21" i="2" s="1"/>
  <c r="L22" i="2" s="1"/>
  <c r="L23" i="2" s="1"/>
  <c r="L24" i="2" s="1"/>
  <c r="L25" i="2" s="1"/>
  <c r="L26" i="2" s="1"/>
  <c r="L27" i="2" s="1"/>
  <c r="L28" i="2" s="1"/>
  <c r="L29" i="2" s="1"/>
  <c r="L30" i="2" s="1"/>
  <c r="L31" i="2" s="1"/>
  <c r="L32" i="2" s="1"/>
  <c r="L33" i="2" s="1"/>
  <c r="L34" i="2" s="1"/>
  <c r="L35" i="2" s="1"/>
  <c r="L36" i="2" s="1"/>
  <c r="L37" i="2" s="1"/>
  <c r="L38" i="2" s="1"/>
  <c r="L39" i="2" s="1"/>
  <c r="L40" i="2" s="1"/>
  <c r="L41" i="2" s="1"/>
  <c r="L42" i="2" s="1"/>
  <c r="L43" i="2" s="1"/>
  <c r="L44" i="2" s="1"/>
  <c r="L45" i="2" s="1"/>
  <c r="L46" i="2" s="1"/>
  <c r="L47" i="2" s="1"/>
  <c r="L48" i="2" s="1"/>
  <c r="L49" i="2" s="1"/>
  <c r="L50" i="2" s="1"/>
  <c r="L51" i="2" s="1"/>
  <c r="L52" i="2" s="1"/>
  <c r="L53" i="2" s="1"/>
  <c r="L54" i="2" s="1"/>
  <c r="L55" i="2" s="1"/>
  <c r="L56" i="2" s="1"/>
  <c r="L57" i="2" s="1"/>
  <c r="L58" i="2" s="1"/>
  <c r="L59" i="2" s="1"/>
  <c r="L60" i="2" s="1"/>
  <c r="L61" i="2" s="1"/>
  <c r="L62" i="2" s="1"/>
  <c r="L63" i="2" s="1"/>
  <c r="L64" i="2" s="1"/>
  <c r="L65" i="2" s="1"/>
  <c r="L66" i="2" s="1"/>
  <c r="L67" i="2" s="1"/>
  <c r="L68" i="2" s="1"/>
  <c r="L69" i="2" s="1"/>
  <c r="L70" i="2" s="1"/>
  <c r="CJ11" i="1"/>
  <c r="CJ9" i="1"/>
  <c r="BV20" i="1"/>
  <c r="CC17" i="1"/>
  <c r="CG16" i="1"/>
  <c r="CG15" i="1"/>
  <c r="CG11" i="1"/>
  <c r="B1" i="2"/>
  <c r="B3" i="2" s="1"/>
  <c r="A2" i="2"/>
  <c r="A3" i="2"/>
  <c r="A4" i="2"/>
  <c r="AL20" i="1"/>
  <c r="AR20" i="1"/>
  <c r="AR21" i="1" s="1"/>
  <c r="AX20" i="1"/>
  <c r="AX21" i="1" s="1"/>
  <c r="AX22" i="1" s="1"/>
  <c r="AX23" i="1" s="1"/>
  <c r="AX24" i="1" s="1"/>
  <c r="AX25" i="1" s="1"/>
  <c r="AX26" i="1" s="1"/>
  <c r="AX27" i="1" s="1"/>
  <c r="AX28" i="1" s="1"/>
  <c r="AX29" i="1" s="1"/>
  <c r="AX30" i="1" s="1"/>
  <c r="AX31" i="1" s="1"/>
  <c r="AX32" i="1" s="1"/>
  <c r="AX33" i="1" s="1"/>
  <c r="AX34" i="1" s="1"/>
  <c r="AX35" i="1" s="1"/>
  <c r="AX36" i="1" s="1"/>
  <c r="AX37" i="1" s="1"/>
  <c r="AX38" i="1" s="1"/>
  <c r="AX39" i="1" s="1"/>
  <c r="AX40" i="1" s="1"/>
  <c r="AX41" i="1" s="1"/>
  <c r="AX42" i="1" s="1"/>
  <c r="AX43" i="1" s="1"/>
  <c r="AX44" i="1" s="1"/>
  <c r="AX45" i="1" s="1"/>
  <c r="AX46" i="1" s="1"/>
  <c r="AX47" i="1" s="1"/>
  <c r="BD20" i="1"/>
  <c r="BJ20" i="1"/>
  <c r="BP20" i="1"/>
  <c r="AF21" i="1"/>
  <c r="AJ53" i="1" l="1"/>
  <c r="BD21" i="1"/>
  <c r="BJ21" i="1"/>
  <c r="BJ22" i="1" s="1"/>
  <c r="A20" i="1"/>
  <c r="A17" i="1"/>
  <c r="B50" i="1"/>
  <c r="CJ7" i="1"/>
  <c r="BV21" i="1"/>
  <c r="C20" i="1"/>
  <c r="AF22" i="1"/>
  <c r="A18" i="1"/>
  <c r="BP21" i="1"/>
  <c r="AR22" i="1"/>
  <c r="AL21" i="1"/>
  <c r="C1" i="2"/>
  <c r="B4" i="2"/>
  <c r="B2" i="2"/>
  <c r="C21" i="1" l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BD22" i="1"/>
  <c r="AF23" i="1"/>
  <c r="BJ23" i="1"/>
  <c r="BV22" i="1"/>
  <c r="BV23" i="1" s="1"/>
  <c r="B18" i="2"/>
  <c r="A19" i="2"/>
  <c r="B16" i="2"/>
  <c r="A21" i="1"/>
  <c r="B48" i="1"/>
  <c r="F73" i="1"/>
  <c r="H50" i="1"/>
  <c r="BP22" i="1"/>
  <c r="AR23" i="1"/>
  <c r="AL22" i="1"/>
  <c r="D1" i="2"/>
  <c r="C3" i="2"/>
  <c r="C2" i="2"/>
  <c r="C4" i="2"/>
  <c r="BD23" i="1" l="1"/>
  <c r="BJ24" i="1"/>
  <c r="AF24" i="1"/>
  <c r="E19" i="2"/>
  <c r="J18" i="2" s="1"/>
  <c r="B19" i="2"/>
  <c r="B49" i="1"/>
  <c r="A20" i="2"/>
  <c r="C20" i="2" s="1"/>
  <c r="A22" i="1"/>
  <c r="C19" i="2"/>
  <c r="H48" i="1"/>
  <c r="O25" i="1"/>
  <c r="L73" i="1"/>
  <c r="N50" i="1"/>
  <c r="D18" i="2"/>
  <c r="D20" i="1" s="1"/>
  <c r="F75" i="1"/>
  <c r="F76" i="1"/>
  <c r="F74" i="1"/>
  <c r="BD24" i="1"/>
  <c r="BP23" i="1"/>
  <c r="E1" i="2"/>
  <c r="D3" i="2"/>
  <c r="D4" i="2"/>
  <c r="D2" i="2"/>
  <c r="AR24" i="1"/>
  <c r="BV24" i="1"/>
  <c r="AL23" i="1"/>
  <c r="O26" i="1" l="1"/>
  <c r="AF25" i="1"/>
  <c r="AF26" i="1" s="1"/>
  <c r="BJ25" i="1"/>
  <c r="E20" i="2"/>
  <c r="D20" i="2"/>
  <c r="D22" i="1" s="1"/>
  <c r="H49" i="1"/>
  <c r="D19" i="2"/>
  <c r="D21" i="1" s="1"/>
  <c r="A21" i="2"/>
  <c r="A23" i="1"/>
  <c r="L75" i="1"/>
  <c r="L74" i="1"/>
  <c r="L76" i="1"/>
  <c r="R73" i="1"/>
  <c r="S20" i="1"/>
  <c r="T50" i="1"/>
  <c r="S17" i="1"/>
  <c r="U20" i="1"/>
  <c r="U21" i="1" s="1"/>
  <c r="U22" i="1" s="1"/>
  <c r="U23" i="1" s="1"/>
  <c r="U24" i="1" s="1"/>
  <c r="U25" i="1" s="1"/>
  <c r="U26" i="1" s="1"/>
  <c r="U27" i="1" s="1"/>
  <c r="U28" i="1" s="1"/>
  <c r="U29" i="1" s="1"/>
  <c r="U30" i="1" s="1"/>
  <c r="U31" i="1" s="1"/>
  <c r="U32" i="1" s="1"/>
  <c r="U33" i="1" s="1"/>
  <c r="U34" i="1" s="1"/>
  <c r="U35" i="1" s="1"/>
  <c r="U36" i="1" s="1"/>
  <c r="U37" i="1" s="1"/>
  <c r="U38" i="1" s="1"/>
  <c r="U39" i="1" s="1"/>
  <c r="U40" i="1" s="1"/>
  <c r="U41" i="1" s="1"/>
  <c r="U42" i="1" s="1"/>
  <c r="U43" i="1" s="1"/>
  <c r="U44" i="1" s="1"/>
  <c r="U45" i="1" s="1"/>
  <c r="U46" i="1" s="1"/>
  <c r="U47" i="1" s="1"/>
  <c r="U48" i="1" s="1"/>
  <c r="U49" i="1" s="1"/>
  <c r="U50" i="1" s="1"/>
  <c r="S18" i="1"/>
  <c r="N48" i="1"/>
  <c r="AL24" i="1"/>
  <c r="BD25" i="1"/>
  <c r="BP24" i="1"/>
  <c r="E2" i="2"/>
  <c r="E3" i="2"/>
  <c r="F1" i="2"/>
  <c r="E4" i="2"/>
  <c r="BV25" i="1"/>
  <c r="AR25" i="1"/>
  <c r="O27" i="1" l="1"/>
  <c r="BJ26" i="1"/>
  <c r="E21" i="2"/>
  <c r="J20" i="2" s="1"/>
  <c r="B21" i="2"/>
  <c r="A22" i="2"/>
  <c r="C21" i="2"/>
  <c r="A24" i="1"/>
  <c r="R75" i="1"/>
  <c r="R76" i="1"/>
  <c r="R74" i="1"/>
  <c r="N49" i="1"/>
  <c r="S21" i="1"/>
  <c r="AA20" i="1"/>
  <c r="AA21" i="1" s="1"/>
  <c r="AA22" i="1" s="1"/>
  <c r="AA23" i="1" s="1"/>
  <c r="AA24" i="1" s="1"/>
  <c r="AA25" i="1" s="1"/>
  <c r="AA26" i="1" s="1"/>
  <c r="AA27" i="1" s="1"/>
  <c r="AA28" i="1" s="1"/>
  <c r="AA29" i="1" s="1"/>
  <c r="AA30" i="1" s="1"/>
  <c r="AA31" i="1" s="1"/>
  <c r="AA32" i="1" s="1"/>
  <c r="AA33" i="1" s="1"/>
  <c r="AA34" i="1" s="1"/>
  <c r="AA35" i="1" s="1"/>
  <c r="AA36" i="1" s="1"/>
  <c r="AA37" i="1" s="1"/>
  <c r="AA38" i="1" s="1"/>
  <c r="AA39" i="1" s="1"/>
  <c r="AA40" i="1" s="1"/>
  <c r="AA41" i="1" s="1"/>
  <c r="AA42" i="1" s="1"/>
  <c r="AA43" i="1" s="1"/>
  <c r="AA44" i="1" s="1"/>
  <c r="AA45" i="1" s="1"/>
  <c r="AA46" i="1" s="1"/>
  <c r="AA47" i="1" s="1"/>
  <c r="AA48" i="1" s="1"/>
  <c r="AA49" i="1" s="1"/>
  <c r="AA50" i="1" s="1"/>
  <c r="Y18" i="1"/>
  <c r="X73" i="1"/>
  <c r="Y20" i="1"/>
  <c r="Z50" i="1"/>
  <c r="T48" i="1"/>
  <c r="BD26" i="1"/>
  <c r="BP25" i="1"/>
  <c r="AF27" i="1"/>
  <c r="AL25" i="1"/>
  <c r="AR26" i="1"/>
  <c r="F4" i="2"/>
  <c r="F3" i="2"/>
  <c r="G1" i="2"/>
  <c r="F2" i="2"/>
  <c r="BV26" i="1"/>
  <c r="BJ27" i="1"/>
  <c r="O28" i="1" l="1"/>
  <c r="O29" i="1" s="1"/>
  <c r="O30" i="1" s="1"/>
  <c r="O31" i="1" s="1"/>
  <c r="O32" i="1" s="1"/>
  <c r="O33" i="1" s="1"/>
  <c r="O34" i="1" s="1"/>
  <c r="O35" i="1" s="1"/>
  <c r="O36" i="1" s="1"/>
  <c r="O37" i="1" s="1"/>
  <c r="O38" i="1" s="1"/>
  <c r="O39" i="1" s="1"/>
  <c r="O40" i="1" s="1"/>
  <c r="O41" i="1" s="1"/>
  <c r="O42" i="1" s="1"/>
  <c r="O43" i="1" s="1"/>
  <c r="O44" i="1" s="1"/>
  <c r="O45" i="1" s="1"/>
  <c r="O46" i="1" s="1"/>
  <c r="O47" i="1" s="1"/>
  <c r="O48" i="1" s="1"/>
  <c r="O49" i="1" s="1"/>
  <c r="O50" i="1" s="1"/>
  <c r="E22" i="2"/>
  <c r="B22" i="2"/>
  <c r="T49" i="1"/>
  <c r="D21" i="2"/>
  <c r="D23" i="1" s="1"/>
  <c r="C22" i="2"/>
  <c r="A23" i="2"/>
  <c r="A25" i="1"/>
  <c r="X76" i="1"/>
  <c r="X75" i="1"/>
  <c r="X74" i="1"/>
  <c r="AE17" i="1"/>
  <c r="AD73" i="1"/>
  <c r="AE18" i="1"/>
  <c r="AE20" i="1"/>
  <c r="AF50" i="1"/>
  <c r="AG20" i="1"/>
  <c r="AG21" i="1" s="1"/>
  <c r="AG22" i="1" s="1"/>
  <c r="AG23" i="1" s="1"/>
  <c r="AG24" i="1" s="1"/>
  <c r="AG25" i="1" s="1"/>
  <c r="AG26" i="1" s="1"/>
  <c r="AG27" i="1" s="1"/>
  <c r="AG28" i="1" s="1"/>
  <c r="AG29" i="1" s="1"/>
  <c r="AG30" i="1" s="1"/>
  <c r="AG31" i="1" s="1"/>
  <c r="AG32" i="1" s="1"/>
  <c r="AG33" i="1" s="1"/>
  <c r="AG34" i="1" s="1"/>
  <c r="AG35" i="1" s="1"/>
  <c r="AG36" i="1" s="1"/>
  <c r="AG37" i="1" s="1"/>
  <c r="AG38" i="1" s="1"/>
  <c r="AG39" i="1" s="1"/>
  <c r="AG40" i="1" s="1"/>
  <c r="AG41" i="1" s="1"/>
  <c r="AG42" i="1" s="1"/>
  <c r="AG43" i="1" s="1"/>
  <c r="AG44" i="1" s="1"/>
  <c r="AG45" i="1" s="1"/>
  <c r="AG46" i="1" s="1"/>
  <c r="AG47" i="1" s="1"/>
  <c r="AG48" i="1" s="1"/>
  <c r="AG49" i="1" s="1"/>
  <c r="AG50" i="1" s="1"/>
  <c r="Y21" i="1"/>
  <c r="Z48" i="1"/>
  <c r="S22" i="1"/>
  <c r="AR27" i="1"/>
  <c r="AL26" i="1"/>
  <c r="AF28" i="1"/>
  <c r="BD27" i="1"/>
  <c r="BJ28" i="1"/>
  <c r="BV27" i="1"/>
  <c r="G3" i="2"/>
  <c r="H1" i="2"/>
  <c r="G2" i="2"/>
  <c r="G4" i="2"/>
  <c r="BP26" i="1"/>
  <c r="E23" i="2" l="1"/>
  <c r="B23" i="2"/>
  <c r="C23" i="2"/>
  <c r="A24" i="2"/>
  <c r="D22" i="2"/>
  <c r="D24" i="1" s="1"/>
  <c r="A26" i="1"/>
  <c r="AD75" i="1"/>
  <c r="AD76" i="1"/>
  <c r="AD74" i="1"/>
  <c r="G25" i="1"/>
  <c r="I25" i="1"/>
  <c r="S23" i="1"/>
  <c r="Y22" i="1"/>
  <c r="AE21" i="1"/>
  <c r="AL50" i="1"/>
  <c r="AM20" i="1"/>
  <c r="AM21" i="1" s="1"/>
  <c r="AM22" i="1" s="1"/>
  <c r="AM23" i="1" s="1"/>
  <c r="AM24" i="1" s="1"/>
  <c r="AM25" i="1" s="1"/>
  <c r="AM26" i="1" s="1"/>
  <c r="AM27" i="1" s="1"/>
  <c r="AM28" i="1" s="1"/>
  <c r="AM29" i="1" s="1"/>
  <c r="AM30" i="1" s="1"/>
  <c r="AM31" i="1" s="1"/>
  <c r="AM32" i="1" s="1"/>
  <c r="AM33" i="1" s="1"/>
  <c r="AM34" i="1" s="1"/>
  <c r="AM35" i="1" s="1"/>
  <c r="AM36" i="1" s="1"/>
  <c r="AM37" i="1" s="1"/>
  <c r="AM38" i="1" s="1"/>
  <c r="AM39" i="1" s="1"/>
  <c r="AM40" i="1" s="1"/>
  <c r="AM41" i="1" s="1"/>
  <c r="AM42" i="1" s="1"/>
  <c r="AM43" i="1" s="1"/>
  <c r="AM44" i="1" s="1"/>
  <c r="AM45" i="1" s="1"/>
  <c r="AM46" i="1" s="1"/>
  <c r="AM47" i="1" s="1"/>
  <c r="AM48" i="1" s="1"/>
  <c r="AM49" i="1" s="1"/>
  <c r="AM50" i="1" s="1"/>
  <c r="AK18" i="1"/>
  <c r="AJ73" i="1"/>
  <c r="AK17" i="1"/>
  <c r="AK20" i="1"/>
  <c r="Z49" i="1"/>
  <c r="BJ29" i="1"/>
  <c r="BD28" i="1"/>
  <c r="AL27" i="1"/>
  <c r="BP27" i="1"/>
  <c r="H2" i="2"/>
  <c r="H3" i="2"/>
  <c r="H4" i="2"/>
  <c r="I1" i="2"/>
  <c r="BV28" i="1"/>
  <c r="AR28" i="1"/>
  <c r="AF29" i="1"/>
  <c r="E24" i="2" l="1"/>
  <c r="B24" i="2"/>
  <c r="A25" i="2"/>
  <c r="C24" i="2"/>
  <c r="D23" i="2"/>
  <c r="D25" i="1" s="1"/>
  <c r="A27" i="1"/>
  <c r="AK21" i="1"/>
  <c r="AE22" i="1"/>
  <c r="AJ76" i="1"/>
  <c r="AJ75" i="1"/>
  <c r="AJ74" i="1"/>
  <c r="I26" i="1"/>
  <c r="M25" i="1"/>
  <c r="S24" i="1"/>
  <c r="G26" i="1"/>
  <c r="AR50" i="1"/>
  <c r="AQ17" i="1"/>
  <c r="AQ18" i="1"/>
  <c r="AP73" i="1"/>
  <c r="AS20" i="1"/>
  <c r="AS21" i="1" s="1"/>
  <c r="AS22" i="1" s="1"/>
  <c r="AS23" i="1" s="1"/>
  <c r="AS24" i="1" s="1"/>
  <c r="AS25" i="1" s="1"/>
  <c r="AS26" i="1" s="1"/>
  <c r="AS27" i="1" s="1"/>
  <c r="AS28" i="1" s="1"/>
  <c r="AS29" i="1" s="1"/>
  <c r="AS30" i="1" s="1"/>
  <c r="AS31" i="1" s="1"/>
  <c r="AS32" i="1" s="1"/>
  <c r="AS33" i="1" s="1"/>
  <c r="AS34" i="1" s="1"/>
  <c r="AS35" i="1" s="1"/>
  <c r="AS36" i="1" s="1"/>
  <c r="AS37" i="1" s="1"/>
  <c r="AS38" i="1" s="1"/>
  <c r="AS39" i="1" s="1"/>
  <c r="AS40" i="1" s="1"/>
  <c r="AS41" i="1" s="1"/>
  <c r="AS42" i="1" s="1"/>
  <c r="AS43" i="1" s="1"/>
  <c r="AS44" i="1" s="1"/>
  <c r="AS45" i="1" s="1"/>
  <c r="AS46" i="1" s="1"/>
  <c r="AS47" i="1" s="1"/>
  <c r="AS48" i="1" s="1"/>
  <c r="AS49" i="1" s="1"/>
  <c r="AS50" i="1" s="1"/>
  <c r="AQ20" i="1"/>
  <c r="Y23" i="1"/>
  <c r="AR29" i="1"/>
  <c r="BV29" i="1"/>
  <c r="I3" i="2"/>
  <c r="I2" i="2"/>
  <c r="I4" i="2"/>
  <c r="J1" i="2"/>
  <c r="BD29" i="1"/>
  <c r="AL28" i="1"/>
  <c r="BP28" i="1"/>
  <c r="AF30" i="1"/>
  <c r="BJ30" i="1"/>
  <c r="E25" i="2" l="1"/>
  <c r="B25" i="2"/>
  <c r="D24" i="2"/>
  <c r="D26" i="1" s="1"/>
  <c r="C25" i="2"/>
  <c r="A26" i="2"/>
  <c r="A28" i="1"/>
  <c r="AP76" i="1"/>
  <c r="AP75" i="1"/>
  <c r="AP74" i="1"/>
  <c r="M26" i="1"/>
  <c r="AK22" i="1"/>
  <c r="S25" i="1"/>
  <c r="I27" i="1"/>
  <c r="AE23" i="1"/>
  <c r="Y24" i="1"/>
  <c r="AX50" i="1"/>
  <c r="AY20" i="1"/>
  <c r="AY21" i="1" s="1"/>
  <c r="AY22" i="1" s="1"/>
  <c r="AY23" i="1" s="1"/>
  <c r="AY24" i="1" s="1"/>
  <c r="AY25" i="1" s="1"/>
  <c r="AY26" i="1" s="1"/>
  <c r="AY27" i="1" s="1"/>
  <c r="AY28" i="1" s="1"/>
  <c r="AY29" i="1" s="1"/>
  <c r="AY30" i="1" s="1"/>
  <c r="AY31" i="1" s="1"/>
  <c r="AY32" i="1" s="1"/>
  <c r="AY33" i="1" s="1"/>
  <c r="AY34" i="1" s="1"/>
  <c r="AY35" i="1" s="1"/>
  <c r="AY36" i="1" s="1"/>
  <c r="AY37" i="1" s="1"/>
  <c r="AY38" i="1" s="1"/>
  <c r="AY39" i="1" s="1"/>
  <c r="AY40" i="1" s="1"/>
  <c r="AY41" i="1" s="1"/>
  <c r="AY42" i="1" s="1"/>
  <c r="AY43" i="1" s="1"/>
  <c r="AY44" i="1" s="1"/>
  <c r="AY45" i="1" s="1"/>
  <c r="AY46" i="1" s="1"/>
  <c r="AY47" i="1" s="1"/>
  <c r="AY48" i="1" s="1"/>
  <c r="AY49" i="1" s="1"/>
  <c r="AY50" i="1" s="1"/>
  <c r="AW18" i="1"/>
  <c r="AW17" i="1"/>
  <c r="AV73" i="1"/>
  <c r="AW20" i="1"/>
  <c r="G27" i="1"/>
  <c r="AQ21" i="1"/>
  <c r="AF31" i="1"/>
  <c r="BD30" i="1"/>
  <c r="BV30" i="1"/>
  <c r="BJ31" i="1"/>
  <c r="BP29" i="1"/>
  <c r="AL29" i="1"/>
  <c r="K1" i="2"/>
  <c r="J4" i="2"/>
  <c r="J2" i="2"/>
  <c r="J3" i="2"/>
  <c r="AR30" i="1"/>
  <c r="E26" i="2" l="1"/>
  <c r="B26" i="2"/>
  <c r="D25" i="2"/>
  <c r="D27" i="1" s="1"/>
  <c r="C26" i="2"/>
  <c r="A27" i="2"/>
  <c r="A29" i="1"/>
  <c r="AW21" i="1"/>
  <c r="I28" i="1"/>
  <c r="G28" i="1"/>
  <c r="Y25" i="1"/>
  <c r="AK23" i="1"/>
  <c r="AQ22" i="1"/>
  <c r="AV74" i="1"/>
  <c r="AV75" i="1"/>
  <c r="AV76" i="1"/>
  <c r="AE24" i="1"/>
  <c r="S26" i="1"/>
  <c r="AX48" i="1"/>
  <c r="AX49" i="1" s="1"/>
  <c r="M27" i="1"/>
  <c r="BD50" i="1"/>
  <c r="BC20" i="1"/>
  <c r="BC18" i="1"/>
  <c r="BC17" i="1"/>
  <c r="BE20" i="1"/>
  <c r="BE21" i="1" s="1"/>
  <c r="BE22" i="1" s="1"/>
  <c r="BE23" i="1" s="1"/>
  <c r="BE24" i="1" s="1"/>
  <c r="BE25" i="1" s="1"/>
  <c r="BE26" i="1" s="1"/>
  <c r="BE27" i="1" s="1"/>
  <c r="BE28" i="1" s="1"/>
  <c r="BE29" i="1" s="1"/>
  <c r="BE30" i="1" s="1"/>
  <c r="BE31" i="1" s="1"/>
  <c r="BE32" i="1" s="1"/>
  <c r="BE33" i="1" s="1"/>
  <c r="BE34" i="1" s="1"/>
  <c r="BE35" i="1" s="1"/>
  <c r="BE36" i="1" s="1"/>
  <c r="BE37" i="1" s="1"/>
  <c r="BE38" i="1" s="1"/>
  <c r="BE39" i="1" s="1"/>
  <c r="BE40" i="1" s="1"/>
  <c r="BE41" i="1" s="1"/>
  <c r="BE42" i="1" s="1"/>
  <c r="BE43" i="1" s="1"/>
  <c r="BE44" i="1" s="1"/>
  <c r="BE45" i="1" s="1"/>
  <c r="BE46" i="1" s="1"/>
  <c r="BE47" i="1" s="1"/>
  <c r="BE48" i="1" s="1"/>
  <c r="BE49" i="1" s="1"/>
  <c r="BE50" i="1" s="1"/>
  <c r="BB73" i="1"/>
  <c r="AL30" i="1"/>
  <c r="K3" i="2"/>
  <c r="K4" i="2"/>
  <c r="K2" i="2"/>
  <c r="L1" i="2"/>
  <c r="AF32" i="1"/>
  <c r="AR31" i="1"/>
  <c r="BJ32" i="1"/>
  <c r="BP30" i="1"/>
  <c r="BV31" i="1"/>
  <c r="BD31" i="1"/>
  <c r="E27" i="2" l="1"/>
  <c r="B27" i="2"/>
  <c r="D26" i="2"/>
  <c r="D28" i="1" s="1"/>
  <c r="C27" i="2"/>
  <c r="A28" i="2"/>
  <c r="A30" i="1"/>
  <c r="AW22" i="1"/>
  <c r="BB75" i="1"/>
  <c r="BB74" i="1"/>
  <c r="BB76" i="1"/>
  <c r="BC21" i="1"/>
  <c r="I29" i="1"/>
  <c r="AQ23" i="1"/>
  <c r="G29" i="1"/>
  <c r="AK24" i="1"/>
  <c r="S27" i="1"/>
  <c r="Y26" i="1"/>
  <c r="AE25" i="1"/>
  <c r="BK20" i="1"/>
  <c r="BK21" i="1" s="1"/>
  <c r="BK22" i="1" s="1"/>
  <c r="BK23" i="1" s="1"/>
  <c r="BK24" i="1" s="1"/>
  <c r="BK25" i="1" s="1"/>
  <c r="BK26" i="1" s="1"/>
  <c r="BK27" i="1" s="1"/>
  <c r="BK28" i="1" s="1"/>
  <c r="BK29" i="1" s="1"/>
  <c r="BK30" i="1" s="1"/>
  <c r="BK31" i="1" s="1"/>
  <c r="BK32" i="1" s="1"/>
  <c r="BK33" i="1" s="1"/>
  <c r="BK34" i="1" s="1"/>
  <c r="BK35" i="1" s="1"/>
  <c r="BK36" i="1" s="1"/>
  <c r="BK37" i="1" s="1"/>
  <c r="BK38" i="1" s="1"/>
  <c r="BK39" i="1" s="1"/>
  <c r="BK40" i="1" s="1"/>
  <c r="BK41" i="1" s="1"/>
  <c r="BK42" i="1" s="1"/>
  <c r="BK43" i="1" s="1"/>
  <c r="BK44" i="1" s="1"/>
  <c r="BK45" i="1" s="1"/>
  <c r="BK46" i="1" s="1"/>
  <c r="BK47" i="1" s="1"/>
  <c r="BK48" i="1" s="1"/>
  <c r="BK49" i="1" s="1"/>
  <c r="BK50" i="1" s="1"/>
  <c r="BJ50" i="1"/>
  <c r="BH73" i="1"/>
  <c r="BI18" i="1"/>
  <c r="BI20" i="1"/>
  <c r="BI17" i="1"/>
  <c r="M28" i="1"/>
  <c r="BP31" i="1"/>
  <c r="M1" i="2"/>
  <c r="L2" i="2"/>
  <c r="L3" i="2"/>
  <c r="L4" i="2"/>
  <c r="AF33" i="1"/>
  <c r="BV32" i="1"/>
  <c r="AL31" i="1"/>
  <c r="BD32" i="1"/>
  <c r="AR32" i="1"/>
  <c r="BJ33" i="1"/>
  <c r="E28" i="2" l="1"/>
  <c r="B28" i="2"/>
  <c r="D27" i="2"/>
  <c r="D29" i="1" s="1"/>
  <c r="A29" i="2"/>
  <c r="C28" i="2"/>
  <c r="A31" i="1"/>
  <c r="AW23" i="1"/>
  <c r="BH76" i="1"/>
  <c r="BH74" i="1"/>
  <c r="BH75" i="1"/>
  <c r="G30" i="1"/>
  <c r="S28" i="1"/>
  <c r="BC22" i="1"/>
  <c r="BO17" i="1"/>
  <c r="BO20" i="1"/>
  <c r="BQ20" i="1"/>
  <c r="BQ21" i="1" s="1"/>
  <c r="BQ22" i="1" s="1"/>
  <c r="BQ23" i="1" s="1"/>
  <c r="BQ24" i="1" s="1"/>
  <c r="BQ25" i="1" s="1"/>
  <c r="BQ26" i="1" s="1"/>
  <c r="BQ27" i="1" s="1"/>
  <c r="BQ28" i="1" s="1"/>
  <c r="BQ29" i="1" s="1"/>
  <c r="BQ30" i="1" s="1"/>
  <c r="BQ31" i="1" s="1"/>
  <c r="BQ32" i="1" s="1"/>
  <c r="BQ33" i="1" s="1"/>
  <c r="BQ34" i="1" s="1"/>
  <c r="BQ35" i="1" s="1"/>
  <c r="BQ36" i="1" s="1"/>
  <c r="BQ37" i="1" s="1"/>
  <c r="BQ38" i="1" s="1"/>
  <c r="BQ39" i="1" s="1"/>
  <c r="BQ40" i="1" s="1"/>
  <c r="BQ41" i="1" s="1"/>
  <c r="BQ42" i="1" s="1"/>
  <c r="BQ43" i="1" s="1"/>
  <c r="BQ44" i="1" s="1"/>
  <c r="BQ45" i="1" s="1"/>
  <c r="BQ46" i="1" s="1"/>
  <c r="BQ47" i="1" s="1"/>
  <c r="BQ48" i="1" s="1"/>
  <c r="BQ49" i="1" s="1"/>
  <c r="BQ50" i="1" s="1"/>
  <c r="BP50" i="1"/>
  <c r="BO18" i="1"/>
  <c r="BN73" i="1"/>
  <c r="AQ24" i="1"/>
  <c r="I30" i="1"/>
  <c r="Y27" i="1"/>
  <c r="AK25" i="1"/>
  <c r="AE26" i="1"/>
  <c r="M29" i="1"/>
  <c r="BI21" i="1"/>
  <c r="N1" i="2"/>
  <c r="M3" i="2"/>
  <c r="M4" i="2"/>
  <c r="M2" i="2"/>
  <c r="BJ34" i="1"/>
  <c r="BV33" i="1"/>
  <c r="AL32" i="1"/>
  <c r="BD33" i="1"/>
  <c r="BP32" i="1"/>
  <c r="AR33" i="1"/>
  <c r="AF34" i="1"/>
  <c r="E29" i="2" l="1"/>
  <c r="B29" i="2"/>
  <c r="D28" i="2"/>
  <c r="D30" i="1" s="1"/>
  <c r="C29" i="2"/>
  <c r="A30" i="2"/>
  <c r="A32" i="1"/>
  <c r="AW24" i="1"/>
  <c r="BN76" i="1"/>
  <c r="BN74" i="1"/>
  <c r="BN75" i="1"/>
  <c r="S29" i="1"/>
  <c r="M30" i="1"/>
  <c r="AE27" i="1"/>
  <c r="BC23" i="1"/>
  <c r="Y28" i="1"/>
  <c r="AK26" i="1"/>
  <c r="I31" i="1"/>
  <c r="G31" i="1"/>
  <c r="AQ25" i="1"/>
  <c r="BI22" i="1"/>
  <c r="BU17" i="1"/>
  <c r="BW20" i="1"/>
  <c r="BW21" i="1" s="1"/>
  <c r="BW22" i="1" s="1"/>
  <c r="BW23" i="1" s="1"/>
  <c r="BW24" i="1" s="1"/>
  <c r="BW25" i="1" s="1"/>
  <c r="BW26" i="1" s="1"/>
  <c r="BW27" i="1" s="1"/>
  <c r="BW28" i="1" s="1"/>
  <c r="BW29" i="1" s="1"/>
  <c r="BW30" i="1" s="1"/>
  <c r="BW31" i="1" s="1"/>
  <c r="BW32" i="1" s="1"/>
  <c r="BW33" i="1" s="1"/>
  <c r="BW34" i="1" s="1"/>
  <c r="BW35" i="1" s="1"/>
  <c r="BW36" i="1" s="1"/>
  <c r="BW37" i="1" s="1"/>
  <c r="BW38" i="1" s="1"/>
  <c r="BW39" i="1" s="1"/>
  <c r="BW40" i="1" s="1"/>
  <c r="BW41" i="1" s="1"/>
  <c r="BW42" i="1" s="1"/>
  <c r="BW43" i="1" s="1"/>
  <c r="BW44" i="1" s="1"/>
  <c r="BW45" i="1" s="1"/>
  <c r="BW46" i="1" s="1"/>
  <c r="BW47" i="1" s="1"/>
  <c r="BW48" i="1" s="1"/>
  <c r="BW49" i="1" s="1"/>
  <c r="BW50" i="1" s="1"/>
  <c r="BV50" i="1"/>
  <c r="BU20" i="1"/>
  <c r="BT73" i="1"/>
  <c r="BU18" i="1"/>
  <c r="CA15" i="1"/>
  <c r="BO21" i="1"/>
  <c r="N4" i="2"/>
  <c r="N3" i="2"/>
  <c r="N2" i="2"/>
  <c r="AF35" i="1"/>
  <c r="AL33" i="1"/>
  <c r="BV34" i="1"/>
  <c r="BD34" i="1"/>
  <c r="BJ35" i="1"/>
  <c r="BP33" i="1"/>
  <c r="AR34" i="1"/>
  <c r="E30" i="2" l="1"/>
  <c r="B30" i="2"/>
  <c r="C30" i="2"/>
  <c r="A31" i="2"/>
  <c r="D29" i="2"/>
  <c r="D31" i="1" s="1"/>
  <c r="A33" i="1"/>
  <c r="AW25" i="1"/>
  <c r="BT74" i="1"/>
  <c r="BT75" i="1"/>
  <c r="BT76" i="1"/>
  <c r="BI23" i="1"/>
  <c r="G32" i="1"/>
  <c r="AE28" i="1"/>
  <c r="BU21" i="1"/>
  <c r="S30" i="1"/>
  <c r="I32" i="1"/>
  <c r="BO22" i="1"/>
  <c r="Y29" i="1"/>
  <c r="M31" i="1"/>
  <c r="AK27" i="1"/>
  <c r="BC24" i="1"/>
  <c r="BZ73" i="1"/>
  <c r="CC73" i="1" s="1"/>
  <c r="AQ26" i="1"/>
  <c r="AL34" i="1"/>
  <c r="BJ36" i="1"/>
  <c r="BD35" i="1"/>
  <c r="BV35" i="1"/>
  <c r="AR35" i="1"/>
  <c r="BP34" i="1"/>
  <c r="AF36" i="1"/>
  <c r="E31" i="2" l="1"/>
  <c r="B31" i="2"/>
  <c r="C31" i="2"/>
  <c r="A32" i="2"/>
  <c r="D30" i="2"/>
  <c r="D32" i="1" s="1"/>
  <c r="A34" i="1"/>
  <c r="AW26" i="1"/>
  <c r="AK28" i="1"/>
  <c r="BU22" i="1"/>
  <c r="BZ75" i="1"/>
  <c r="CC75" i="1" s="1"/>
  <c r="BZ74" i="1"/>
  <c r="CC74" i="1" s="1"/>
  <c r="BZ76" i="1"/>
  <c r="CC76" i="1" s="1"/>
  <c r="M32" i="1"/>
  <c r="S31" i="1"/>
  <c r="G33" i="1"/>
  <c r="BO23" i="1"/>
  <c r="AE29" i="1"/>
  <c r="I33" i="1"/>
  <c r="AQ27" i="1"/>
  <c r="BC25" i="1"/>
  <c r="Y30" i="1"/>
  <c r="BI24" i="1"/>
  <c r="BV36" i="1"/>
  <c r="BJ37" i="1"/>
  <c r="AF37" i="1"/>
  <c r="BP35" i="1"/>
  <c r="AR36" i="1"/>
  <c r="AL35" i="1"/>
  <c r="BD36" i="1"/>
  <c r="I34" i="1" l="1"/>
  <c r="I35" i="1" s="1"/>
  <c r="I36" i="1" s="1"/>
  <c r="I37" i="1" s="1"/>
  <c r="I38" i="1" s="1"/>
  <c r="I39" i="1" s="1"/>
  <c r="I40" i="1" s="1"/>
  <c r="I41" i="1" s="1"/>
  <c r="I42" i="1" s="1"/>
  <c r="I43" i="1" s="1"/>
  <c r="I44" i="1" s="1"/>
  <c r="I45" i="1" s="1"/>
  <c r="I46" i="1" s="1"/>
  <c r="I47" i="1" s="1"/>
  <c r="I48" i="1" s="1"/>
  <c r="I49" i="1" s="1"/>
  <c r="I50" i="1" s="1"/>
  <c r="CC78" i="1"/>
  <c r="CD28" i="1" s="1"/>
  <c r="E32" i="2"/>
  <c r="J31" i="2" s="1"/>
  <c r="B32" i="2"/>
  <c r="C32" i="2"/>
  <c r="A33" i="2"/>
  <c r="D31" i="2"/>
  <c r="D33" i="1" s="1"/>
  <c r="A35" i="1"/>
  <c r="AW27" i="1"/>
  <c r="J30" i="2"/>
  <c r="J21" i="2"/>
  <c r="J24" i="2"/>
  <c r="J26" i="2"/>
  <c r="J22" i="2"/>
  <c r="J29" i="2"/>
  <c r="J28" i="2"/>
  <c r="J27" i="2"/>
  <c r="J25" i="2"/>
  <c r="J19" i="2"/>
  <c r="J23" i="2"/>
  <c r="F30" i="2"/>
  <c r="F32" i="2"/>
  <c r="AE30" i="1"/>
  <c r="S32" i="1"/>
  <c r="BO24" i="1"/>
  <c r="G34" i="1"/>
  <c r="BU23" i="1"/>
  <c r="BI25" i="1"/>
  <c r="AK29" i="1"/>
  <c r="BC26" i="1"/>
  <c r="AQ28" i="1"/>
  <c r="M33" i="1"/>
  <c r="F31" i="2"/>
  <c r="Y31" i="1"/>
  <c r="F29" i="2"/>
  <c r="AF38" i="1"/>
  <c r="BP36" i="1"/>
  <c r="AL36" i="1"/>
  <c r="BD37" i="1"/>
  <c r="AR37" i="1"/>
  <c r="BJ38" i="1"/>
  <c r="BV37" i="1"/>
  <c r="E33" i="2" l="1"/>
  <c r="J32" i="2" s="1"/>
  <c r="B33" i="2"/>
  <c r="A34" i="2"/>
  <c r="C33" i="2"/>
  <c r="D32" i="2"/>
  <c r="D34" i="1" s="1"/>
  <c r="F33" i="2"/>
  <c r="A36" i="1"/>
  <c r="AW28" i="1"/>
  <c r="AQ29" i="1"/>
  <c r="S33" i="1"/>
  <c r="AK30" i="1"/>
  <c r="BU24" i="1"/>
  <c r="BC27" i="1"/>
  <c r="M34" i="1"/>
  <c r="AE31" i="1"/>
  <c r="BI26" i="1"/>
  <c r="Y32" i="1"/>
  <c r="BO25" i="1"/>
  <c r="G35" i="1"/>
  <c r="AL37" i="1"/>
  <c r="BD38" i="1"/>
  <c r="BP37" i="1"/>
  <c r="AF39" i="1"/>
  <c r="AR38" i="1"/>
  <c r="BV38" i="1"/>
  <c r="BJ39" i="1"/>
  <c r="E34" i="2" l="1"/>
  <c r="J33" i="2" s="1"/>
  <c r="B34" i="2"/>
  <c r="D33" i="2"/>
  <c r="D35" i="1" s="1"/>
  <c r="F34" i="2"/>
  <c r="C34" i="2"/>
  <c r="A35" i="2"/>
  <c r="A37" i="1"/>
  <c r="AW29" i="1"/>
  <c r="M35" i="1"/>
  <c r="S34" i="1"/>
  <c r="BU25" i="1"/>
  <c r="BI27" i="1"/>
  <c r="BO26" i="1"/>
  <c r="AQ30" i="1"/>
  <c r="G36" i="1"/>
  <c r="BC28" i="1"/>
  <c r="Y33" i="1"/>
  <c r="AK31" i="1"/>
  <c r="AE32" i="1"/>
  <c r="AL38" i="1"/>
  <c r="BJ40" i="1"/>
  <c r="BV39" i="1"/>
  <c r="AF40" i="1"/>
  <c r="BD39" i="1"/>
  <c r="AR39" i="1"/>
  <c r="BP38" i="1"/>
  <c r="E35" i="2" l="1"/>
  <c r="J34" i="2" s="1"/>
  <c r="B35" i="2"/>
  <c r="D34" i="2"/>
  <c r="D36" i="1" s="1"/>
  <c r="F35" i="2"/>
  <c r="A36" i="2"/>
  <c r="C35" i="2"/>
  <c r="A38" i="1"/>
  <c r="AW30" i="1"/>
  <c r="BC29" i="1"/>
  <c r="BI28" i="1"/>
  <c r="AQ31" i="1"/>
  <c r="AK32" i="1"/>
  <c r="S35" i="1"/>
  <c r="G37" i="1"/>
  <c r="BO27" i="1"/>
  <c r="AE33" i="1"/>
  <c r="BU26" i="1"/>
  <c r="M36" i="1"/>
  <c r="Y34" i="1"/>
  <c r="BJ41" i="1"/>
  <c r="AL39" i="1"/>
  <c r="AF41" i="1"/>
  <c r="BV40" i="1"/>
  <c r="BP39" i="1"/>
  <c r="AR40" i="1"/>
  <c r="BD40" i="1"/>
  <c r="E36" i="2" l="1"/>
  <c r="J35" i="2" s="1"/>
  <c r="B36" i="2"/>
  <c r="F36" i="2"/>
  <c r="C36" i="2"/>
  <c r="A37" i="2"/>
  <c r="D35" i="2"/>
  <c r="D37" i="1" s="1"/>
  <c r="A39" i="1"/>
  <c r="AW31" i="1"/>
  <c r="AE34" i="1"/>
  <c r="G38" i="1"/>
  <c r="BI29" i="1"/>
  <c r="M37" i="1"/>
  <c r="AK33" i="1"/>
  <c r="BU27" i="1"/>
  <c r="Y35" i="1"/>
  <c r="BO28" i="1"/>
  <c r="AQ32" i="1"/>
  <c r="BC30" i="1"/>
  <c r="S36" i="1"/>
  <c r="BD41" i="1"/>
  <c r="BV41" i="1"/>
  <c r="AL40" i="1"/>
  <c r="AR41" i="1"/>
  <c r="BJ42" i="1"/>
  <c r="BP40" i="1"/>
  <c r="AF42" i="1"/>
  <c r="E37" i="2" l="1"/>
  <c r="J36" i="2" s="1"/>
  <c r="B37" i="2"/>
  <c r="D36" i="2"/>
  <c r="D38" i="1" s="1"/>
  <c r="F37" i="2"/>
  <c r="A38" i="2"/>
  <c r="C37" i="2"/>
  <c r="A40" i="1"/>
  <c r="AW32" i="1"/>
  <c r="BC31" i="1"/>
  <c r="BO29" i="1"/>
  <c r="M38" i="1"/>
  <c r="G39" i="1"/>
  <c r="Y36" i="1"/>
  <c r="AK34" i="1"/>
  <c r="S37" i="1"/>
  <c r="AQ33" i="1"/>
  <c r="BU28" i="1"/>
  <c r="BI30" i="1"/>
  <c r="AE35" i="1"/>
  <c r="BV42" i="1"/>
  <c r="BJ43" i="1"/>
  <c r="AR42" i="1"/>
  <c r="BP41" i="1"/>
  <c r="BD42" i="1"/>
  <c r="AF43" i="1"/>
  <c r="AL41" i="1"/>
  <c r="E38" i="2" l="1"/>
  <c r="J37" i="2" s="1"/>
  <c r="B38" i="2"/>
  <c r="D37" i="2"/>
  <c r="D39" i="1" s="1"/>
  <c r="A39" i="2"/>
  <c r="F38" i="2"/>
  <c r="C38" i="2"/>
  <c r="A41" i="1"/>
  <c r="AW33" i="1"/>
  <c r="BI31" i="1"/>
  <c r="AQ34" i="1"/>
  <c r="AK35" i="1"/>
  <c r="BO30" i="1"/>
  <c r="G40" i="1"/>
  <c r="AE36" i="1"/>
  <c r="S38" i="1"/>
  <c r="M39" i="1"/>
  <c r="BU29" i="1"/>
  <c r="BC32" i="1"/>
  <c r="Y37" i="1"/>
  <c r="BP42" i="1"/>
  <c r="BV43" i="1"/>
  <c r="BJ44" i="1"/>
  <c r="AL42" i="1"/>
  <c r="BD43" i="1"/>
  <c r="AR43" i="1"/>
  <c r="AF44" i="1"/>
  <c r="E39" i="2" l="1"/>
  <c r="J38" i="2" s="1"/>
  <c r="B39" i="2"/>
  <c r="A40" i="2"/>
  <c r="F39" i="2"/>
  <c r="C39" i="2"/>
  <c r="D38" i="2"/>
  <c r="D40" i="1" s="1"/>
  <c r="A42" i="1"/>
  <c r="AW34" i="1"/>
  <c r="AQ35" i="1"/>
  <c r="M40" i="1"/>
  <c r="AE37" i="1"/>
  <c r="BO31" i="1"/>
  <c r="BU30" i="1"/>
  <c r="S39" i="1"/>
  <c r="AK36" i="1"/>
  <c r="Y38" i="1"/>
  <c r="G41" i="1"/>
  <c r="BI32" i="1"/>
  <c r="BC33" i="1"/>
  <c r="BP43" i="1"/>
  <c r="AF45" i="1"/>
  <c r="AL43" i="1"/>
  <c r="BV44" i="1"/>
  <c r="BJ45" i="1"/>
  <c r="AR44" i="1"/>
  <c r="BD44" i="1"/>
  <c r="E40" i="2" l="1"/>
  <c r="J39" i="2" s="1"/>
  <c r="B40" i="2"/>
  <c r="D39" i="2"/>
  <c r="D41" i="1" s="1"/>
  <c r="C40" i="2"/>
  <c r="F40" i="2"/>
  <c r="A41" i="2"/>
  <c r="A43" i="1"/>
  <c r="AW35" i="1"/>
  <c r="BI33" i="1"/>
  <c r="Y39" i="1"/>
  <c r="M41" i="1"/>
  <c r="S40" i="1"/>
  <c r="BO32" i="1"/>
  <c r="BC34" i="1"/>
  <c r="AK37" i="1"/>
  <c r="AE38" i="1"/>
  <c r="G42" i="1"/>
  <c r="AQ36" i="1"/>
  <c r="BU31" i="1"/>
  <c r="AR45" i="1"/>
  <c r="BP44" i="1"/>
  <c r="BV45" i="1"/>
  <c r="BJ46" i="1"/>
  <c r="BD45" i="1"/>
  <c r="AL44" i="1"/>
  <c r="AF46" i="1"/>
  <c r="E41" i="2" l="1"/>
  <c r="J40" i="2" s="1"/>
  <c r="B41" i="2"/>
  <c r="D40" i="2"/>
  <c r="D42" i="1" s="1"/>
  <c r="A42" i="2"/>
  <c r="C41" i="2"/>
  <c r="F41" i="2"/>
  <c r="A44" i="1"/>
  <c r="AW36" i="1"/>
  <c r="Y40" i="1"/>
  <c r="AQ37" i="1"/>
  <c r="S41" i="1"/>
  <c r="AE39" i="1"/>
  <c r="BC35" i="1"/>
  <c r="AK38" i="1"/>
  <c r="BU32" i="1"/>
  <c r="BI34" i="1"/>
  <c r="BO33" i="1"/>
  <c r="M42" i="1"/>
  <c r="G43" i="1"/>
  <c r="BJ47" i="1"/>
  <c r="BV46" i="1"/>
  <c r="BP45" i="1"/>
  <c r="AL45" i="1"/>
  <c r="AR46" i="1"/>
  <c r="BD46" i="1"/>
  <c r="AF47" i="1"/>
  <c r="AF48" i="1" l="1"/>
  <c r="E42" i="2"/>
  <c r="J41" i="2" s="1"/>
  <c r="B42" i="2"/>
  <c r="A43" i="2"/>
  <c r="C42" i="2"/>
  <c r="F42" i="2"/>
  <c r="D41" i="2"/>
  <c r="D43" i="1" s="1"/>
  <c r="A45" i="1"/>
  <c r="AW37" i="1"/>
  <c r="AQ38" i="1"/>
  <c r="AK39" i="1"/>
  <c r="BI35" i="1"/>
  <c r="M43" i="1"/>
  <c r="AE40" i="1"/>
  <c r="BU33" i="1"/>
  <c r="G44" i="1"/>
  <c r="S42" i="1"/>
  <c r="BO34" i="1"/>
  <c r="Y41" i="1"/>
  <c r="BC36" i="1"/>
  <c r="AL46" i="1"/>
  <c r="BD47" i="1"/>
  <c r="BP46" i="1"/>
  <c r="AR47" i="1"/>
  <c r="BV47" i="1"/>
  <c r="BJ48" i="1"/>
  <c r="E43" i="2" l="1"/>
  <c r="J42" i="2" s="1"/>
  <c r="B43" i="2"/>
  <c r="AF49" i="1"/>
  <c r="D42" i="2"/>
  <c r="D44" i="1" s="1"/>
  <c r="F43" i="2"/>
  <c r="A44" i="2"/>
  <c r="C43" i="2"/>
  <c r="A46" i="1"/>
  <c r="AW38" i="1"/>
  <c r="BU34" i="1"/>
  <c r="M44" i="1"/>
  <c r="AK40" i="1"/>
  <c r="Y42" i="1"/>
  <c r="BI36" i="1"/>
  <c r="BO35" i="1"/>
  <c r="AE41" i="1"/>
  <c r="AQ39" i="1"/>
  <c r="G45" i="1"/>
  <c r="S43" i="1"/>
  <c r="BC37" i="1"/>
  <c r="BD48" i="1"/>
  <c r="AL47" i="1"/>
  <c r="BV48" i="1"/>
  <c r="AR48" i="1"/>
  <c r="BP47" i="1"/>
  <c r="BJ49" i="1"/>
  <c r="E44" i="2" l="1"/>
  <c r="J43" i="2" s="1"/>
  <c r="B44" i="2"/>
  <c r="D43" i="2"/>
  <c r="D45" i="1" s="1"/>
  <c r="F44" i="2"/>
  <c r="C44" i="2"/>
  <c r="A45" i="2"/>
  <c r="A47" i="1"/>
  <c r="AW39" i="1"/>
  <c r="AQ40" i="1"/>
  <c r="S44" i="1"/>
  <c r="BO36" i="1"/>
  <c r="Y43" i="1"/>
  <c r="M45" i="1"/>
  <c r="BC38" i="1"/>
  <c r="G46" i="1"/>
  <c r="AE42" i="1"/>
  <c r="BI37" i="1"/>
  <c r="AK41" i="1"/>
  <c r="BU35" i="1"/>
  <c r="BV49" i="1"/>
  <c r="AR49" i="1"/>
  <c r="BP48" i="1"/>
  <c r="BD49" i="1"/>
  <c r="AL48" i="1"/>
  <c r="E45" i="2" l="1"/>
  <c r="J44" i="2" s="1"/>
  <c r="B45" i="2"/>
  <c r="D44" i="2"/>
  <c r="D46" i="1" s="1"/>
  <c r="F45" i="2"/>
  <c r="C45" i="2"/>
  <c r="A46" i="2"/>
  <c r="A48" i="1"/>
  <c r="AW40" i="1"/>
  <c r="AK42" i="1"/>
  <c r="Y44" i="1"/>
  <c r="BC39" i="1"/>
  <c r="AE43" i="1"/>
  <c r="S45" i="1"/>
  <c r="BI38" i="1"/>
  <c r="M46" i="1"/>
  <c r="BO37" i="1"/>
  <c r="G47" i="1"/>
  <c r="AQ41" i="1"/>
  <c r="BU36" i="1"/>
  <c r="BP49" i="1"/>
  <c r="AL49" i="1"/>
  <c r="E46" i="2" l="1"/>
  <c r="J45" i="2" s="1"/>
  <c r="B46" i="2"/>
  <c r="D45" i="2"/>
  <c r="D47" i="1" s="1"/>
  <c r="C46" i="2"/>
  <c r="A47" i="2"/>
  <c r="F46" i="2"/>
  <c r="A49" i="1"/>
  <c r="AW41" i="1"/>
  <c r="Y45" i="1"/>
  <c r="BO38" i="1"/>
  <c r="BI39" i="1"/>
  <c r="BU37" i="1"/>
  <c r="G48" i="1"/>
  <c r="AK43" i="1"/>
  <c r="AQ42" i="1"/>
  <c r="M47" i="1"/>
  <c r="BC40" i="1"/>
  <c r="S46" i="1"/>
  <c r="AE44" i="1"/>
  <c r="E47" i="2" l="1"/>
  <c r="J46" i="2" s="1"/>
  <c r="B47" i="2"/>
  <c r="C47" i="2"/>
  <c r="A48" i="2"/>
  <c r="F47" i="2"/>
  <c r="D46" i="2"/>
  <c r="D48" i="1" s="1"/>
  <c r="A50" i="1"/>
  <c r="AW42" i="1"/>
  <c r="BO39" i="1"/>
  <c r="G49" i="1"/>
  <c r="S47" i="1"/>
  <c r="BC41" i="1"/>
  <c r="BU38" i="1"/>
  <c r="Y46" i="1"/>
  <c r="AK44" i="1"/>
  <c r="BI40" i="1"/>
  <c r="M48" i="1"/>
  <c r="AE45" i="1"/>
  <c r="AQ43" i="1"/>
  <c r="E48" i="2" l="1"/>
  <c r="J47" i="2" s="1"/>
  <c r="B48" i="2"/>
  <c r="C48" i="2"/>
  <c r="F48" i="2"/>
  <c r="A49" i="2"/>
  <c r="D47" i="2"/>
  <c r="D49" i="1" s="1"/>
  <c r="AW43" i="1"/>
  <c r="BI41" i="1"/>
  <c r="AE46" i="1"/>
  <c r="G50" i="1"/>
  <c r="BC42" i="1"/>
  <c r="Y47" i="1"/>
  <c r="AQ44" i="1"/>
  <c r="M49" i="1"/>
  <c r="BU39" i="1"/>
  <c r="AK45" i="1"/>
  <c r="BO40" i="1"/>
  <c r="S48" i="1"/>
  <c r="E49" i="2" l="1"/>
  <c r="J48" i="2" s="1"/>
  <c r="B49" i="2"/>
  <c r="M50" i="1"/>
  <c r="D48" i="2"/>
  <c r="J20" i="1" s="1"/>
  <c r="F49" i="2"/>
  <c r="C49" i="2"/>
  <c r="A50" i="2"/>
  <c r="AW44" i="1"/>
  <c r="AE47" i="1"/>
  <c r="BU40" i="1"/>
  <c r="S49" i="1"/>
  <c r="BC43" i="1"/>
  <c r="Y48" i="1"/>
  <c r="AQ45" i="1"/>
  <c r="BO41" i="1"/>
  <c r="AK46" i="1"/>
  <c r="BI42" i="1"/>
  <c r="D50" i="1" l="1"/>
  <c r="E50" i="2"/>
  <c r="J49" i="2" s="1"/>
  <c r="B50" i="2"/>
  <c r="AE48" i="1"/>
  <c r="F50" i="2"/>
  <c r="C50" i="2"/>
  <c r="A51" i="2"/>
  <c r="D49" i="2"/>
  <c r="J21" i="1" s="1"/>
  <c r="AW45" i="1"/>
  <c r="BC44" i="1"/>
  <c r="BU41" i="1"/>
  <c r="BO42" i="1"/>
  <c r="AQ46" i="1"/>
  <c r="Y49" i="1"/>
  <c r="S50" i="1"/>
  <c r="BI43" i="1"/>
  <c r="AK47" i="1"/>
  <c r="E51" i="2" l="1"/>
  <c r="J50" i="2" s="1"/>
  <c r="B51" i="2"/>
  <c r="AE49" i="1"/>
  <c r="D50" i="2"/>
  <c r="J22" i="1" s="1"/>
  <c r="F51" i="2"/>
  <c r="C51" i="2"/>
  <c r="A52" i="2"/>
  <c r="AW46" i="1"/>
  <c r="BU42" i="1"/>
  <c r="BI44" i="1"/>
  <c r="Y50" i="1"/>
  <c r="BO43" i="1"/>
  <c r="BC45" i="1"/>
  <c r="AK48" i="1"/>
  <c r="AQ47" i="1"/>
  <c r="E52" i="2" l="1"/>
  <c r="J51" i="2" s="1"/>
  <c r="B52" i="2"/>
  <c r="AE50" i="1"/>
  <c r="D51" i="2"/>
  <c r="J23" i="1" s="1"/>
  <c r="A53" i="2"/>
  <c r="F52" i="2"/>
  <c r="C52" i="2"/>
  <c r="AW47" i="1"/>
  <c r="BI45" i="1"/>
  <c r="AK49" i="1"/>
  <c r="BO44" i="1"/>
  <c r="AQ48" i="1"/>
  <c r="BC46" i="1"/>
  <c r="BU43" i="1"/>
  <c r="E53" i="2" l="1"/>
  <c r="J52" i="2" s="1"/>
  <c r="B53" i="2"/>
  <c r="D52" i="2"/>
  <c r="J24" i="1" s="1"/>
  <c r="A54" i="2"/>
  <c r="C53" i="2"/>
  <c r="F53" i="2"/>
  <c r="AW48" i="1"/>
  <c r="AK50" i="1"/>
  <c r="BC47" i="1"/>
  <c r="BI46" i="1"/>
  <c r="AQ49" i="1"/>
  <c r="BO45" i="1"/>
  <c r="BU44" i="1"/>
  <c r="E54" i="2" l="1"/>
  <c r="J53" i="2" s="1"/>
  <c r="B54" i="2"/>
  <c r="AQ50" i="1"/>
  <c r="D53" i="2"/>
  <c r="F54" i="2"/>
  <c r="C54" i="2"/>
  <c r="A55" i="2"/>
  <c r="AW49" i="1"/>
  <c r="BC48" i="1"/>
  <c r="BU45" i="1"/>
  <c r="BO46" i="1"/>
  <c r="BI47" i="1"/>
  <c r="E55" i="2" l="1"/>
  <c r="J54" i="2" s="1"/>
  <c r="B55" i="2"/>
  <c r="D54" i="2"/>
  <c r="F55" i="2"/>
  <c r="A56" i="2"/>
  <c r="C55" i="2"/>
  <c r="AW50" i="1"/>
  <c r="BO47" i="1"/>
  <c r="BU46" i="1"/>
  <c r="BI48" i="1"/>
  <c r="BC49" i="1"/>
  <c r="E56" i="2" l="1"/>
  <c r="J55" i="2" s="1"/>
  <c r="B56" i="2"/>
  <c r="BC50" i="1"/>
  <c r="D55" i="2"/>
  <c r="F56" i="2"/>
  <c r="C56" i="2"/>
  <c r="A57" i="2"/>
  <c r="BU47" i="1"/>
  <c r="BI49" i="1"/>
  <c r="BO48" i="1"/>
  <c r="E57" i="2" l="1"/>
  <c r="J56" i="2" s="1"/>
  <c r="B57" i="2"/>
  <c r="D56" i="2"/>
  <c r="F57" i="2"/>
  <c r="A58" i="2"/>
  <c r="C57" i="2"/>
  <c r="BU48" i="1"/>
  <c r="BO49" i="1"/>
  <c r="BI50" i="1"/>
  <c r="E58" i="2" l="1"/>
  <c r="J57" i="2" s="1"/>
  <c r="B58" i="2"/>
  <c r="D57" i="2"/>
  <c r="C58" i="2"/>
  <c r="F58" i="2"/>
  <c r="A59" i="2"/>
  <c r="BO50" i="1"/>
  <c r="BU49" i="1"/>
  <c r="E59" i="2" l="1"/>
  <c r="J58" i="2" s="1"/>
  <c r="B59" i="2"/>
  <c r="BU50" i="1"/>
  <c r="D58" i="2"/>
  <c r="A60" i="2"/>
  <c r="F59" i="2"/>
  <c r="C59" i="2"/>
  <c r="E60" i="2" l="1"/>
  <c r="J59" i="2" s="1"/>
  <c r="B60" i="2"/>
  <c r="A61" i="2"/>
  <c r="F60" i="2"/>
  <c r="C60" i="2"/>
  <c r="D59" i="2"/>
  <c r="E61" i="2" l="1"/>
  <c r="J60" i="2" s="1"/>
  <c r="B61" i="2"/>
  <c r="D60" i="2"/>
  <c r="F61" i="2"/>
  <c r="C61" i="2"/>
  <c r="A62" i="2"/>
  <c r="E62" i="2" l="1"/>
  <c r="J61" i="2" s="1"/>
  <c r="B62" i="2"/>
  <c r="D61" i="2"/>
  <c r="F62" i="2"/>
  <c r="A63" i="2"/>
  <c r="C62" i="2"/>
  <c r="E63" i="2" l="1"/>
  <c r="J62" i="2" s="1"/>
  <c r="B63" i="2"/>
  <c r="D62" i="2"/>
  <c r="C63" i="2"/>
  <c r="A64" i="2"/>
  <c r="F63" i="2"/>
  <c r="E64" i="2" l="1"/>
  <c r="J63" i="2" s="1"/>
  <c r="B64" i="2"/>
  <c r="A65" i="2"/>
  <c r="F64" i="2"/>
  <c r="C64" i="2"/>
  <c r="D63" i="2"/>
  <c r="E65" i="2" l="1"/>
  <c r="J64" i="2" s="1"/>
  <c r="B65" i="2"/>
  <c r="D64" i="2"/>
  <c r="A66" i="2"/>
  <c r="F65" i="2"/>
  <c r="C65" i="2"/>
  <c r="E66" i="2" l="1"/>
  <c r="J65" i="2" s="1"/>
  <c r="B66" i="2"/>
  <c r="C66" i="2"/>
  <c r="F66" i="2"/>
  <c r="A67" i="2"/>
  <c r="D65" i="2"/>
  <c r="E67" i="2" l="1"/>
  <c r="J66" i="2" s="1"/>
  <c r="B67" i="2"/>
  <c r="F67" i="2"/>
  <c r="A68" i="2"/>
  <c r="C67" i="2"/>
  <c r="D66" i="2"/>
  <c r="E68" i="2" l="1"/>
  <c r="J67" i="2" s="1"/>
  <c r="B68" i="2"/>
  <c r="D67" i="2"/>
  <c r="C68" i="2"/>
  <c r="A69" i="2"/>
  <c r="F68" i="2"/>
  <c r="E69" i="2" l="1"/>
  <c r="J68" i="2" s="1"/>
  <c r="B69" i="2"/>
  <c r="C69" i="2"/>
  <c r="A70" i="2"/>
  <c r="F69" i="2"/>
  <c r="D68" i="2"/>
  <c r="E70" i="2" l="1"/>
  <c r="J69" i="2" s="1"/>
  <c r="B70" i="2"/>
  <c r="A71" i="2"/>
  <c r="F70" i="2"/>
  <c r="C70" i="2"/>
  <c r="D69" i="2"/>
  <c r="E71" i="2" l="1"/>
  <c r="J70" i="2" s="1"/>
  <c r="B71" i="2"/>
  <c r="D70" i="2"/>
  <c r="A72" i="2"/>
  <c r="F71" i="2"/>
  <c r="C71" i="2"/>
  <c r="E72" i="2" l="1"/>
  <c r="J71" i="2" s="1"/>
  <c r="B72" i="2"/>
  <c r="F72" i="2"/>
  <c r="C72" i="2"/>
  <c r="A73" i="2"/>
  <c r="D71" i="2"/>
  <c r="E73" i="2" l="1"/>
  <c r="J72" i="2" s="1"/>
  <c r="B73" i="2"/>
  <c r="A74" i="2"/>
  <c r="C73" i="2"/>
  <c r="F73" i="2"/>
  <c r="D72" i="2"/>
  <c r="E74" i="2" l="1"/>
  <c r="J73" i="2" s="1"/>
  <c r="B74" i="2"/>
  <c r="D73" i="2"/>
  <c r="C74" i="2"/>
  <c r="F74" i="2"/>
  <c r="A75" i="2"/>
  <c r="E75" i="2" l="1"/>
  <c r="J74" i="2" s="1"/>
  <c r="B75" i="2"/>
  <c r="D74" i="2"/>
  <c r="C75" i="2"/>
  <c r="A76" i="2"/>
  <c r="F75" i="2"/>
  <c r="E76" i="2" l="1"/>
  <c r="J75" i="2" s="1"/>
  <c r="B76" i="2"/>
  <c r="F76" i="2"/>
  <c r="C76" i="2"/>
  <c r="A77" i="2"/>
  <c r="D75" i="2"/>
  <c r="E77" i="2" l="1"/>
  <c r="J76" i="2" s="1"/>
  <c r="B77" i="2"/>
  <c r="C77" i="2"/>
  <c r="F77" i="2"/>
  <c r="A78" i="2"/>
  <c r="D76" i="2"/>
  <c r="E78" i="2" l="1"/>
  <c r="J77" i="2" s="1"/>
  <c r="B78" i="2"/>
  <c r="C78" i="2"/>
  <c r="A79" i="2"/>
  <c r="F78" i="2"/>
  <c r="D77" i="2"/>
  <c r="E79" i="2" l="1"/>
  <c r="J78" i="2" s="1"/>
  <c r="B79" i="2"/>
  <c r="C79" i="2"/>
  <c r="A80" i="2"/>
  <c r="F79" i="2"/>
  <c r="D78" i="2"/>
  <c r="E80" i="2" l="1"/>
  <c r="J79" i="2" s="1"/>
  <c r="B80" i="2"/>
  <c r="F80" i="2"/>
  <c r="C80" i="2"/>
  <c r="A81" i="2"/>
  <c r="D79" i="2"/>
  <c r="P20" i="1" s="1"/>
  <c r="E81" i="2" l="1"/>
  <c r="J80" i="2" s="1"/>
  <c r="B81" i="2"/>
  <c r="A82" i="2"/>
  <c r="C81" i="2"/>
  <c r="F81" i="2"/>
  <c r="D80" i="2"/>
  <c r="P21" i="1" s="1"/>
  <c r="E82" i="2" l="1"/>
  <c r="J81" i="2" s="1"/>
  <c r="B82" i="2"/>
  <c r="D81" i="2"/>
  <c r="P22" i="1" s="1"/>
  <c r="C82" i="2"/>
  <c r="A83" i="2"/>
  <c r="F82" i="2"/>
  <c r="E83" i="2" l="1"/>
  <c r="J82" i="2" s="1"/>
  <c r="B83" i="2"/>
  <c r="A84" i="2"/>
  <c r="C83" i="2"/>
  <c r="F83" i="2"/>
  <c r="D82" i="2"/>
  <c r="P23" i="1" s="1"/>
  <c r="E84" i="2" l="1"/>
  <c r="J83" i="2" s="1"/>
  <c r="B84" i="2"/>
  <c r="D83" i="2"/>
  <c r="P24" i="1" s="1"/>
  <c r="C84" i="2"/>
  <c r="F84" i="2"/>
  <c r="A85" i="2"/>
  <c r="E85" i="2" l="1"/>
  <c r="J84" i="2" s="1"/>
  <c r="B85" i="2"/>
  <c r="D84" i="2"/>
  <c r="A86" i="2"/>
  <c r="F85" i="2"/>
  <c r="C85" i="2"/>
  <c r="E86" i="2" l="1"/>
  <c r="J85" i="2" s="1"/>
  <c r="B86" i="2"/>
  <c r="F86" i="2"/>
  <c r="C86" i="2"/>
  <c r="A87" i="2"/>
  <c r="D85" i="2"/>
  <c r="E87" i="2" l="1"/>
  <c r="J86" i="2" s="1"/>
  <c r="B87" i="2"/>
  <c r="C87" i="2"/>
  <c r="A88" i="2"/>
  <c r="F87" i="2"/>
  <c r="D86" i="2"/>
  <c r="E88" i="2" l="1"/>
  <c r="J87" i="2" s="1"/>
  <c r="B88" i="2"/>
  <c r="A89" i="2"/>
  <c r="C88" i="2"/>
  <c r="F88" i="2"/>
  <c r="D87" i="2"/>
  <c r="E89" i="2" l="1"/>
  <c r="J88" i="2" s="1"/>
  <c r="B89" i="2"/>
  <c r="D88" i="2"/>
  <c r="C89" i="2"/>
  <c r="A90" i="2"/>
  <c r="F89" i="2"/>
  <c r="K89" i="2" l="1"/>
  <c r="E90" i="2"/>
  <c r="J89" i="2" s="1"/>
  <c r="B90" i="2"/>
  <c r="A91" i="2"/>
  <c r="F90" i="2"/>
  <c r="C90" i="2"/>
  <c r="D89" i="2"/>
  <c r="K90" i="2" l="1"/>
  <c r="E91" i="2"/>
  <c r="J90" i="2" s="1"/>
  <c r="B91" i="2"/>
  <c r="D90" i="2"/>
  <c r="A92" i="2"/>
  <c r="C91" i="2"/>
  <c r="F91" i="2"/>
  <c r="K91" i="2" l="1"/>
  <c r="E92" i="2"/>
  <c r="J91" i="2" s="1"/>
  <c r="B92" i="2"/>
  <c r="D91" i="2"/>
  <c r="A93" i="2"/>
  <c r="F92" i="2"/>
  <c r="C92" i="2"/>
  <c r="K92" i="2" l="1"/>
  <c r="E93" i="2"/>
  <c r="J92" i="2" s="1"/>
  <c r="B93" i="2"/>
  <c r="F93" i="2"/>
  <c r="C93" i="2"/>
  <c r="A94" i="2"/>
  <c r="D92" i="2"/>
  <c r="K93" i="2" l="1"/>
  <c r="E94" i="2"/>
  <c r="J93" i="2" s="1"/>
  <c r="B94" i="2"/>
  <c r="C94" i="2"/>
  <c r="A95" i="2"/>
  <c r="F94" i="2"/>
  <c r="D93" i="2"/>
  <c r="K94" i="2" l="1"/>
  <c r="E95" i="2"/>
  <c r="J94" i="2" s="1"/>
  <c r="B95" i="2"/>
  <c r="F95" i="2"/>
  <c r="A96" i="2"/>
  <c r="C95" i="2"/>
  <c r="D94" i="2"/>
  <c r="K95" i="2" l="1"/>
  <c r="E96" i="2"/>
  <c r="J95" i="2" s="1"/>
  <c r="B96" i="2"/>
  <c r="D95" i="2"/>
  <c r="F96" i="2"/>
  <c r="A97" i="2"/>
  <c r="C96" i="2"/>
  <c r="K96" i="2" l="1"/>
  <c r="E97" i="2"/>
  <c r="J96" i="2" s="1"/>
  <c r="B97" i="2"/>
  <c r="C97" i="2"/>
  <c r="F97" i="2"/>
  <c r="A98" i="2"/>
  <c r="D96" i="2"/>
  <c r="K97" i="2" l="1"/>
  <c r="E98" i="2"/>
  <c r="J97" i="2" s="1"/>
  <c r="B98" i="2"/>
  <c r="A99" i="2"/>
  <c r="F98" i="2"/>
  <c r="C98" i="2"/>
  <c r="D97" i="2"/>
  <c r="K98" i="2" l="1"/>
  <c r="E99" i="2"/>
  <c r="J98" i="2" s="1"/>
  <c r="B99" i="2"/>
  <c r="D98" i="2"/>
  <c r="F99" i="2"/>
  <c r="C99" i="2"/>
  <c r="A100" i="2"/>
  <c r="K99" i="2" l="1"/>
  <c r="E100" i="2"/>
  <c r="J99" i="2" s="1"/>
  <c r="B100" i="2"/>
  <c r="D99" i="2"/>
  <c r="A101" i="2"/>
  <c r="F100" i="2"/>
  <c r="C100" i="2"/>
  <c r="K100" i="2" l="1"/>
  <c r="E101" i="2"/>
  <c r="J100" i="2" s="1"/>
  <c r="B101" i="2"/>
  <c r="F101" i="2"/>
  <c r="C101" i="2"/>
  <c r="A102" i="2"/>
  <c r="D100" i="2"/>
  <c r="K101" i="2" l="1"/>
  <c r="E102" i="2"/>
  <c r="J101" i="2" s="1"/>
  <c r="B102" i="2"/>
  <c r="A103" i="2"/>
  <c r="F102" i="2"/>
  <c r="C102" i="2"/>
  <c r="D101" i="2"/>
  <c r="K102" i="2" l="1"/>
  <c r="E103" i="2"/>
  <c r="J102" i="2" s="1"/>
  <c r="B103" i="2"/>
  <c r="D102" i="2"/>
  <c r="F103" i="2"/>
  <c r="C103" i="2"/>
  <c r="A104" i="2"/>
  <c r="K103" i="2" l="1"/>
  <c r="E104" i="2"/>
  <c r="J103" i="2" s="1"/>
  <c r="B104" i="2"/>
  <c r="D103" i="2"/>
  <c r="A105" i="2"/>
  <c r="C104" i="2"/>
  <c r="F104" i="2"/>
  <c r="K104" i="2" l="1"/>
  <c r="E105" i="2"/>
  <c r="J104" i="2" s="1"/>
  <c r="B105" i="2"/>
  <c r="D104" i="2"/>
  <c r="F105" i="2"/>
  <c r="C105" i="2"/>
  <c r="A106" i="2"/>
  <c r="K105" i="2" l="1"/>
  <c r="E106" i="2"/>
  <c r="J105" i="2" s="1"/>
  <c r="B106" i="2"/>
  <c r="C106" i="2"/>
  <c r="F106" i="2"/>
  <c r="A107" i="2"/>
  <c r="D105" i="2"/>
  <c r="K106" i="2" l="1"/>
  <c r="E107" i="2"/>
  <c r="J106" i="2" s="1"/>
  <c r="B107" i="2"/>
  <c r="F107" i="2"/>
  <c r="A108" i="2"/>
  <c r="C107" i="2"/>
  <c r="D106" i="2"/>
  <c r="K107" i="2" l="1"/>
  <c r="E108" i="2"/>
  <c r="J107" i="2" s="1"/>
  <c r="B108" i="2"/>
  <c r="D107" i="2"/>
  <c r="C108" i="2"/>
  <c r="F108" i="2"/>
  <c r="A109" i="2"/>
  <c r="K108" i="2" l="1"/>
  <c r="E109" i="2"/>
  <c r="J108" i="2" s="1"/>
  <c r="B109" i="2"/>
  <c r="D108" i="2"/>
  <c r="A110" i="2"/>
  <c r="F109" i="2"/>
  <c r="C109" i="2"/>
  <c r="K109" i="2" l="1"/>
  <c r="E110" i="2"/>
  <c r="J109" i="2" s="1"/>
  <c r="B110" i="2"/>
  <c r="F110" i="2"/>
  <c r="C110" i="2"/>
  <c r="A111" i="2"/>
  <c r="D109" i="2"/>
  <c r="K110" i="2" l="1"/>
  <c r="E111" i="2"/>
  <c r="J110" i="2" s="1"/>
  <c r="B111" i="2"/>
  <c r="D110" i="2"/>
  <c r="F111" i="2"/>
  <c r="A112" i="2"/>
  <c r="C111" i="2"/>
  <c r="K111" i="2" l="1"/>
  <c r="E112" i="2"/>
  <c r="J111" i="2" s="1"/>
  <c r="B112" i="2"/>
  <c r="D111" i="2"/>
  <c r="F112" i="2"/>
  <c r="A113" i="2"/>
  <c r="C112" i="2"/>
  <c r="K112" i="2" l="1"/>
  <c r="E113" i="2"/>
  <c r="J112" i="2" s="1"/>
  <c r="B113" i="2"/>
  <c r="D112" i="2"/>
  <c r="F113" i="2"/>
  <c r="C113" i="2"/>
  <c r="A114" i="2"/>
  <c r="K113" i="2" l="1"/>
  <c r="E114" i="2"/>
  <c r="J113" i="2" s="1"/>
  <c r="B114" i="2"/>
  <c r="D113" i="2"/>
  <c r="C114" i="2"/>
  <c r="A115" i="2"/>
  <c r="F114" i="2"/>
  <c r="K114" i="2" l="1"/>
  <c r="E115" i="2"/>
  <c r="J114" i="2" s="1"/>
  <c r="B115" i="2"/>
  <c r="F115" i="2"/>
  <c r="A116" i="2"/>
  <c r="C115" i="2"/>
  <c r="D114" i="2"/>
  <c r="K115" i="2" l="1"/>
  <c r="E116" i="2"/>
  <c r="J115" i="2" s="1"/>
  <c r="B116" i="2"/>
  <c r="D115" i="2"/>
  <c r="C116" i="2"/>
  <c r="F116" i="2"/>
  <c r="A117" i="2"/>
  <c r="K116" i="2" l="1"/>
  <c r="E117" i="2"/>
  <c r="J116" i="2" s="1"/>
  <c r="B117" i="2"/>
  <c r="D116" i="2"/>
  <c r="A118" i="2"/>
  <c r="F117" i="2"/>
  <c r="K117" i="2" s="1"/>
  <c r="C117" i="2"/>
  <c r="E118" i="2" l="1"/>
  <c r="J117" i="2" s="1"/>
  <c r="B118" i="2"/>
  <c r="D117" i="2"/>
  <c r="C118" i="2"/>
  <c r="F118" i="2"/>
  <c r="K118" i="2" s="1"/>
  <c r="A119" i="2"/>
  <c r="E119" i="2" l="1"/>
  <c r="J118" i="2" s="1"/>
  <c r="B119" i="2"/>
  <c r="D118" i="2"/>
  <c r="C119" i="2"/>
  <c r="A120" i="2"/>
  <c r="F119" i="2"/>
  <c r="K119" i="2" l="1"/>
  <c r="E120" i="2"/>
  <c r="J119" i="2" s="1"/>
  <c r="B120" i="2"/>
  <c r="A121" i="2"/>
  <c r="C120" i="2"/>
  <c r="F120" i="2"/>
  <c r="D119" i="2"/>
  <c r="K120" i="2" l="1"/>
  <c r="E121" i="2"/>
  <c r="J120" i="2" s="1"/>
  <c r="B121" i="2"/>
  <c r="D120" i="2"/>
  <c r="F121" i="2"/>
  <c r="A122" i="2"/>
  <c r="C121" i="2"/>
  <c r="K121" i="2" l="1"/>
  <c r="E122" i="2"/>
  <c r="J121" i="2" s="1"/>
  <c r="B122" i="2"/>
  <c r="D121" i="2"/>
  <c r="C122" i="2"/>
  <c r="A123" i="2"/>
  <c r="F122" i="2"/>
  <c r="K122" i="2" l="1"/>
  <c r="E123" i="2"/>
  <c r="J122" i="2" s="1"/>
  <c r="B123" i="2"/>
  <c r="A124" i="2"/>
  <c r="F123" i="2"/>
  <c r="C123" i="2"/>
  <c r="D122" i="2"/>
  <c r="K123" i="2" l="1"/>
  <c r="E124" i="2"/>
  <c r="J123" i="2" s="1"/>
  <c r="B124" i="2"/>
  <c r="D123" i="2"/>
  <c r="A125" i="2"/>
  <c r="F124" i="2"/>
  <c r="C124" i="2"/>
  <c r="K124" i="2" l="1"/>
  <c r="E125" i="2"/>
  <c r="J124" i="2" s="1"/>
  <c r="B125" i="2"/>
  <c r="A126" i="2"/>
  <c r="F125" i="2"/>
  <c r="C125" i="2"/>
  <c r="D124" i="2"/>
  <c r="K125" i="2" l="1"/>
  <c r="E126" i="2"/>
  <c r="J125" i="2" s="1"/>
  <c r="B126" i="2"/>
  <c r="D125" i="2"/>
  <c r="A127" i="2"/>
  <c r="C126" i="2"/>
  <c r="F126" i="2"/>
  <c r="K126" i="2" l="1"/>
  <c r="E127" i="2"/>
  <c r="J126" i="2" s="1"/>
  <c r="B127" i="2"/>
  <c r="D126" i="2"/>
  <c r="C127" i="2"/>
  <c r="F127" i="2"/>
  <c r="A128" i="2"/>
  <c r="K127" i="2" l="1"/>
  <c r="E128" i="2"/>
  <c r="J127" i="2" s="1"/>
  <c r="B128" i="2"/>
  <c r="D127" i="2"/>
  <c r="F128" i="2"/>
  <c r="A129" i="2"/>
  <c r="C128" i="2"/>
  <c r="K128" i="2" l="1"/>
  <c r="E129" i="2"/>
  <c r="J128" i="2" s="1"/>
  <c r="B129" i="2"/>
  <c r="A130" i="2"/>
  <c r="C129" i="2"/>
  <c r="F129" i="2"/>
  <c r="D128" i="2"/>
  <c r="K129" i="2" l="1"/>
  <c r="E130" i="2"/>
  <c r="J129" i="2" s="1"/>
  <c r="B130" i="2"/>
  <c r="D129" i="2"/>
  <c r="F130" i="2"/>
  <c r="C130" i="2"/>
  <c r="A131" i="2"/>
  <c r="K130" i="2" l="1"/>
  <c r="E131" i="2"/>
  <c r="J130" i="2" s="1"/>
  <c r="B131" i="2"/>
  <c r="D130" i="2"/>
  <c r="A132" i="2"/>
  <c r="F131" i="2"/>
  <c r="C131" i="2"/>
  <c r="K131" i="2" l="1"/>
  <c r="E132" i="2"/>
  <c r="J131" i="2" s="1"/>
  <c r="B132" i="2"/>
  <c r="C132" i="2"/>
  <c r="F132" i="2"/>
  <c r="A133" i="2"/>
  <c r="D131" i="2"/>
  <c r="K132" i="2" l="1"/>
  <c r="E133" i="2"/>
  <c r="J132" i="2" s="1"/>
  <c r="B133" i="2"/>
  <c r="A134" i="2"/>
  <c r="C133" i="2"/>
  <c r="F133" i="2"/>
  <c r="D132" i="2"/>
  <c r="K133" i="2" l="1"/>
  <c r="E134" i="2"/>
  <c r="J133" i="2" s="1"/>
  <c r="B134" i="2"/>
  <c r="D133" i="2"/>
  <c r="F134" i="2"/>
  <c r="C134" i="2"/>
  <c r="A135" i="2"/>
  <c r="K134" i="2" l="1"/>
  <c r="E135" i="2"/>
  <c r="J134" i="2" s="1"/>
  <c r="B135" i="2"/>
  <c r="D134" i="2"/>
  <c r="A136" i="2"/>
  <c r="C135" i="2"/>
  <c r="F135" i="2"/>
  <c r="K135" i="2" l="1"/>
  <c r="E136" i="2"/>
  <c r="J135" i="2" s="1"/>
  <c r="B136" i="2"/>
  <c r="D135" i="2"/>
  <c r="F136" i="2"/>
  <c r="A137" i="2"/>
  <c r="C136" i="2"/>
  <c r="K136" i="2" l="1"/>
  <c r="E137" i="2"/>
  <c r="J136" i="2" s="1"/>
  <c r="B137" i="2"/>
  <c r="F137" i="2"/>
  <c r="A138" i="2"/>
  <c r="C137" i="2"/>
  <c r="D136" i="2"/>
  <c r="K137" i="2" l="1"/>
  <c r="E138" i="2"/>
  <c r="J137" i="2" s="1"/>
  <c r="B138" i="2"/>
  <c r="D137" i="2"/>
  <c r="C138" i="2"/>
  <c r="A139" i="2"/>
  <c r="F138" i="2"/>
  <c r="K138" i="2" l="1"/>
  <c r="E139" i="2"/>
  <c r="J138" i="2" s="1"/>
  <c r="B139" i="2"/>
  <c r="D138" i="2"/>
  <c r="F139" i="2"/>
  <c r="A140" i="2"/>
  <c r="C139" i="2"/>
  <c r="K139" i="2" l="1"/>
  <c r="E140" i="2"/>
  <c r="J139" i="2" s="1"/>
  <c r="B140" i="2"/>
  <c r="D139" i="2"/>
  <c r="C140" i="2"/>
  <c r="A141" i="2"/>
  <c r="F140" i="2"/>
  <c r="K140" i="2" s="1"/>
  <c r="E141" i="2" l="1"/>
  <c r="J140" i="2" s="1"/>
  <c r="B141" i="2"/>
  <c r="F141" i="2"/>
  <c r="A142" i="2"/>
  <c r="C141" i="2"/>
  <c r="D140" i="2"/>
  <c r="K141" i="2" l="1"/>
  <c r="E142" i="2"/>
  <c r="J141" i="2" s="1"/>
  <c r="B142" i="2"/>
  <c r="D141" i="2"/>
  <c r="C142" i="2"/>
  <c r="A143" i="2"/>
  <c r="F142" i="2"/>
  <c r="K142" i="2" l="1"/>
  <c r="E143" i="2"/>
  <c r="J142" i="2" s="1"/>
  <c r="B143" i="2"/>
  <c r="C143" i="2"/>
  <c r="F143" i="2"/>
  <c r="A144" i="2"/>
  <c r="D142" i="2"/>
  <c r="K143" i="2" l="1"/>
  <c r="E144" i="2"/>
  <c r="J143" i="2" s="1"/>
  <c r="B144" i="2"/>
  <c r="F144" i="2"/>
  <c r="C144" i="2"/>
  <c r="A145" i="2"/>
  <c r="D143" i="2"/>
  <c r="K144" i="2" l="1"/>
  <c r="E145" i="2"/>
  <c r="J144" i="2" s="1"/>
  <c r="B145" i="2"/>
  <c r="C145" i="2"/>
  <c r="A146" i="2"/>
  <c r="F145" i="2"/>
  <c r="D144" i="2"/>
  <c r="K145" i="2" l="1"/>
  <c r="E146" i="2"/>
  <c r="J145" i="2" s="1"/>
  <c r="B146" i="2"/>
  <c r="D145" i="2"/>
  <c r="F146" i="2"/>
  <c r="A147" i="2"/>
  <c r="C146" i="2"/>
  <c r="K146" i="2" l="1"/>
  <c r="M18" i="2" s="1"/>
  <c r="E147" i="2"/>
  <c r="J146" i="2" s="1"/>
  <c r="B147" i="2"/>
  <c r="D146" i="2"/>
  <c r="A148" i="2"/>
  <c r="C148" i="2" s="1"/>
  <c r="C147" i="2"/>
  <c r="F147" i="2"/>
  <c r="K147" i="2" l="1"/>
  <c r="E148" i="2"/>
  <c r="J147" i="2" s="1"/>
  <c r="B148" i="2"/>
  <c r="D147" i="2"/>
  <c r="A149" i="2"/>
  <c r="F148" i="2"/>
  <c r="K148" i="2" l="1"/>
  <c r="E149" i="2"/>
  <c r="J148" i="2" s="1"/>
  <c r="B149" i="2"/>
  <c r="D148" i="2"/>
  <c r="A150" i="2"/>
  <c r="F149" i="2"/>
  <c r="C149" i="2"/>
  <c r="K149" i="2" l="1"/>
  <c r="E150" i="2"/>
  <c r="J149" i="2" s="1"/>
  <c r="B150" i="2"/>
  <c r="F150" i="2"/>
  <c r="A151" i="2"/>
  <c r="C150" i="2"/>
  <c r="D149" i="2"/>
  <c r="K150" i="2" l="1"/>
  <c r="E151" i="2"/>
  <c r="J150" i="2" s="1"/>
  <c r="B151" i="2"/>
  <c r="D150" i="2"/>
  <c r="A152" i="2"/>
  <c r="C151" i="2"/>
  <c r="F151" i="2"/>
  <c r="K151" i="2" l="1"/>
  <c r="E152" i="2"/>
  <c r="J151" i="2" s="1"/>
  <c r="B152" i="2"/>
  <c r="D151" i="2"/>
  <c r="C152" i="2"/>
  <c r="F152" i="2"/>
  <c r="A153" i="2"/>
  <c r="K152" i="2" l="1"/>
  <c r="E153" i="2"/>
  <c r="J152" i="2" s="1"/>
  <c r="B153" i="2"/>
  <c r="D152" i="2"/>
  <c r="C153" i="2"/>
  <c r="A154" i="2"/>
  <c r="F153" i="2"/>
  <c r="K153" i="2" l="1"/>
  <c r="E154" i="2"/>
  <c r="J153" i="2" s="1"/>
  <c r="B154" i="2"/>
  <c r="F154" i="2"/>
  <c r="A155" i="2"/>
  <c r="C154" i="2"/>
  <c r="D153" i="2"/>
  <c r="K154" i="2" l="1"/>
  <c r="E155" i="2"/>
  <c r="J154" i="2" s="1"/>
  <c r="B155" i="2"/>
  <c r="D154" i="2"/>
  <c r="C155" i="2"/>
  <c r="A156" i="2"/>
  <c r="F155" i="2"/>
  <c r="K155" i="2" l="1"/>
  <c r="E156" i="2"/>
  <c r="J155" i="2" s="1"/>
  <c r="B156" i="2"/>
  <c r="D155" i="2"/>
  <c r="A157" i="2"/>
  <c r="F156" i="2"/>
  <c r="C156" i="2"/>
  <c r="K156" i="2" l="1"/>
  <c r="E157" i="2"/>
  <c r="J156" i="2" s="1"/>
  <c r="B157" i="2"/>
  <c r="D156" i="2"/>
  <c r="F157" i="2"/>
  <c r="C157" i="2"/>
  <c r="A158" i="2"/>
  <c r="K157" i="2" l="1"/>
  <c r="E158" i="2"/>
  <c r="J157" i="2" s="1"/>
  <c r="B158" i="2"/>
  <c r="D157" i="2"/>
  <c r="A159" i="2"/>
  <c r="F158" i="2"/>
  <c r="C158" i="2"/>
  <c r="K158" i="2" l="1"/>
  <c r="E159" i="2"/>
  <c r="J158" i="2" s="1"/>
  <c r="B159" i="2"/>
  <c r="F159" i="2"/>
  <c r="A160" i="2"/>
  <c r="C159" i="2"/>
  <c r="D158" i="2"/>
  <c r="K159" i="2" l="1"/>
  <c r="E160" i="2"/>
  <c r="J159" i="2" s="1"/>
  <c r="B160" i="2"/>
  <c r="D159" i="2"/>
  <c r="A161" i="2"/>
  <c r="F160" i="2"/>
  <c r="C160" i="2"/>
  <c r="K160" i="2" l="1"/>
  <c r="E161" i="2"/>
  <c r="J160" i="2" s="1"/>
  <c r="B161" i="2"/>
  <c r="C161" i="2"/>
  <c r="F161" i="2"/>
  <c r="A162" i="2"/>
  <c r="D160" i="2"/>
  <c r="K161" i="2" l="1"/>
  <c r="E162" i="2"/>
  <c r="J161" i="2" s="1"/>
  <c r="B162" i="2"/>
  <c r="F162" i="2"/>
  <c r="A163" i="2"/>
  <c r="C162" i="2"/>
  <c r="D161" i="2"/>
  <c r="K162" i="2" l="1"/>
  <c r="E163" i="2"/>
  <c r="J162" i="2" s="1"/>
  <c r="B163" i="2"/>
  <c r="D162" i="2"/>
  <c r="F163" i="2"/>
  <c r="A164" i="2"/>
  <c r="C163" i="2"/>
  <c r="K163" i="2" l="1"/>
  <c r="E164" i="2"/>
  <c r="J163" i="2" s="1"/>
  <c r="B164" i="2"/>
  <c r="C164" i="2"/>
  <c r="A165" i="2"/>
  <c r="F164" i="2"/>
  <c r="D163" i="2"/>
  <c r="K164" i="2" l="1"/>
  <c r="E165" i="2"/>
  <c r="J164" i="2" s="1"/>
  <c r="B165" i="2"/>
  <c r="F165" i="2"/>
  <c r="A166" i="2"/>
  <c r="C165" i="2"/>
  <c r="D164" i="2"/>
  <c r="K165" i="2" l="1"/>
  <c r="E166" i="2"/>
  <c r="J165" i="2" s="1"/>
  <c r="B166" i="2"/>
  <c r="D165" i="2"/>
  <c r="C166" i="2"/>
  <c r="F166" i="2"/>
  <c r="A167" i="2"/>
  <c r="K166" i="2" l="1"/>
  <c r="E167" i="2"/>
  <c r="J166" i="2" s="1"/>
  <c r="B167" i="2"/>
  <c r="F167" i="2"/>
  <c r="C167" i="2"/>
  <c r="A168" i="2"/>
  <c r="D166" i="2"/>
  <c r="K167" i="2" l="1"/>
  <c r="E168" i="2"/>
  <c r="J167" i="2" s="1"/>
  <c r="B168" i="2"/>
  <c r="C168" i="2"/>
  <c r="F168" i="2"/>
  <c r="A169" i="2"/>
  <c r="D167" i="2"/>
  <c r="K168" i="2" l="1"/>
  <c r="E169" i="2"/>
  <c r="J168" i="2" s="1"/>
  <c r="B169" i="2"/>
  <c r="F169" i="2"/>
  <c r="C169" i="2"/>
  <c r="A170" i="2"/>
  <c r="D168" i="2"/>
  <c r="K169" i="2" l="1"/>
  <c r="E170" i="2"/>
  <c r="J169" i="2" s="1"/>
  <c r="B170" i="2"/>
  <c r="F170" i="2"/>
  <c r="A171" i="2"/>
  <c r="C170" i="2"/>
  <c r="D169" i="2"/>
  <c r="K170" i="2" l="1"/>
  <c r="E171" i="2"/>
  <c r="J170" i="2" s="1"/>
  <c r="B171" i="2"/>
  <c r="D170" i="2"/>
  <c r="F171" i="2"/>
  <c r="C171" i="2"/>
  <c r="A172" i="2"/>
  <c r="K171" i="2" l="1"/>
  <c r="E172" i="2"/>
  <c r="J171" i="2" s="1"/>
  <c r="B172" i="2"/>
  <c r="A173" i="2"/>
  <c r="C172" i="2"/>
  <c r="F172" i="2"/>
  <c r="D171" i="2"/>
  <c r="K172" i="2" l="1"/>
  <c r="E173" i="2"/>
  <c r="J172" i="2" s="1"/>
  <c r="B173" i="2"/>
  <c r="D172" i="2"/>
  <c r="F173" i="2"/>
  <c r="C173" i="2"/>
  <c r="A174" i="2"/>
  <c r="K173" i="2" l="1"/>
  <c r="E174" i="2"/>
  <c r="J173" i="2" s="1"/>
  <c r="B174" i="2"/>
  <c r="A175" i="2"/>
  <c r="C174" i="2"/>
  <c r="F174" i="2"/>
  <c r="D173" i="2"/>
  <c r="K174" i="2" l="1"/>
  <c r="E175" i="2"/>
  <c r="J174" i="2" s="1"/>
  <c r="B175" i="2"/>
  <c r="D174" i="2"/>
  <c r="F175" i="2"/>
  <c r="C175" i="2"/>
  <c r="A176" i="2"/>
  <c r="K175" i="2" l="1"/>
  <c r="E176" i="2"/>
  <c r="J175" i="2" s="1"/>
  <c r="B176" i="2"/>
  <c r="F176" i="2"/>
  <c r="C176" i="2"/>
  <c r="A177" i="2"/>
  <c r="D175" i="2"/>
  <c r="K176" i="2" l="1"/>
  <c r="E177" i="2"/>
  <c r="J176" i="2" s="1"/>
  <c r="B177" i="2"/>
  <c r="A178" i="2"/>
  <c r="C177" i="2"/>
  <c r="F177" i="2"/>
  <c r="D176" i="2"/>
  <c r="K177" i="2" l="1"/>
  <c r="E178" i="2"/>
  <c r="J177" i="2" s="1"/>
  <c r="B178" i="2"/>
  <c r="D177" i="2"/>
  <c r="C178" i="2"/>
  <c r="F178" i="2"/>
  <c r="A179" i="2"/>
  <c r="K178" i="2" l="1"/>
  <c r="E179" i="2"/>
  <c r="J178" i="2" s="1"/>
  <c r="B179" i="2"/>
  <c r="D178" i="2"/>
  <c r="C179" i="2"/>
  <c r="F179" i="2"/>
  <c r="A180" i="2"/>
  <c r="K179" i="2" l="1"/>
  <c r="E180" i="2"/>
  <c r="J179" i="2" s="1"/>
  <c r="B180" i="2"/>
  <c r="A181" i="2"/>
  <c r="C180" i="2"/>
  <c r="F180" i="2"/>
  <c r="K180" i="2" s="1"/>
  <c r="D179" i="2"/>
  <c r="E181" i="2" l="1"/>
  <c r="J180" i="2" s="1"/>
  <c r="B181" i="2"/>
  <c r="D180" i="2"/>
  <c r="A182" i="2"/>
  <c r="F181" i="2"/>
  <c r="K181" i="2" s="1"/>
  <c r="C181" i="2"/>
  <c r="E182" i="2" l="1"/>
  <c r="J181" i="2" s="1"/>
  <c r="B182" i="2"/>
  <c r="D181" i="2"/>
  <c r="C182" i="2"/>
  <c r="F182" i="2"/>
  <c r="K182" i="2" s="1"/>
  <c r="A183" i="2"/>
  <c r="E183" i="2" l="1"/>
  <c r="J182" i="2" s="1"/>
  <c r="B183" i="2"/>
  <c r="C183" i="2"/>
  <c r="F183" i="2"/>
  <c r="A184" i="2"/>
  <c r="D182" i="2"/>
  <c r="K183" i="2" l="1"/>
  <c r="E184" i="2"/>
  <c r="J183" i="2" s="1"/>
  <c r="B184" i="2"/>
  <c r="C184" i="2"/>
  <c r="A185" i="2"/>
  <c r="F184" i="2"/>
  <c r="D183" i="2"/>
  <c r="K184" i="2" l="1"/>
  <c r="E185" i="2"/>
  <c r="J184" i="2" s="1"/>
  <c r="B185" i="2"/>
  <c r="F185" i="2"/>
  <c r="A186" i="2"/>
  <c r="C185" i="2"/>
  <c r="D184" i="2"/>
  <c r="K185" i="2" l="1"/>
  <c r="E186" i="2"/>
  <c r="J185" i="2" s="1"/>
  <c r="B186" i="2"/>
  <c r="D185" i="2"/>
  <c r="C186" i="2"/>
  <c r="F186" i="2"/>
  <c r="A187" i="2"/>
  <c r="K186" i="2" l="1"/>
  <c r="E187" i="2"/>
  <c r="J186" i="2" s="1"/>
  <c r="B187" i="2"/>
  <c r="F187" i="2"/>
  <c r="C187" i="2"/>
  <c r="A188" i="2"/>
  <c r="D186" i="2"/>
  <c r="K187" i="2" l="1"/>
  <c r="E188" i="2"/>
  <c r="J187" i="2" s="1"/>
  <c r="B188" i="2"/>
  <c r="F188" i="2"/>
  <c r="A189" i="2"/>
  <c r="C188" i="2"/>
  <c r="D187" i="2"/>
  <c r="K188" i="2" l="1"/>
  <c r="E189" i="2"/>
  <c r="J188" i="2" s="1"/>
  <c r="B189" i="2"/>
  <c r="D188" i="2"/>
  <c r="C189" i="2"/>
  <c r="F189" i="2"/>
  <c r="A190" i="2"/>
  <c r="K189" i="2" l="1"/>
  <c r="E190" i="2"/>
  <c r="J189" i="2" s="1"/>
  <c r="B190" i="2"/>
  <c r="D189" i="2"/>
  <c r="C190" i="2"/>
  <c r="F190" i="2"/>
  <c r="K190" i="2" s="1"/>
  <c r="A191" i="2"/>
  <c r="E191" i="2" l="1"/>
  <c r="J190" i="2" s="1"/>
  <c r="B191" i="2"/>
  <c r="F191" i="2"/>
  <c r="A192" i="2"/>
  <c r="C191" i="2"/>
  <c r="D190" i="2"/>
  <c r="K191" i="2" l="1"/>
  <c r="E192" i="2"/>
  <c r="J191" i="2" s="1"/>
  <c r="B192" i="2"/>
  <c r="D191" i="2"/>
  <c r="F192" i="2"/>
  <c r="A193" i="2"/>
  <c r="C192" i="2"/>
  <c r="K192" i="2" l="1"/>
  <c r="E193" i="2"/>
  <c r="J192" i="2" s="1"/>
  <c r="B193" i="2"/>
  <c r="C193" i="2"/>
  <c r="F193" i="2"/>
  <c r="A194" i="2"/>
  <c r="D192" i="2"/>
  <c r="K193" i="2" l="1"/>
  <c r="E194" i="2"/>
  <c r="J193" i="2" s="1"/>
  <c r="B194" i="2"/>
  <c r="C194" i="2"/>
  <c r="A195" i="2"/>
  <c r="F194" i="2"/>
  <c r="D193" i="2"/>
  <c r="K194" i="2" l="1"/>
  <c r="E195" i="2"/>
  <c r="J194" i="2" s="1"/>
  <c r="B195" i="2"/>
  <c r="C195" i="2"/>
  <c r="A196" i="2"/>
  <c r="F195" i="2"/>
  <c r="K195" i="2" s="1"/>
  <c r="D194" i="2"/>
  <c r="E196" i="2" l="1"/>
  <c r="J195" i="2" s="1"/>
  <c r="B196" i="2"/>
  <c r="C196" i="2"/>
  <c r="F196" i="2"/>
  <c r="A197" i="2"/>
  <c r="D195" i="2"/>
  <c r="K196" i="2" l="1"/>
  <c r="E197" i="2"/>
  <c r="J196" i="2" s="1"/>
  <c r="B197" i="2"/>
  <c r="F197" i="2"/>
  <c r="C197" i="2"/>
  <c r="A198" i="2"/>
  <c r="D196" i="2"/>
  <c r="K197" i="2" l="1"/>
  <c r="E198" i="2"/>
  <c r="J197" i="2" s="1"/>
  <c r="B198" i="2"/>
  <c r="C198" i="2"/>
  <c r="A199" i="2"/>
  <c r="F198" i="2"/>
  <c r="D197" i="2"/>
  <c r="K198" i="2" l="1"/>
  <c r="E199" i="2"/>
  <c r="J198" i="2" s="1"/>
  <c r="B199" i="2"/>
  <c r="F199" i="2"/>
  <c r="C199" i="2"/>
  <c r="A200" i="2"/>
  <c r="D198" i="2"/>
  <c r="K199" i="2" l="1"/>
  <c r="E200" i="2"/>
  <c r="J199" i="2" s="1"/>
  <c r="B200" i="2"/>
  <c r="C200" i="2"/>
  <c r="F200" i="2"/>
  <c r="A201" i="2"/>
  <c r="D199" i="2"/>
  <c r="K200" i="2" l="1"/>
  <c r="E201" i="2"/>
  <c r="J200" i="2" s="1"/>
  <c r="B201" i="2"/>
  <c r="C201" i="2"/>
  <c r="F201" i="2"/>
  <c r="A202" i="2"/>
  <c r="D200" i="2"/>
  <c r="K201" i="2" l="1"/>
  <c r="E202" i="2"/>
  <c r="J201" i="2" s="1"/>
  <c r="B202" i="2"/>
  <c r="A203" i="2"/>
  <c r="F202" i="2"/>
  <c r="C202" i="2"/>
  <c r="D201" i="2"/>
  <c r="K202" i="2" l="1"/>
  <c r="E203" i="2"/>
  <c r="J202" i="2" s="1"/>
  <c r="B203" i="2"/>
  <c r="D202" i="2"/>
  <c r="A204" i="2"/>
  <c r="F203" i="2"/>
  <c r="C203" i="2"/>
  <c r="K203" i="2" l="1"/>
  <c r="E204" i="2"/>
  <c r="J203" i="2" s="1"/>
  <c r="B204" i="2"/>
  <c r="D203" i="2"/>
  <c r="A205" i="2"/>
  <c r="F204" i="2"/>
  <c r="C204" i="2"/>
  <c r="K204" i="2" l="1"/>
  <c r="E205" i="2"/>
  <c r="J204" i="2" s="1"/>
  <c r="B205" i="2"/>
  <c r="D204" i="2"/>
  <c r="C205" i="2"/>
  <c r="A206" i="2"/>
  <c r="F205" i="2"/>
  <c r="K205" i="2" l="1"/>
  <c r="E206" i="2"/>
  <c r="J205" i="2" s="1"/>
  <c r="B206" i="2"/>
  <c r="C206" i="2"/>
  <c r="A207" i="2"/>
  <c r="F206" i="2"/>
  <c r="D205" i="2"/>
  <c r="K206" i="2" l="1"/>
  <c r="E207" i="2"/>
  <c r="J206" i="2" s="1"/>
  <c r="B207" i="2"/>
  <c r="A208" i="2"/>
  <c r="F207" i="2"/>
  <c r="C207" i="2"/>
  <c r="D206" i="2"/>
  <c r="K207" i="2" l="1"/>
  <c r="E208" i="2"/>
  <c r="J207" i="2" s="1"/>
  <c r="B208" i="2"/>
  <c r="D207" i="2"/>
  <c r="F208" i="2"/>
  <c r="C208" i="2"/>
  <c r="A209" i="2"/>
  <c r="K208" i="2" l="1"/>
  <c r="E209" i="2"/>
  <c r="J208" i="2" s="1"/>
  <c r="B209" i="2"/>
  <c r="C209" i="2"/>
  <c r="A210" i="2"/>
  <c r="F209" i="2"/>
  <c r="D208" i="2"/>
  <c r="K209" i="2" l="1"/>
  <c r="E210" i="2"/>
  <c r="J209" i="2" s="1"/>
  <c r="B210" i="2"/>
  <c r="A211" i="2"/>
  <c r="F210" i="2"/>
  <c r="C210" i="2"/>
  <c r="D209" i="2"/>
  <c r="K210" i="2" l="1"/>
  <c r="E211" i="2"/>
  <c r="J210" i="2" s="1"/>
  <c r="B211" i="2"/>
  <c r="D210" i="2"/>
  <c r="C211" i="2"/>
  <c r="F211" i="2"/>
  <c r="A212" i="2"/>
  <c r="K211" i="2" l="1"/>
  <c r="E212" i="2"/>
  <c r="J211" i="2" s="1"/>
  <c r="B212" i="2"/>
  <c r="D211" i="2"/>
  <c r="F212" i="2"/>
  <c r="C212" i="2"/>
  <c r="A213" i="2"/>
  <c r="K212" i="2" l="1"/>
  <c r="E213" i="2"/>
  <c r="J212" i="2" s="1"/>
  <c r="B213" i="2"/>
  <c r="D212" i="2"/>
  <c r="F213" i="2"/>
  <c r="C213" i="2"/>
  <c r="A214" i="2"/>
  <c r="B214" i="2" s="1"/>
  <c r="K213" i="2" l="1"/>
  <c r="E214" i="2"/>
  <c r="C214" i="2"/>
  <c r="F214" i="2"/>
  <c r="A215" i="2"/>
  <c r="B215" i="2" s="1"/>
  <c r="D213" i="2"/>
  <c r="K214" i="2" l="1"/>
  <c r="E215" i="2"/>
  <c r="J214" i="2" s="1"/>
  <c r="J213" i="2"/>
  <c r="C215" i="2"/>
  <c r="A216" i="2"/>
  <c r="B216" i="2" s="1"/>
  <c r="F215" i="2"/>
  <c r="D214" i="2"/>
  <c r="K215" i="2" l="1"/>
  <c r="E216" i="2"/>
  <c r="J215" i="2" s="1"/>
  <c r="A217" i="2"/>
  <c r="B217" i="2" s="1"/>
  <c r="F216" i="2"/>
  <c r="C216" i="2"/>
  <c r="D215" i="2"/>
  <c r="K216" i="2" l="1"/>
  <c r="E217" i="2"/>
  <c r="J216" i="2" s="1"/>
  <c r="D216" i="2"/>
  <c r="C217" i="2"/>
  <c r="A218" i="2"/>
  <c r="B218" i="2" s="1"/>
  <c r="F217" i="2"/>
  <c r="K217" i="2" l="1"/>
  <c r="E218" i="2"/>
  <c r="J217" i="2" s="1"/>
  <c r="A219" i="2"/>
  <c r="B219" i="2" s="1"/>
  <c r="C218" i="2"/>
  <c r="F218" i="2"/>
  <c r="D217" i="2"/>
  <c r="K218" i="2" l="1"/>
  <c r="E219" i="2"/>
  <c r="J218" i="2" s="1"/>
  <c r="D218" i="2"/>
  <c r="A220" i="2"/>
  <c r="B220" i="2" s="1"/>
  <c r="F219" i="2"/>
  <c r="C219" i="2"/>
  <c r="K219" i="2" l="1"/>
  <c r="E220" i="2"/>
  <c r="J219" i="2" s="1"/>
  <c r="D219" i="2"/>
  <c r="C220" i="2"/>
  <c r="A221" i="2"/>
  <c r="B221" i="2" s="1"/>
  <c r="F220" i="2"/>
  <c r="K220" i="2" s="1"/>
  <c r="E221" i="2" l="1"/>
  <c r="J220" i="2" s="1"/>
  <c r="C221" i="2"/>
  <c r="A222" i="2"/>
  <c r="B222" i="2" s="1"/>
  <c r="F221" i="2"/>
  <c r="D220" i="2"/>
  <c r="K221" i="2" l="1"/>
  <c r="E222" i="2"/>
  <c r="J221" i="2" s="1"/>
  <c r="A223" i="2"/>
  <c r="B223" i="2" s="1"/>
  <c r="C222" i="2"/>
  <c r="F222" i="2"/>
  <c r="D221" i="2"/>
  <c r="K222" i="2" l="1"/>
  <c r="E223" i="2"/>
  <c r="J222" i="2" s="1"/>
  <c r="D222" i="2"/>
  <c r="C223" i="2"/>
  <c r="A224" i="2"/>
  <c r="B224" i="2" s="1"/>
  <c r="F223" i="2"/>
  <c r="K223" i="2" l="1"/>
  <c r="E224" i="2"/>
  <c r="J223" i="2" s="1"/>
  <c r="C224" i="2"/>
  <c r="F224" i="2"/>
  <c r="A225" i="2"/>
  <c r="D223" i="2"/>
  <c r="E225" i="2" l="1"/>
  <c r="J224" i="2" s="1"/>
  <c r="B225" i="2"/>
  <c r="K224" i="2"/>
  <c r="F225" i="2"/>
  <c r="C225" i="2"/>
  <c r="A226" i="2"/>
  <c r="D224" i="2"/>
  <c r="K225" i="2" l="1"/>
  <c r="E226" i="2"/>
  <c r="J225" i="2" s="1"/>
  <c r="B226" i="2"/>
  <c r="A227" i="2"/>
  <c r="C226" i="2"/>
  <c r="F226" i="2"/>
  <c r="D225" i="2"/>
  <c r="K226" i="2" l="1"/>
  <c r="E227" i="2"/>
  <c r="J226" i="2" s="1"/>
  <c r="B227" i="2"/>
  <c r="D226" i="2"/>
  <c r="C227" i="2"/>
  <c r="F227" i="2"/>
  <c r="A228" i="2"/>
  <c r="K227" i="2" l="1"/>
  <c r="E228" i="2"/>
  <c r="J227" i="2" s="1"/>
  <c r="B228" i="2"/>
  <c r="D227" i="2"/>
  <c r="A229" i="2"/>
  <c r="C228" i="2"/>
  <c r="F228" i="2"/>
  <c r="K228" i="2" l="1"/>
  <c r="E229" i="2"/>
  <c r="J228" i="2" s="1"/>
  <c r="B229" i="2"/>
  <c r="D228" i="2"/>
  <c r="C229" i="2"/>
  <c r="A230" i="2"/>
  <c r="F229" i="2"/>
  <c r="K229" i="2" l="1"/>
  <c r="E230" i="2"/>
  <c r="J229" i="2" s="1"/>
  <c r="B230" i="2"/>
  <c r="F230" i="2"/>
  <c r="A231" i="2"/>
  <c r="C230" i="2"/>
  <c r="D229" i="2"/>
  <c r="K230" i="2" l="1"/>
  <c r="E231" i="2"/>
  <c r="J230" i="2" s="1"/>
  <c r="B231" i="2"/>
  <c r="D230" i="2"/>
  <c r="C231" i="2"/>
  <c r="A232" i="2"/>
  <c r="F231" i="2"/>
  <c r="K231" i="2" l="1"/>
  <c r="E232" i="2"/>
  <c r="J231" i="2" s="1"/>
  <c r="B232" i="2"/>
  <c r="C232" i="2"/>
  <c r="F232" i="2"/>
  <c r="A233" i="2"/>
  <c r="D231" i="2"/>
  <c r="K232" i="2" l="1"/>
  <c r="E233" i="2"/>
  <c r="J232" i="2" s="1"/>
  <c r="B233" i="2"/>
  <c r="A234" i="2"/>
  <c r="F233" i="2"/>
  <c r="C233" i="2"/>
  <c r="D232" i="2"/>
  <c r="K233" i="2" l="1"/>
  <c r="E234" i="2"/>
  <c r="J233" i="2" s="1"/>
  <c r="B234" i="2"/>
  <c r="D233" i="2"/>
  <c r="F234" i="2"/>
  <c r="C234" i="2"/>
  <c r="A235" i="2"/>
  <c r="K234" i="2" l="1"/>
  <c r="E235" i="2"/>
  <c r="J234" i="2" s="1"/>
  <c r="B235" i="2"/>
  <c r="D234" i="2"/>
  <c r="F235" i="2"/>
  <c r="A236" i="2"/>
  <c r="C235" i="2"/>
  <c r="K235" i="2" l="1"/>
  <c r="E236" i="2"/>
  <c r="J235" i="2" s="1"/>
  <c r="B236" i="2"/>
  <c r="D235" i="2"/>
  <c r="F236" i="2"/>
  <c r="C236" i="2"/>
  <c r="A237" i="2"/>
  <c r="K236" i="2" l="1"/>
  <c r="E237" i="2"/>
  <c r="J236" i="2" s="1"/>
  <c r="B237" i="2"/>
  <c r="D236" i="2"/>
  <c r="C237" i="2"/>
  <c r="A238" i="2"/>
  <c r="F237" i="2"/>
  <c r="K237" i="2" l="1"/>
  <c r="E238" i="2"/>
  <c r="J237" i="2" s="1"/>
  <c r="B238" i="2"/>
  <c r="A239" i="2"/>
  <c r="C238" i="2"/>
  <c r="F238" i="2"/>
  <c r="D237" i="2"/>
  <c r="K238" i="2" l="1"/>
  <c r="E239" i="2"/>
  <c r="J238" i="2" s="1"/>
  <c r="B239" i="2"/>
  <c r="D238" i="2"/>
  <c r="F239" i="2"/>
  <c r="A240" i="2"/>
  <c r="C239" i="2"/>
  <c r="K239" i="2" l="1"/>
  <c r="E240" i="2"/>
  <c r="J239" i="2" s="1"/>
  <c r="B240" i="2"/>
  <c r="D239" i="2"/>
  <c r="A241" i="2"/>
  <c r="C240" i="2"/>
  <c r="F240" i="2"/>
  <c r="K240" i="2" l="1"/>
  <c r="E241" i="2"/>
  <c r="J240" i="2" s="1"/>
  <c r="B241" i="2"/>
  <c r="D240" i="2"/>
  <c r="A242" i="2"/>
  <c r="C241" i="2"/>
  <c r="F241" i="2"/>
  <c r="K241" i="2" l="1"/>
  <c r="E242" i="2"/>
  <c r="J241" i="2" s="1"/>
  <c r="B242" i="2"/>
  <c r="D241" i="2"/>
  <c r="F242" i="2"/>
  <c r="C242" i="2"/>
  <c r="A243" i="2"/>
  <c r="K242" i="2" l="1"/>
  <c r="E243" i="2"/>
  <c r="J242" i="2" s="1"/>
  <c r="B243" i="2"/>
  <c r="D242" i="2"/>
  <c r="C243" i="2"/>
  <c r="F243" i="2"/>
  <c r="A244" i="2"/>
  <c r="K243" i="2" l="1"/>
  <c r="E244" i="2"/>
  <c r="J243" i="2" s="1"/>
  <c r="B244" i="2"/>
  <c r="D243" i="2"/>
  <c r="F244" i="2"/>
  <c r="C244" i="2"/>
  <c r="A245" i="2"/>
  <c r="K244" i="2" l="1"/>
  <c r="E245" i="2"/>
  <c r="J244" i="2" s="1"/>
  <c r="B245" i="2"/>
  <c r="D244" i="2"/>
  <c r="C245" i="2"/>
  <c r="A246" i="2"/>
  <c r="F245" i="2"/>
  <c r="K245" i="2" l="1"/>
  <c r="E246" i="2"/>
  <c r="J245" i="2" s="1"/>
  <c r="B246" i="2"/>
  <c r="C246" i="2"/>
  <c r="F246" i="2"/>
  <c r="A247" i="2"/>
  <c r="D245" i="2"/>
  <c r="K246" i="2" l="1"/>
  <c r="E247" i="2"/>
  <c r="J246" i="2" s="1"/>
  <c r="B247" i="2"/>
  <c r="A248" i="2"/>
  <c r="F247" i="2"/>
  <c r="C247" i="2"/>
  <c r="D246" i="2"/>
  <c r="K247" i="2" l="1"/>
  <c r="E248" i="2"/>
  <c r="J247" i="2" s="1"/>
  <c r="B248" i="2"/>
  <c r="D247" i="2"/>
  <c r="C248" i="2"/>
  <c r="F248" i="2"/>
  <c r="A249" i="2"/>
  <c r="K248" i="2" l="1"/>
  <c r="E249" i="2"/>
  <c r="J248" i="2" s="1"/>
  <c r="B249" i="2"/>
  <c r="D248" i="2"/>
  <c r="C249" i="2"/>
  <c r="F249" i="2"/>
  <c r="A250" i="2"/>
  <c r="K249" i="2" l="1"/>
  <c r="E250" i="2"/>
  <c r="J249" i="2" s="1"/>
  <c r="B250" i="2"/>
  <c r="D249" i="2"/>
  <c r="A251" i="2"/>
  <c r="F250" i="2"/>
  <c r="C250" i="2"/>
  <c r="K250" i="2" l="1"/>
  <c r="E251" i="2"/>
  <c r="J250" i="2" s="1"/>
  <c r="B251" i="2"/>
  <c r="D250" i="2"/>
  <c r="C251" i="2"/>
  <c r="F251" i="2"/>
  <c r="A252" i="2"/>
  <c r="K251" i="2" l="1"/>
  <c r="E252" i="2"/>
  <c r="J251" i="2" s="1"/>
  <c r="B252" i="2"/>
  <c r="D251" i="2"/>
  <c r="F252" i="2"/>
  <c r="C252" i="2"/>
  <c r="A253" i="2"/>
  <c r="K252" i="2" l="1"/>
  <c r="E253" i="2"/>
  <c r="J252" i="2" s="1"/>
  <c r="B253" i="2"/>
  <c r="D252" i="2"/>
  <c r="F253" i="2"/>
  <c r="A254" i="2"/>
  <c r="C253" i="2"/>
  <c r="K253" i="2" l="1"/>
  <c r="E254" i="2"/>
  <c r="J253" i="2" s="1"/>
  <c r="B254" i="2"/>
  <c r="D253" i="2"/>
  <c r="F254" i="2"/>
  <c r="C254" i="2"/>
  <c r="A255" i="2"/>
  <c r="K254" i="2" l="1"/>
  <c r="E255" i="2"/>
  <c r="J254" i="2" s="1"/>
  <c r="B255" i="2"/>
  <c r="D254" i="2"/>
  <c r="C255" i="2"/>
  <c r="F255" i="2"/>
  <c r="A256" i="2"/>
  <c r="K255" i="2" l="1"/>
  <c r="E256" i="2"/>
  <c r="J255" i="2" s="1"/>
  <c r="B256" i="2"/>
  <c r="D255" i="2"/>
  <c r="F256" i="2"/>
  <c r="A257" i="2"/>
  <c r="C256" i="2"/>
  <c r="K256" i="2" l="1"/>
  <c r="E257" i="2"/>
  <c r="J256" i="2" s="1"/>
  <c r="B257" i="2"/>
  <c r="D256" i="2"/>
  <c r="F257" i="2"/>
  <c r="A258" i="2"/>
  <c r="C257" i="2"/>
  <c r="K257" i="2" l="1"/>
  <c r="E258" i="2"/>
  <c r="J257" i="2" s="1"/>
  <c r="B258" i="2"/>
  <c r="D257" i="2"/>
  <c r="C258" i="2"/>
  <c r="F258" i="2"/>
  <c r="A259" i="2"/>
  <c r="K258" i="2" l="1"/>
  <c r="E259" i="2"/>
  <c r="J258" i="2" s="1"/>
  <c r="B259" i="2"/>
  <c r="D258" i="2"/>
  <c r="A260" i="2"/>
  <c r="F259" i="2"/>
  <c r="C259" i="2"/>
  <c r="K259" i="2" l="1"/>
  <c r="E260" i="2"/>
  <c r="J259" i="2" s="1"/>
  <c r="B260" i="2"/>
  <c r="D259" i="2"/>
  <c r="C260" i="2"/>
  <c r="A261" i="2"/>
  <c r="F260" i="2"/>
  <c r="K260" i="2" l="1"/>
  <c r="E261" i="2"/>
  <c r="J260" i="2" s="1"/>
  <c r="B261" i="2"/>
  <c r="F261" i="2"/>
  <c r="A262" i="2"/>
  <c r="C261" i="2"/>
  <c r="D260" i="2"/>
  <c r="K261" i="2" l="1"/>
  <c r="E262" i="2"/>
  <c r="J261" i="2" s="1"/>
  <c r="B262" i="2"/>
  <c r="D261" i="2"/>
  <c r="A263" i="2"/>
  <c r="C262" i="2"/>
  <c r="F262" i="2"/>
  <c r="K262" i="2" l="1"/>
  <c r="E263" i="2"/>
  <c r="J262" i="2" s="1"/>
  <c r="B263" i="2"/>
  <c r="D262" i="2"/>
  <c r="A264" i="2"/>
  <c r="C263" i="2"/>
  <c r="F263" i="2"/>
  <c r="K263" i="2" l="1"/>
  <c r="E264" i="2"/>
  <c r="J263" i="2" s="1"/>
  <c r="B264" i="2"/>
  <c r="D263" i="2"/>
  <c r="C264" i="2"/>
  <c r="A265" i="2"/>
  <c r="F264" i="2"/>
  <c r="K264" i="2" l="1"/>
  <c r="E265" i="2"/>
  <c r="J264" i="2" s="1"/>
  <c r="B265" i="2"/>
  <c r="F265" i="2"/>
  <c r="A266" i="2"/>
  <c r="C265" i="2"/>
  <c r="D264" i="2"/>
  <c r="K265" i="2" l="1"/>
  <c r="E266" i="2"/>
  <c r="J265" i="2" s="1"/>
  <c r="B266" i="2"/>
  <c r="D265" i="2"/>
  <c r="A267" i="2"/>
  <c r="F266" i="2"/>
  <c r="C266" i="2"/>
  <c r="K266" i="2" l="1"/>
  <c r="E267" i="2"/>
  <c r="J266" i="2" s="1"/>
  <c r="B267" i="2"/>
  <c r="D266" i="2"/>
  <c r="F267" i="2"/>
  <c r="C267" i="2"/>
  <c r="A268" i="2"/>
  <c r="K267" i="2" l="1"/>
  <c r="E268" i="2"/>
  <c r="J267" i="2" s="1"/>
  <c r="B268" i="2"/>
  <c r="D267" i="2"/>
  <c r="C268" i="2"/>
  <c r="F268" i="2"/>
  <c r="A269" i="2"/>
  <c r="K268" i="2" l="1"/>
  <c r="E269" i="2"/>
  <c r="J268" i="2" s="1"/>
  <c r="B269" i="2"/>
  <c r="D268" i="2"/>
  <c r="F269" i="2"/>
  <c r="A270" i="2"/>
  <c r="C269" i="2"/>
  <c r="K269" i="2" l="1"/>
  <c r="E270" i="2"/>
  <c r="J269" i="2" s="1"/>
  <c r="B270" i="2"/>
  <c r="D269" i="2"/>
  <c r="A271" i="2"/>
  <c r="C270" i="2"/>
  <c r="F270" i="2"/>
  <c r="K270" i="2" l="1"/>
  <c r="E271" i="2"/>
  <c r="J270" i="2" s="1"/>
  <c r="B271" i="2"/>
  <c r="D270" i="2"/>
  <c r="A272" i="2"/>
  <c r="F271" i="2"/>
  <c r="C271" i="2"/>
  <c r="K271" i="2" l="1"/>
  <c r="E272" i="2"/>
  <c r="J271" i="2" s="1"/>
  <c r="B272" i="2"/>
  <c r="D271" i="2"/>
  <c r="F272" i="2"/>
  <c r="A273" i="2"/>
  <c r="C272" i="2"/>
  <c r="K272" i="2" l="1"/>
  <c r="E273" i="2"/>
  <c r="J272" i="2" s="1"/>
  <c r="B273" i="2"/>
  <c r="A274" i="2"/>
  <c r="C273" i="2"/>
  <c r="F273" i="2"/>
  <c r="D272" i="2"/>
  <c r="K273" i="2" l="1"/>
  <c r="E274" i="2"/>
  <c r="J273" i="2" s="1"/>
  <c r="B274" i="2"/>
  <c r="D273" i="2"/>
  <c r="F274" i="2"/>
  <c r="C274" i="2"/>
  <c r="A275" i="2"/>
  <c r="K274" i="2" l="1"/>
  <c r="E275" i="2"/>
  <c r="J274" i="2" s="1"/>
  <c r="B275" i="2"/>
  <c r="D274" i="2"/>
  <c r="A276" i="2"/>
  <c r="F275" i="2"/>
  <c r="C275" i="2"/>
  <c r="K275" i="2" l="1"/>
  <c r="E276" i="2"/>
  <c r="J275" i="2" s="1"/>
  <c r="B276" i="2"/>
  <c r="D275" i="2"/>
  <c r="A277" i="2"/>
  <c r="F276" i="2"/>
  <c r="C276" i="2"/>
  <c r="K276" i="2" l="1"/>
  <c r="E277" i="2"/>
  <c r="J276" i="2" s="1"/>
  <c r="B277" i="2"/>
  <c r="D276" i="2"/>
  <c r="A278" i="2"/>
  <c r="C277" i="2"/>
  <c r="F277" i="2"/>
  <c r="K277" i="2" l="1"/>
  <c r="E278" i="2"/>
  <c r="J277" i="2" s="1"/>
  <c r="B278" i="2"/>
  <c r="D277" i="2"/>
  <c r="A279" i="2"/>
  <c r="C278" i="2"/>
  <c r="F278" i="2"/>
  <c r="K278" i="2" l="1"/>
  <c r="E279" i="2"/>
  <c r="J278" i="2" s="1"/>
  <c r="B279" i="2"/>
  <c r="D278" i="2"/>
  <c r="C279" i="2"/>
  <c r="A280" i="2"/>
  <c r="F279" i="2"/>
  <c r="K279" i="2" l="1"/>
  <c r="E280" i="2"/>
  <c r="J279" i="2" s="1"/>
  <c r="B280" i="2"/>
  <c r="C280" i="2"/>
  <c r="F280" i="2"/>
  <c r="A281" i="2"/>
  <c r="D279" i="2"/>
  <c r="K280" i="2" l="1"/>
  <c r="E281" i="2"/>
  <c r="J280" i="2" s="1"/>
  <c r="B281" i="2"/>
  <c r="F281" i="2"/>
  <c r="A282" i="2"/>
  <c r="C281" i="2"/>
  <c r="D280" i="2"/>
  <c r="K281" i="2" l="1"/>
  <c r="E282" i="2"/>
  <c r="J281" i="2" s="1"/>
  <c r="B282" i="2"/>
  <c r="D281" i="2"/>
  <c r="A283" i="2"/>
  <c r="F282" i="2"/>
  <c r="C282" i="2"/>
  <c r="K282" i="2" l="1"/>
  <c r="E283" i="2"/>
  <c r="J282" i="2" s="1"/>
  <c r="B283" i="2"/>
  <c r="D282" i="2"/>
  <c r="A284" i="2"/>
  <c r="C283" i="2"/>
  <c r="F283" i="2"/>
  <c r="K283" i="2" l="1"/>
  <c r="E284" i="2"/>
  <c r="J283" i="2" s="1"/>
  <c r="B284" i="2"/>
  <c r="D283" i="2"/>
  <c r="A285" i="2"/>
  <c r="C284" i="2"/>
  <c r="F284" i="2"/>
  <c r="K284" i="2" l="1"/>
  <c r="E285" i="2"/>
  <c r="J284" i="2" s="1"/>
  <c r="B285" i="2"/>
  <c r="D284" i="2"/>
  <c r="F285" i="2"/>
  <c r="C285" i="2"/>
  <c r="A286" i="2"/>
  <c r="K285" i="2" l="1"/>
  <c r="E286" i="2"/>
  <c r="J285" i="2" s="1"/>
  <c r="B286" i="2"/>
  <c r="D285" i="2"/>
  <c r="A287" i="2"/>
  <c r="F286" i="2"/>
  <c r="C286" i="2"/>
  <c r="K286" i="2" l="1"/>
  <c r="E287" i="2"/>
  <c r="J286" i="2" s="1"/>
  <c r="B287" i="2"/>
  <c r="D286" i="2"/>
  <c r="A288" i="2"/>
  <c r="C287" i="2"/>
  <c r="F287" i="2"/>
  <c r="K287" i="2" l="1"/>
  <c r="E288" i="2"/>
  <c r="J287" i="2" s="1"/>
  <c r="B288" i="2"/>
  <c r="D287" i="2"/>
  <c r="F288" i="2"/>
  <c r="A289" i="2"/>
  <c r="C288" i="2"/>
  <c r="K288" i="2" l="1"/>
  <c r="E289" i="2"/>
  <c r="J288" i="2" s="1"/>
  <c r="B289" i="2"/>
  <c r="D288" i="2"/>
  <c r="A290" i="2"/>
  <c r="F289" i="2"/>
  <c r="C289" i="2"/>
  <c r="K289" i="2" l="1"/>
  <c r="E290" i="2"/>
  <c r="J289" i="2" s="1"/>
  <c r="B290" i="2"/>
  <c r="D289" i="2"/>
  <c r="C290" i="2"/>
  <c r="A291" i="2"/>
  <c r="F290" i="2"/>
  <c r="K290" i="2" l="1"/>
  <c r="E291" i="2"/>
  <c r="J290" i="2" s="1"/>
  <c r="B291" i="2"/>
  <c r="C291" i="2"/>
  <c r="A292" i="2"/>
  <c r="F291" i="2"/>
  <c r="D290" i="2"/>
  <c r="K291" i="2" l="1"/>
  <c r="E292" i="2"/>
  <c r="J291" i="2" s="1"/>
  <c r="B292" i="2"/>
  <c r="A293" i="2"/>
  <c r="F292" i="2"/>
  <c r="C292" i="2"/>
  <c r="D291" i="2"/>
  <c r="K292" i="2" l="1"/>
  <c r="E293" i="2"/>
  <c r="J292" i="2" s="1"/>
  <c r="B293" i="2"/>
  <c r="D292" i="2"/>
  <c r="A294" i="2"/>
  <c r="C293" i="2"/>
  <c r="F293" i="2"/>
  <c r="K293" i="2" l="1"/>
  <c r="E294" i="2"/>
  <c r="J293" i="2" s="1"/>
  <c r="B294" i="2"/>
  <c r="D293" i="2"/>
  <c r="C294" i="2"/>
  <c r="A295" i="2"/>
  <c r="F294" i="2"/>
  <c r="K294" i="2" s="1"/>
  <c r="E295" i="2" l="1"/>
  <c r="J294" i="2" s="1"/>
  <c r="B295" i="2"/>
  <c r="C295" i="2"/>
  <c r="F295" i="2"/>
  <c r="A296" i="2"/>
  <c r="D294" i="2"/>
  <c r="K295" i="2" l="1"/>
  <c r="E296" i="2"/>
  <c r="J295" i="2" s="1"/>
  <c r="B296" i="2"/>
  <c r="F296" i="2"/>
  <c r="C296" i="2"/>
  <c r="A297" i="2"/>
  <c r="D295" i="2"/>
  <c r="K296" i="2" l="1"/>
  <c r="E297" i="2"/>
  <c r="J296" i="2" s="1"/>
  <c r="B297" i="2"/>
  <c r="A298" i="2"/>
  <c r="F297" i="2"/>
  <c r="C297" i="2"/>
  <c r="D296" i="2"/>
  <c r="K297" i="2" l="1"/>
  <c r="E298" i="2"/>
  <c r="J297" i="2" s="1"/>
  <c r="B298" i="2"/>
  <c r="D297" i="2"/>
  <c r="F298" i="2"/>
  <c r="A299" i="2"/>
  <c r="C298" i="2"/>
  <c r="K298" i="2" l="1"/>
  <c r="E299" i="2"/>
  <c r="J298" i="2" s="1"/>
  <c r="B299" i="2"/>
  <c r="D298" i="2"/>
  <c r="A300" i="2"/>
  <c r="C299" i="2"/>
  <c r="F299" i="2"/>
  <c r="K299" i="2" l="1"/>
  <c r="E300" i="2"/>
  <c r="J299" i="2" s="1"/>
  <c r="B300" i="2"/>
  <c r="D299" i="2"/>
  <c r="F300" i="2"/>
  <c r="A301" i="2"/>
  <c r="C300" i="2"/>
  <c r="K300" i="2" l="1"/>
  <c r="E301" i="2"/>
  <c r="J300" i="2" s="1"/>
  <c r="B301" i="2"/>
  <c r="D300" i="2"/>
  <c r="C301" i="2"/>
  <c r="F301" i="2"/>
  <c r="K301" i="2" s="1"/>
  <c r="A302" i="2"/>
  <c r="E302" i="2" l="1"/>
  <c r="J301" i="2" s="1"/>
  <c r="B302" i="2"/>
  <c r="D301" i="2"/>
  <c r="A303" i="2"/>
  <c r="F302" i="2"/>
  <c r="C302" i="2"/>
  <c r="K302" i="2" l="1"/>
  <c r="E303" i="2"/>
  <c r="J302" i="2" s="1"/>
  <c r="B303" i="2"/>
  <c r="D302" i="2"/>
  <c r="F303" i="2"/>
  <c r="C303" i="2"/>
  <c r="A304" i="2"/>
  <c r="K303" i="2" l="1"/>
  <c r="E304" i="2"/>
  <c r="J303" i="2" s="1"/>
  <c r="B304" i="2"/>
  <c r="D303" i="2"/>
  <c r="C304" i="2"/>
  <c r="F304" i="2"/>
  <c r="A305" i="2"/>
  <c r="K304" i="2" l="1"/>
  <c r="E305" i="2"/>
  <c r="J304" i="2" s="1"/>
  <c r="B305" i="2"/>
  <c r="D304" i="2"/>
  <c r="C305" i="2"/>
  <c r="A306" i="2"/>
  <c r="F305" i="2"/>
  <c r="K305" i="2" s="1"/>
  <c r="E306" i="2" l="1"/>
  <c r="J305" i="2" s="1"/>
  <c r="B306" i="2"/>
  <c r="F306" i="2"/>
  <c r="C306" i="2"/>
  <c r="A307" i="2"/>
  <c r="D305" i="2"/>
  <c r="K306" i="2" l="1"/>
  <c r="E307" i="2"/>
  <c r="J306" i="2" s="1"/>
  <c r="B307" i="2"/>
  <c r="A308" i="2"/>
  <c r="F307" i="2"/>
  <c r="C307" i="2"/>
  <c r="D306" i="2"/>
  <c r="K307" i="2" l="1"/>
  <c r="E308" i="2"/>
  <c r="J307" i="2" s="1"/>
  <c r="B308" i="2"/>
  <c r="D307" i="2"/>
  <c r="C308" i="2"/>
  <c r="A309" i="2"/>
  <c r="F308" i="2"/>
  <c r="K308" i="2" l="1"/>
  <c r="E309" i="2"/>
  <c r="J308" i="2" s="1"/>
  <c r="B309" i="2"/>
  <c r="A310" i="2"/>
  <c r="C309" i="2"/>
  <c r="F309" i="2"/>
  <c r="K309" i="2" s="1"/>
  <c r="D308" i="2"/>
  <c r="E310" i="2" l="1"/>
  <c r="J309" i="2" s="1"/>
  <c r="B310" i="2"/>
  <c r="D309" i="2"/>
  <c r="C310" i="2"/>
  <c r="F310" i="2"/>
  <c r="A311" i="2"/>
  <c r="K310" i="2" l="1"/>
  <c r="E311" i="2"/>
  <c r="J310" i="2" s="1"/>
  <c r="B311" i="2"/>
  <c r="D310" i="2"/>
  <c r="F311" i="2"/>
  <c r="A312" i="2"/>
  <c r="C311" i="2"/>
  <c r="K311" i="2" l="1"/>
  <c r="E312" i="2"/>
  <c r="J311" i="2" s="1"/>
  <c r="B312" i="2"/>
  <c r="D311" i="2"/>
  <c r="F312" i="2"/>
  <c r="C312" i="2"/>
  <c r="A313" i="2"/>
  <c r="K312" i="2" l="1"/>
  <c r="E313" i="2"/>
  <c r="J312" i="2" s="1"/>
  <c r="B313" i="2"/>
  <c r="D312" i="2"/>
  <c r="F313" i="2"/>
  <c r="C313" i="2"/>
  <c r="A314" i="2"/>
  <c r="K313" i="2" l="1"/>
  <c r="E314" i="2"/>
  <c r="J313" i="2" s="1"/>
  <c r="B314" i="2"/>
  <c r="D313" i="2"/>
  <c r="C314" i="2"/>
  <c r="F314" i="2"/>
  <c r="A315" i="2"/>
  <c r="K314" i="2" l="1"/>
  <c r="E315" i="2"/>
  <c r="J314" i="2" s="1"/>
  <c r="B315" i="2"/>
  <c r="D314" i="2"/>
  <c r="C315" i="2"/>
  <c r="A316" i="2"/>
  <c r="F315" i="2"/>
  <c r="K315" i="2" l="1"/>
  <c r="E316" i="2"/>
  <c r="J315" i="2" s="1"/>
  <c r="B316" i="2"/>
  <c r="C316" i="2"/>
  <c r="F316" i="2"/>
  <c r="A317" i="2"/>
  <c r="D315" i="2"/>
  <c r="K316" i="2" l="1"/>
  <c r="E317" i="2"/>
  <c r="J316" i="2" s="1"/>
  <c r="B317" i="2"/>
  <c r="F317" i="2"/>
  <c r="A318" i="2"/>
  <c r="C317" i="2"/>
  <c r="D316" i="2"/>
  <c r="K317" i="2" l="1"/>
  <c r="E318" i="2"/>
  <c r="J317" i="2" s="1"/>
  <c r="B318" i="2"/>
  <c r="D317" i="2"/>
  <c r="F318" i="2"/>
  <c r="C318" i="2"/>
  <c r="A319" i="2"/>
  <c r="K318" i="2" l="1"/>
  <c r="E319" i="2"/>
  <c r="J318" i="2" s="1"/>
  <c r="B319" i="2"/>
  <c r="D318" i="2"/>
  <c r="F319" i="2"/>
  <c r="C319" i="2"/>
  <c r="A320" i="2"/>
  <c r="K319" i="2" l="1"/>
  <c r="E320" i="2"/>
  <c r="J319" i="2" s="1"/>
  <c r="B320" i="2"/>
  <c r="D319" i="2"/>
  <c r="A321" i="2"/>
  <c r="C320" i="2"/>
  <c r="F320" i="2"/>
  <c r="K320" i="2" l="1"/>
  <c r="E321" i="2"/>
  <c r="J320" i="2" s="1"/>
  <c r="B321" i="2"/>
  <c r="D320" i="2"/>
  <c r="C321" i="2"/>
  <c r="F321" i="2"/>
  <c r="K321" i="2" s="1"/>
  <c r="A322" i="2"/>
  <c r="E322" i="2" l="1"/>
  <c r="J321" i="2" s="1"/>
  <c r="B322" i="2"/>
  <c r="D321" i="2"/>
  <c r="A323" i="2"/>
  <c r="F322" i="2"/>
  <c r="C322" i="2"/>
  <c r="K322" i="2" l="1"/>
  <c r="E323" i="2"/>
  <c r="J322" i="2" s="1"/>
  <c r="B323" i="2"/>
  <c r="D322" i="2"/>
  <c r="C323" i="2"/>
  <c r="F323" i="2"/>
  <c r="K323" i="2" s="1"/>
  <c r="A324" i="2"/>
  <c r="E324" i="2" l="1"/>
  <c r="J323" i="2" s="1"/>
  <c r="B324" i="2"/>
  <c r="A325" i="2"/>
  <c r="F324" i="2"/>
  <c r="C324" i="2"/>
  <c r="D323" i="2"/>
  <c r="K324" i="2" l="1"/>
  <c r="E325" i="2"/>
  <c r="J324" i="2" s="1"/>
  <c r="B325" i="2"/>
  <c r="D324" i="2"/>
  <c r="C325" i="2"/>
  <c r="F325" i="2"/>
  <c r="A326" i="2"/>
  <c r="K325" i="2" l="1"/>
  <c r="E326" i="2"/>
  <c r="J325" i="2" s="1"/>
  <c r="B326" i="2"/>
  <c r="D325" i="2"/>
  <c r="A327" i="2"/>
  <c r="F326" i="2"/>
  <c r="C326" i="2"/>
  <c r="K326" i="2" l="1"/>
  <c r="E327" i="2"/>
  <c r="J326" i="2" s="1"/>
  <c r="B327" i="2"/>
  <c r="D326" i="2"/>
  <c r="F327" i="2"/>
  <c r="K327" i="2" s="1"/>
  <c r="A328" i="2"/>
  <c r="C327" i="2"/>
  <c r="E328" i="2" l="1"/>
  <c r="J327" i="2" s="1"/>
  <c r="B328" i="2"/>
  <c r="D327" i="2"/>
  <c r="C328" i="2"/>
  <c r="F328" i="2"/>
  <c r="K328" i="2" s="1"/>
  <c r="A329" i="2"/>
  <c r="E329" i="2" l="1"/>
  <c r="J328" i="2" s="1"/>
  <c r="B329" i="2"/>
  <c r="D328" i="2"/>
  <c r="A330" i="2"/>
  <c r="F329" i="2"/>
  <c r="C329" i="2"/>
  <c r="K329" i="2" l="1"/>
  <c r="E330" i="2"/>
  <c r="J329" i="2" s="1"/>
  <c r="B330" i="2"/>
  <c r="D329" i="2"/>
  <c r="C330" i="2"/>
  <c r="A331" i="2"/>
  <c r="F330" i="2"/>
  <c r="K330" i="2" s="1"/>
  <c r="E331" i="2" l="1"/>
  <c r="J330" i="2" s="1"/>
  <c r="B331" i="2"/>
  <c r="C331" i="2"/>
  <c r="F331" i="2"/>
  <c r="K331" i="2" s="1"/>
  <c r="A332" i="2"/>
  <c r="D330" i="2"/>
  <c r="E332" i="2" l="1"/>
  <c r="J331" i="2" s="1"/>
  <c r="B332" i="2"/>
  <c r="A333" i="2"/>
  <c r="F332" i="2"/>
  <c r="C332" i="2"/>
  <c r="D331" i="2"/>
  <c r="K332" i="2" l="1"/>
  <c r="E333" i="2"/>
  <c r="J332" i="2" s="1"/>
  <c r="B333" i="2"/>
  <c r="D332" i="2"/>
  <c r="F333" i="2"/>
  <c r="A334" i="2"/>
  <c r="C333" i="2"/>
  <c r="K333" i="2" l="1"/>
  <c r="E334" i="2"/>
  <c r="J333" i="2" s="1"/>
  <c r="B334" i="2"/>
  <c r="D333" i="2"/>
  <c r="F334" i="2"/>
  <c r="A335" i="2"/>
  <c r="C334" i="2"/>
  <c r="K334" i="2" l="1"/>
  <c r="E335" i="2"/>
  <c r="J334" i="2" s="1"/>
  <c r="B335" i="2"/>
  <c r="D334" i="2"/>
  <c r="F335" i="2"/>
  <c r="C335" i="2"/>
  <c r="A336" i="2"/>
  <c r="K335" i="2" l="1"/>
  <c r="E336" i="2"/>
  <c r="J335" i="2" s="1"/>
  <c r="B336" i="2"/>
  <c r="D335" i="2"/>
  <c r="C336" i="2"/>
  <c r="F336" i="2"/>
  <c r="A337" i="2"/>
  <c r="K336" i="2" l="1"/>
  <c r="E337" i="2"/>
  <c r="J336" i="2" s="1"/>
  <c r="B337" i="2"/>
  <c r="D336" i="2"/>
  <c r="C337" i="2"/>
  <c r="A338" i="2"/>
  <c r="F337" i="2"/>
  <c r="K337" i="2" s="1"/>
  <c r="E338" i="2" l="1"/>
  <c r="J337" i="2" s="1"/>
  <c r="B338" i="2"/>
  <c r="F338" i="2"/>
  <c r="A339" i="2"/>
  <c r="C338" i="2"/>
  <c r="D337" i="2"/>
  <c r="K338" i="2" l="1"/>
  <c r="E339" i="2"/>
  <c r="J338" i="2" s="1"/>
  <c r="B339" i="2"/>
  <c r="D338" i="2"/>
  <c r="A340" i="2"/>
  <c r="C339" i="2"/>
  <c r="F339" i="2"/>
  <c r="K339" i="2" l="1"/>
  <c r="E340" i="2"/>
  <c r="J339" i="2" s="1"/>
  <c r="B340" i="2"/>
  <c r="D339" i="2"/>
  <c r="C340" i="2"/>
  <c r="F340" i="2"/>
  <c r="A341" i="2"/>
  <c r="K340" i="2" l="1"/>
  <c r="E341" i="2"/>
  <c r="J340" i="2" s="1"/>
  <c r="B341" i="2"/>
  <c r="D340" i="2"/>
  <c r="F341" i="2"/>
  <c r="A342" i="2"/>
  <c r="C341" i="2"/>
  <c r="K341" i="2" l="1"/>
  <c r="E342" i="2"/>
  <c r="J341" i="2" s="1"/>
  <c r="B342" i="2"/>
  <c r="D341" i="2"/>
  <c r="A343" i="2"/>
  <c r="C342" i="2"/>
  <c r="F342" i="2"/>
  <c r="K342" i="2" l="1"/>
  <c r="E343" i="2"/>
  <c r="J342" i="2" s="1"/>
  <c r="B343" i="2"/>
  <c r="D342" i="2"/>
  <c r="F343" i="2"/>
  <c r="A344" i="2"/>
  <c r="C343" i="2"/>
  <c r="K343" i="2" l="1"/>
  <c r="E344" i="2"/>
  <c r="J343" i="2" s="1"/>
  <c r="B344" i="2"/>
  <c r="D343" i="2"/>
  <c r="C344" i="2"/>
  <c r="F344" i="2"/>
  <c r="A345" i="2"/>
  <c r="K344" i="2" l="1"/>
  <c r="E345" i="2"/>
  <c r="J344" i="2" s="1"/>
  <c r="B345" i="2"/>
  <c r="D344" i="2"/>
  <c r="A346" i="2"/>
  <c r="F345" i="2"/>
  <c r="K345" i="2" s="1"/>
  <c r="C345" i="2"/>
  <c r="E346" i="2" l="1"/>
  <c r="J345" i="2" s="1"/>
  <c r="B346" i="2"/>
  <c r="D345" i="2"/>
  <c r="F346" i="2"/>
  <c r="C346" i="2"/>
  <c r="A347" i="2"/>
  <c r="K346" i="2" l="1"/>
  <c r="E347" i="2"/>
  <c r="J346" i="2" s="1"/>
  <c r="B347" i="2"/>
  <c r="M64" i="2"/>
  <c r="D346" i="2"/>
  <c r="F347" i="2"/>
  <c r="C347" i="2"/>
  <c r="A348" i="2"/>
  <c r="K347" i="2" l="1"/>
  <c r="E348" i="2"/>
  <c r="J347" i="2" s="1"/>
  <c r="B348" i="2"/>
  <c r="D347" i="2"/>
  <c r="A349" i="2"/>
  <c r="F348" i="2"/>
  <c r="C348" i="2"/>
  <c r="K348" i="2" l="1"/>
  <c r="E349" i="2"/>
  <c r="J348" i="2" s="1"/>
  <c r="B349" i="2"/>
  <c r="D348" i="2"/>
  <c r="F349" i="2"/>
  <c r="A350" i="2"/>
  <c r="C349" i="2"/>
  <c r="K349" i="2" l="1"/>
  <c r="E350" i="2"/>
  <c r="J349" i="2" s="1"/>
  <c r="B350" i="2"/>
  <c r="D349" i="2"/>
  <c r="C350" i="2"/>
  <c r="F350" i="2"/>
  <c r="A351" i="2"/>
  <c r="K350" i="2" l="1"/>
  <c r="E351" i="2"/>
  <c r="J350" i="2" s="1"/>
  <c r="B351" i="2"/>
  <c r="D350" i="2"/>
  <c r="A352" i="2"/>
  <c r="C351" i="2"/>
  <c r="F351" i="2"/>
  <c r="K351" i="2" s="1"/>
  <c r="E352" i="2" l="1"/>
  <c r="J351" i="2" s="1"/>
  <c r="B352" i="2"/>
  <c r="D351" i="2"/>
  <c r="C352" i="2"/>
  <c r="F352" i="2"/>
  <c r="A353" i="2"/>
  <c r="K352" i="2" l="1"/>
  <c r="E353" i="2"/>
  <c r="J352" i="2" s="1"/>
  <c r="B353" i="2"/>
  <c r="D352" i="2"/>
  <c r="C353" i="2"/>
  <c r="A354" i="2"/>
  <c r="F353" i="2"/>
  <c r="K353" i="2" l="1"/>
  <c r="E354" i="2"/>
  <c r="J353" i="2" s="1"/>
  <c r="B354" i="2"/>
  <c r="M65" i="2"/>
  <c r="A355" i="2"/>
  <c r="F354" i="2"/>
  <c r="K354" i="2" s="1"/>
  <c r="C354" i="2"/>
  <c r="D353" i="2"/>
  <c r="E355" i="2" l="1"/>
  <c r="J354" i="2" s="1"/>
  <c r="B355" i="2"/>
  <c r="D354" i="2"/>
  <c r="A356" i="2"/>
  <c r="F355" i="2"/>
  <c r="C355" i="2"/>
  <c r="K355" i="2" l="1"/>
  <c r="E356" i="2"/>
  <c r="J355" i="2" s="1"/>
  <c r="B356" i="2"/>
  <c r="D355" i="2"/>
  <c r="A357" i="2"/>
  <c r="F356" i="2"/>
  <c r="K356" i="2" s="1"/>
  <c r="C356" i="2"/>
  <c r="E357" i="2" l="1"/>
  <c r="J356" i="2" s="1"/>
  <c r="B357" i="2"/>
  <c r="D356" i="2"/>
  <c r="F357" i="2"/>
  <c r="A358" i="2"/>
  <c r="C357" i="2"/>
  <c r="K357" i="2" l="1"/>
  <c r="E358" i="2"/>
  <c r="J357" i="2" s="1"/>
  <c r="B358" i="2"/>
  <c r="D357" i="2"/>
  <c r="C358" i="2"/>
  <c r="F358" i="2"/>
  <c r="A359" i="2"/>
  <c r="K358" i="2" l="1"/>
  <c r="E359" i="2"/>
  <c r="J358" i="2" s="1"/>
  <c r="B359" i="2"/>
  <c r="D358" i="2"/>
  <c r="C359" i="2"/>
  <c r="A360" i="2"/>
  <c r="F359" i="2"/>
  <c r="K359" i="2" l="1"/>
  <c r="E360" i="2"/>
  <c r="J359" i="2" s="1"/>
  <c r="B360" i="2"/>
  <c r="F360" i="2"/>
  <c r="A361" i="2"/>
  <c r="C360" i="2"/>
  <c r="D359" i="2"/>
  <c r="K360" i="2" l="1"/>
  <c r="E361" i="2"/>
  <c r="J360" i="2" s="1"/>
  <c r="B361" i="2"/>
  <c r="M66" i="2"/>
  <c r="D360" i="2"/>
  <c r="C361" i="2"/>
  <c r="A362" i="2"/>
  <c r="F361" i="2"/>
  <c r="K361" i="2" l="1"/>
  <c r="E362" i="2"/>
  <c r="J361" i="2" s="1"/>
  <c r="B362" i="2"/>
  <c r="C362" i="2"/>
  <c r="A363" i="2"/>
  <c r="F362" i="2"/>
  <c r="K362" i="2" s="1"/>
  <c r="D361" i="2"/>
  <c r="E363" i="2" l="1"/>
  <c r="J362" i="2" s="1"/>
  <c r="B363" i="2"/>
  <c r="C363" i="2"/>
  <c r="A364" i="2"/>
  <c r="F363" i="2"/>
  <c r="D362" i="2"/>
  <c r="K363" i="2" l="1"/>
  <c r="E364" i="2"/>
  <c r="J363" i="2" s="1"/>
  <c r="B364" i="2"/>
  <c r="F364" i="2"/>
  <c r="A365" i="2"/>
  <c r="C364" i="2"/>
  <c r="D363" i="2"/>
  <c r="K364" i="2" l="1"/>
  <c r="E365" i="2"/>
  <c r="J364" i="2" s="1"/>
  <c r="B365" i="2"/>
  <c r="D364" i="2"/>
  <c r="C365" i="2"/>
  <c r="A366" i="2"/>
  <c r="F365" i="2"/>
  <c r="K365" i="2" l="1"/>
  <c r="E366" i="2"/>
  <c r="J365" i="2" s="1"/>
  <c r="B366" i="2"/>
  <c r="F366" i="2"/>
  <c r="C366" i="2"/>
  <c r="A367" i="2"/>
  <c r="D365" i="2"/>
  <c r="K366" i="2" l="1"/>
  <c r="E367" i="2"/>
  <c r="J366" i="2" s="1"/>
  <c r="B367" i="2"/>
  <c r="A368" i="2"/>
  <c r="F367" i="2"/>
  <c r="C367" i="2"/>
  <c r="D366" i="2"/>
  <c r="K367" i="2" l="1"/>
  <c r="E368" i="2"/>
  <c r="J367" i="2" s="1"/>
  <c r="B368" i="2"/>
  <c r="M67" i="2"/>
  <c r="D367" i="2"/>
  <c r="C368" i="2"/>
  <c r="A369" i="2"/>
  <c r="F368" i="2"/>
  <c r="K368" i="2" l="1"/>
  <c r="E369" i="2"/>
  <c r="J368" i="2" s="1"/>
  <c r="B369" i="2"/>
  <c r="A370" i="2"/>
  <c r="C369" i="2"/>
  <c r="F369" i="2"/>
  <c r="D368" i="2"/>
  <c r="K369" i="2" l="1"/>
  <c r="E370" i="2"/>
  <c r="J369" i="2" s="1"/>
  <c r="B370" i="2"/>
  <c r="D369" i="2"/>
  <c r="F370" i="2"/>
  <c r="A371" i="2"/>
  <c r="C370" i="2"/>
  <c r="K370" i="2" l="1"/>
  <c r="E371" i="2"/>
  <c r="J370" i="2" s="1"/>
  <c r="B371" i="2"/>
  <c r="C371" i="2"/>
  <c r="F371" i="2"/>
  <c r="A372" i="2"/>
  <c r="D370" i="2"/>
  <c r="K371" i="2" l="1"/>
  <c r="E372" i="2"/>
  <c r="J371" i="2" s="1"/>
  <c r="B372" i="2"/>
  <c r="C372" i="2"/>
  <c r="F372" i="2"/>
  <c r="A373" i="2"/>
  <c r="D371" i="2"/>
  <c r="K372" i="2" l="1"/>
  <c r="E373" i="2"/>
  <c r="J372" i="2" s="1"/>
  <c r="B373" i="2"/>
  <c r="C373" i="2"/>
  <c r="F373" i="2"/>
  <c r="A374" i="2"/>
  <c r="D372" i="2"/>
  <c r="K373" i="2" l="1"/>
  <c r="E374" i="2"/>
  <c r="J373" i="2" s="1"/>
  <c r="B374" i="2"/>
  <c r="C374" i="2"/>
  <c r="F374" i="2"/>
  <c r="A375" i="2"/>
  <c r="D373" i="2"/>
  <c r="K374" i="2" l="1"/>
  <c r="E375" i="2"/>
  <c r="J374" i="2" s="1"/>
  <c r="B375" i="2"/>
  <c r="M68" i="2"/>
  <c r="F375" i="2"/>
  <c r="A376" i="2"/>
  <c r="C375" i="2"/>
  <c r="D374" i="2"/>
  <c r="K375" i="2" l="1"/>
  <c r="E376" i="2"/>
  <c r="J375" i="2" s="1"/>
  <c r="B376" i="2"/>
  <c r="D375" i="2"/>
  <c r="A377" i="2"/>
  <c r="F376" i="2"/>
  <c r="C376" i="2"/>
  <c r="K376" i="2" l="1"/>
  <c r="E377" i="2"/>
  <c r="J376" i="2" s="1"/>
  <c r="B377" i="2"/>
  <c r="D376" i="2"/>
  <c r="F377" i="2"/>
  <c r="C377" i="2"/>
  <c r="A378" i="2"/>
  <c r="K377" i="2" l="1"/>
  <c r="E378" i="2"/>
  <c r="J377" i="2" s="1"/>
  <c r="B378" i="2"/>
  <c r="F378" i="2"/>
  <c r="A379" i="2"/>
  <c r="C378" i="2"/>
  <c r="D377" i="2"/>
  <c r="K378" i="2" l="1"/>
  <c r="E379" i="2"/>
  <c r="J378" i="2" s="1"/>
  <c r="B379" i="2"/>
  <c r="D378" i="2"/>
  <c r="C379" i="2"/>
  <c r="F379" i="2"/>
  <c r="A380" i="2"/>
  <c r="K379" i="2" l="1"/>
  <c r="E380" i="2"/>
  <c r="J379" i="2" s="1"/>
  <c r="B380" i="2"/>
  <c r="D379" i="2"/>
  <c r="A381" i="2"/>
  <c r="F380" i="2"/>
  <c r="C380" i="2"/>
  <c r="K380" i="2" l="1"/>
  <c r="E381" i="2"/>
  <c r="J380" i="2" s="1"/>
  <c r="B381" i="2"/>
  <c r="F381" i="2"/>
  <c r="A382" i="2"/>
  <c r="C381" i="2"/>
  <c r="D380" i="2"/>
  <c r="K381" i="2" l="1"/>
  <c r="E382" i="2"/>
  <c r="J381" i="2" s="1"/>
  <c r="B382" i="2"/>
  <c r="M69" i="2"/>
  <c r="D381" i="2"/>
  <c r="F382" i="2"/>
  <c r="C382" i="2"/>
  <c r="A383" i="2"/>
  <c r="K382" i="2" l="1"/>
  <c r="E383" i="2"/>
  <c r="J382" i="2" s="1"/>
  <c r="B383" i="2"/>
  <c r="D382" i="2"/>
  <c r="C383" i="2"/>
  <c r="F383" i="2"/>
  <c r="K383" i="2" s="1"/>
  <c r="A384" i="2"/>
  <c r="E384" i="2" l="1"/>
  <c r="J383" i="2" s="1"/>
  <c r="M70" i="2" s="1"/>
  <c r="B384" i="2"/>
  <c r="D383" i="2"/>
  <c r="C384" i="2"/>
  <c r="F384" i="2"/>
  <c r="K384" i="2" s="1"/>
  <c r="A385" i="2"/>
  <c r="E385" i="2" l="1"/>
  <c r="J384" i="2" s="1"/>
  <c r="B385" i="2"/>
  <c r="D384" i="2"/>
  <c r="F385" i="2"/>
  <c r="C385" i="2"/>
  <c r="A386" i="2"/>
  <c r="K385" i="2" l="1"/>
  <c r="E386" i="2"/>
  <c r="J385" i="2" s="1"/>
  <c r="B386" i="2"/>
  <c r="D385" i="2"/>
  <c r="F386" i="2"/>
  <c r="C386" i="2"/>
  <c r="A387" i="2"/>
  <c r="K386" i="2" l="1"/>
  <c r="E387" i="2"/>
  <c r="J386" i="2" s="1"/>
  <c r="B387" i="2"/>
  <c r="D386" i="2"/>
  <c r="A388" i="2"/>
  <c r="C387" i="2"/>
  <c r="F387" i="2"/>
  <c r="K387" i="2" l="1"/>
  <c r="E388" i="2"/>
  <c r="J387" i="2" s="1"/>
  <c r="B388" i="2"/>
  <c r="D387" i="2"/>
  <c r="C388" i="2"/>
  <c r="A389" i="2"/>
  <c r="F388" i="2"/>
  <c r="K388" i="2" l="1"/>
  <c r="E389" i="2"/>
  <c r="J388" i="2" s="1"/>
  <c r="B389" i="2"/>
  <c r="A390" i="2"/>
  <c r="F389" i="2"/>
  <c r="C389" i="2"/>
  <c r="D388" i="2"/>
  <c r="K389" i="2" l="1"/>
  <c r="E390" i="2"/>
  <c r="J389" i="2" s="1"/>
  <c r="B390" i="2"/>
  <c r="D389" i="2"/>
  <c r="C390" i="2"/>
  <c r="A391" i="2"/>
  <c r="F390" i="2"/>
  <c r="J25" i="1"/>
  <c r="AB23" i="1"/>
  <c r="V23" i="1"/>
  <c r="AH20" i="1"/>
  <c r="V24" i="1"/>
  <c r="V22" i="1"/>
  <c r="AB20" i="1"/>
  <c r="P26" i="1"/>
  <c r="AT20" i="1"/>
  <c r="AH21" i="1"/>
  <c r="J27" i="1"/>
  <c r="J26" i="1"/>
  <c r="AN23" i="1"/>
  <c r="AB24" i="1"/>
  <c r="V21" i="1"/>
  <c r="AB22" i="1"/>
  <c r="AN21" i="1"/>
  <c r="V20" i="1"/>
  <c r="J29" i="1"/>
  <c r="AB21" i="1"/>
  <c r="AZ22" i="1"/>
  <c r="AN22" i="1"/>
  <c r="BF21" i="1"/>
  <c r="AB26" i="1"/>
  <c r="V27" i="1"/>
  <c r="V25" i="1"/>
  <c r="P28" i="1"/>
  <c r="AN26" i="1"/>
  <c r="AZ23" i="1"/>
  <c r="P25" i="1"/>
  <c r="J28" i="1"/>
  <c r="AB25" i="1"/>
  <c r="AH26" i="1"/>
  <c r="AN24" i="1"/>
  <c r="AZ20" i="1"/>
  <c r="AH23" i="1"/>
  <c r="AT21" i="1"/>
  <c r="BF20" i="1"/>
  <c r="AH25" i="1"/>
  <c r="J30" i="1"/>
  <c r="AH24" i="1"/>
  <c r="AT23" i="1"/>
  <c r="BX20" i="1"/>
  <c r="BR20" i="1"/>
  <c r="V29" i="1"/>
  <c r="BF23" i="1"/>
  <c r="AB27" i="1"/>
  <c r="AB29" i="1"/>
  <c r="P31" i="1"/>
  <c r="AB28" i="1"/>
  <c r="P27" i="1"/>
  <c r="AT22" i="1"/>
  <c r="BL20" i="1"/>
  <c r="AZ21" i="1"/>
  <c r="V26" i="1"/>
  <c r="BL22" i="1"/>
  <c r="BF22" i="1"/>
  <c r="AB30" i="1"/>
  <c r="BF25" i="1"/>
  <c r="P29" i="1"/>
  <c r="AH29" i="1"/>
  <c r="AB31" i="1"/>
  <c r="AH27" i="1"/>
  <c r="AN25" i="1"/>
  <c r="AN27" i="1"/>
  <c r="BL21" i="1"/>
  <c r="V28" i="1"/>
  <c r="AT24" i="1"/>
  <c r="AT25" i="1"/>
  <c r="AZ24" i="1"/>
  <c r="J32" i="1"/>
  <c r="P30" i="1"/>
  <c r="BR21" i="1"/>
  <c r="BL23" i="1"/>
  <c r="J31" i="1"/>
  <c r="BX21" i="1"/>
  <c r="AT27" i="1"/>
  <c r="J33" i="1"/>
  <c r="AH28" i="1"/>
  <c r="V31" i="1"/>
  <c r="BX22" i="1"/>
  <c r="BR23" i="1"/>
  <c r="AB32" i="1"/>
  <c r="AZ26" i="1"/>
  <c r="AN28" i="1"/>
  <c r="V30" i="1"/>
  <c r="P32" i="1"/>
  <c r="AT26" i="1"/>
  <c r="AZ27" i="1"/>
  <c r="AT28" i="1"/>
  <c r="AB33" i="1"/>
  <c r="BF24" i="1"/>
  <c r="AZ25" i="1"/>
  <c r="J34" i="1"/>
  <c r="BR22" i="1"/>
  <c r="BL24" i="1"/>
  <c r="BL25" i="1"/>
  <c r="J38" i="1"/>
  <c r="V33" i="1"/>
  <c r="P33" i="1"/>
  <c r="BR24" i="1"/>
  <c r="BF26" i="1"/>
  <c r="AZ28" i="1"/>
  <c r="J35" i="1"/>
  <c r="AN30" i="1"/>
  <c r="AB34" i="1"/>
  <c r="AN29" i="1"/>
  <c r="AH30" i="1"/>
  <c r="AT29" i="1"/>
  <c r="BF27" i="1"/>
  <c r="V32" i="1"/>
  <c r="BL27" i="1"/>
  <c r="BL26" i="1"/>
  <c r="P34" i="1"/>
  <c r="BX23" i="1"/>
  <c r="AT30" i="1"/>
  <c r="BR26" i="1"/>
  <c r="AT31" i="1"/>
  <c r="V34" i="1"/>
  <c r="AH32" i="1"/>
  <c r="AB37" i="1"/>
  <c r="J37" i="1"/>
  <c r="AZ29" i="1"/>
  <c r="BL31" i="1"/>
  <c r="J36" i="1"/>
  <c r="V35" i="1"/>
  <c r="BF28" i="1"/>
  <c r="BR25" i="1"/>
  <c r="BF29" i="1"/>
  <c r="AN32" i="1"/>
  <c r="AH31" i="1"/>
  <c r="AN34" i="1"/>
  <c r="AZ30" i="1"/>
  <c r="AB35" i="1"/>
  <c r="AN31" i="1"/>
  <c r="AZ33" i="1"/>
  <c r="AH35" i="1"/>
  <c r="V36" i="1"/>
  <c r="P35" i="1"/>
  <c r="BR28" i="1"/>
  <c r="J40" i="1"/>
  <c r="AN33" i="1"/>
  <c r="AT32" i="1"/>
  <c r="BL29" i="1"/>
  <c r="AZ31" i="1"/>
  <c r="V37" i="1"/>
  <c r="AB36" i="1"/>
  <c r="J39" i="1"/>
  <c r="P38" i="1"/>
  <c r="BF30" i="1"/>
  <c r="AH33" i="1"/>
  <c r="P37" i="1"/>
  <c r="AH34" i="1"/>
  <c r="BR27" i="1"/>
  <c r="AH37" i="1"/>
  <c r="AH36" i="1"/>
  <c r="BR29" i="1"/>
  <c r="P36" i="1"/>
  <c r="BL28" i="1"/>
  <c r="AB39" i="1"/>
  <c r="AT34" i="1"/>
  <c r="AN35" i="1"/>
  <c r="AZ32" i="1"/>
  <c r="AT33" i="1"/>
  <c r="AN36" i="1"/>
  <c r="BR32" i="1"/>
  <c r="J43" i="1"/>
  <c r="BL30" i="1"/>
  <c r="J41" i="1"/>
  <c r="BR30" i="1"/>
  <c r="P39" i="1"/>
  <c r="BF31" i="1"/>
  <c r="AT36" i="1"/>
  <c r="BF32" i="1"/>
  <c r="AB41" i="1"/>
  <c r="BF33" i="1"/>
  <c r="J44" i="1"/>
  <c r="BL34" i="1"/>
  <c r="P41" i="1"/>
  <c r="V38" i="1"/>
  <c r="AB38" i="1"/>
  <c r="BL32" i="1"/>
  <c r="P42" i="1"/>
  <c r="AB40" i="1"/>
  <c r="V39" i="1"/>
  <c r="AZ35" i="1"/>
  <c r="BR33" i="1"/>
  <c r="V40" i="1"/>
  <c r="AZ34" i="1"/>
  <c r="AZ36" i="1"/>
  <c r="AT35" i="1"/>
  <c r="BF34" i="1"/>
  <c r="AH38" i="1"/>
  <c r="AN37" i="1"/>
  <c r="J42" i="1"/>
  <c r="V42" i="1"/>
  <c r="AT37" i="1"/>
  <c r="P40" i="1"/>
  <c r="BL33" i="1"/>
  <c r="BR31" i="1"/>
  <c r="V43" i="1"/>
  <c r="AN38" i="1"/>
  <c r="AT38" i="1"/>
  <c r="AH39" i="1"/>
  <c r="BL35" i="1"/>
  <c r="J45" i="1"/>
  <c r="AB43" i="1"/>
  <c r="AZ37" i="1"/>
  <c r="AH40" i="1"/>
  <c r="BR34" i="1"/>
  <c r="BF36" i="1"/>
  <c r="BF35" i="1"/>
  <c r="AB42" i="1"/>
  <c r="AT41" i="1"/>
  <c r="BR35" i="1"/>
  <c r="AN40" i="1"/>
  <c r="P44" i="1"/>
  <c r="P43" i="1"/>
  <c r="V41" i="1"/>
  <c r="BF38" i="1"/>
  <c r="AZ39" i="1"/>
  <c r="J46" i="1"/>
  <c r="AB44" i="1"/>
  <c r="AT40" i="1"/>
  <c r="AN41" i="1"/>
  <c r="AN42" i="1"/>
  <c r="BF37" i="1"/>
  <c r="AZ38" i="1"/>
  <c r="AH41" i="1"/>
  <c r="V44" i="1"/>
  <c r="AT39" i="1"/>
  <c r="J47" i="1"/>
  <c r="BL36" i="1"/>
  <c r="AN39" i="1"/>
  <c r="AH42" i="1"/>
  <c r="AH45" i="1"/>
  <c r="V46" i="1"/>
  <c r="BF41" i="1"/>
  <c r="AZ40" i="1"/>
  <c r="BR38" i="1"/>
  <c r="AN44" i="1"/>
  <c r="AB45" i="1"/>
  <c r="P46" i="1"/>
  <c r="AB48" i="1"/>
  <c r="AH43" i="1"/>
  <c r="AT42" i="1"/>
  <c r="AZ41" i="1"/>
  <c r="P45" i="1"/>
  <c r="BL40" i="1"/>
  <c r="BL37" i="1"/>
  <c r="AN46" i="1"/>
  <c r="BR37" i="1"/>
  <c r="BF40" i="1"/>
  <c r="BL39" i="1"/>
  <c r="BR36" i="1"/>
  <c r="J48" i="1"/>
  <c r="J49" i="1"/>
  <c r="AB46" i="1"/>
  <c r="BF39" i="1"/>
  <c r="BL38" i="1"/>
  <c r="V45" i="1"/>
  <c r="BF42" i="1"/>
  <c r="J50" i="1"/>
  <c r="AZ42" i="1"/>
  <c r="AB47" i="1"/>
  <c r="P48" i="1"/>
  <c r="AH44" i="1"/>
  <c r="V47" i="1"/>
  <c r="BR39" i="1"/>
  <c r="P47" i="1"/>
  <c r="BF43" i="1"/>
  <c r="AT43" i="1"/>
  <c r="AB50" i="1"/>
  <c r="AN43" i="1"/>
  <c r="AT45" i="1"/>
  <c r="P49" i="1"/>
  <c r="BL42" i="1"/>
  <c r="V49" i="1"/>
  <c r="AZ44" i="1"/>
  <c r="AB49" i="1"/>
  <c r="AN45" i="1"/>
  <c r="AT44" i="1"/>
  <c r="BR40" i="1"/>
  <c r="AH47" i="1"/>
  <c r="AZ43" i="1"/>
  <c r="AH46" i="1"/>
  <c r="V48" i="1"/>
  <c r="AN47" i="1"/>
  <c r="V50" i="1"/>
  <c r="BR42" i="1"/>
  <c r="BR43" i="1"/>
  <c r="BL41" i="1"/>
  <c r="AT46" i="1"/>
  <c r="BF44" i="1"/>
  <c r="AT47" i="1"/>
  <c r="BR41" i="1"/>
  <c r="AN48" i="1"/>
  <c r="AZ46" i="1"/>
  <c r="AZ45" i="1"/>
  <c r="AN50" i="1"/>
  <c r="AH48" i="1"/>
  <c r="BL43" i="1"/>
  <c r="BF46" i="1"/>
  <c r="AZ47" i="1"/>
  <c r="AN49" i="1"/>
  <c r="AZ50" i="1"/>
  <c r="BF45" i="1"/>
  <c r="BL44" i="1"/>
  <c r="AZ48" i="1"/>
  <c r="AT48" i="1"/>
  <c r="BR44" i="1"/>
  <c r="BR46" i="1"/>
  <c r="BL45" i="1"/>
  <c r="BL46" i="1"/>
  <c r="BL48" i="1"/>
  <c r="BF47" i="1"/>
  <c r="BR45" i="1"/>
  <c r="AZ49" i="1"/>
  <c r="BL47" i="1"/>
  <c r="BF48" i="1"/>
  <c r="AT49" i="1"/>
  <c r="BR48" i="1"/>
  <c r="BF49" i="1"/>
  <c r="BL49" i="1"/>
  <c r="BR47" i="1"/>
  <c r="BR49" i="1"/>
  <c r="BL50" i="1"/>
  <c r="BR50" i="1"/>
  <c r="K390" i="2" l="1"/>
  <c r="E391" i="2"/>
  <c r="J390" i="2" s="1"/>
  <c r="B391" i="2"/>
  <c r="D390" i="2"/>
  <c r="C391" i="2"/>
  <c r="A392" i="2"/>
  <c r="F391" i="2"/>
  <c r="F19" i="2"/>
  <c r="F22" i="2"/>
  <c r="F21" i="2"/>
  <c r="F18" i="2"/>
  <c r="K18" i="2" s="1"/>
  <c r="F20" i="2"/>
  <c r="F23" i="2"/>
  <c r="F24" i="2"/>
  <c r="F28" i="2"/>
  <c r="F25" i="2"/>
  <c r="F26" i="2"/>
  <c r="F27" i="2"/>
  <c r="K391" i="2" l="1"/>
  <c r="E392" i="2"/>
  <c r="J391" i="2" s="1"/>
  <c r="B392" i="2"/>
  <c r="K19" i="2"/>
  <c r="K20" i="2" s="1"/>
  <c r="BX24" i="1"/>
  <c r="A393" i="2"/>
  <c r="F392" i="2"/>
  <c r="C392" i="2"/>
  <c r="D391" i="2"/>
  <c r="P50" i="1"/>
  <c r="AH49" i="1"/>
  <c r="AT50" i="1"/>
  <c r="BF50" i="1"/>
  <c r="K392" i="2" l="1"/>
  <c r="B393" i="2"/>
  <c r="E393" i="2"/>
  <c r="K21" i="2"/>
  <c r="K22" i="2" s="1"/>
  <c r="K23" i="2" s="1"/>
  <c r="K24" i="2" s="1"/>
  <c r="BX25" i="1"/>
  <c r="D392" i="2"/>
  <c r="BX28" i="1" s="1"/>
  <c r="C393" i="2"/>
  <c r="F393" i="2"/>
  <c r="A394" i="2"/>
  <c r="E394" i="2" l="1"/>
  <c r="J393" i="2" s="1"/>
  <c r="B394" i="2"/>
  <c r="K393" i="2"/>
  <c r="K25" i="2"/>
  <c r="K26" i="2" s="1"/>
  <c r="K27" i="2" s="1"/>
  <c r="J392" i="2"/>
  <c r="BX26" i="1"/>
  <c r="D393" i="2"/>
  <c r="C394" i="2"/>
  <c r="F394" i="2"/>
  <c r="A395" i="2"/>
  <c r="BX27" i="1" l="1"/>
  <c r="AN20" i="1"/>
  <c r="M53" i="2"/>
  <c r="K394" i="2"/>
  <c r="E395" i="2"/>
  <c r="J394" i="2" s="1"/>
  <c r="B395" i="2"/>
  <c r="BX29" i="1"/>
  <c r="K28" i="2"/>
  <c r="K29" i="2" s="1"/>
  <c r="K30" i="2" s="1"/>
  <c r="K31" i="2" s="1"/>
  <c r="K32" i="2" s="1"/>
  <c r="D394" i="2"/>
  <c r="F395" i="2"/>
  <c r="C395" i="2"/>
  <c r="A396" i="2"/>
  <c r="AH50" i="1"/>
  <c r="BX30" i="1"/>
  <c r="K395" i="2" l="1"/>
  <c r="M54" i="2"/>
  <c r="E396" i="2"/>
  <c r="J395" i="2" s="1"/>
  <c r="B396" i="2"/>
  <c r="M19" i="2"/>
  <c r="K33" i="2"/>
  <c r="K34" i="2" s="1"/>
  <c r="D395" i="2"/>
  <c r="A397" i="2"/>
  <c r="F396" i="2"/>
  <c r="C396" i="2"/>
  <c r="K396" i="2" l="1"/>
  <c r="E397" i="2"/>
  <c r="J396" i="2" s="1"/>
  <c r="B397" i="2"/>
  <c r="K35" i="2"/>
  <c r="K36" i="2" s="1"/>
  <c r="K37" i="2" s="1"/>
  <c r="K38" i="2" s="1"/>
  <c r="D396" i="2"/>
  <c r="C397" i="2"/>
  <c r="F397" i="2"/>
  <c r="A398" i="2"/>
  <c r="K397" i="2" l="1"/>
  <c r="E398" i="2"/>
  <c r="J397" i="2" s="1"/>
  <c r="B398" i="2"/>
  <c r="K39" i="2"/>
  <c r="K40" i="2" s="1"/>
  <c r="K41" i="2" s="1"/>
  <c r="K42" i="2" s="1"/>
  <c r="K43" i="2" s="1"/>
  <c r="K44" i="2" s="1"/>
  <c r="K45" i="2" s="1"/>
  <c r="K46" i="2" s="1"/>
  <c r="K47" i="2" s="1"/>
  <c r="K48" i="2" s="1"/>
  <c r="K49" i="2" s="1"/>
  <c r="M20" i="2"/>
  <c r="D397" i="2"/>
  <c r="A399" i="2"/>
  <c r="F398" i="2"/>
  <c r="C398" i="2"/>
  <c r="M55" i="2" l="1"/>
  <c r="K398" i="2"/>
  <c r="M56" i="2"/>
  <c r="K50" i="2"/>
  <c r="K51" i="2" s="1"/>
  <c r="K52" i="2" s="1"/>
  <c r="K53" i="2" s="1"/>
  <c r="K54" i="2" s="1"/>
  <c r="K55" i="2" s="1"/>
  <c r="K56" i="2" s="1"/>
  <c r="E399" i="2"/>
  <c r="J398" i="2" s="1"/>
  <c r="B399" i="2"/>
  <c r="D398" i="2"/>
  <c r="F399" i="2"/>
  <c r="C399" i="2"/>
  <c r="A400" i="2"/>
  <c r="M57" i="2" l="1"/>
  <c r="K399" i="2"/>
  <c r="E400" i="2"/>
  <c r="J399" i="2" s="1"/>
  <c r="B400" i="2"/>
  <c r="K57" i="2"/>
  <c r="K58" i="2" s="1"/>
  <c r="K59" i="2" s="1"/>
  <c r="K60" i="2" s="1"/>
  <c r="K61" i="2" s="1"/>
  <c r="K62" i="2" s="1"/>
  <c r="K63" i="2" s="1"/>
  <c r="D399" i="2"/>
  <c r="F400" i="2"/>
  <c r="A401" i="2"/>
  <c r="C400" i="2"/>
  <c r="M58" i="2" l="1"/>
  <c r="K400" i="2"/>
  <c r="K64" i="2"/>
  <c r="K65" i="2" s="1"/>
  <c r="K66" i="2" s="1"/>
  <c r="K67" i="2" s="1"/>
  <c r="K68" i="2" s="1"/>
  <c r="K69" i="2" s="1"/>
  <c r="E401" i="2"/>
  <c r="J400" i="2" s="1"/>
  <c r="B401" i="2"/>
  <c r="D400" i="2"/>
  <c r="F401" i="2"/>
  <c r="A402" i="2"/>
  <c r="C401" i="2"/>
  <c r="M59" i="2" l="1"/>
  <c r="K401" i="2"/>
  <c r="K70" i="2"/>
  <c r="K71" i="2" s="1"/>
  <c r="K72" i="2" s="1"/>
  <c r="K73" i="2" s="1"/>
  <c r="K74" i="2" s="1"/>
  <c r="K75" i="2" s="1"/>
  <c r="K76" i="2" s="1"/>
  <c r="K77" i="2" s="1"/>
  <c r="K78" i="2" s="1"/>
  <c r="K79" i="2" s="1"/>
  <c r="K80" i="2" s="1"/>
  <c r="K81" i="2" s="1"/>
  <c r="K82" i="2" s="1"/>
  <c r="K83" i="2" s="1"/>
  <c r="E402" i="2"/>
  <c r="J401" i="2" s="1"/>
  <c r="B402" i="2"/>
  <c r="D401" i="2"/>
  <c r="C402" i="2"/>
  <c r="F402" i="2"/>
  <c r="A403" i="2"/>
  <c r="M60" i="2" l="1"/>
  <c r="K84" i="2"/>
  <c r="K85" i="2" s="1"/>
  <c r="K86" i="2" s="1"/>
  <c r="K87" i="2" s="1"/>
  <c r="K88" i="2" s="1"/>
  <c r="M62" i="2" s="1"/>
  <c r="K402" i="2"/>
  <c r="M61" i="2"/>
  <c r="M63" i="2"/>
  <c r="E403" i="2"/>
  <c r="J402" i="2" s="1"/>
  <c r="B403" i="2"/>
  <c r="D402" i="2"/>
  <c r="A404" i="2"/>
  <c r="F403" i="2"/>
  <c r="C403" i="2"/>
  <c r="K403" i="2" l="1"/>
  <c r="E404" i="2"/>
  <c r="J403" i="2" s="1"/>
  <c r="B404" i="2"/>
  <c r="D403" i="2"/>
  <c r="F404" i="2"/>
  <c r="C404" i="2"/>
  <c r="A405" i="2"/>
  <c r="K404" i="2" l="1"/>
  <c r="E405" i="2"/>
  <c r="J404" i="2" s="1"/>
  <c r="B405" i="2"/>
  <c r="D404" i="2"/>
  <c r="A406" i="2"/>
  <c r="F405" i="2"/>
  <c r="C405" i="2"/>
  <c r="K405" i="2" l="1"/>
  <c r="E406" i="2"/>
  <c r="J405" i="2" s="1"/>
  <c r="B406" i="2"/>
  <c r="D405" i="2"/>
  <c r="A407" i="2"/>
  <c r="C406" i="2"/>
  <c r="F406" i="2"/>
  <c r="K406" i="2" l="1"/>
  <c r="E407" i="2"/>
  <c r="J406" i="2" s="1"/>
  <c r="B407" i="2"/>
  <c r="D406" i="2"/>
  <c r="C407" i="2"/>
  <c r="A408" i="2"/>
  <c r="F407" i="2"/>
  <c r="K407" i="2" l="1"/>
  <c r="E408" i="2"/>
  <c r="J407" i="2" s="1"/>
  <c r="B408" i="2"/>
  <c r="C408" i="2"/>
  <c r="A409" i="2"/>
  <c r="F408" i="2"/>
  <c r="D407" i="2"/>
  <c r="K408" i="2" l="1"/>
  <c r="E409" i="2"/>
  <c r="J408" i="2" s="1"/>
  <c r="B409" i="2"/>
  <c r="A410" i="2"/>
  <c r="C409" i="2"/>
  <c r="F409" i="2"/>
  <c r="D408" i="2"/>
  <c r="K409" i="2" l="1"/>
  <c r="E410" i="2"/>
  <c r="J409" i="2" s="1"/>
  <c r="B410" i="2"/>
  <c r="D409" i="2"/>
  <c r="C410" i="2"/>
  <c r="A411" i="2"/>
  <c r="F410" i="2"/>
  <c r="K410" i="2" l="1"/>
  <c r="E411" i="2"/>
  <c r="J410" i="2" s="1"/>
  <c r="B411" i="2"/>
  <c r="A412" i="2"/>
  <c r="F411" i="2"/>
  <c r="C411" i="2"/>
  <c r="D410" i="2"/>
  <c r="K411" i="2" l="1"/>
  <c r="E412" i="2"/>
  <c r="J411" i="2" s="1"/>
  <c r="B412" i="2"/>
  <c r="D411" i="2"/>
  <c r="A413" i="2"/>
  <c r="C412" i="2"/>
  <c r="F412" i="2"/>
  <c r="K412" i="2" l="1"/>
  <c r="E413" i="2"/>
  <c r="J412" i="2" s="1"/>
  <c r="B413" i="2"/>
  <c r="D412" i="2"/>
  <c r="F413" i="2"/>
  <c r="A414" i="2"/>
  <c r="C413" i="2"/>
  <c r="BX31" i="1"/>
  <c r="BX33" i="1"/>
  <c r="BX34" i="1"/>
  <c r="BX32" i="1"/>
  <c r="BX36" i="1"/>
  <c r="BX38" i="1"/>
  <c r="BX35" i="1"/>
  <c r="BX37" i="1"/>
  <c r="BX39" i="1"/>
  <c r="BX40" i="1"/>
  <c r="BX41" i="1"/>
  <c r="BX43" i="1"/>
  <c r="BX42" i="1"/>
  <c r="BX44" i="1"/>
  <c r="BX45" i="1"/>
  <c r="BX46" i="1"/>
  <c r="K413" i="2" l="1"/>
  <c r="E414" i="2"/>
  <c r="J413" i="2" s="1"/>
  <c r="B414" i="2"/>
  <c r="C414" i="2"/>
  <c r="F414" i="2"/>
  <c r="A415" i="2"/>
  <c r="D413" i="2"/>
  <c r="BX47" i="1" s="1"/>
  <c r="K414" i="2" l="1"/>
  <c r="E415" i="2"/>
  <c r="J414" i="2" s="1"/>
  <c r="B415" i="2"/>
  <c r="C415" i="2"/>
  <c r="A416" i="2"/>
  <c r="F415" i="2"/>
  <c r="D414" i="2"/>
  <c r="BX48" i="1" s="1"/>
  <c r="K415" i="2" l="1"/>
  <c r="E416" i="2"/>
  <c r="J416" i="2" s="1"/>
  <c r="B416" i="2"/>
  <c r="F416" i="2"/>
  <c r="C416" i="2"/>
  <c r="D415" i="2"/>
  <c r="BX49" i="1" s="1"/>
  <c r="K416" i="2" l="1"/>
  <c r="J415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D416" i="2"/>
  <c r="BX50" i="1" s="1"/>
</calcChain>
</file>

<file path=xl/sharedStrings.xml><?xml version="1.0" encoding="utf-8"?>
<sst xmlns="http://schemas.openxmlformats.org/spreadsheetml/2006/main" count="4927" uniqueCount="49">
  <si>
    <t>Noël</t>
  </si>
  <si>
    <t>1er mai</t>
  </si>
  <si>
    <t>Jour de l'an</t>
  </si>
  <si>
    <t>Jeudi de l'ascension</t>
  </si>
  <si>
    <t>Lundi de Pentecôte</t>
  </si>
  <si>
    <t>Jours Fériés</t>
  </si>
  <si>
    <t>F</t>
  </si>
  <si>
    <t>PARAMETRAGE DES JOURS SPECIFIQUES</t>
  </si>
  <si>
    <t>ECRAN DE CONTRÔLE</t>
  </si>
  <si>
    <t>Jours de congés saisis:</t>
  </si>
  <si>
    <t>Lundi de Pâques</t>
  </si>
  <si>
    <t>Début</t>
  </si>
  <si>
    <t>Fin</t>
  </si>
  <si>
    <t>N°Semaine</t>
  </si>
  <si>
    <t>H/Jour</t>
  </si>
  <si>
    <t>Recap Semaine</t>
  </si>
  <si>
    <t>Fin C</t>
  </si>
  <si>
    <t>Deb/fin</t>
  </si>
  <si>
    <t>Deb</t>
  </si>
  <si>
    <t>V</t>
  </si>
  <si>
    <t>ACTIONS COMPLEMENTAIRES</t>
  </si>
  <si>
    <t>Heure travaillées</t>
  </si>
  <si>
    <t>INFOS EVENTUELLES SUR CP</t>
  </si>
  <si>
    <t>Zone A</t>
  </si>
  <si>
    <t>Zone B</t>
  </si>
  <si>
    <t>Zone C</t>
  </si>
  <si>
    <t>1. Saisir la zone scolaire académique :</t>
  </si>
  <si>
    <t>Toussaint</t>
  </si>
  <si>
    <t>8 mai</t>
  </si>
  <si>
    <t>14 juillet</t>
  </si>
  <si>
    <t>15 août</t>
  </si>
  <si>
    <t>11 n</t>
  </si>
  <si>
    <t>N</t>
  </si>
  <si>
    <t>A déterminer</t>
  </si>
  <si>
    <t>non</t>
  </si>
  <si>
    <t>Vendredi Saint</t>
  </si>
  <si>
    <t>Saint Etienne</t>
  </si>
  <si>
    <t>Vacances</t>
  </si>
  <si>
    <t>jour férié</t>
  </si>
  <si>
    <t>2. Saisir si le salarié est régit par le régime Alsace-Moselle :</t>
  </si>
  <si>
    <t>Planning</t>
  </si>
  <si>
    <t>Horaires en période scolaire :</t>
  </si>
  <si>
    <t>Horaires pendant les vacances :</t>
  </si>
  <si>
    <t>SAISIE AUTOMATIQUE DES HEURES REUNION</t>
  </si>
  <si>
    <t>SAISIE AUTOMATIQUE DES HEURES ATELIER</t>
  </si>
  <si>
    <t>Réunion</t>
  </si>
  <si>
    <t>Atelier</t>
  </si>
  <si>
    <t>Fermeture (Congés)</t>
  </si>
  <si>
    <t>H. TOT.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</si>
</sst>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C]mmmm;@"/>
    <numFmt numFmtId="165" formatCode="[$-F800]dddd\,\ mmmm\ dd\,\ yyyy"/>
    <numFmt numFmtId="166" formatCode="mmmm"/>
  </numFmts>
  <fonts count="34" x14ac:knownFonts="1">
    <font>
      <sz val="10"/>
      <name val="Arial"/>
    </font>
    <font>
      <sz val="8"/>
      <name val="Arial"/>
      <family val="2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name val="Calibri"/>
      <family val="2"/>
      <scheme val="minor"/>
    </font>
    <font>
      <sz val="8"/>
      <name val="Calibri"/>
      <family val="2"/>
      <scheme val="minor"/>
    </font>
    <font>
      <b/>
      <sz val="6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indexed="10"/>
      <name val="Calibri"/>
      <family val="2"/>
      <scheme val="minor"/>
    </font>
    <font>
      <b/>
      <sz val="9"/>
      <name val="Calibri"/>
      <family val="2"/>
      <scheme val="minor"/>
    </font>
    <font>
      <sz val="14"/>
      <name val="Calibri"/>
      <family val="2"/>
      <scheme val="minor"/>
    </font>
    <font>
      <b/>
      <u/>
      <sz val="14"/>
      <name val="Calibri"/>
      <family val="2"/>
      <scheme val="minor"/>
    </font>
    <font>
      <i/>
      <sz val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8"/>
      <name val="Calibri"/>
      <family val="2"/>
      <scheme val="minor"/>
    </font>
    <font>
      <sz val="6"/>
      <color theme="0"/>
      <name val="Calibri"/>
      <family val="2"/>
      <scheme val="minor"/>
    </font>
    <font>
      <b/>
      <sz val="6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8"/>
      <name val="Calibri"/>
      <family val="2"/>
      <scheme val="minor"/>
    </font>
    <font>
      <sz val="18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0"/>
      <color theme="0"/>
      <name val="Arial"/>
      <family val="2"/>
    </font>
    <font>
      <sz val="10"/>
      <color rgb="FFFF0000"/>
      <name val="Calibri"/>
      <family val="2"/>
      <scheme val="minor"/>
    </font>
    <font>
      <i/>
      <sz val="9"/>
      <color theme="0" tint="-0.249977111117893"/>
      <name val="Arial"/>
      <family val="2"/>
    </font>
    <font>
      <sz val="10"/>
      <color theme="0" tint="-0.249977111117893"/>
      <name val="Arial"/>
      <family val="2"/>
    </font>
    <font>
      <sz val="10"/>
      <color rgb="FFFF0000"/>
      <name val="Arial"/>
      <family val="2"/>
    </font>
    <font>
      <b/>
      <i/>
      <sz val="16"/>
      <color rgb="FFFF0000"/>
      <name val="Calibri"/>
      <family val="2"/>
      <scheme val="minor"/>
    </font>
    <font>
      <b/>
      <sz val="8"/>
      <color rgb="FF0070C0"/>
      <name val="Calibri"/>
      <family val="2"/>
      <scheme val="minor"/>
    </font>
    <font>
      <b/>
      <i/>
      <sz val="8"/>
      <name val="Calibri"/>
      <family val="2"/>
      <scheme val="minor"/>
    </font>
    <font>
      <b/>
      <sz val="7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26D07C"/>
        <bgColor indexed="64"/>
      </patternFill>
    </fill>
    <fill>
      <patternFill patternType="solid">
        <fgColor rgb="FF84E8B6"/>
        <bgColor indexed="64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185">
    <xf numFmtId="0" fontId="0" fillId="0" borderId="0" xfId="0"/>
    <xf numFmtId="0" fontId="4" fillId="2" borderId="0" xfId="0" applyFont="1" applyFill="1" applyProtection="1"/>
    <xf numFmtId="0" fontId="4" fillId="2" borderId="0" xfId="0" applyFont="1" applyFill="1" applyBorder="1" applyProtection="1"/>
    <xf numFmtId="0" fontId="4" fillId="2" borderId="0" xfId="0" applyFont="1" applyFill="1" applyAlignment="1" applyProtection="1">
      <alignment horizontal="center"/>
    </xf>
    <xf numFmtId="0" fontId="5" fillId="2" borderId="0" xfId="0" applyFont="1" applyFill="1" applyAlignment="1" applyProtection="1"/>
    <xf numFmtId="0" fontId="6" fillId="2" borderId="0" xfId="0" applyFont="1" applyFill="1" applyProtection="1"/>
    <xf numFmtId="14" fontId="7" fillId="2" borderId="1" xfId="0" applyNumberFormat="1" applyFont="1" applyFill="1" applyBorder="1" applyAlignment="1" applyProtection="1">
      <alignment vertical="center"/>
    </xf>
    <xf numFmtId="0" fontId="7" fillId="2" borderId="2" xfId="0" applyFont="1" applyFill="1" applyBorder="1" applyAlignment="1" applyProtection="1">
      <alignment vertical="center"/>
    </xf>
    <xf numFmtId="0" fontId="7" fillId="2" borderId="3" xfId="0" applyFont="1" applyFill="1" applyBorder="1" applyAlignment="1" applyProtection="1">
      <alignment vertical="center"/>
    </xf>
    <xf numFmtId="0" fontId="7" fillId="2" borderId="2" xfId="0" applyFont="1" applyFill="1" applyBorder="1" applyAlignment="1" applyProtection="1">
      <alignment horizontal="center" vertical="center"/>
    </xf>
    <xf numFmtId="14" fontId="8" fillId="2" borderId="4" xfId="0" applyNumberFormat="1" applyFont="1" applyFill="1" applyBorder="1" applyAlignment="1" applyProtection="1">
      <alignment horizontal="center" vertical="center"/>
    </xf>
    <xf numFmtId="0" fontId="4" fillId="2" borderId="4" xfId="0" applyNumberFormat="1" applyFont="1" applyFill="1" applyBorder="1" applyAlignment="1" applyProtection="1">
      <alignment horizontal="center" vertical="center"/>
    </xf>
    <xf numFmtId="0" fontId="4" fillId="2" borderId="4" xfId="0" applyFont="1" applyFill="1" applyBorder="1" applyAlignment="1" applyProtection="1">
      <alignment horizontal="center" vertical="center"/>
      <protection locked="0"/>
    </xf>
    <xf numFmtId="14" fontId="8" fillId="2" borderId="4" xfId="0" applyNumberFormat="1" applyFont="1" applyFill="1" applyBorder="1" applyProtection="1"/>
    <xf numFmtId="0" fontId="9" fillId="2" borderId="0" xfId="0" applyFont="1" applyFill="1" applyAlignment="1" applyProtection="1">
      <alignment vertical="center"/>
    </xf>
    <xf numFmtId="0" fontId="10" fillId="2" borderId="0" xfId="0" applyFont="1" applyFill="1" applyAlignment="1" applyProtection="1">
      <alignment horizontal="left"/>
    </xf>
    <xf numFmtId="0" fontId="11" fillId="4" borderId="1" xfId="0" applyFont="1" applyFill="1" applyBorder="1" applyProtection="1"/>
    <xf numFmtId="0" fontId="11" fillId="4" borderId="2" xfId="0" applyFont="1" applyFill="1" applyBorder="1" applyProtection="1"/>
    <xf numFmtId="0" fontId="9" fillId="2" borderId="0" xfId="0" applyFont="1" applyFill="1" applyProtection="1"/>
    <xf numFmtId="0" fontId="13" fillId="2" borderId="0" xfId="0" applyFont="1" applyFill="1" applyProtection="1"/>
    <xf numFmtId="0" fontId="12" fillId="2" borderId="0" xfId="0" applyFont="1" applyFill="1" applyProtection="1"/>
    <xf numFmtId="0" fontId="4" fillId="2" borderId="0" xfId="0" applyFont="1" applyFill="1" applyAlignment="1" applyProtection="1">
      <alignment horizontal="right"/>
    </xf>
    <xf numFmtId="0" fontId="4" fillId="2" borderId="0" xfId="0" applyFont="1" applyFill="1" applyBorder="1" applyAlignment="1" applyProtection="1">
      <alignment horizontal="right" vertical="top"/>
    </xf>
    <xf numFmtId="0" fontId="9" fillId="2" borderId="0" xfId="0" applyFont="1" applyFill="1" applyBorder="1" applyAlignment="1" applyProtection="1">
      <alignment vertical="center" wrapText="1"/>
    </xf>
    <xf numFmtId="0" fontId="16" fillId="2" borderId="0" xfId="0" applyFont="1" applyFill="1" applyProtection="1"/>
    <xf numFmtId="0" fontId="17" fillId="5" borderId="4" xfId="0" applyFont="1" applyFill="1" applyBorder="1" applyAlignment="1" applyProtection="1">
      <alignment horizontal="center" vertical="center"/>
    </xf>
    <xf numFmtId="0" fontId="18" fillId="5" borderId="4" xfId="0" applyFont="1" applyFill="1" applyBorder="1" applyAlignment="1" applyProtection="1">
      <alignment horizontal="center" vertical="center"/>
    </xf>
    <xf numFmtId="0" fontId="9" fillId="2" borderId="0" xfId="0" applyFont="1" applyFill="1" applyAlignment="1" applyProtection="1">
      <alignment horizontal="right" vertical="top" wrapText="1"/>
    </xf>
    <xf numFmtId="0" fontId="7" fillId="2" borderId="2" xfId="0" applyFont="1" applyFill="1" applyBorder="1" applyAlignment="1" applyProtection="1">
      <alignment horizontal="center" vertical="center"/>
    </xf>
    <xf numFmtId="0" fontId="9" fillId="2" borderId="0" xfId="0" applyFont="1" applyFill="1" applyBorder="1" applyAlignment="1" applyProtection="1">
      <alignment horizontal="right" vertical="top" wrapText="1"/>
    </xf>
    <xf numFmtId="0" fontId="9" fillId="2" borderId="0" xfId="0" applyFont="1" applyFill="1" applyBorder="1" applyAlignment="1" applyProtection="1">
      <alignment vertical="top"/>
    </xf>
    <xf numFmtId="0" fontId="9" fillId="2" borderId="0" xfId="0" applyFont="1" applyFill="1" applyBorder="1" applyAlignment="1" applyProtection="1">
      <alignment vertical="top" wrapText="1"/>
    </xf>
    <xf numFmtId="0" fontId="8" fillId="2" borderId="0" xfId="0" applyFont="1" applyFill="1" applyProtection="1"/>
    <xf numFmtId="0" fontId="8" fillId="2" borderId="0" xfId="0" applyFont="1" applyFill="1" applyAlignment="1" applyProtection="1">
      <alignment horizontal="center"/>
    </xf>
    <xf numFmtId="0" fontId="19" fillId="2" borderId="0" xfId="0" applyFont="1" applyFill="1" applyProtection="1"/>
    <xf numFmtId="0" fontId="8" fillId="2" borderId="0" xfId="0" applyFont="1" applyFill="1" applyAlignment="1" applyProtection="1">
      <alignment horizontal="left"/>
    </xf>
    <xf numFmtId="0" fontId="2" fillId="0" borderId="0" xfId="0" applyFont="1"/>
    <xf numFmtId="0" fontId="21" fillId="2" borderId="0" xfId="0" applyFont="1" applyFill="1" applyProtection="1"/>
    <xf numFmtId="0" fontId="22" fillId="2" borderId="0" xfId="0" applyFont="1" applyFill="1" applyProtection="1"/>
    <xf numFmtId="14" fontId="8" fillId="2" borderId="0" xfId="0" applyNumberFormat="1" applyFont="1" applyFill="1" applyProtection="1"/>
    <xf numFmtId="14" fontId="19" fillId="2" borderId="0" xfId="0" applyNumberFormat="1" applyFont="1" applyFill="1" applyProtection="1"/>
    <xf numFmtId="0" fontId="19" fillId="2" borderId="0" xfId="0" applyFont="1" applyFill="1" applyAlignment="1" applyProtection="1">
      <alignment horizontal="left"/>
    </xf>
    <xf numFmtId="14" fontId="4" fillId="2" borderId="0" xfId="0" applyNumberFormat="1" applyFont="1" applyFill="1" applyProtection="1"/>
    <xf numFmtId="0" fontId="9" fillId="2" borderId="0" xfId="0" applyFont="1" applyFill="1" applyAlignment="1" applyProtection="1">
      <alignment horizontal="left"/>
    </xf>
    <xf numFmtId="0" fontId="24" fillId="2" borderId="0" xfId="0" applyFont="1" applyFill="1" applyProtection="1"/>
    <xf numFmtId="165" fontId="25" fillId="0" borderId="4" xfId="0" applyNumberFormat="1" applyFont="1" applyFill="1" applyBorder="1" applyAlignment="1" applyProtection="1">
      <alignment horizontal="center" vertical="center" wrapText="1"/>
    </xf>
    <xf numFmtId="165" fontId="25" fillId="0" borderId="4" xfId="0" applyNumberFormat="1" applyFont="1" applyFill="1" applyBorder="1" applyAlignment="1" applyProtection="1">
      <alignment horizontal="right" vertical="center" wrapText="1"/>
    </xf>
    <xf numFmtId="165" fontId="25" fillId="0" borderId="4" xfId="0" applyNumberFormat="1" applyFont="1" applyFill="1" applyBorder="1" applyAlignment="1" applyProtection="1">
      <alignment horizontal="left" vertical="center" wrapText="1"/>
    </xf>
    <xf numFmtId="165" fontId="25" fillId="0" borderId="0" xfId="0" applyNumberFormat="1" applyFont="1" applyFill="1" applyAlignment="1" applyProtection="1">
      <alignment horizontal="center" vertical="center" wrapText="1"/>
    </xf>
    <xf numFmtId="0" fontId="25" fillId="0" borderId="0" xfId="0" applyFont="1" applyFill="1" applyAlignment="1" applyProtection="1">
      <alignment horizontal="center" vertical="center" wrapText="1"/>
    </xf>
    <xf numFmtId="0" fontId="23" fillId="0" borderId="0" xfId="0" applyFont="1" applyFill="1" applyAlignment="1">
      <alignment horizontal="center"/>
    </xf>
    <xf numFmtId="0" fontId="25" fillId="0" borderId="4" xfId="0" applyNumberFormat="1" applyFont="1" applyFill="1" applyBorder="1" applyAlignment="1" applyProtection="1">
      <alignment horizontal="center" vertical="center"/>
    </xf>
    <xf numFmtId="0" fontId="25" fillId="0" borderId="4" xfId="0" applyNumberFormat="1" applyFont="1" applyFill="1" applyBorder="1" applyAlignment="1" applyProtection="1">
      <alignment horizontal="right" vertical="center"/>
    </xf>
    <xf numFmtId="0" fontId="25" fillId="0" borderId="4" xfId="0" applyNumberFormat="1" applyFont="1" applyFill="1" applyBorder="1" applyAlignment="1" applyProtection="1">
      <alignment horizontal="left" vertical="center"/>
    </xf>
    <xf numFmtId="0" fontId="25" fillId="0" borderId="0" xfId="0" applyFont="1" applyFill="1" applyAlignment="1" applyProtection="1">
      <alignment horizontal="center" vertical="center"/>
    </xf>
    <xf numFmtId="165" fontId="25" fillId="0" borderId="0" xfId="0" applyNumberFormat="1" applyFont="1" applyFill="1" applyAlignment="1" applyProtection="1">
      <alignment horizontal="center" vertical="center"/>
    </xf>
    <xf numFmtId="164" fontId="25" fillId="0" borderId="4" xfId="0" applyNumberFormat="1" applyFont="1" applyFill="1" applyBorder="1" applyAlignment="1" applyProtection="1">
      <alignment horizontal="center" vertical="center"/>
    </xf>
    <xf numFmtId="164" fontId="25" fillId="0" borderId="4" xfId="0" applyNumberFormat="1" applyFont="1" applyFill="1" applyBorder="1" applyAlignment="1" applyProtection="1">
      <alignment horizontal="right" vertical="center"/>
    </xf>
    <xf numFmtId="164" fontId="25" fillId="0" borderId="4" xfId="0" applyNumberFormat="1" applyFont="1" applyFill="1" applyBorder="1" applyAlignment="1" applyProtection="1">
      <alignment horizontal="left" vertical="center"/>
    </xf>
    <xf numFmtId="0" fontId="25" fillId="0" borderId="0" xfId="0" applyFont="1" applyFill="1" applyAlignment="1" applyProtection="1">
      <alignment horizontal="left" vertical="center"/>
    </xf>
    <xf numFmtId="0" fontId="25" fillId="0" borderId="4" xfId="0" applyFont="1" applyFill="1" applyBorder="1" applyAlignment="1" applyProtection="1">
      <alignment horizontal="center" vertical="center"/>
    </xf>
    <xf numFmtId="0" fontId="25" fillId="0" borderId="4" xfId="0" applyFont="1" applyFill="1" applyBorder="1" applyAlignment="1" applyProtection="1">
      <alignment horizontal="right" vertical="center"/>
    </xf>
    <xf numFmtId="0" fontId="25" fillId="0" borderId="4" xfId="0" applyFont="1" applyFill="1" applyBorder="1" applyAlignment="1" applyProtection="1">
      <alignment horizontal="left" vertical="center"/>
    </xf>
    <xf numFmtId="0" fontId="26" fillId="0" borderId="0" xfId="0" applyFont="1" applyFill="1" applyProtection="1"/>
    <xf numFmtId="0" fontId="26" fillId="0" borderId="0" xfId="0" applyFont="1" applyFill="1" applyAlignment="1" applyProtection="1">
      <alignment horizontal="right"/>
    </xf>
    <xf numFmtId="0" fontId="26" fillId="0" borderId="0" xfId="0" applyFont="1" applyFill="1" applyAlignment="1" applyProtection="1">
      <alignment horizontal="left"/>
    </xf>
    <xf numFmtId="165" fontId="26" fillId="0" borderId="0" xfId="0" applyNumberFormat="1" applyFont="1" applyFill="1" applyProtection="1"/>
    <xf numFmtId="0" fontId="26" fillId="0" borderId="4" xfId="0" applyFont="1" applyFill="1" applyBorder="1" applyProtection="1"/>
    <xf numFmtId="14" fontId="26" fillId="0" borderId="4" xfId="0" applyNumberFormat="1" applyFont="1" applyFill="1" applyBorder="1" applyAlignment="1" applyProtection="1">
      <alignment horizontal="center"/>
    </xf>
    <xf numFmtId="14" fontId="26" fillId="0" borderId="0" xfId="0" applyNumberFormat="1" applyFont="1" applyFill="1" applyProtection="1"/>
    <xf numFmtId="0" fontId="15" fillId="0" borderId="0" xfId="0" applyFont="1" applyFill="1" applyProtection="1"/>
    <xf numFmtId="16" fontId="26" fillId="0" borderId="0" xfId="0" applyNumberFormat="1" applyFont="1" applyFill="1" applyProtection="1"/>
    <xf numFmtId="2" fontId="26" fillId="0" borderId="0" xfId="0" applyNumberFormat="1" applyFont="1" applyFill="1" applyProtection="1"/>
    <xf numFmtId="2" fontId="26" fillId="0" borderId="0" xfId="0" applyNumberFormat="1" applyFont="1" applyFill="1" applyAlignment="1" applyProtection="1">
      <alignment horizontal="left"/>
    </xf>
    <xf numFmtId="0" fontId="27" fillId="0" borderId="0" xfId="0" applyFont="1" applyFill="1" applyProtection="1"/>
    <xf numFmtId="0" fontId="8" fillId="2" borderId="4" xfId="0" applyNumberFormat="1" applyFont="1" applyFill="1" applyBorder="1" applyAlignment="1" applyProtection="1">
      <alignment horizontal="center" vertical="center"/>
    </xf>
    <xf numFmtId="0" fontId="15" fillId="2" borderId="0" xfId="0" applyFont="1" applyFill="1" applyProtection="1"/>
    <xf numFmtId="0" fontId="4" fillId="2" borderId="0" xfId="0" applyFont="1" applyFill="1" applyBorder="1" applyAlignment="1" applyProtection="1">
      <alignment horizontal="center"/>
    </xf>
    <xf numFmtId="0" fontId="28" fillId="2" borderId="0" xfId="0" applyFont="1" applyFill="1" applyAlignment="1" applyProtection="1">
      <alignment wrapText="1"/>
    </xf>
    <xf numFmtId="0" fontId="4" fillId="7" borderId="11" xfId="0" applyFont="1" applyFill="1" applyBorder="1" applyProtection="1"/>
    <xf numFmtId="0" fontId="4" fillId="7" borderId="12" xfId="0" applyFont="1" applyFill="1" applyBorder="1" applyProtection="1"/>
    <xf numFmtId="0" fontId="4" fillId="7" borderId="12" xfId="0" applyFont="1" applyFill="1" applyBorder="1" applyAlignment="1" applyProtection="1">
      <alignment horizontal="center"/>
    </xf>
    <xf numFmtId="0" fontId="4" fillId="7" borderId="5" xfId="0" applyFont="1" applyFill="1" applyBorder="1" applyProtection="1"/>
    <xf numFmtId="0" fontId="4" fillId="7" borderId="6" xfId="0" applyFont="1" applyFill="1" applyBorder="1" applyProtection="1"/>
    <xf numFmtId="0" fontId="4" fillId="7" borderId="0" xfId="0" applyFont="1" applyFill="1" applyBorder="1" applyProtection="1"/>
    <xf numFmtId="0" fontId="4" fillId="7" borderId="0" xfId="0" applyFont="1" applyFill="1" applyBorder="1" applyAlignment="1" applyProtection="1">
      <alignment horizontal="center"/>
    </xf>
    <xf numFmtId="0" fontId="4" fillId="7" borderId="7" xfId="0" applyFont="1" applyFill="1" applyBorder="1" applyProtection="1"/>
    <xf numFmtId="0" fontId="10" fillId="7" borderId="0" xfId="0" applyFont="1" applyFill="1" applyBorder="1" applyAlignment="1" applyProtection="1">
      <alignment horizontal="left"/>
    </xf>
    <xf numFmtId="0" fontId="10" fillId="7" borderId="7" xfId="0" applyFont="1" applyFill="1" applyBorder="1" applyAlignment="1" applyProtection="1">
      <alignment horizontal="left"/>
    </xf>
    <xf numFmtId="0" fontId="4" fillId="7" borderId="8" xfId="0" applyFont="1" applyFill="1" applyBorder="1" applyProtection="1"/>
    <xf numFmtId="0" fontId="4" fillId="7" borderId="10" xfId="0" applyFont="1" applyFill="1" applyBorder="1" applyProtection="1"/>
    <xf numFmtId="0" fontId="4" fillId="7" borderId="10" xfId="0" applyFont="1" applyFill="1" applyBorder="1" applyAlignment="1" applyProtection="1">
      <alignment horizontal="center"/>
    </xf>
    <xf numFmtId="0" fontId="4" fillId="7" borderId="9" xfId="0" applyFont="1" applyFill="1" applyBorder="1" applyProtection="1"/>
    <xf numFmtId="0" fontId="30" fillId="2" borderId="12" xfId="0" applyFont="1" applyFill="1" applyBorder="1" applyProtection="1"/>
    <xf numFmtId="1" fontId="29" fillId="2" borderId="12" xfId="0" applyNumberFormat="1" applyFont="1" applyFill="1" applyBorder="1" applyAlignment="1" applyProtection="1">
      <alignment horizontal="center"/>
    </xf>
    <xf numFmtId="0" fontId="7" fillId="2" borderId="2" xfId="0" applyFont="1" applyFill="1" applyBorder="1" applyAlignment="1" applyProtection="1">
      <alignment horizontal="center" vertical="center"/>
    </xf>
    <xf numFmtId="0" fontId="24" fillId="2" borderId="0" xfId="0" applyFont="1" applyFill="1" applyAlignment="1" applyProtection="1">
      <alignment horizontal="center"/>
    </xf>
    <xf numFmtId="0" fontId="23" fillId="0" borderId="0" xfId="0" applyFont="1" applyFill="1" applyProtection="1"/>
    <xf numFmtId="0" fontId="26" fillId="0" borderId="4" xfId="0" applyNumberFormat="1" applyFont="1" applyFill="1" applyBorder="1" applyProtection="1"/>
    <xf numFmtId="165" fontId="0" fillId="0" borderId="0" xfId="0" applyNumberFormat="1"/>
    <xf numFmtId="0" fontId="19" fillId="2" borderId="0" xfId="0" applyFont="1" applyFill="1" applyBorder="1" applyProtection="1"/>
    <xf numFmtId="0" fontId="8" fillId="2" borderId="0" xfId="0" applyFont="1" applyFill="1" applyBorder="1" applyAlignment="1" applyProtection="1"/>
    <xf numFmtId="0" fontId="9" fillId="2" borderId="0" xfId="0" applyFont="1" applyFill="1" applyAlignment="1" applyProtection="1">
      <alignment horizontal="right" vertical="top" wrapText="1"/>
    </xf>
    <xf numFmtId="0" fontId="7" fillId="2" borderId="2" xfId="0" applyFont="1" applyFill="1" applyBorder="1" applyAlignment="1" applyProtection="1">
      <alignment horizontal="center" vertical="center"/>
    </xf>
    <xf numFmtId="0" fontId="11" fillId="4" borderId="12" xfId="0" applyFont="1" applyFill="1" applyBorder="1" applyProtection="1"/>
    <xf numFmtId="2" fontId="11" fillId="4" borderId="12" xfId="0" applyNumberFormat="1" applyFont="1" applyFill="1" applyBorder="1" applyAlignment="1" applyProtection="1">
      <alignment horizontal="center"/>
    </xf>
    <xf numFmtId="2" fontId="33" fillId="4" borderId="2" xfId="0" applyNumberFormat="1" applyFont="1" applyFill="1" applyBorder="1" applyAlignment="1" applyProtection="1">
      <alignment horizontal="center"/>
    </xf>
    <xf numFmtId="2" fontId="33" fillId="4" borderId="1" xfId="0" applyNumberFormat="1" applyFont="1" applyFill="1" applyBorder="1" applyAlignment="1" applyProtection="1">
      <alignment horizontal="center"/>
    </xf>
    <xf numFmtId="166" fontId="32" fillId="5" borderId="1" xfId="0" applyNumberFormat="1" applyFont="1" applyFill="1" applyBorder="1" applyAlignment="1" applyProtection="1">
      <alignment horizontal="center" vertical="center" wrapText="1"/>
    </xf>
    <xf numFmtId="166" fontId="32" fillId="5" borderId="2" xfId="0" applyNumberFormat="1" applyFont="1" applyFill="1" applyBorder="1" applyAlignment="1" applyProtection="1">
      <alignment horizontal="center" vertical="center" wrapText="1"/>
    </xf>
    <xf numFmtId="0" fontId="4" fillId="2" borderId="0" xfId="0" applyFont="1" applyFill="1" applyAlignment="1" applyProtection="1">
      <alignment wrapText="1"/>
    </xf>
    <xf numFmtId="0" fontId="8" fillId="2" borderId="0" xfId="0" applyFont="1" applyFill="1" applyAlignment="1" applyProtection="1">
      <alignment wrapText="1"/>
    </xf>
    <xf numFmtId="0" fontId="19" fillId="2" borderId="0" xfId="0" applyFont="1" applyFill="1" applyAlignment="1" applyProtection="1">
      <alignment wrapText="1"/>
    </xf>
    <xf numFmtId="0" fontId="9" fillId="2" borderId="0" xfId="0" applyFont="1" applyFill="1" applyAlignment="1" applyProtection="1">
      <alignment horizontal="right" vertical="center" wrapText="1"/>
    </xf>
    <xf numFmtId="0" fontId="9" fillId="2" borderId="0" xfId="0" applyFont="1" applyFill="1" applyBorder="1" applyAlignment="1" applyProtection="1">
      <alignment horizontal="right" vertical="center" wrapText="1"/>
    </xf>
    <xf numFmtId="0" fontId="4" fillId="8" borderId="4" xfId="0" applyNumberFormat="1" applyFont="1" applyFill="1" applyBorder="1" applyAlignment="1" applyProtection="1">
      <alignment horizontal="center" vertical="center"/>
      <protection locked="0"/>
    </xf>
    <xf numFmtId="0" fontId="8" fillId="8" borderId="4" xfId="0" applyNumberFormat="1" applyFont="1" applyFill="1" applyBorder="1" applyAlignment="1" applyProtection="1">
      <alignment horizontal="center" vertical="center"/>
      <protection locked="0"/>
    </xf>
    <xf numFmtId="0" fontId="4" fillId="9" borderId="4" xfId="0" applyFont="1" applyFill="1" applyBorder="1" applyAlignment="1" applyProtection="1">
      <alignment horizontal="center" vertical="center" wrapText="1"/>
    </xf>
    <xf numFmtId="0" fontId="4" fillId="10" borderId="4" xfId="0" applyNumberFormat="1" applyFont="1" applyFill="1" applyBorder="1" applyAlignment="1" applyProtection="1">
      <alignment horizontal="center" vertical="center" wrapText="1"/>
    </xf>
    <xf numFmtId="2" fontId="33" fillId="10" borderId="4" xfId="0" applyNumberFormat="1" applyFont="1" applyFill="1" applyBorder="1" applyAlignment="1" applyProtection="1"/>
    <xf numFmtId="2" fontId="33" fillId="9" borderId="4" xfId="0" applyNumberFormat="1" applyFont="1" applyFill="1" applyBorder="1" applyAlignment="1" applyProtection="1"/>
    <xf numFmtId="0" fontId="4" fillId="2" borderId="0" xfId="0" applyFont="1" applyFill="1" applyBorder="1" applyAlignment="1" applyProtection="1">
      <alignment vertical="center"/>
    </xf>
    <xf numFmtId="0" fontId="9" fillId="2" borderId="0" xfId="0" applyFont="1" applyFill="1" applyAlignment="1" applyProtection="1">
      <alignment vertical="center" wrapText="1"/>
    </xf>
    <xf numFmtId="166" fontId="32" fillId="5" borderId="1" xfId="0" applyNumberFormat="1" applyFont="1" applyFill="1" applyBorder="1" applyAlignment="1" applyProtection="1">
      <alignment horizontal="center" vertical="center"/>
    </xf>
    <xf numFmtId="166" fontId="32" fillId="5" borderId="2" xfId="0" applyNumberFormat="1" applyFont="1" applyFill="1" applyBorder="1" applyAlignment="1" applyProtection="1">
      <alignment horizontal="center" vertical="center"/>
    </xf>
    <xf numFmtId="166" fontId="32" fillId="5" borderId="3" xfId="0" applyNumberFormat="1" applyFont="1" applyFill="1" applyBorder="1" applyAlignment="1" applyProtection="1">
      <alignment horizontal="center" vertical="center"/>
    </xf>
    <xf numFmtId="14" fontId="7" fillId="2" borderId="1" xfId="0" applyNumberFormat="1" applyFont="1" applyFill="1" applyBorder="1" applyAlignment="1" applyProtection="1">
      <alignment horizontal="center" vertical="center"/>
    </xf>
    <xf numFmtId="0" fontId="7" fillId="2" borderId="2" xfId="0" applyFont="1" applyFill="1" applyBorder="1" applyAlignment="1" applyProtection="1">
      <alignment horizontal="center" vertical="center"/>
    </xf>
    <xf numFmtId="0" fontId="7" fillId="2" borderId="3" xfId="0" applyFont="1" applyFill="1" applyBorder="1" applyAlignment="1" applyProtection="1">
      <alignment horizontal="center" vertical="center"/>
    </xf>
    <xf numFmtId="14" fontId="7" fillId="2" borderId="2" xfId="0" applyNumberFormat="1" applyFont="1" applyFill="1" applyBorder="1" applyAlignment="1" applyProtection="1">
      <alignment horizontal="center" vertical="center"/>
    </xf>
    <xf numFmtId="14" fontId="7" fillId="2" borderId="3" xfId="0" applyNumberFormat="1" applyFont="1" applyFill="1" applyBorder="1" applyAlignment="1" applyProtection="1">
      <alignment horizontal="center" vertical="center"/>
    </xf>
    <xf numFmtId="0" fontId="31" fillId="5" borderId="1" xfId="0" applyFont="1" applyFill="1" applyBorder="1" applyAlignment="1" applyProtection="1">
      <alignment horizontal="center" vertical="center"/>
    </xf>
    <xf numFmtId="0" fontId="31" fillId="5" borderId="2" xfId="0" applyFont="1" applyFill="1" applyBorder="1" applyAlignment="1" applyProtection="1">
      <alignment horizontal="center" vertical="center"/>
    </xf>
    <xf numFmtId="0" fontId="31" fillId="5" borderId="3" xfId="0" applyFont="1" applyFill="1" applyBorder="1" applyAlignment="1" applyProtection="1">
      <alignment horizontal="center" vertical="center"/>
    </xf>
    <xf numFmtId="0" fontId="20" fillId="2" borderId="1" xfId="0" applyFont="1" applyFill="1" applyBorder="1" applyAlignment="1" applyProtection="1">
      <alignment horizontal="center"/>
    </xf>
    <xf numFmtId="0" fontId="20" fillId="2" borderId="2" xfId="0" applyFont="1" applyFill="1" applyBorder="1" applyAlignment="1" applyProtection="1">
      <alignment horizontal="center"/>
    </xf>
    <xf numFmtId="0" fontId="20" fillId="2" borderId="3" xfId="0" applyFont="1" applyFill="1" applyBorder="1" applyAlignment="1" applyProtection="1">
      <alignment horizontal="center"/>
    </xf>
    <xf numFmtId="0" fontId="9" fillId="2" borderId="0" xfId="0" applyFont="1" applyFill="1" applyBorder="1" applyAlignment="1" applyProtection="1">
      <alignment horizontal="right" vertical="top" wrapText="1"/>
    </xf>
    <xf numFmtId="0" fontId="9" fillId="2" borderId="7" xfId="0" applyFont="1" applyFill="1" applyBorder="1" applyAlignment="1" applyProtection="1">
      <alignment horizontal="right" vertical="top" wrapText="1"/>
    </xf>
    <xf numFmtId="14" fontId="4" fillId="2" borderId="0" xfId="0" applyNumberFormat="1" applyFont="1" applyFill="1" applyBorder="1" applyAlignment="1" applyProtection="1">
      <alignment horizontal="center" vertical="top"/>
    </xf>
    <xf numFmtId="14" fontId="9" fillId="2" borderId="1" xfId="0" applyNumberFormat="1" applyFont="1" applyFill="1" applyBorder="1" applyAlignment="1" applyProtection="1">
      <alignment horizontal="center" vertical="top"/>
      <protection locked="0"/>
    </xf>
    <xf numFmtId="14" fontId="9" fillId="2" borderId="2" xfId="0" applyNumberFormat="1" applyFont="1" applyFill="1" applyBorder="1" applyAlignment="1" applyProtection="1">
      <alignment horizontal="center" vertical="top"/>
      <protection locked="0"/>
    </xf>
    <xf numFmtId="14" fontId="9" fillId="2" borderId="3" xfId="0" applyNumberFormat="1" applyFont="1" applyFill="1" applyBorder="1" applyAlignment="1" applyProtection="1">
      <alignment horizontal="center" vertical="top"/>
      <protection locked="0"/>
    </xf>
    <xf numFmtId="0" fontId="9" fillId="2" borderId="0" xfId="0" applyFont="1" applyFill="1" applyAlignment="1" applyProtection="1">
      <alignment horizontal="center" vertical="center" wrapText="1"/>
    </xf>
    <xf numFmtId="0" fontId="9" fillId="2" borderId="0" xfId="0" applyFont="1" applyFill="1" applyBorder="1" applyAlignment="1" applyProtection="1">
      <alignment horizontal="center" vertical="center" wrapText="1"/>
    </xf>
    <xf numFmtId="0" fontId="9" fillId="2" borderId="7" xfId="0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center" vertical="center" wrapText="1"/>
      <protection locked="0"/>
    </xf>
    <xf numFmtId="0" fontId="6" fillId="2" borderId="12" xfId="0" applyFont="1" applyFill="1" applyBorder="1" applyAlignment="1" applyProtection="1">
      <alignment horizontal="center" vertical="center" wrapText="1"/>
      <protection locked="0"/>
    </xf>
    <xf numFmtId="0" fontId="6" fillId="2" borderId="5" xfId="0" applyFont="1" applyFill="1" applyBorder="1" applyAlignment="1" applyProtection="1">
      <alignment horizontal="center" vertical="center" wrapText="1"/>
      <protection locked="0"/>
    </xf>
    <xf numFmtId="0" fontId="6" fillId="2" borderId="6" xfId="0" applyFont="1" applyFill="1" applyBorder="1" applyAlignment="1" applyProtection="1">
      <alignment horizontal="center" vertical="center" wrapText="1"/>
      <protection locked="0"/>
    </xf>
    <xf numFmtId="0" fontId="6" fillId="2" borderId="0" xfId="0" applyFont="1" applyFill="1" applyBorder="1" applyAlignment="1" applyProtection="1">
      <alignment horizontal="center" vertical="center" wrapText="1"/>
      <protection locked="0"/>
    </xf>
    <xf numFmtId="0" fontId="6" fillId="2" borderId="7" xfId="0" applyFont="1" applyFill="1" applyBorder="1" applyAlignment="1" applyProtection="1">
      <alignment horizontal="center" vertical="center" wrapText="1"/>
      <protection locked="0"/>
    </xf>
    <xf numFmtId="0" fontId="6" fillId="2" borderId="8" xfId="0" applyFont="1" applyFill="1" applyBorder="1" applyAlignment="1" applyProtection="1">
      <alignment horizontal="center" vertical="center" wrapText="1"/>
      <protection locked="0"/>
    </xf>
    <xf numFmtId="0" fontId="6" fillId="2" borderId="10" xfId="0" applyFont="1" applyFill="1" applyBorder="1" applyAlignment="1" applyProtection="1">
      <alignment horizontal="center" vertical="center" wrapText="1"/>
      <protection locked="0"/>
    </xf>
    <xf numFmtId="0" fontId="6" fillId="2" borderId="9" xfId="0" applyFont="1" applyFill="1" applyBorder="1" applyAlignment="1" applyProtection="1">
      <alignment horizontal="center" vertical="center" wrapText="1"/>
      <protection locked="0"/>
    </xf>
    <xf numFmtId="0" fontId="14" fillId="2" borderId="12" xfId="0" applyFont="1" applyFill="1" applyBorder="1" applyAlignment="1" applyProtection="1">
      <alignment horizontal="left"/>
    </xf>
    <xf numFmtId="0" fontId="14" fillId="2" borderId="12" xfId="0" applyFont="1" applyFill="1" applyBorder="1" applyAlignment="1" applyProtection="1">
      <alignment horizontal="right"/>
    </xf>
    <xf numFmtId="2" fontId="9" fillId="2" borderId="1" xfId="0" applyNumberFormat="1" applyFont="1" applyFill="1" applyBorder="1" applyAlignment="1" applyProtection="1">
      <alignment horizontal="center" vertical="top"/>
      <protection locked="0"/>
    </xf>
    <xf numFmtId="2" fontId="9" fillId="2" borderId="2" xfId="0" applyNumberFormat="1" applyFont="1" applyFill="1" applyBorder="1" applyAlignment="1" applyProtection="1">
      <alignment horizontal="center" vertical="top"/>
      <protection locked="0"/>
    </xf>
    <xf numFmtId="2" fontId="9" fillId="2" borderId="3" xfId="0" applyNumberFormat="1" applyFont="1" applyFill="1" applyBorder="1" applyAlignment="1" applyProtection="1">
      <alignment horizontal="center" vertical="top"/>
      <protection locked="0"/>
    </xf>
    <xf numFmtId="0" fontId="9" fillId="2" borderId="0" xfId="0" applyFont="1" applyFill="1" applyBorder="1" applyAlignment="1" applyProtection="1">
      <alignment horizontal="right" vertical="center" wrapText="1"/>
    </xf>
    <xf numFmtId="2" fontId="11" fillId="4" borderId="1" xfId="0" applyNumberFormat="1" applyFont="1" applyFill="1" applyBorder="1" applyAlignment="1" applyProtection="1">
      <alignment horizontal="center"/>
    </xf>
    <xf numFmtId="2" fontId="11" fillId="4" borderId="3" xfId="0" applyNumberFormat="1" applyFont="1" applyFill="1" applyBorder="1" applyAlignment="1" applyProtection="1">
      <alignment horizontal="center"/>
    </xf>
    <xf numFmtId="0" fontId="3" fillId="6" borderId="1" xfId="0" applyFont="1" applyFill="1" applyBorder="1" applyAlignment="1" applyProtection="1">
      <alignment horizontal="center"/>
    </xf>
    <xf numFmtId="0" fontId="3" fillId="6" borderId="2" xfId="0" applyFont="1" applyFill="1" applyBorder="1" applyAlignment="1" applyProtection="1">
      <alignment horizontal="center"/>
    </xf>
    <xf numFmtId="0" fontId="3" fillId="6" borderId="3" xfId="0" applyFont="1" applyFill="1" applyBorder="1" applyAlignment="1" applyProtection="1">
      <alignment horizontal="center"/>
    </xf>
    <xf numFmtId="0" fontId="3" fillId="3" borderId="1" xfId="0" applyFont="1" applyFill="1" applyBorder="1" applyAlignment="1" applyProtection="1">
      <alignment horizontal="center"/>
    </xf>
    <xf numFmtId="0" fontId="3" fillId="3" borderId="2" xfId="0" applyFont="1" applyFill="1" applyBorder="1" applyAlignment="1" applyProtection="1">
      <alignment horizontal="center"/>
    </xf>
    <xf numFmtId="0" fontId="3" fillId="3" borderId="3" xfId="0" applyFont="1" applyFill="1" applyBorder="1" applyAlignment="1" applyProtection="1">
      <alignment horizontal="center"/>
    </xf>
    <xf numFmtId="0" fontId="4" fillId="11" borderId="11" xfId="0" applyFont="1" applyFill="1" applyBorder="1" applyProtection="1"/>
    <xf numFmtId="0" fontId="4" fillId="11" borderId="12" xfId="0" applyFont="1" applyFill="1" applyBorder="1" applyProtection="1"/>
    <xf numFmtId="0" fontId="4" fillId="11" borderId="12" xfId="0" applyFont="1" applyFill="1" applyBorder="1" applyAlignment="1" applyProtection="1">
      <alignment horizontal="center"/>
    </xf>
    <xf numFmtId="0" fontId="4" fillId="11" borderId="5" xfId="0" applyFont="1" applyFill="1" applyBorder="1" applyProtection="1"/>
    <xf numFmtId="0" fontId="4" fillId="11" borderId="6" xfId="0" applyFont="1" applyFill="1" applyBorder="1" applyProtection="1"/>
    <xf numFmtId="0" fontId="4" fillId="11" borderId="0" xfId="0" applyFont="1" applyFill="1" applyBorder="1" applyProtection="1"/>
    <xf numFmtId="0" fontId="4" fillId="11" borderId="0" xfId="0" applyFont="1" applyFill="1" applyBorder="1" applyAlignment="1" applyProtection="1">
      <alignment horizontal="center"/>
    </xf>
    <xf numFmtId="0" fontId="4" fillId="11" borderId="7" xfId="0" applyFont="1" applyFill="1" applyBorder="1" applyProtection="1"/>
    <xf numFmtId="0" fontId="10" fillId="11" borderId="0" xfId="0" applyFont="1" applyFill="1" applyBorder="1" applyAlignment="1" applyProtection="1">
      <alignment horizontal="left"/>
    </xf>
    <xf numFmtId="0" fontId="10" fillId="11" borderId="7" xfId="0" applyFont="1" applyFill="1" applyBorder="1" applyAlignment="1" applyProtection="1">
      <alignment horizontal="left"/>
    </xf>
    <xf numFmtId="0" fontId="4" fillId="11" borderId="8" xfId="0" applyFont="1" applyFill="1" applyBorder="1" applyProtection="1"/>
    <xf numFmtId="0" fontId="4" fillId="11" borderId="10" xfId="0" applyFont="1" applyFill="1" applyBorder="1" applyProtection="1"/>
    <xf numFmtId="0" fontId="4" fillId="11" borderId="10" xfId="0" applyFont="1" applyFill="1" applyBorder="1" applyAlignment="1" applyProtection="1">
      <alignment horizontal="center"/>
    </xf>
    <xf numFmtId="0" fontId="4" fillId="11" borderId="9" xfId="0" applyFont="1" applyFill="1" applyBorder="1" applyProtection="1"/>
    <xf numFmtId="0" fontId="29" fillId="2" borderId="12" xfId="0" applyFont="1" applyFill="1" applyBorder="1" applyAlignment="1" applyProtection="1"/>
    <xf numFmtId="0" fontId="29" fillId="2" borderId="0" xfId="0" applyFont="1" applyFill="1" applyBorder="1" applyAlignment="1" applyProtection="1"/>
  </cellXfs>
  <cellStyles count="2">
    <cellStyle name="Normal" xfId="0" builtinId="0"/>
    <cellStyle name="Normal 2" xfId="1"/>
  </cellStyles>
  <dxfs count="247"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0"/>
        </patternFill>
      </fill>
      <border>
        <left/>
        <right/>
        <top/>
        <bottom/>
      </border>
    </dxf>
    <dxf>
      <font>
        <color rgb="FF0070C0"/>
      </font>
      <fill>
        <patternFill>
          <bgColor rgb="FF0070C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darkUp"/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darkUp"/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darkUp"/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darkUp"/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darkUp"/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darkUp"/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darkUp"/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ill>
        <patternFill patternType="darkUp"/>
      </fill>
    </dxf>
    <dxf>
      <font>
        <color rgb="FF0070C0"/>
      </font>
      <fill>
        <patternFill>
          <bgColor rgb="FF0070C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darkUp"/>
      </fill>
    </dxf>
    <dxf>
      <font>
        <color rgb="FF0070C0"/>
      </font>
      <fill>
        <patternFill>
          <bgColor rgb="FF0070C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darkUp"/>
      </fill>
    </dxf>
    <dxf>
      <font>
        <color rgb="FF0070C0"/>
      </font>
      <fill>
        <patternFill>
          <bgColor rgb="FF0070C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darkUp"/>
      </fill>
    </dxf>
    <dxf>
      <font>
        <color rgb="FF0070C0"/>
      </font>
      <fill>
        <patternFill>
          <bgColor rgb="FF0070C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darkUp"/>
      </fill>
    </dxf>
    <dxf>
      <font>
        <color rgb="FF0070C0"/>
      </font>
      <fill>
        <patternFill>
          <bgColor rgb="FF0070C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darkUp"/>
      </fill>
    </dxf>
    <dxf>
      <font>
        <color rgb="FF0070C0"/>
      </font>
      <fill>
        <patternFill>
          <bgColor rgb="FF0070C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darkUp"/>
      </fill>
    </dxf>
    <dxf>
      <font>
        <color rgb="FF0070C0"/>
      </font>
      <fill>
        <patternFill>
          <bgColor rgb="FF0070C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darkUp"/>
      </fill>
    </dxf>
    <dxf>
      <font>
        <color rgb="FF0070C0"/>
      </font>
      <fill>
        <patternFill>
          <bgColor rgb="FF0070C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darkUp"/>
      </fill>
    </dxf>
    <dxf>
      <font>
        <color rgb="FF0070C0"/>
      </font>
      <fill>
        <patternFill>
          <bgColor rgb="FF0070C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darkUp"/>
      </fill>
    </dxf>
    <dxf>
      <font>
        <color rgb="FF0070C0"/>
      </font>
      <fill>
        <patternFill>
          <bgColor rgb="FF0070C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darkUp"/>
      </fill>
    </dxf>
    <dxf>
      <font>
        <color rgb="FF0070C0"/>
      </font>
      <fill>
        <patternFill>
          <bgColor rgb="FF0070C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/>
      </font>
      <border>
        <left/>
        <right/>
        <top/>
        <bottom/>
      </border>
    </dxf>
    <dxf>
      <font>
        <color rgb="FF0070C0"/>
      </font>
      <fill>
        <patternFill>
          <bgColor rgb="FF0070C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rgb="FF92D05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0"/>
        </patternFill>
      </fill>
      <border>
        <left/>
        <right/>
        <top/>
        <bottom/>
      </border>
    </dxf>
    <dxf>
      <fill>
        <patternFill>
          <bgColor rgb="FF92D05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0"/>
        </patternFill>
      </fill>
      <border>
        <left/>
        <right/>
        <top/>
        <bottom/>
      </border>
    </dxf>
    <dxf>
      <fill>
        <patternFill>
          <bgColor rgb="FF92D05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0"/>
        </patternFill>
      </fill>
      <border>
        <left/>
        <right/>
        <top/>
        <bottom/>
      </border>
    </dxf>
    <dxf>
      <font>
        <color rgb="FF0070C0"/>
      </font>
      <fill>
        <patternFill>
          <bgColor rgb="FF0070C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8D0BC"/>
      <color rgb="FF26D07C"/>
      <color rgb="FF84E8B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79</xdr:col>
      <xdr:colOff>124767</xdr:colOff>
      <xdr:row>37</xdr:row>
      <xdr:rowOff>92864</xdr:rowOff>
    </xdr:from>
    <xdr:to>
      <xdr:col>84</xdr:col>
      <xdr:colOff>1467</xdr:colOff>
      <xdr:row>38</xdr:row>
      <xdr:rowOff>135727</xdr:rowOff>
    </xdr:to>
    <xdr:sp macro="[0]!JourSemaine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/>
      </xdr:nvSpPr>
      <xdr:spPr>
        <a:xfrm>
          <a:off x="12926367" y="5950739"/>
          <a:ext cx="3420000" cy="204788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100" b="1">
              <a:solidFill>
                <a:schemeClr val="accent4">
                  <a:lumMod val="50000"/>
                </a:schemeClr>
              </a:solidFill>
            </a:rPr>
            <a:t>Saisir nombre d'heures sur un jour</a:t>
          </a:r>
        </a:p>
      </xdr:txBody>
    </xdr:sp>
    <xdr:clientData/>
  </xdr:twoCellAnchor>
  <xdr:twoCellAnchor>
    <xdr:from>
      <xdr:col>79</xdr:col>
      <xdr:colOff>130806</xdr:colOff>
      <xdr:row>39</xdr:row>
      <xdr:rowOff>54761</xdr:rowOff>
    </xdr:from>
    <xdr:to>
      <xdr:col>84</xdr:col>
      <xdr:colOff>7506</xdr:colOff>
      <xdr:row>40</xdr:row>
      <xdr:rowOff>102387</xdr:rowOff>
    </xdr:to>
    <xdr:sp macro="[0]!JourVacances" textlink="">
      <xdr:nvSpPr>
        <xdr:cNvPr id="8" name="Rectangle à coins arrondis 7">
          <a:extLst>
            <a:ext uri="{FF2B5EF4-FFF2-40B4-BE49-F238E27FC236}">
              <a16:creationId xmlns="" xmlns:a16="http://schemas.microsoft.com/office/drawing/2014/main" id="{00000000-0008-0000-0200-000008000000}"/>
            </a:ext>
          </a:extLst>
        </xdr:cNvPr>
        <xdr:cNvSpPr/>
      </xdr:nvSpPr>
      <xdr:spPr>
        <a:xfrm>
          <a:off x="12932406" y="6236486"/>
          <a:ext cx="3420000" cy="209551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100" b="1">
              <a:solidFill>
                <a:schemeClr val="accent4">
                  <a:lumMod val="50000"/>
                </a:schemeClr>
              </a:solidFill>
            </a:rPr>
            <a:t>Saisir nombre d'heures les jours de vacances scolaires</a:t>
          </a:r>
        </a:p>
      </xdr:txBody>
    </xdr:sp>
    <xdr:clientData/>
  </xdr:twoCellAnchor>
  <xdr:twoCellAnchor>
    <xdr:from>
      <xdr:col>79</xdr:col>
      <xdr:colOff>128428</xdr:colOff>
      <xdr:row>41</xdr:row>
      <xdr:rowOff>16658</xdr:rowOff>
    </xdr:from>
    <xdr:to>
      <xdr:col>84</xdr:col>
      <xdr:colOff>5128</xdr:colOff>
      <xdr:row>42</xdr:row>
      <xdr:rowOff>64284</xdr:rowOff>
    </xdr:to>
    <xdr:sp macro="[0]!Reset" textlink="">
      <xdr:nvSpPr>
        <xdr:cNvPr id="9" name="Rectangle à coins arrondis 8">
          <a:extLst>
            <a:ext uri="{FF2B5EF4-FFF2-40B4-BE49-F238E27FC236}">
              <a16:creationId xmlns="" xmlns:a16="http://schemas.microsoft.com/office/drawing/2014/main" id="{00000000-0008-0000-0200-000009000000}"/>
            </a:ext>
          </a:extLst>
        </xdr:cNvPr>
        <xdr:cNvSpPr/>
      </xdr:nvSpPr>
      <xdr:spPr>
        <a:xfrm>
          <a:off x="12930028" y="6522233"/>
          <a:ext cx="3420000" cy="209551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100" b="1">
              <a:solidFill>
                <a:schemeClr val="accent4">
                  <a:lumMod val="50000"/>
                </a:schemeClr>
              </a:solidFill>
            </a:rPr>
            <a:t>Réinitialiser le planning complet</a:t>
          </a:r>
        </a:p>
      </xdr:txBody>
    </xdr:sp>
    <xdr:clientData/>
  </xdr:twoCellAnchor>
  <xdr:twoCellAnchor>
    <xdr:from>
      <xdr:col>79</xdr:col>
      <xdr:colOff>127489</xdr:colOff>
      <xdr:row>43</xdr:row>
      <xdr:rowOff>2367</xdr:rowOff>
    </xdr:from>
    <xdr:to>
      <xdr:col>84</xdr:col>
      <xdr:colOff>4189</xdr:colOff>
      <xdr:row>44</xdr:row>
      <xdr:rowOff>49993</xdr:rowOff>
    </xdr:to>
    <xdr:sp macro="[0]!ResetPartiel" textlink="">
      <xdr:nvSpPr>
        <xdr:cNvPr id="10" name="Rectangle à coins arrondis 9">
          <a:extLst>
            <a:ext uri="{FF2B5EF4-FFF2-40B4-BE49-F238E27FC236}">
              <a16:creationId xmlns="" xmlns:a16="http://schemas.microsoft.com/office/drawing/2014/main" id="{00000000-0008-0000-0200-00000A000000}"/>
            </a:ext>
          </a:extLst>
        </xdr:cNvPr>
        <xdr:cNvSpPr/>
      </xdr:nvSpPr>
      <xdr:spPr>
        <a:xfrm>
          <a:off x="12929089" y="6831792"/>
          <a:ext cx="3420000" cy="209551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100" b="1">
              <a:solidFill>
                <a:schemeClr val="accent4">
                  <a:lumMod val="50000"/>
                </a:schemeClr>
              </a:solidFill>
            </a:rPr>
            <a:t>Réinitialiser le planning hors période du cycle</a:t>
          </a:r>
        </a:p>
      </xdr:txBody>
    </xdr:sp>
    <xdr:clientData/>
  </xdr:twoCellAnchor>
  <xdr:twoCellAnchor>
    <xdr:from>
      <xdr:col>79</xdr:col>
      <xdr:colOff>124767</xdr:colOff>
      <xdr:row>46</xdr:row>
      <xdr:rowOff>92864</xdr:rowOff>
    </xdr:from>
    <xdr:to>
      <xdr:col>84</xdr:col>
      <xdr:colOff>1467</xdr:colOff>
      <xdr:row>47</xdr:row>
      <xdr:rowOff>135727</xdr:rowOff>
    </xdr:to>
    <xdr:sp macro="[1]!JourSemaine" textlink="">
      <xdr:nvSpPr>
        <xdr:cNvPr id="11" name="Rectangle à coins arrondis 10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/>
      </xdr:nvSpPr>
      <xdr:spPr>
        <a:xfrm>
          <a:off x="21175017" y="8227214"/>
          <a:ext cx="3604150" cy="207963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Saisir nombre d'heures sur un jour</a:t>
          </a:r>
        </a:p>
      </xdr:txBody>
    </xdr:sp>
    <xdr:clientData/>
  </xdr:twoCellAnchor>
  <xdr:twoCellAnchor>
    <xdr:from>
      <xdr:col>79</xdr:col>
      <xdr:colOff>130806</xdr:colOff>
      <xdr:row>48</xdr:row>
      <xdr:rowOff>54761</xdr:rowOff>
    </xdr:from>
    <xdr:to>
      <xdr:col>84</xdr:col>
      <xdr:colOff>7506</xdr:colOff>
      <xdr:row>49</xdr:row>
      <xdr:rowOff>102387</xdr:rowOff>
    </xdr:to>
    <xdr:sp macro="[1]!JourVacances" textlink="">
      <xdr:nvSpPr>
        <xdr:cNvPr id="13" name="Rectangle à coins arrondis 12">
          <a:extLst>
            <a:ext uri="{FF2B5EF4-FFF2-40B4-BE49-F238E27FC236}">
              <a16:creationId xmlns="" xmlns:a16="http://schemas.microsoft.com/office/drawing/2014/main" id="{00000000-0008-0000-0200-000008000000}"/>
            </a:ext>
          </a:extLst>
        </xdr:cNvPr>
        <xdr:cNvSpPr/>
      </xdr:nvSpPr>
      <xdr:spPr>
        <a:xfrm>
          <a:off x="21181056" y="8519311"/>
          <a:ext cx="3604150" cy="238126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Saisir nombre d'heures les jours de vacances scolaires</a:t>
          </a:r>
        </a:p>
      </xdr:txBody>
    </xdr:sp>
    <xdr:clientData/>
  </xdr:twoCellAnchor>
  <xdr:twoCellAnchor>
    <xdr:from>
      <xdr:col>79</xdr:col>
      <xdr:colOff>128428</xdr:colOff>
      <xdr:row>50</xdr:row>
      <xdr:rowOff>16658</xdr:rowOff>
    </xdr:from>
    <xdr:to>
      <xdr:col>84</xdr:col>
      <xdr:colOff>5128</xdr:colOff>
      <xdr:row>51</xdr:row>
      <xdr:rowOff>64284</xdr:rowOff>
    </xdr:to>
    <xdr:sp macro="[1]!Reset" textlink="">
      <xdr:nvSpPr>
        <xdr:cNvPr id="14" name="Rectangle à coins arrondis 13">
          <a:extLst>
            <a:ext uri="{FF2B5EF4-FFF2-40B4-BE49-F238E27FC236}">
              <a16:creationId xmlns="" xmlns:a16="http://schemas.microsoft.com/office/drawing/2014/main" id="{00000000-0008-0000-0200-000009000000}"/>
            </a:ext>
          </a:extLst>
        </xdr:cNvPr>
        <xdr:cNvSpPr/>
      </xdr:nvSpPr>
      <xdr:spPr>
        <a:xfrm>
          <a:off x="21178678" y="8862208"/>
          <a:ext cx="3604150" cy="212726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Réinitialiser le planning complet</a:t>
          </a:r>
        </a:p>
      </xdr:txBody>
    </xdr:sp>
    <xdr:clientData/>
  </xdr:twoCellAnchor>
  <xdr:twoCellAnchor>
    <xdr:from>
      <xdr:col>79</xdr:col>
      <xdr:colOff>127489</xdr:colOff>
      <xdr:row>52</xdr:row>
      <xdr:rowOff>2367</xdr:rowOff>
    </xdr:from>
    <xdr:to>
      <xdr:col>84</xdr:col>
      <xdr:colOff>4189</xdr:colOff>
      <xdr:row>53</xdr:row>
      <xdr:rowOff>49993</xdr:rowOff>
    </xdr:to>
    <xdr:sp macro="[1]!ResetPartiel" textlink="">
      <xdr:nvSpPr>
        <xdr:cNvPr id="15" name="Rectangle à coins arrondis 14">
          <a:extLst>
            <a:ext uri="{FF2B5EF4-FFF2-40B4-BE49-F238E27FC236}">
              <a16:creationId xmlns="" xmlns:a16="http://schemas.microsoft.com/office/drawing/2014/main" id="{00000000-0008-0000-0200-00000A000000}"/>
            </a:ext>
          </a:extLst>
        </xdr:cNvPr>
        <xdr:cNvSpPr/>
      </xdr:nvSpPr>
      <xdr:spPr>
        <a:xfrm>
          <a:off x="21177739" y="9178117"/>
          <a:ext cx="3604150" cy="225426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Réinitialiser le planning hors période du cycle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4%20-%20Planning%20distinctio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étrage"/>
      <sheetName val="PlanningCycleComplet"/>
    </sheetNames>
    <definedNames>
      <definedName name="JourSemaine"/>
      <definedName name="JourVacances"/>
      <definedName name="Reset"/>
      <definedName name="ResetPartiel"/>
    </defined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FF00"/>
    <pageSetUpPr fitToPage="1"/>
  </sheetPr>
  <dimension ref="A1:CJ155"/>
  <sheetViews>
    <sheetView tabSelected="1" zoomScale="80" zoomScaleNormal="80" workbookViewId="0">
      <selection activeCell="L40" sqref="L39:L40"/>
    </sheetView>
  </sheetViews>
  <sheetFormatPr baseColWidth="10" defaultColWidth="11.453125" defaultRowHeight="13" x14ac:dyDescent="0.3"/>
  <cols>
    <col min="1" max="2" width="3.26953125" style="1" customWidth="1"/>
    <col min="3" max="3" width="0.1796875" style="1" customWidth="1"/>
    <col min="4" max="4" width="2.7265625" style="1" customWidth="1"/>
    <col min="5" max="6" width="6.7265625" style="1" customWidth="1"/>
    <col min="7" max="7" width="3.26953125" style="1" bestFit="1" customWidth="1"/>
    <col min="8" max="8" width="3.26953125" style="1" customWidth="1"/>
    <col min="9" max="9" width="0.1796875" style="1" customWidth="1"/>
    <col min="10" max="10" width="2.7265625" style="1" customWidth="1"/>
    <col min="11" max="11" width="7.1796875" style="1" customWidth="1"/>
    <col min="12" max="12" width="6.54296875" style="1" customWidth="1"/>
    <col min="13" max="14" width="3.26953125" style="1" customWidth="1"/>
    <col min="15" max="15" width="0.1796875" style="1" customWidth="1"/>
    <col min="16" max="16" width="1.54296875" style="1" customWidth="1"/>
    <col min="17" max="17" width="7.453125" style="1" customWidth="1"/>
    <col min="18" max="18" width="6.54296875" style="1" customWidth="1"/>
    <col min="19" max="20" width="3.26953125" style="1" customWidth="1"/>
    <col min="21" max="21" width="0.1796875" style="1" customWidth="1"/>
    <col min="22" max="22" width="1.54296875" style="1" customWidth="1"/>
    <col min="23" max="23" width="6.81640625" style="1" customWidth="1"/>
    <col min="24" max="24" width="6.54296875" style="1" customWidth="1"/>
    <col min="25" max="26" width="3.453125" style="1" customWidth="1"/>
    <col min="27" max="27" width="0.1796875" style="1" customWidth="1"/>
    <col min="28" max="28" width="1.54296875" style="1" customWidth="1"/>
    <col min="29" max="29" width="6.81640625" style="1" customWidth="1"/>
    <col min="30" max="30" width="6.54296875" style="1" customWidth="1"/>
    <col min="31" max="32" width="3.26953125" style="1" customWidth="1"/>
    <col min="33" max="33" width="0.1796875" style="1" customWidth="1"/>
    <col min="34" max="34" width="1.54296875" style="1" customWidth="1"/>
    <col min="35" max="35" width="7.26953125" style="1" customWidth="1"/>
    <col min="36" max="36" width="6.54296875" style="1" customWidth="1"/>
    <col min="37" max="38" width="3.453125" style="1" customWidth="1"/>
    <col min="39" max="39" width="0.1796875" style="1" customWidth="1"/>
    <col min="40" max="40" width="1.54296875" style="1" customWidth="1"/>
    <col min="41" max="41" width="7.08984375" style="1" customWidth="1"/>
    <col min="42" max="42" width="6.54296875" style="1" customWidth="1"/>
    <col min="43" max="44" width="3.453125" style="1" customWidth="1"/>
    <col min="45" max="45" width="0.1796875" style="1" customWidth="1"/>
    <col min="46" max="46" width="1.54296875" style="1" customWidth="1"/>
    <col min="47" max="47" width="6.81640625" style="1" customWidth="1"/>
    <col min="48" max="48" width="6.54296875" style="1" customWidth="1"/>
    <col min="49" max="50" width="3.453125" style="1" customWidth="1"/>
    <col min="51" max="51" width="0.1796875" style="1" customWidth="1"/>
    <col min="52" max="52" width="1.54296875" style="1" customWidth="1"/>
    <col min="53" max="53" width="6.7265625" style="1" customWidth="1"/>
    <col min="54" max="54" width="6.54296875" style="1" customWidth="1"/>
    <col min="55" max="56" width="3.453125" style="1" customWidth="1"/>
    <col min="57" max="57" width="0.1796875" style="1" customWidth="1"/>
    <col min="58" max="58" width="1.54296875" style="1" customWidth="1"/>
    <col min="59" max="59" width="6.7265625" style="1" customWidth="1"/>
    <col min="60" max="60" width="6.54296875" style="1" customWidth="1"/>
    <col min="61" max="62" width="3.26953125" style="1" customWidth="1"/>
    <col min="63" max="63" width="11.26953125" style="1" hidden="1" customWidth="1"/>
    <col min="64" max="64" width="1.7265625" style="1" customWidth="1"/>
    <col min="65" max="65" width="7.1796875" style="1" customWidth="1"/>
    <col min="66" max="66" width="6.54296875" style="1" customWidth="1"/>
    <col min="67" max="68" width="3.453125" style="1" customWidth="1"/>
    <col min="69" max="69" width="0.1796875" style="1" customWidth="1"/>
    <col min="70" max="70" width="1.54296875" style="1" customWidth="1"/>
    <col min="71" max="71" width="7.54296875" style="1" customWidth="1"/>
    <col min="72" max="72" width="6.54296875" style="1" customWidth="1"/>
    <col min="73" max="74" width="3.453125" style="1" customWidth="1"/>
    <col min="75" max="75" width="0.1796875" style="1" customWidth="1"/>
    <col min="76" max="76" width="1.54296875" style="1" customWidth="1"/>
    <col min="77" max="77" width="6.7265625" style="1" customWidth="1"/>
    <col min="78" max="78" width="6.54296875" style="1" customWidth="1"/>
    <col min="79" max="79" width="0.54296875" style="1" customWidth="1"/>
    <col min="80" max="80" width="4.453125" style="1" customWidth="1"/>
    <col min="81" max="81" width="21.1796875" style="1" customWidth="1"/>
    <col min="82" max="82" width="12.81640625" style="1" customWidth="1"/>
    <col min="83" max="83" width="3.453125" style="3" customWidth="1"/>
    <col min="84" max="84" width="11.453125" style="1" customWidth="1"/>
    <col min="85" max="85" width="1.54296875" style="1" customWidth="1"/>
    <col min="86" max="86" width="0.453125" style="1" customWidth="1"/>
    <col min="87" max="87" width="4.453125" style="32" customWidth="1"/>
    <col min="88" max="88" width="25.54296875" style="34" customWidth="1"/>
    <col min="89" max="16384" width="11.453125" style="1"/>
  </cols>
  <sheetData>
    <row r="1" spans="1:88" s="24" customFormat="1" ht="18.75" customHeight="1" x14ac:dyDescent="0.55000000000000004">
      <c r="A1" s="134" t="s">
        <v>40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  <c r="T1" s="135"/>
      <c r="U1" s="135"/>
      <c r="V1" s="135"/>
      <c r="W1" s="135"/>
      <c r="X1" s="135"/>
      <c r="Y1" s="135"/>
      <c r="Z1" s="135"/>
      <c r="AA1" s="135"/>
      <c r="AB1" s="135"/>
      <c r="AC1" s="135"/>
      <c r="AD1" s="135"/>
      <c r="AE1" s="135"/>
      <c r="AF1" s="135"/>
      <c r="AG1" s="135"/>
      <c r="AH1" s="135"/>
      <c r="AI1" s="135"/>
      <c r="AJ1" s="135"/>
      <c r="AK1" s="135"/>
      <c r="AL1" s="135"/>
      <c r="AM1" s="135"/>
      <c r="AN1" s="135"/>
      <c r="AO1" s="135"/>
      <c r="AP1" s="135"/>
      <c r="AQ1" s="135"/>
      <c r="AR1" s="135"/>
      <c r="AS1" s="135"/>
      <c r="AT1" s="135"/>
      <c r="AU1" s="135"/>
      <c r="AV1" s="135"/>
      <c r="AW1" s="135"/>
      <c r="AX1" s="135"/>
      <c r="AY1" s="135"/>
      <c r="AZ1" s="135"/>
      <c r="BA1" s="135"/>
      <c r="BB1" s="135"/>
      <c r="BC1" s="135"/>
      <c r="BD1" s="135"/>
      <c r="BE1" s="135"/>
      <c r="BF1" s="135"/>
      <c r="BG1" s="135"/>
      <c r="BH1" s="135"/>
      <c r="BI1" s="135"/>
      <c r="BJ1" s="135"/>
      <c r="BK1" s="135"/>
      <c r="BL1" s="135"/>
      <c r="BM1" s="135"/>
      <c r="BN1" s="135"/>
      <c r="BO1" s="135"/>
      <c r="BP1" s="135"/>
      <c r="BQ1" s="135"/>
      <c r="BR1" s="135"/>
      <c r="BS1" s="135"/>
      <c r="BT1" s="135"/>
      <c r="BU1" s="135"/>
      <c r="BV1" s="135"/>
      <c r="BW1" s="135"/>
      <c r="BX1" s="135"/>
      <c r="BY1" s="135"/>
      <c r="BZ1" s="136"/>
      <c r="CB1" s="40"/>
      <c r="CC1" s="40"/>
      <c r="CD1" s="40"/>
      <c r="CE1" s="40"/>
      <c r="CF1" s="40"/>
      <c r="CG1" s="40"/>
      <c r="CI1" s="37"/>
      <c r="CJ1" s="38"/>
    </row>
    <row r="2" spans="1:88" ht="24" customHeight="1" x14ac:dyDescent="0.3">
      <c r="BR2" s="156"/>
      <c r="BS2" s="156"/>
      <c r="BT2" s="156"/>
      <c r="BU2" s="156"/>
      <c r="BV2" s="155"/>
      <c r="BW2" s="155"/>
      <c r="BX2" s="155"/>
      <c r="BY2" s="155"/>
      <c r="BZ2" s="155"/>
      <c r="CB2" s="40" t="s">
        <v>7</v>
      </c>
      <c r="CC2" s="40"/>
      <c r="CD2" s="40"/>
      <c r="CE2" s="40"/>
      <c r="CF2" s="40"/>
      <c r="CG2" s="40"/>
    </row>
    <row r="3" spans="1:88" ht="21" customHeight="1" x14ac:dyDescent="0.3">
      <c r="BN3" s="29"/>
      <c r="BO3" s="139"/>
      <c r="BP3" s="139"/>
      <c r="BQ3" s="139"/>
      <c r="BR3" s="139"/>
      <c r="BS3" s="139"/>
      <c r="BT3" s="139"/>
      <c r="BU3" s="139"/>
      <c r="BV3" s="139"/>
      <c r="BW3" s="139"/>
      <c r="BX3" s="139"/>
      <c r="BY3" s="139"/>
      <c r="BZ3" s="139"/>
      <c r="CB3" s="40"/>
      <c r="CC3" s="40" t="s">
        <v>26</v>
      </c>
      <c r="CD3" s="40"/>
      <c r="CE3" s="40"/>
      <c r="CF3" s="40"/>
      <c r="CG3" s="40"/>
    </row>
    <row r="4" spans="1:88" ht="12.75" customHeight="1" x14ac:dyDescent="0.3">
      <c r="BN4" s="21"/>
      <c r="CB4" s="40"/>
      <c r="CC4" s="40"/>
      <c r="CD4" s="40"/>
      <c r="CE4" s="40"/>
      <c r="CF4" s="40"/>
      <c r="CG4" s="40"/>
    </row>
    <row r="5" spans="1:88" ht="13.5" customHeight="1" x14ac:dyDescent="0.3">
      <c r="BN5" s="137" t="s">
        <v>11</v>
      </c>
      <c r="BO5" s="137"/>
      <c r="BP5" s="137"/>
      <c r="BQ5" s="137"/>
      <c r="BR5" s="137"/>
      <c r="BS5" s="137"/>
      <c r="BT5" s="138"/>
      <c r="BU5" s="140">
        <v>45536</v>
      </c>
      <c r="BV5" s="141"/>
      <c r="BW5" s="141"/>
      <c r="BX5" s="141"/>
      <c r="BY5" s="141"/>
      <c r="BZ5" s="142"/>
      <c r="CB5" s="40"/>
      <c r="CC5" s="40"/>
      <c r="CD5" s="40" t="s">
        <v>25</v>
      </c>
      <c r="CE5" s="40"/>
      <c r="CF5" s="40"/>
      <c r="CG5" s="40"/>
      <c r="CI5" s="39">
        <f>+BU5</f>
        <v>45536</v>
      </c>
      <c r="CJ5" s="76"/>
    </row>
    <row r="6" spans="1:88" ht="12.75" customHeight="1" x14ac:dyDescent="0.5">
      <c r="A6" s="19"/>
      <c r="B6" s="20"/>
      <c r="C6" s="5"/>
      <c r="D6" s="5"/>
      <c r="E6" s="5"/>
      <c r="F6" s="5"/>
      <c r="G6" s="5"/>
      <c r="H6" s="5"/>
      <c r="I6" s="5"/>
      <c r="J6" s="5"/>
      <c r="K6" s="5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78"/>
      <c r="AB6" s="78"/>
      <c r="AC6" s="78"/>
      <c r="AD6" s="78"/>
      <c r="AE6" s="78"/>
      <c r="AF6" s="78"/>
      <c r="AG6" s="78"/>
      <c r="AH6" s="78"/>
      <c r="AI6" s="78"/>
      <c r="AJ6" s="78"/>
      <c r="AK6" s="78"/>
      <c r="AL6" s="78"/>
      <c r="AM6" s="78"/>
      <c r="AN6" s="78"/>
      <c r="AO6" s="78"/>
      <c r="AP6" s="78"/>
      <c r="AQ6" s="78"/>
      <c r="AR6" s="78"/>
      <c r="AS6" s="78"/>
      <c r="AT6" s="78"/>
      <c r="AU6" s="78"/>
      <c r="AV6" s="78"/>
      <c r="AW6" s="21"/>
      <c r="AX6" s="21"/>
      <c r="AY6" s="21"/>
      <c r="AZ6" s="27"/>
      <c r="BA6" s="102"/>
      <c r="BB6" s="29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U6"/>
      <c r="BV6" s="30"/>
      <c r="BW6" s="30"/>
      <c r="BX6" s="30"/>
      <c r="BY6" s="30"/>
      <c r="BZ6" s="30"/>
      <c r="CB6" s="40"/>
      <c r="CC6" s="40"/>
      <c r="CD6" s="40"/>
      <c r="CE6" s="40"/>
      <c r="CF6" s="40"/>
      <c r="CG6" s="40"/>
    </row>
    <row r="7" spans="1:88" ht="12.75" customHeight="1" x14ac:dyDescent="0.3">
      <c r="A7" s="143" t="s">
        <v>41</v>
      </c>
      <c r="B7" s="143"/>
      <c r="C7" s="143"/>
      <c r="D7" s="143"/>
      <c r="E7" s="143"/>
      <c r="F7" s="144"/>
      <c r="G7" s="146"/>
      <c r="H7" s="147"/>
      <c r="I7" s="147"/>
      <c r="J7" s="147"/>
      <c r="K7" s="147"/>
      <c r="L7" s="147"/>
      <c r="M7" s="147"/>
      <c r="N7" s="147"/>
      <c r="O7" s="147"/>
      <c r="P7" s="147"/>
      <c r="Q7" s="147"/>
      <c r="R7" s="147"/>
      <c r="S7" s="147"/>
      <c r="T7" s="147"/>
      <c r="U7" s="147"/>
      <c r="V7" s="147"/>
      <c r="W7" s="147"/>
      <c r="X7" s="147"/>
      <c r="Y7" s="148"/>
      <c r="Z7" s="144" t="s">
        <v>42</v>
      </c>
      <c r="AA7" s="144"/>
      <c r="AB7" s="144"/>
      <c r="AC7" s="144"/>
      <c r="AD7" s="145"/>
      <c r="AE7" s="146"/>
      <c r="AF7" s="147"/>
      <c r="AG7" s="147"/>
      <c r="AH7" s="147"/>
      <c r="AI7" s="147"/>
      <c r="AJ7" s="147"/>
      <c r="AK7" s="147"/>
      <c r="AL7" s="147"/>
      <c r="AM7" s="147"/>
      <c r="AN7" s="147"/>
      <c r="AO7" s="147"/>
      <c r="AP7" s="147"/>
      <c r="AQ7" s="147"/>
      <c r="AR7" s="147"/>
      <c r="AS7" s="147"/>
      <c r="AT7" s="147"/>
      <c r="AU7" s="147"/>
      <c r="AV7" s="147"/>
      <c r="AW7" s="148"/>
      <c r="AY7" s="31"/>
      <c r="AZ7" s="31"/>
      <c r="BA7" s="31"/>
      <c r="BB7" s="31"/>
      <c r="BC7" s="31"/>
      <c r="BD7" s="31"/>
      <c r="BE7" s="31"/>
      <c r="BF7" s="31"/>
      <c r="BG7" s="31"/>
      <c r="BH7" s="31"/>
      <c r="BI7" s="31"/>
      <c r="BJ7" s="31"/>
      <c r="BK7" s="31"/>
      <c r="BL7" s="31"/>
      <c r="BM7" s="31"/>
      <c r="BN7" s="137" t="s">
        <v>12</v>
      </c>
      <c r="BO7" s="137"/>
      <c r="BP7" s="137"/>
      <c r="BQ7" s="137"/>
      <c r="BR7" s="137"/>
      <c r="BS7" s="137"/>
      <c r="BT7" s="138"/>
      <c r="BU7" s="140">
        <v>45900</v>
      </c>
      <c r="BV7" s="141"/>
      <c r="BW7" s="141"/>
      <c r="BX7" s="141"/>
      <c r="BY7" s="141"/>
      <c r="BZ7" s="142"/>
      <c r="CB7" s="40"/>
      <c r="CC7" s="40" t="s">
        <v>39</v>
      </c>
      <c r="CD7" s="40"/>
      <c r="CE7" s="40"/>
      <c r="CF7" s="40"/>
      <c r="CG7" s="40"/>
      <c r="CI7" s="39">
        <f>+BU7</f>
        <v>45900</v>
      </c>
      <c r="CJ7" s="40">
        <f>IF(+A16="","",A16)</f>
        <v>45536</v>
      </c>
    </row>
    <row r="8" spans="1:88" ht="12.75" customHeight="1" x14ac:dyDescent="0.3">
      <c r="A8" s="143"/>
      <c r="B8" s="143"/>
      <c r="C8" s="143"/>
      <c r="D8" s="143"/>
      <c r="E8" s="143"/>
      <c r="F8" s="144"/>
      <c r="G8" s="149"/>
      <c r="H8" s="150"/>
      <c r="I8" s="150"/>
      <c r="J8" s="150"/>
      <c r="K8" s="150"/>
      <c r="L8" s="150"/>
      <c r="M8" s="150"/>
      <c r="N8" s="150"/>
      <c r="O8" s="150"/>
      <c r="P8" s="150"/>
      <c r="Q8" s="150"/>
      <c r="R8" s="150"/>
      <c r="S8" s="150"/>
      <c r="T8" s="150"/>
      <c r="U8" s="150"/>
      <c r="V8" s="150"/>
      <c r="W8" s="150"/>
      <c r="X8" s="150"/>
      <c r="Y8" s="151"/>
      <c r="Z8" s="144"/>
      <c r="AA8" s="144"/>
      <c r="AB8" s="144"/>
      <c r="AC8" s="144"/>
      <c r="AD8" s="145"/>
      <c r="AE8" s="149"/>
      <c r="AF8" s="150"/>
      <c r="AG8" s="150"/>
      <c r="AH8" s="150"/>
      <c r="AI8" s="150"/>
      <c r="AJ8" s="150"/>
      <c r="AK8" s="150"/>
      <c r="AL8" s="150"/>
      <c r="AM8" s="150"/>
      <c r="AN8" s="150"/>
      <c r="AO8" s="150"/>
      <c r="AP8" s="150"/>
      <c r="AQ8" s="150"/>
      <c r="AR8" s="150"/>
      <c r="AS8" s="150"/>
      <c r="AT8" s="150"/>
      <c r="AU8" s="150"/>
      <c r="AV8" s="150"/>
      <c r="AW8" s="151"/>
      <c r="AY8" s="23"/>
      <c r="AZ8" s="23"/>
      <c r="BA8" s="23"/>
      <c r="BB8" s="23"/>
      <c r="BC8" s="23"/>
      <c r="BD8" s="23"/>
      <c r="BE8" s="23"/>
      <c r="BF8" s="23"/>
      <c r="BG8" s="23"/>
      <c r="BH8" s="160"/>
      <c r="BI8" s="160"/>
      <c r="BJ8" s="160"/>
      <c r="BK8" s="160"/>
      <c r="BL8" s="160"/>
      <c r="BM8" s="160"/>
      <c r="BN8" s="160"/>
      <c r="BO8" s="160"/>
      <c r="BP8" s="160"/>
      <c r="BQ8" s="160"/>
      <c r="BR8" s="160"/>
      <c r="BS8" s="160"/>
      <c r="BT8" s="160"/>
      <c r="BU8" s="18"/>
      <c r="BV8" s="18"/>
      <c r="BW8" s="18"/>
      <c r="BX8" s="18"/>
      <c r="BY8" s="18"/>
      <c r="BZ8" s="18"/>
      <c r="CB8" s="40"/>
      <c r="CC8" s="40"/>
      <c r="CD8" s="40"/>
      <c r="CE8" s="40"/>
      <c r="CF8" s="40"/>
      <c r="CG8" s="40"/>
    </row>
    <row r="9" spans="1:88" ht="12.75" customHeight="1" x14ac:dyDescent="0.3">
      <c r="A9" s="143"/>
      <c r="B9" s="143"/>
      <c r="C9" s="143"/>
      <c r="D9" s="143"/>
      <c r="E9" s="143"/>
      <c r="F9" s="144"/>
      <c r="G9" s="149"/>
      <c r="H9" s="150"/>
      <c r="I9" s="150"/>
      <c r="J9" s="150"/>
      <c r="K9" s="150"/>
      <c r="L9" s="150"/>
      <c r="M9" s="150"/>
      <c r="N9" s="150"/>
      <c r="O9" s="150"/>
      <c r="P9" s="150"/>
      <c r="Q9" s="150"/>
      <c r="R9" s="150"/>
      <c r="S9" s="150"/>
      <c r="T9" s="150"/>
      <c r="U9" s="150"/>
      <c r="V9" s="150"/>
      <c r="W9" s="150"/>
      <c r="X9" s="150"/>
      <c r="Y9" s="151"/>
      <c r="Z9" s="144"/>
      <c r="AA9" s="144"/>
      <c r="AB9" s="144"/>
      <c r="AC9" s="144"/>
      <c r="AD9" s="145"/>
      <c r="AE9" s="149"/>
      <c r="AF9" s="150"/>
      <c r="AG9" s="150"/>
      <c r="AH9" s="150"/>
      <c r="AI9" s="150"/>
      <c r="AJ9" s="150"/>
      <c r="AK9" s="150"/>
      <c r="AL9" s="150"/>
      <c r="AM9" s="150"/>
      <c r="AN9" s="150"/>
      <c r="AO9" s="150"/>
      <c r="AP9" s="150"/>
      <c r="AQ9" s="150"/>
      <c r="AR9" s="150"/>
      <c r="AS9" s="150"/>
      <c r="AT9" s="150"/>
      <c r="AU9" s="150"/>
      <c r="AV9" s="150"/>
      <c r="AW9" s="151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160"/>
      <c r="BI9" s="160"/>
      <c r="BJ9" s="160"/>
      <c r="BK9" s="160"/>
      <c r="BL9" s="160"/>
      <c r="BM9" s="160"/>
      <c r="BN9" s="160"/>
      <c r="BO9" s="160"/>
      <c r="BP9" s="160"/>
      <c r="BQ9" s="160"/>
      <c r="BR9" s="160"/>
      <c r="BS9" s="160"/>
      <c r="BT9" s="160"/>
      <c r="BU9" s="157"/>
      <c r="BV9" s="158"/>
      <c r="BW9" s="158"/>
      <c r="BX9" s="158"/>
      <c r="BY9" s="158"/>
      <c r="BZ9" s="159"/>
      <c r="CB9" s="40"/>
      <c r="CC9" s="40"/>
      <c r="CD9" s="40"/>
      <c r="CE9" s="40"/>
      <c r="CF9" s="40"/>
      <c r="CG9" s="40"/>
      <c r="CJ9" s="40">
        <f>IF(+BU5="","",BU5)</f>
        <v>45536</v>
      </c>
    </row>
    <row r="10" spans="1:88" ht="12.75" customHeight="1" x14ac:dyDescent="0.3">
      <c r="A10" s="143"/>
      <c r="B10" s="143"/>
      <c r="C10" s="143"/>
      <c r="D10" s="143"/>
      <c r="E10" s="143"/>
      <c r="F10" s="144"/>
      <c r="G10" s="149"/>
      <c r="H10" s="150"/>
      <c r="I10" s="150"/>
      <c r="J10" s="150"/>
      <c r="K10" s="150"/>
      <c r="L10" s="150"/>
      <c r="M10" s="150"/>
      <c r="N10" s="150"/>
      <c r="O10" s="150"/>
      <c r="P10" s="150"/>
      <c r="Q10" s="150"/>
      <c r="R10" s="150"/>
      <c r="S10" s="150"/>
      <c r="T10" s="150"/>
      <c r="U10" s="150"/>
      <c r="V10" s="150"/>
      <c r="W10" s="150"/>
      <c r="X10" s="150"/>
      <c r="Y10" s="151"/>
      <c r="Z10" s="144"/>
      <c r="AA10" s="144"/>
      <c r="AB10" s="144"/>
      <c r="AC10" s="144"/>
      <c r="AD10" s="145"/>
      <c r="AE10" s="149"/>
      <c r="AF10" s="150"/>
      <c r="AG10" s="150"/>
      <c r="AH10" s="150"/>
      <c r="AI10" s="150"/>
      <c r="AJ10" s="150"/>
      <c r="AK10" s="150"/>
      <c r="AL10" s="150"/>
      <c r="AM10" s="150"/>
      <c r="AN10" s="150"/>
      <c r="AO10" s="150"/>
      <c r="AP10" s="150"/>
      <c r="AQ10" s="150"/>
      <c r="AR10" s="150"/>
      <c r="AS10" s="150"/>
      <c r="AT10" s="150"/>
      <c r="AU10" s="150"/>
      <c r="AV10" s="150"/>
      <c r="AW10" s="151"/>
      <c r="AX10" s="23"/>
      <c r="AY10" s="23"/>
      <c r="AZ10" s="23"/>
      <c r="BA10" s="23"/>
      <c r="BB10" s="23"/>
      <c r="BC10" s="23"/>
      <c r="BD10" s="23"/>
      <c r="BE10" s="23"/>
      <c r="BF10" s="23"/>
      <c r="BG10" s="23"/>
      <c r="BH10" s="160"/>
      <c r="BI10" s="160"/>
      <c r="BJ10" s="160"/>
      <c r="BK10" s="160"/>
      <c r="BL10" s="160"/>
      <c r="BM10" s="160"/>
      <c r="BN10" s="160"/>
      <c r="BO10" s="160"/>
      <c r="BP10" s="160"/>
      <c r="BQ10" s="160"/>
      <c r="BR10" s="160"/>
      <c r="BS10" s="160"/>
      <c r="BT10" s="160"/>
      <c r="CB10" s="40"/>
      <c r="CC10" s="40"/>
      <c r="CD10" s="40" t="s">
        <v>34</v>
      </c>
      <c r="CE10" s="40"/>
      <c r="CF10" s="40"/>
      <c r="CG10" s="40"/>
    </row>
    <row r="11" spans="1:88" ht="12.75" customHeight="1" x14ac:dyDescent="0.3">
      <c r="A11" s="143"/>
      <c r="B11" s="143"/>
      <c r="C11" s="143"/>
      <c r="D11" s="143"/>
      <c r="E11" s="143"/>
      <c r="F11" s="144"/>
      <c r="G11" s="149"/>
      <c r="H11" s="150"/>
      <c r="I11" s="150"/>
      <c r="J11" s="150"/>
      <c r="K11" s="150"/>
      <c r="L11" s="150"/>
      <c r="M11" s="150"/>
      <c r="N11" s="150"/>
      <c r="O11" s="150"/>
      <c r="P11" s="150"/>
      <c r="Q11" s="150"/>
      <c r="R11" s="150"/>
      <c r="S11" s="150"/>
      <c r="T11" s="150"/>
      <c r="U11" s="150"/>
      <c r="V11" s="150"/>
      <c r="W11" s="150"/>
      <c r="X11" s="150"/>
      <c r="Y11" s="151"/>
      <c r="Z11" s="144"/>
      <c r="AA11" s="144"/>
      <c r="AB11" s="144"/>
      <c r="AC11" s="144"/>
      <c r="AD11" s="145"/>
      <c r="AE11" s="149"/>
      <c r="AF11" s="150"/>
      <c r="AG11" s="150"/>
      <c r="AH11" s="150"/>
      <c r="AI11" s="150"/>
      <c r="AJ11" s="150"/>
      <c r="AK11" s="150"/>
      <c r="AL11" s="150"/>
      <c r="AM11" s="150"/>
      <c r="AN11" s="150"/>
      <c r="AO11" s="150"/>
      <c r="AP11" s="150"/>
      <c r="AQ11" s="150"/>
      <c r="AR11" s="150"/>
      <c r="AS11" s="150"/>
      <c r="AT11" s="150"/>
      <c r="AU11" s="150"/>
      <c r="AV11" s="150"/>
      <c r="AW11" s="151"/>
      <c r="AX11" s="2"/>
      <c r="AY11" s="2"/>
      <c r="AZ11" s="2"/>
      <c r="BA11" s="2"/>
      <c r="BB11" s="121"/>
      <c r="BC11" s="121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CB11" s="40"/>
      <c r="CC11" s="40"/>
      <c r="CD11" s="40"/>
      <c r="CE11" s="40"/>
      <c r="CF11" s="40"/>
      <c r="CG11" s="40" t="str">
        <f>IF(CD7&lt;&gt;""," au "&amp;DAY(CE7)&amp;"/"&amp;MONTH(CE7)&amp;"/"&amp;YEAR(CE7),"")</f>
        <v/>
      </c>
      <c r="CJ11" s="40">
        <f>IF(+BU7="","",BU7)</f>
        <v>45900</v>
      </c>
    </row>
    <row r="12" spans="1:88" ht="12.75" customHeight="1" x14ac:dyDescent="0.3">
      <c r="A12" s="122"/>
      <c r="B12" s="122"/>
      <c r="C12" s="122"/>
      <c r="D12" s="122"/>
      <c r="E12" s="122"/>
      <c r="F12" s="23"/>
      <c r="G12" s="149"/>
      <c r="H12" s="150"/>
      <c r="I12" s="150"/>
      <c r="J12" s="150"/>
      <c r="K12" s="150"/>
      <c r="L12" s="150"/>
      <c r="M12" s="150"/>
      <c r="N12" s="150"/>
      <c r="O12" s="150"/>
      <c r="P12" s="150"/>
      <c r="Q12" s="150"/>
      <c r="R12" s="150"/>
      <c r="S12" s="150"/>
      <c r="T12" s="150"/>
      <c r="U12" s="150"/>
      <c r="V12" s="150"/>
      <c r="W12" s="150"/>
      <c r="X12" s="150"/>
      <c r="Y12" s="151"/>
      <c r="Z12" s="23"/>
      <c r="AA12" s="23"/>
      <c r="AB12" s="23"/>
      <c r="AC12" s="23"/>
      <c r="AD12" s="23"/>
      <c r="AE12" s="149"/>
      <c r="AF12" s="150"/>
      <c r="AG12" s="150"/>
      <c r="AH12" s="150"/>
      <c r="AI12" s="150"/>
      <c r="AJ12" s="150"/>
      <c r="AK12" s="150"/>
      <c r="AL12" s="150"/>
      <c r="AM12" s="150"/>
      <c r="AN12" s="150"/>
      <c r="AO12" s="150"/>
      <c r="AP12" s="150"/>
      <c r="AQ12" s="150"/>
      <c r="AR12" s="150"/>
      <c r="AS12" s="150"/>
      <c r="AT12" s="150"/>
      <c r="AU12" s="150"/>
      <c r="AV12" s="150"/>
      <c r="AW12" s="151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CB12" s="40"/>
      <c r="CC12" s="40"/>
      <c r="CD12" s="40"/>
      <c r="CE12" s="40"/>
      <c r="CF12" s="40"/>
      <c r="CG12" s="40"/>
      <c r="CJ12" s="40"/>
    </row>
    <row r="13" spans="1:88" ht="12.75" customHeight="1" x14ac:dyDescent="0.3">
      <c r="A13" s="122"/>
      <c r="B13" s="122"/>
      <c r="C13" s="122"/>
      <c r="D13" s="122"/>
      <c r="E13" s="122"/>
      <c r="F13" s="23"/>
      <c r="G13" s="149"/>
      <c r="H13" s="150"/>
      <c r="I13" s="150"/>
      <c r="J13" s="150"/>
      <c r="K13" s="150"/>
      <c r="L13" s="150"/>
      <c r="M13" s="150"/>
      <c r="N13" s="150"/>
      <c r="O13" s="150"/>
      <c r="P13" s="150"/>
      <c r="Q13" s="150"/>
      <c r="R13" s="150"/>
      <c r="S13" s="150"/>
      <c r="T13" s="150"/>
      <c r="U13" s="150"/>
      <c r="V13" s="150"/>
      <c r="W13" s="150"/>
      <c r="X13" s="150"/>
      <c r="Y13" s="151"/>
      <c r="Z13" s="23"/>
      <c r="AA13" s="23"/>
      <c r="AB13" s="23"/>
      <c r="AC13" s="23"/>
      <c r="AD13" s="23"/>
      <c r="AE13" s="149"/>
      <c r="AF13" s="150"/>
      <c r="AG13" s="150"/>
      <c r="AH13" s="150"/>
      <c r="AI13" s="150"/>
      <c r="AJ13" s="150"/>
      <c r="AK13" s="150"/>
      <c r="AL13" s="150"/>
      <c r="AM13" s="150"/>
      <c r="AN13" s="150"/>
      <c r="AO13" s="150"/>
      <c r="AP13" s="150"/>
      <c r="AQ13" s="150"/>
      <c r="AR13" s="150"/>
      <c r="AS13" s="150"/>
      <c r="AT13" s="150"/>
      <c r="AU13" s="150"/>
      <c r="AV13" s="150"/>
      <c r="AW13" s="151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CB13" s="40"/>
      <c r="CC13" s="40"/>
      <c r="CD13" s="40"/>
      <c r="CE13" s="40"/>
      <c r="CF13" s="40"/>
      <c r="CG13" s="40"/>
      <c r="CJ13" s="40"/>
    </row>
    <row r="14" spans="1:88" ht="12.75" customHeight="1" x14ac:dyDescent="0.3">
      <c r="A14" s="113"/>
      <c r="B14" s="113"/>
      <c r="C14" s="113"/>
      <c r="D14" s="113"/>
      <c r="E14" s="113"/>
      <c r="F14" s="114"/>
      <c r="G14" s="152"/>
      <c r="H14" s="153"/>
      <c r="I14" s="153"/>
      <c r="J14" s="153"/>
      <c r="K14" s="153"/>
      <c r="L14" s="153"/>
      <c r="M14" s="153"/>
      <c r="N14" s="153"/>
      <c r="O14" s="153"/>
      <c r="P14" s="153"/>
      <c r="Q14" s="153"/>
      <c r="R14" s="153"/>
      <c r="S14" s="153"/>
      <c r="T14" s="153"/>
      <c r="U14" s="153"/>
      <c r="V14" s="153"/>
      <c r="W14" s="153"/>
      <c r="X14" s="153"/>
      <c r="Y14" s="154"/>
      <c r="Z14" s="114"/>
      <c r="AA14" s="114"/>
      <c r="AB14" s="114"/>
      <c r="AC14" s="114"/>
      <c r="AD14" s="114"/>
      <c r="AE14" s="152"/>
      <c r="AF14" s="153"/>
      <c r="AG14" s="153"/>
      <c r="AH14" s="153"/>
      <c r="AI14" s="153"/>
      <c r="AJ14" s="153"/>
      <c r="AK14" s="153"/>
      <c r="AL14" s="153"/>
      <c r="AM14" s="153"/>
      <c r="AN14" s="153"/>
      <c r="AO14" s="153"/>
      <c r="AP14" s="153"/>
      <c r="AQ14" s="153"/>
      <c r="AR14" s="153"/>
      <c r="AS14" s="153"/>
      <c r="AT14" s="153"/>
      <c r="AU14" s="153"/>
      <c r="AV14" s="153"/>
      <c r="AW14" s="154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CB14" s="40"/>
      <c r="CC14" s="40"/>
      <c r="CD14" s="40"/>
      <c r="CE14" s="40"/>
      <c r="CF14" s="40"/>
      <c r="CG14" s="40"/>
      <c r="CJ14" s="40"/>
    </row>
    <row r="15" spans="1:88" ht="10.5" customHeight="1" x14ac:dyDescent="0.3">
      <c r="A15" s="5"/>
      <c r="G15" s="5"/>
      <c r="CA15" s="42">
        <f>BU16+30</f>
        <v>45931</v>
      </c>
      <c r="CB15" s="40"/>
      <c r="CC15" s="40"/>
      <c r="CD15" s="40"/>
      <c r="CE15" s="40"/>
      <c r="CF15" s="40"/>
      <c r="CG15" s="40" t="str">
        <f>IF(CD8&lt;&gt;""," au "&amp;DAY(CE8)&amp;"/"&amp;MONTH(CE8)&amp;"/"&amp;YEAR(CE8),"")</f>
        <v/>
      </c>
    </row>
    <row r="16" spans="1:88" ht="17.25" hidden="1" customHeight="1" x14ac:dyDescent="0.3">
      <c r="A16" s="6">
        <f>BU5</f>
        <v>45536</v>
      </c>
      <c r="B16" s="7"/>
      <c r="C16" s="8"/>
      <c r="D16" s="9"/>
      <c r="E16" s="103"/>
      <c r="F16" s="9">
        <f>YEAR(BU5)</f>
        <v>2024</v>
      </c>
      <c r="G16" s="126">
        <f>IF(AND(MONTH(A16)=2,OR(YEAR(A16)=2016,YEAR(A16)=2020,YEAR(A16)=2024)),A16+29,IF(OR(MONTH(A16)=1,MONTH(A16)=3,MONTH(A16)=5,MONTH(A16)=7,MONTH(A16)=8,MONTH(A16)=10,MONTH(A16)=12),A16+31,IF(MONTH(A16)=2,A16+28,A16+30)))</f>
        <v>45566</v>
      </c>
      <c r="H16" s="129"/>
      <c r="I16" s="130"/>
      <c r="J16" s="9"/>
      <c r="K16" s="103"/>
      <c r="L16" s="9">
        <f>YEAR(BU7)</f>
        <v>2025</v>
      </c>
      <c r="M16" s="126">
        <f>IF(AND(MONTH(G16)=2,OR(YEAR(G16)=2016,YEAR(G16)=2020,YEAR(G16)=2024)),G16+29,IF(OR(MONTH(G16)=1,MONTH(G16)=3,MONTH(G16)=5,MONTH(G16)=7,MONTH(G16)=8,MONTH(G16)=10,MONTH(G16)=12),G16+31,IF(MONTH(G16)=2,G16+28,G16+30)))</f>
        <v>45597</v>
      </c>
      <c r="N16" s="127"/>
      <c r="O16" s="128"/>
      <c r="P16" s="9"/>
      <c r="Q16" s="103"/>
      <c r="R16" s="9"/>
      <c r="S16" s="126">
        <f>IF(AND(MONTH(M16)=2,OR(YEAR(M16)=2016,YEAR(M16)=2020,YEAR(M16)=2024)),M16+29,IF(OR(MONTH(M16)=1,MONTH(M16)=3,MONTH(M16)=5,MONTH(M16)=7,MONTH(M16)=8,MONTH(M16)=10,MONTH(M16)=12),M16+31,IF(MONTH(M16)=2,M16+28,M16+30)))</f>
        <v>45627</v>
      </c>
      <c r="T16" s="127"/>
      <c r="U16" s="128"/>
      <c r="V16" s="9"/>
      <c r="W16" s="103"/>
      <c r="X16" s="9"/>
      <c r="Y16" s="126">
        <f>IF(AND(MONTH(S16)=2,OR(YEAR(S16)=2016,YEAR(S16)=2020,YEAR(S16)=2024)),S16+29,IF(OR(MONTH(S16)=1,MONTH(S16)=3,MONTH(S16)=5,MONTH(S16)=7,MONTH(S16)=8,MONTH(S16)=10,MONTH(S16)=12),S16+31,IF(MONTH(S16)=2,S16+28,S16+30)))</f>
        <v>45658</v>
      </c>
      <c r="Z16" s="127"/>
      <c r="AA16" s="128"/>
      <c r="AB16" s="9"/>
      <c r="AC16" s="103"/>
      <c r="AD16" s="9"/>
      <c r="AE16" s="126">
        <f>IF(AND(MONTH(Y16)=2,OR(YEAR(Y16)=2016,YEAR(Y16)=2020,YEAR(Y16)=2024)),Y16+29,IF(OR(MONTH(Y16)=1,MONTH(Y16)=3,MONTH(Y16)=5,MONTH(Y16)=7,MONTH(Y16)=8,MONTH(Y16)=10,MONTH(Y16)=12),Y16+31,IF(MONTH(Y16)=2,Y16+28,Y16+30)))</f>
        <v>45689</v>
      </c>
      <c r="AF16" s="127"/>
      <c r="AG16" s="128"/>
      <c r="AH16" s="9"/>
      <c r="AI16" s="103"/>
      <c r="AJ16" s="9"/>
      <c r="AK16" s="126">
        <f>IF(AND(MONTH(AE16)=2,OR(YEAR(AE16)=2016,YEAR(AE16)=2020,YEAR(AE16)=2024)),AE16+29,IF(OR(MONTH(AE16)=1,MONTH(AE16)=3,MONTH(AE16)=5,MONTH(AE16)=7,MONTH(AE16)=8,MONTH(AE16)=10,MONTH(AE16)=12),AE16+31,IF(MONTH(AE16)=2,AE16+28,AE16+30)))</f>
        <v>45717</v>
      </c>
      <c r="AL16" s="127"/>
      <c r="AM16" s="128"/>
      <c r="AN16" s="9"/>
      <c r="AO16" s="103"/>
      <c r="AP16" s="9"/>
      <c r="AQ16" s="126">
        <f>IF(AND(MONTH(AK16)=2,OR(YEAR(AK16)=2016,YEAR(AK16)=2020,YEAR(AK16)=2024)),AK16+29,IF(OR(MONTH(AK16)=1,MONTH(AK16)=3,MONTH(AK16)=5,MONTH(AK16)=7,MONTH(AK16)=8,MONTH(AK16)=10,MONTH(AK16)=12),AK16+31,IF(MONTH(AK16)=2,AK16+28,AK16+30)))</f>
        <v>45748</v>
      </c>
      <c r="AR16" s="127"/>
      <c r="AS16" s="128"/>
      <c r="AT16" s="9"/>
      <c r="AU16" s="103"/>
      <c r="AV16" s="9"/>
      <c r="AW16" s="126">
        <f>IF(AND(MONTH(AQ16)=2,OR(YEAR(AQ16)=2016,YEAR(AQ16)=2020,YEAR(AQ3)=2024)),AQ16+29,IF(OR(MONTH(AQ16)=1,MONTH(AQ16)=3,MONTH(AQ16)=5,MONTH(AQ16)=7,MONTH(AQ16)=8,MONTH(AQ16)=10,MONTH(AQ16)=12),AQ16+31,IF(MONTH(AQ16)=2,AQ16+28,AQ16+30)))</f>
        <v>45778</v>
      </c>
      <c r="AX16" s="127"/>
      <c r="AY16" s="128"/>
      <c r="AZ16" s="95"/>
      <c r="BA16" s="103"/>
      <c r="BB16" s="95"/>
      <c r="BC16" s="126">
        <f>IF(AND(MONTH(AW16)=2,OR(YEAR(AW16)=2016,YEAR(AW16)=2020,YEAR(AW16)=2024)),AW16+29,IF(OR(MONTH(AW16)=1,MONTH(AW16)=3,MONTH(AW16)=5,MONTH(AW16)=7,MONTH(AW16)=8,MONTH(AW16)=10,MONTH(AW16)=12),AW16+31,IF(MONTH(AW16)=2,AW16+28,AW16+30)))</f>
        <v>45809</v>
      </c>
      <c r="BD16" s="127"/>
      <c r="BE16" s="128"/>
      <c r="BF16" s="9"/>
      <c r="BG16" s="103"/>
      <c r="BH16" s="9"/>
      <c r="BI16" s="126">
        <f>IF(AND(MONTH(BC16)=2,OR(YEAR(BC16)=2016,YEAR(BC16)=2020,YEAR(BC16)=2024)),BC16+29,IF(OR(MONTH(BC16)=1,MONTH(BC16)=3,MONTH(BC16)=5,MONTH(BC16)=7,MONTH(BC16)=8,MONTH(BC16)=10,MONTH(BC16)=12),BC16+31,IF(MONTH(BC16)=2,BC16+28,BC16+30)))</f>
        <v>45839</v>
      </c>
      <c r="BJ16" s="127"/>
      <c r="BK16" s="128"/>
      <c r="BL16" s="9"/>
      <c r="BM16" s="103"/>
      <c r="BN16" s="9"/>
      <c r="BO16" s="126">
        <f>IF(AND(MONTH(BI16)=2,OR(YEAR(BI16)=2016,YEAR(BI16)=2020,YEAR(BI16)=2024)),BI16+29,IF(OR(MONTH(BI16)=1,MONTH(BI16)=3,MONTH(BI16)=5,MONTH(BI16)=7,MONTH(BI16)=8,MONTH(BI16)=10,MONTH(BI16)=12),BI16+31,IF(MONTH(BI16)=2,BI16+28,BI16+30)))</f>
        <v>45870</v>
      </c>
      <c r="BP16" s="127"/>
      <c r="BQ16" s="128"/>
      <c r="BR16" s="9"/>
      <c r="BS16" s="103"/>
      <c r="BT16" s="9"/>
      <c r="BU16" s="126">
        <f>IF(AND(MONTH(BO16)=2,OR(YEAR(BO16)=2016,YEAR(BO16)=2020,YEAR(BO16)=2024)),BO16+29,IF(OR(MONTH(BO16)=1,MONTH(BO16)=3,MONTH(BO16)=5,MONTH(BO16)=7,MONTH(BO16)=8,MONTH(BO16)=10,MONTH(BO16)=12),BO16+31,IF(MONTH(BO16)=2,BO16+28,BO16+30)))</f>
        <v>45901</v>
      </c>
      <c r="BV16" s="127"/>
      <c r="BW16" s="128"/>
      <c r="BX16" s="28"/>
      <c r="BY16" s="103"/>
      <c r="BZ16" s="28"/>
      <c r="CB16" s="40"/>
      <c r="CC16" s="40"/>
      <c r="CD16" s="40"/>
      <c r="CE16" s="40"/>
      <c r="CF16" s="40"/>
      <c r="CG16" s="40" t="str">
        <f>IF(CD9&lt;&gt;""," au "&amp;DAY(CE9)&amp;"/"&amp;MONTH(CE9)&amp;"/"&amp;YEAR(CE9),"")</f>
        <v/>
      </c>
    </row>
    <row r="17" spans="1:88" ht="12.75" customHeight="1" x14ac:dyDescent="0.3">
      <c r="A17" s="131">
        <f>YEAR(A16)</f>
        <v>2024</v>
      </c>
      <c r="B17" s="132"/>
      <c r="C17" s="132"/>
      <c r="D17" s="132"/>
      <c r="E17" s="132"/>
      <c r="F17" s="133"/>
      <c r="G17" s="131">
        <f>YEAR(G16)</f>
        <v>2024</v>
      </c>
      <c r="H17" s="132"/>
      <c r="I17" s="132"/>
      <c r="J17" s="132"/>
      <c r="K17" s="132"/>
      <c r="L17" s="133"/>
      <c r="M17" s="131">
        <f>YEAR(M16)</f>
        <v>2024</v>
      </c>
      <c r="N17" s="132"/>
      <c r="O17" s="132"/>
      <c r="P17" s="132"/>
      <c r="Q17" s="132"/>
      <c r="R17" s="133"/>
      <c r="S17" s="131">
        <f>YEAR(S16)</f>
        <v>2024</v>
      </c>
      <c r="T17" s="132"/>
      <c r="U17" s="132"/>
      <c r="V17" s="132"/>
      <c r="W17" s="132"/>
      <c r="X17" s="133"/>
      <c r="Y17" s="131">
        <f>YEAR(Y16)</f>
        <v>2025</v>
      </c>
      <c r="Z17" s="132"/>
      <c r="AA17" s="132"/>
      <c r="AB17" s="132"/>
      <c r="AC17" s="132"/>
      <c r="AD17" s="133"/>
      <c r="AE17" s="131">
        <f>YEAR(AE16)</f>
        <v>2025</v>
      </c>
      <c r="AF17" s="132"/>
      <c r="AG17" s="132"/>
      <c r="AH17" s="132"/>
      <c r="AI17" s="132"/>
      <c r="AJ17" s="133"/>
      <c r="AK17" s="131">
        <f>YEAR(AK16)</f>
        <v>2025</v>
      </c>
      <c r="AL17" s="132"/>
      <c r="AM17" s="132"/>
      <c r="AN17" s="132"/>
      <c r="AO17" s="132"/>
      <c r="AP17" s="133"/>
      <c r="AQ17" s="131">
        <f>YEAR(AQ16)</f>
        <v>2025</v>
      </c>
      <c r="AR17" s="132"/>
      <c r="AS17" s="132"/>
      <c r="AT17" s="132"/>
      <c r="AU17" s="132"/>
      <c r="AV17" s="133"/>
      <c r="AW17" s="131">
        <f>YEAR(AW16)</f>
        <v>2025</v>
      </c>
      <c r="AX17" s="132"/>
      <c r="AY17" s="132"/>
      <c r="AZ17" s="132"/>
      <c r="BA17" s="132"/>
      <c r="BB17" s="133"/>
      <c r="BC17" s="131">
        <f>YEAR(BC16)</f>
        <v>2025</v>
      </c>
      <c r="BD17" s="132"/>
      <c r="BE17" s="132"/>
      <c r="BF17" s="132"/>
      <c r="BG17" s="132"/>
      <c r="BH17" s="133"/>
      <c r="BI17" s="131">
        <f>YEAR(BI16)</f>
        <v>2025</v>
      </c>
      <c r="BJ17" s="132"/>
      <c r="BK17" s="132"/>
      <c r="BL17" s="132"/>
      <c r="BM17" s="132"/>
      <c r="BN17" s="133"/>
      <c r="BO17" s="131">
        <f>YEAR(BO16)</f>
        <v>2025</v>
      </c>
      <c r="BP17" s="132"/>
      <c r="BQ17" s="132"/>
      <c r="BR17" s="132"/>
      <c r="BS17" s="132"/>
      <c r="BT17" s="133"/>
      <c r="BU17" s="131">
        <f>YEAR(BU16)</f>
        <v>2025</v>
      </c>
      <c r="BV17" s="132"/>
      <c r="BW17" s="132"/>
      <c r="BX17" s="132"/>
      <c r="BY17" s="132"/>
      <c r="BZ17" s="133"/>
      <c r="CB17" s="40"/>
      <c r="CC17" s="40" t="str">
        <f>"3. Indiquer les jours de congés du salarié par un C dans les cases vierges"&amp;IF(AP3="CDI Intermittent"," et les périodes d'intermittence par un I","")</f>
        <v>3. Indiquer les jours de congés du salarié par un C dans les cases vierges</v>
      </c>
      <c r="CD17" s="40"/>
      <c r="CE17" s="40"/>
      <c r="CF17" s="40"/>
      <c r="CG17" s="40"/>
    </row>
    <row r="18" spans="1:88" x14ac:dyDescent="0.3">
      <c r="A18" s="123">
        <f>A16</f>
        <v>45536</v>
      </c>
      <c r="B18" s="124"/>
      <c r="C18" s="124"/>
      <c r="D18" s="124"/>
      <c r="E18" s="124"/>
      <c r="F18" s="125"/>
      <c r="G18" s="123">
        <f>G16</f>
        <v>45566</v>
      </c>
      <c r="H18" s="124"/>
      <c r="I18" s="124"/>
      <c r="J18" s="124"/>
      <c r="K18" s="124"/>
      <c r="L18" s="125"/>
      <c r="M18" s="123">
        <f>M16</f>
        <v>45597</v>
      </c>
      <c r="N18" s="124"/>
      <c r="O18" s="124"/>
      <c r="P18" s="124"/>
      <c r="Q18" s="124"/>
      <c r="R18" s="125"/>
      <c r="S18" s="123">
        <f>S16</f>
        <v>45627</v>
      </c>
      <c r="T18" s="124"/>
      <c r="U18" s="124"/>
      <c r="V18" s="124"/>
      <c r="W18" s="124"/>
      <c r="X18" s="125"/>
      <c r="Y18" s="123">
        <f>Y16</f>
        <v>45658</v>
      </c>
      <c r="Z18" s="124"/>
      <c r="AA18" s="124"/>
      <c r="AB18" s="124"/>
      <c r="AC18" s="124"/>
      <c r="AD18" s="125"/>
      <c r="AE18" s="123">
        <f>AE16</f>
        <v>45689</v>
      </c>
      <c r="AF18" s="124"/>
      <c r="AG18" s="124"/>
      <c r="AH18" s="124"/>
      <c r="AI18" s="124"/>
      <c r="AJ18" s="125"/>
      <c r="AK18" s="123">
        <f>AK16</f>
        <v>45717</v>
      </c>
      <c r="AL18" s="124"/>
      <c r="AM18" s="124"/>
      <c r="AN18" s="124"/>
      <c r="AO18" s="124"/>
      <c r="AP18" s="125"/>
      <c r="AQ18" s="123">
        <f>AQ16</f>
        <v>45748</v>
      </c>
      <c r="AR18" s="124"/>
      <c r="AS18" s="124"/>
      <c r="AT18" s="124"/>
      <c r="AU18" s="124"/>
      <c r="AV18" s="125"/>
      <c r="AW18" s="123">
        <f>AW16</f>
        <v>45778</v>
      </c>
      <c r="AX18" s="124"/>
      <c r="AY18" s="124"/>
      <c r="AZ18" s="124"/>
      <c r="BA18" s="124"/>
      <c r="BB18" s="125"/>
      <c r="BC18" s="123">
        <f>BC16</f>
        <v>45809</v>
      </c>
      <c r="BD18" s="124"/>
      <c r="BE18" s="124"/>
      <c r="BF18" s="124"/>
      <c r="BG18" s="124"/>
      <c r="BH18" s="125"/>
      <c r="BI18" s="123">
        <f>BI16</f>
        <v>45839</v>
      </c>
      <c r="BJ18" s="124"/>
      <c r="BK18" s="124"/>
      <c r="BL18" s="124"/>
      <c r="BM18" s="124"/>
      <c r="BN18" s="125"/>
      <c r="BO18" s="123">
        <f>BO16</f>
        <v>45870</v>
      </c>
      <c r="BP18" s="124"/>
      <c r="BQ18" s="124"/>
      <c r="BR18" s="124"/>
      <c r="BS18" s="124"/>
      <c r="BT18" s="125"/>
      <c r="BU18" s="123">
        <f>BU16</f>
        <v>45901</v>
      </c>
      <c r="BV18" s="124"/>
      <c r="BW18" s="124"/>
      <c r="BX18" s="124"/>
      <c r="BY18" s="124"/>
      <c r="BZ18" s="125"/>
      <c r="CB18" s="40"/>
      <c r="CC18" s="40"/>
      <c r="CD18" s="40"/>
      <c r="CE18" s="40"/>
      <c r="CF18" s="40"/>
      <c r="CG18" s="40"/>
    </row>
    <row r="19" spans="1:88" s="110" customFormat="1" ht="26" x14ac:dyDescent="0.3">
      <c r="A19" s="108"/>
      <c r="B19" s="109"/>
      <c r="C19" s="109"/>
      <c r="D19" s="109"/>
      <c r="E19" s="118" t="s">
        <v>45</v>
      </c>
      <c r="F19" s="117" t="s">
        <v>46</v>
      </c>
      <c r="G19" s="108"/>
      <c r="H19" s="109"/>
      <c r="I19" s="109"/>
      <c r="J19" s="109"/>
      <c r="K19" s="118" t="str">
        <f>E19</f>
        <v>Réunion</v>
      </c>
      <c r="L19" s="117" t="str">
        <f>F19</f>
        <v>Atelier</v>
      </c>
      <c r="M19" s="108"/>
      <c r="N19" s="109"/>
      <c r="O19" s="109"/>
      <c r="P19" s="109"/>
      <c r="Q19" s="118" t="str">
        <f>K19</f>
        <v>Réunion</v>
      </c>
      <c r="R19" s="117" t="str">
        <f>L19</f>
        <v>Atelier</v>
      </c>
      <c r="S19" s="108"/>
      <c r="T19" s="109"/>
      <c r="U19" s="109"/>
      <c r="V19" s="109"/>
      <c r="W19" s="118" t="str">
        <f>Q19</f>
        <v>Réunion</v>
      </c>
      <c r="X19" s="117" t="str">
        <f>R19</f>
        <v>Atelier</v>
      </c>
      <c r="Y19" s="108"/>
      <c r="Z19" s="109"/>
      <c r="AA19" s="109"/>
      <c r="AB19" s="109"/>
      <c r="AC19" s="118" t="str">
        <f>W19</f>
        <v>Réunion</v>
      </c>
      <c r="AD19" s="117" t="str">
        <f>X19</f>
        <v>Atelier</v>
      </c>
      <c r="AE19" s="108"/>
      <c r="AF19" s="109"/>
      <c r="AG19" s="109"/>
      <c r="AH19" s="109"/>
      <c r="AI19" s="118" t="str">
        <f>AC19</f>
        <v>Réunion</v>
      </c>
      <c r="AJ19" s="117" t="str">
        <f>AD19</f>
        <v>Atelier</v>
      </c>
      <c r="AK19" s="108"/>
      <c r="AL19" s="109"/>
      <c r="AM19" s="109"/>
      <c r="AN19" s="109"/>
      <c r="AO19" s="118" t="str">
        <f>AI19</f>
        <v>Réunion</v>
      </c>
      <c r="AP19" s="117" t="str">
        <f>AJ19</f>
        <v>Atelier</v>
      </c>
      <c r="AQ19" s="108"/>
      <c r="AR19" s="109"/>
      <c r="AS19" s="109"/>
      <c r="AT19" s="109"/>
      <c r="AU19" s="118" t="str">
        <f>AO19</f>
        <v>Réunion</v>
      </c>
      <c r="AV19" s="117" t="str">
        <f>AP19</f>
        <v>Atelier</v>
      </c>
      <c r="AW19" s="108"/>
      <c r="AX19" s="109"/>
      <c r="AY19" s="109"/>
      <c r="AZ19" s="109"/>
      <c r="BA19" s="118" t="str">
        <f>AU19</f>
        <v>Réunion</v>
      </c>
      <c r="BB19" s="117" t="str">
        <f>AV19</f>
        <v>Atelier</v>
      </c>
      <c r="BC19" s="108"/>
      <c r="BD19" s="109"/>
      <c r="BE19" s="109"/>
      <c r="BF19" s="109"/>
      <c r="BG19" s="118" t="str">
        <f>BA19</f>
        <v>Réunion</v>
      </c>
      <c r="BH19" s="117" t="str">
        <f>BB19</f>
        <v>Atelier</v>
      </c>
      <c r="BI19" s="108"/>
      <c r="BJ19" s="109"/>
      <c r="BK19" s="109"/>
      <c r="BL19" s="109"/>
      <c r="BM19" s="118" t="str">
        <f>BG19</f>
        <v>Réunion</v>
      </c>
      <c r="BN19" s="117" t="str">
        <f>BH19</f>
        <v>Atelier</v>
      </c>
      <c r="BO19" s="108"/>
      <c r="BP19" s="109"/>
      <c r="BQ19" s="109"/>
      <c r="BR19" s="109"/>
      <c r="BS19" s="118" t="str">
        <f>BM19</f>
        <v>Réunion</v>
      </c>
      <c r="BT19" s="117" t="str">
        <f>BN19</f>
        <v>Atelier</v>
      </c>
      <c r="BU19" s="108"/>
      <c r="BV19" s="109"/>
      <c r="BW19" s="109"/>
      <c r="BX19" s="109"/>
      <c r="BY19" s="118" t="str">
        <f>BS19</f>
        <v>Réunion</v>
      </c>
      <c r="BZ19" s="117" t="str">
        <f>BT19</f>
        <v>Atelier</v>
      </c>
      <c r="CB19" s="40"/>
      <c r="CC19" s="40"/>
      <c r="CD19" s="40"/>
      <c r="CE19" s="40"/>
      <c r="CF19" s="40"/>
      <c r="CG19" s="40"/>
      <c r="CI19" s="111"/>
      <c r="CJ19" s="112"/>
    </row>
    <row r="20" spans="1:88" x14ac:dyDescent="0.3">
      <c r="A20" s="25" t="str">
        <f>IF(WEEKDAY(A16)=1,"D",IF(WEEKDAY(A16)=2,"L",IF(WEEKDAY(A16)=3,"Ma",IF(WEEKDAY(A16)=4,"Me",IF(WEEKDAY(A16)=5,"J",IF(WEEKDAY(A16)=6,"V","S"))))))</f>
        <v>D</v>
      </c>
      <c r="B20" s="26">
        <v>1</v>
      </c>
      <c r="C20" s="10">
        <f>A16</f>
        <v>45536</v>
      </c>
      <c r="D20" s="11" t="str">
        <f>IF(A20="","",IFERROR(VLOOKUP(C20,Paramétrage!$A$18:$D$393,4,FALSE),0))</f>
        <v>V</v>
      </c>
      <c r="E20" s="115"/>
      <c r="F20" s="12"/>
      <c r="G20" s="26" t="str">
        <f>IF(WEEKDAY(G16)=1,"D",IF(WEEKDAY(G16)=2,"L",IF(WEEKDAY(G16)=3,"Ma",IF(WEEKDAY(G16)=4,"Me",IF(WEEKDAY(G16)=5,"J",IF(WEEKDAY(G16)=6,"V","S"))))))</f>
        <v>Ma</v>
      </c>
      <c r="H20" s="26">
        <v>1</v>
      </c>
      <c r="I20" s="10">
        <f>G16</f>
        <v>45566</v>
      </c>
      <c r="J20" s="11" t="str">
        <f>IF(G20="","",IFERROR(VLOOKUP(I20,Paramétrage!$A$18:$D$393,4,FALSE),0))</f>
        <v/>
      </c>
      <c r="K20" s="115"/>
      <c r="L20" s="12"/>
      <c r="M20" s="26" t="str">
        <f>IF(WEEKDAY(M16)=1,"D",IF(WEEKDAY(M16)=2,"L",IF(WEEKDAY(M16)=3,"Ma",IF(WEEKDAY(M16)=4,"Me",IF(WEEKDAY(M16)=5,"J",IF(WEEKDAY(M16)=6,"V","S"))))))</f>
        <v>V</v>
      </c>
      <c r="N20" s="26">
        <v>1</v>
      </c>
      <c r="O20" s="10">
        <f>M16</f>
        <v>45597</v>
      </c>
      <c r="P20" s="11" t="str">
        <f>IF(M20="","",IFERROR(VLOOKUP(O20,Paramétrage!$A$18:$D$393,4,FALSE),0))</f>
        <v>F</v>
      </c>
      <c r="Q20" s="115"/>
      <c r="R20" s="12"/>
      <c r="S20" s="26" t="str">
        <f>IF(WEEKDAY(S16)=1,"D",IF(WEEKDAY(S16)=2,"L",IF(WEEKDAY(S16)=3,"Ma",IF(WEEKDAY(S16)=4,"Me",IF(WEEKDAY(S16)=5,"J",IF(WEEKDAY(S16)=6,"V","S"))))))</f>
        <v>D</v>
      </c>
      <c r="T20" s="26">
        <v>1</v>
      </c>
      <c r="U20" s="10">
        <f>S16</f>
        <v>45627</v>
      </c>
      <c r="V20" s="11" t="str">
        <f>IF(S20="","",IFERROR(VLOOKUP(U20,Paramétrage!$A$18:$D$393,4,FALSE),0))</f>
        <v/>
      </c>
      <c r="W20" s="115"/>
      <c r="X20" s="12"/>
      <c r="Y20" s="26" t="str">
        <f>IF(WEEKDAY(Y16)=1,"D",IF(WEEKDAY(Y16)=2,"L",IF(WEEKDAY(Y16)=3,"Ma",IF(WEEKDAY(Y16)=4,"Me",IF(WEEKDAY(Y16)=5,"J",IF(WEEKDAY(Y16)=6,"V","S"))))))</f>
        <v>Me</v>
      </c>
      <c r="Z20" s="26">
        <v>1</v>
      </c>
      <c r="AA20" s="10">
        <f>Y16</f>
        <v>45658</v>
      </c>
      <c r="AB20" s="11" t="str">
        <f>IF(Y20="","",IFERROR(VLOOKUP(AA20,Paramétrage!$A$18:$D$393,4,FALSE),0))</f>
        <v>F</v>
      </c>
      <c r="AC20" s="115"/>
      <c r="AD20" s="12"/>
      <c r="AE20" s="26" t="str">
        <f>IF(WEEKDAY(AE16)=1,"D",IF(WEEKDAY(AE16)=2,"L",IF(WEEKDAY(AE16)=3,"Ma",IF(WEEKDAY(AE16)=4,"Me",IF(WEEKDAY(AE16)=5,"J",IF(WEEKDAY(AE16)=6,"V","S"))))))</f>
        <v>S</v>
      </c>
      <c r="AF20" s="26">
        <v>1</v>
      </c>
      <c r="AG20" s="10">
        <f>AE16</f>
        <v>45689</v>
      </c>
      <c r="AH20" s="11" t="str">
        <f>IF(AE20="","",IFERROR(VLOOKUP(AG20,Paramétrage!$A$18:$D$393,4,FALSE),0))</f>
        <v/>
      </c>
      <c r="AI20" s="115"/>
      <c r="AJ20" s="12"/>
      <c r="AK20" s="26" t="str">
        <f>IF(WEEKDAY(AK16)=1,"D",IF(WEEKDAY(AK16)=2,"L",IF(WEEKDAY(AK16)=3,"Ma",IF(WEEKDAY(AK16)=4,"Me",IF(WEEKDAY(AK16)=5,"J",IF(WEEKDAY(AK16)=6,"V","S"))))))</f>
        <v>S</v>
      </c>
      <c r="AL20" s="26">
        <f>AL18+1</f>
        <v>1</v>
      </c>
      <c r="AM20" s="10">
        <f>AK16</f>
        <v>45717</v>
      </c>
      <c r="AN20" s="11" t="str">
        <f>IF(AK20="","",IFERROR(VLOOKUP(AM20,Paramétrage!$A$18:$D$393,4,FALSE),0))</f>
        <v>V</v>
      </c>
      <c r="AO20" s="115"/>
      <c r="AP20" s="12"/>
      <c r="AQ20" s="26" t="str">
        <f>IF(WEEKDAY(AQ16)=1,"D",IF(WEEKDAY(AQ16)=2,"L",IF(WEEKDAY(AQ16)=3,"Ma",IF(WEEKDAY(AQ16)=4,"Me",IF(WEEKDAY(AQ16)=5,"J",IF(WEEKDAY(AQ16)=6,"V","S"))))))</f>
        <v>Ma</v>
      </c>
      <c r="AR20" s="26">
        <f>AR18+1</f>
        <v>1</v>
      </c>
      <c r="AS20" s="10">
        <f>AQ16</f>
        <v>45748</v>
      </c>
      <c r="AT20" s="11" t="str">
        <f>IF(AQ20="","",IFERROR(VLOOKUP(AS20,Paramétrage!$A$18:$D$393,4,FALSE),0))</f>
        <v/>
      </c>
      <c r="AU20" s="115"/>
      <c r="AV20" s="12"/>
      <c r="AW20" s="26" t="str">
        <f>IF(WEEKDAY(AW16)=1,"D",IF(WEEKDAY(AW16)=2,"L",IF(WEEKDAY(AW16)=3,"Ma",IF(WEEKDAY(AW16)=4,"Me",IF(WEEKDAY(AW16)=5,"J",IF(WEEKDAY(AW16)=6,"V","S"))))))</f>
        <v>J</v>
      </c>
      <c r="AX20" s="26">
        <f>AX18+1</f>
        <v>1</v>
      </c>
      <c r="AY20" s="10">
        <f>AW16</f>
        <v>45778</v>
      </c>
      <c r="AZ20" s="11" t="str">
        <f>IF(AW20="","",IFERROR(VLOOKUP(AY20,Paramétrage!$A$18:$D$393,4,FALSE),0))</f>
        <v>F</v>
      </c>
      <c r="BA20" s="115"/>
      <c r="BB20" s="12"/>
      <c r="BC20" s="26" t="str">
        <f>IF(WEEKDAY(BC16)=1,"D",IF(WEEKDAY(BC16)=2,"L",IF(WEEKDAY(BC16)=3,"Ma",IF(WEEKDAY(BC16)=4,"Me",IF(WEEKDAY(BC16)=5,"J",IF(WEEKDAY(BC16)=6,"V","S"))))))</f>
        <v>D</v>
      </c>
      <c r="BD20" s="26">
        <f>BD18+1</f>
        <v>1</v>
      </c>
      <c r="BE20" s="10">
        <f>BC16</f>
        <v>45809</v>
      </c>
      <c r="BF20" s="11" t="str">
        <f>IF(BC20="","",IFERROR(VLOOKUP(BE20,Paramétrage!$A$18:$D$393,4,FALSE),0))</f>
        <v/>
      </c>
      <c r="BG20" s="115"/>
      <c r="BH20" s="12"/>
      <c r="BI20" s="26" t="str">
        <f>IF(WEEKDAY(BI16)=1,"D",IF(WEEKDAY(BI16)=2,"L",IF(WEEKDAY(BI16)=3,"Ma",IF(WEEKDAY(BI16)=4,"Me",IF(WEEKDAY(BI16)=5,"J",IF(WEEKDAY(BI16)=6,"V","S"))))))</f>
        <v>Ma</v>
      </c>
      <c r="BJ20" s="26">
        <f>BJ18+1</f>
        <v>1</v>
      </c>
      <c r="BK20" s="10">
        <f>BI16</f>
        <v>45839</v>
      </c>
      <c r="BL20" s="11" t="str">
        <f>IF(BI20="","",IFERROR(VLOOKUP(BK20,Paramétrage!$A$18:$D$393,4,FALSE),0))</f>
        <v/>
      </c>
      <c r="BM20" s="115"/>
      <c r="BN20" s="12"/>
      <c r="BO20" s="26" t="str">
        <f>IF(WEEKDAY(BO16)=1,"D",IF(WEEKDAY(BO16)=2,"L",IF(WEEKDAY(BO16)=3,"Ma",IF(WEEKDAY(BO16)=4,"Me",IF(WEEKDAY(BO16)=5,"J",IF(WEEKDAY(BO16)=6,"V","S"))))))</f>
        <v>V</v>
      </c>
      <c r="BP20" s="26">
        <f>BP18+1</f>
        <v>1</v>
      </c>
      <c r="BQ20" s="10">
        <f>BO16</f>
        <v>45870</v>
      </c>
      <c r="BR20" s="11" t="str">
        <f>IF(BO20="","",IFERROR(VLOOKUP(BQ20,Paramétrage!$A$18:$D$393,4,FALSE),0))</f>
        <v>V</v>
      </c>
      <c r="BS20" s="115"/>
      <c r="BT20" s="12"/>
      <c r="BU20" s="26" t="str">
        <f>IF(WEEKDAY(BU16)=1,"D",IF(WEEKDAY(BU16)=2,"L",IF(WEEKDAY(BU16)=3,"Ma",IF(WEEKDAY(BU16)=4,"Me",IF(WEEKDAY(BU16)=5,"J",IF(WEEKDAY(BU16)=6,"V","S"))))))</f>
        <v>L</v>
      </c>
      <c r="BV20" s="26">
        <f>BV18+1</f>
        <v>1</v>
      </c>
      <c r="BW20" s="10">
        <f>BU16</f>
        <v>45901</v>
      </c>
      <c r="BX20" s="11" t="str">
        <f>IF(BU20="","",IFERROR(VLOOKUP(BW20,Paramétrage!$A$18:$D$393,4,FALSE),0))</f>
        <v/>
      </c>
      <c r="BY20" s="115"/>
      <c r="BZ20" s="12"/>
      <c r="CB20" s="40"/>
      <c r="CC20" s="40"/>
      <c r="CD20" s="40"/>
      <c r="CE20" s="40"/>
      <c r="CF20" s="40"/>
      <c r="CG20" s="40"/>
    </row>
    <row r="21" spans="1:88" ht="12.75" customHeight="1" x14ac:dyDescent="0.3">
      <c r="A21" s="26" t="str">
        <f t="shared" ref="A21:A26" si="0">IF(A20="D","L",IF(A20="L","Ma",IF(A20="Ma","Me",IF(A20="Me","J",IF(A20="J","V",IF(A20="V","S","D"))))))</f>
        <v>L</v>
      </c>
      <c r="B21" s="26">
        <v>2</v>
      </c>
      <c r="C21" s="10">
        <f>C20+1</f>
        <v>45537</v>
      </c>
      <c r="D21" s="11" t="str">
        <f>IF(A21="","",IFERROR(VLOOKUP(C21,Paramétrage!$A$18:$D$393,4,FALSE),0))</f>
        <v/>
      </c>
      <c r="E21" s="115"/>
      <c r="F21" s="12"/>
      <c r="G21" s="26" t="str">
        <f t="shared" ref="G21:G26" si="1">IF(G20="D","L",IF(G20="L","Ma",IF(G20="Ma","Me",IF(G20="Me","J",IF(G20="J","V",IF(G20="V","S","D"))))))</f>
        <v>Me</v>
      </c>
      <c r="H21" s="26">
        <v>2</v>
      </c>
      <c r="I21" s="10">
        <f>I20+1</f>
        <v>45567</v>
      </c>
      <c r="J21" s="11" t="str">
        <f>IF(G21="","",IFERROR(VLOOKUP(I21,Paramétrage!$A$18:$D$393,4,FALSE),0))</f>
        <v/>
      </c>
      <c r="K21" s="115"/>
      <c r="L21" s="12"/>
      <c r="M21" s="26" t="str">
        <f t="shared" ref="M21:M26" si="2">IF(M20="D","L",IF(M20="L","Ma",IF(M20="Ma","Me",IF(M20="Me","J",IF(M20="J","V",IF(M20="V","S","D"))))))</f>
        <v>S</v>
      </c>
      <c r="N21" s="26">
        <v>2</v>
      </c>
      <c r="O21" s="10">
        <f>O20+1</f>
        <v>45598</v>
      </c>
      <c r="P21" s="11" t="str">
        <f>IF(M21="","",IFERROR(VLOOKUP(O21,Paramétrage!$A$18:$D$393,4,FALSE),0))</f>
        <v>V</v>
      </c>
      <c r="Q21" s="115"/>
      <c r="R21" s="12"/>
      <c r="S21" s="26" t="str">
        <f t="shared" ref="S21:S26" si="3">IF(S20="D","L",IF(S20="L","Ma",IF(S20="Ma","Me",IF(S20="Me","J",IF(S20="J","V",IF(S20="V","S","D"))))))</f>
        <v>L</v>
      </c>
      <c r="T21" s="26">
        <v>2</v>
      </c>
      <c r="U21" s="10">
        <f>U20+1</f>
        <v>45628</v>
      </c>
      <c r="V21" s="11" t="str">
        <f>IF(S21="","",IFERROR(VLOOKUP(U21,Paramétrage!$A$18:$D$393,4,FALSE),0))</f>
        <v/>
      </c>
      <c r="W21" s="115"/>
      <c r="X21" s="12"/>
      <c r="Y21" s="26" t="str">
        <f t="shared" ref="Y21:Y26" si="4">IF(Y20="D","L",IF(Y20="L","Ma",IF(Y20="Ma","Me",IF(Y20="Me","J",IF(Y20="J","V",IF(Y20="V","S","D"))))))</f>
        <v>J</v>
      </c>
      <c r="Z21" s="26">
        <v>2</v>
      </c>
      <c r="AA21" s="10">
        <f>AA20+1</f>
        <v>45659</v>
      </c>
      <c r="AB21" s="11" t="str">
        <f>IF(Y21="","",IFERROR(VLOOKUP(AA21,Paramétrage!$A$18:$D$393,4,FALSE),0))</f>
        <v>V</v>
      </c>
      <c r="AC21" s="115"/>
      <c r="AD21" s="12"/>
      <c r="AE21" s="26" t="str">
        <f t="shared" ref="AE21:AE26" si="5">IF(AE20="D","L",IF(AE20="L","Ma",IF(AE20="Ma","Me",IF(AE20="Me","J",IF(AE20="J","V",IF(AE20="V","S","D"))))))</f>
        <v>D</v>
      </c>
      <c r="AF21" s="26">
        <f>AF20+1</f>
        <v>2</v>
      </c>
      <c r="AG21" s="10">
        <f>AG20+1</f>
        <v>45690</v>
      </c>
      <c r="AH21" s="11" t="str">
        <f>IF(AE21="","",IFERROR(VLOOKUP(AG21,Paramétrage!$A$18:$D$393,4,FALSE),0))</f>
        <v/>
      </c>
      <c r="AI21" s="115"/>
      <c r="AJ21" s="12"/>
      <c r="AK21" s="26" t="str">
        <f t="shared" ref="AK21:AK26" si="6">IF(AK20="D","L",IF(AK20="L","Ma",IF(AK20="Ma","Me",IF(AK20="Me","J",IF(AK20="J","V",IF(AK20="V","S","D"))))))</f>
        <v>D</v>
      </c>
      <c r="AL21" s="26">
        <f t="shared" ref="AL21:AM46" si="7">AL20+1</f>
        <v>2</v>
      </c>
      <c r="AM21" s="10">
        <f>AM20+1</f>
        <v>45718</v>
      </c>
      <c r="AN21" s="11" t="str">
        <f>IF(AK21="","",IFERROR(VLOOKUP(AM21,Paramétrage!$A$18:$D$393,4,FALSE),0))</f>
        <v>V</v>
      </c>
      <c r="AO21" s="115"/>
      <c r="AP21" s="12"/>
      <c r="AQ21" s="26" t="str">
        <f t="shared" ref="AQ21:AQ26" si="8">IF(AQ20="D","L",IF(AQ20="L","Ma",IF(AQ20="Ma","Me",IF(AQ20="Me","J",IF(AQ20="J","V",IF(AQ20="V","S","D"))))))</f>
        <v>Me</v>
      </c>
      <c r="AR21" s="26">
        <f t="shared" ref="AR21:AS47" si="9">AR20+1</f>
        <v>2</v>
      </c>
      <c r="AS21" s="10">
        <f>AS20+1</f>
        <v>45749</v>
      </c>
      <c r="AT21" s="11" t="str">
        <f>IF(AQ21="","",IFERROR(VLOOKUP(AS21,Paramétrage!$A$18:$D$393,4,FALSE),0))</f>
        <v/>
      </c>
      <c r="AU21" s="115"/>
      <c r="AV21" s="12"/>
      <c r="AW21" s="26" t="str">
        <f t="shared" ref="AW21:AW26" si="10">IF(AW20="D","L",IF(AW20="L","Ma",IF(AW20="Ma","Me",IF(AW20="Me","J",IF(AW20="J","V",IF(AW20="V","S","D"))))))</f>
        <v>V</v>
      </c>
      <c r="AX21" s="26">
        <f t="shared" ref="AX21:AY47" si="11">AX20+1</f>
        <v>2</v>
      </c>
      <c r="AY21" s="10">
        <f>AY20+1</f>
        <v>45779</v>
      </c>
      <c r="AZ21" s="11" t="str">
        <f>IF(AW21="","",IFERROR(VLOOKUP(AY21,Paramétrage!$A$18:$D$393,4,FALSE),0))</f>
        <v/>
      </c>
      <c r="BA21" s="115"/>
      <c r="BB21" s="12"/>
      <c r="BC21" s="26" t="str">
        <f t="shared" ref="BC21:BC26" si="12">IF(BC20="D","L",IF(BC20="L","Ma",IF(BC20="Ma","Me",IF(BC20="Me","J",IF(BC20="J","V",IF(BC20="V","S","D"))))))</f>
        <v>L</v>
      </c>
      <c r="BD21" s="26">
        <f t="shared" ref="BD21:BE47" si="13">BD20+1</f>
        <v>2</v>
      </c>
      <c r="BE21" s="10">
        <f>BE20+1</f>
        <v>45810</v>
      </c>
      <c r="BF21" s="11" t="str">
        <f>IF(BC21="","",IFERROR(VLOOKUP(BE21,Paramétrage!$A$18:$D$393,4,FALSE),0))</f>
        <v/>
      </c>
      <c r="BG21" s="115"/>
      <c r="BH21" s="12"/>
      <c r="BI21" s="26" t="str">
        <f t="shared" ref="BI21:BI26" si="14">IF(BI20="D","L",IF(BI20="L","Ma",IF(BI20="Ma","Me",IF(BI20="Me","J",IF(BI20="J","V",IF(BI20="V","S","D"))))))</f>
        <v>Me</v>
      </c>
      <c r="BJ21" s="26">
        <f t="shared" ref="BJ21:BK47" si="15">BJ20+1</f>
        <v>2</v>
      </c>
      <c r="BK21" s="10">
        <f>BK20+1</f>
        <v>45840</v>
      </c>
      <c r="BL21" s="11" t="str">
        <f>IF(BI21="","",IFERROR(VLOOKUP(BK21,Paramétrage!$A$18:$D$393,4,FALSE),0))</f>
        <v/>
      </c>
      <c r="BM21" s="115"/>
      <c r="BN21" s="12"/>
      <c r="BO21" s="26" t="str">
        <f t="shared" ref="BO21:BO26" si="16">IF(BO20="D","L",IF(BO20="L","Ma",IF(BO20="Ma","Me",IF(BO20="Me","J",IF(BO20="J","V",IF(BO20="V","S","D"))))))</f>
        <v>S</v>
      </c>
      <c r="BP21" s="26">
        <f t="shared" ref="BP21:BQ47" si="17">BP20+1</f>
        <v>2</v>
      </c>
      <c r="BQ21" s="10">
        <f>BQ20+1</f>
        <v>45871</v>
      </c>
      <c r="BR21" s="11" t="str">
        <f>IF(BO21="","",IFERROR(VLOOKUP(BQ21,Paramétrage!$A$18:$D$393,4,FALSE),0))</f>
        <v>V</v>
      </c>
      <c r="BS21" s="115"/>
      <c r="BT21" s="12"/>
      <c r="BU21" s="26" t="str">
        <f t="shared" ref="BU21:BU47" si="18">IF(BU20="D","L",IF(BU20="L","Ma",IF(BU20="Ma","Me",IF(BU20="Me","J",IF(BU20="J","V",IF(BU20="V","S","D"))))))</f>
        <v>Ma</v>
      </c>
      <c r="BV21" s="26">
        <f t="shared" ref="BV21:BV47" si="19">BV20+1</f>
        <v>2</v>
      </c>
      <c r="BW21" s="10">
        <f t="shared" ref="BW21:BW50" si="20">BW20+1</f>
        <v>45902</v>
      </c>
      <c r="BX21" s="11" t="str">
        <f>IF(BU21="","",IFERROR(VLOOKUP(BW21,Paramétrage!$A$18:$D$393,4,FALSE),0))</f>
        <v/>
      </c>
      <c r="BY21" s="115"/>
      <c r="BZ21" s="12"/>
      <c r="CB21" s="40"/>
      <c r="CC21" s="40"/>
      <c r="CD21" s="40"/>
      <c r="CE21" s="40"/>
      <c r="CF21" s="40"/>
      <c r="CG21" s="40"/>
    </row>
    <row r="22" spans="1:88" x14ac:dyDescent="0.3">
      <c r="A22" s="26" t="str">
        <f t="shared" si="0"/>
        <v>Ma</v>
      </c>
      <c r="B22" s="26">
        <v>3</v>
      </c>
      <c r="C22" s="10">
        <f t="shared" ref="C22:C50" si="21">C21+1</f>
        <v>45538</v>
      </c>
      <c r="D22" s="11" t="str">
        <f>IF(A22="","",IFERROR(VLOOKUP(C22,Paramétrage!$A$18:$D$393,4,FALSE),0))</f>
        <v/>
      </c>
      <c r="E22" s="115"/>
      <c r="F22" s="12"/>
      <c r="G22" s="26" t="str">
        <f t="shared" si="1"/>
        <v>J</v>
      </c>
      <c r="H22" s="26">
        <v>3</v>
      </c>
      <c r="I22" s="10">
        <f t="shared" ref="I22:I50" si="22">I21+1</f>
        <v>45568</v>
      </c>
      <c r="J22" s="11" t="str">
        <f>IF(G22="","",IFERROR(VLOOKUP(I22,Paramétrage!$A$18:$D$393,4,FALSE),0))</f>
        <v/>
      </c>
      <c r="K22" s="115"/>
      <c r="L22" s="12"/>
      <c r="M22" s="26" t="str">
        <f t="shared" si="2"/>
        <v>D</v>
      </c>
      <c r="N22" s="26">
        <v>3</v>
      </c>
      <c r="O22" s="10">
        <f t="shared" ref="O22:O50" si="23">O21+1</f>
        <v>45599</v>
      </c>
      <c r="P22" s="11" t="str">
        <f>IF(M22="","",IFERROR(VLOOKUP(O22,Paramétrage!$A$18:$D$393,4,FALSE),0))</f>
        <v>V</v>
      </c>
      <c r="Q22" s="115"/>
      <c r="R22" s="12"/>
      <c r="S22" s="26" t="str">
        <f t="shared" si="3"/>
        <v>Ma</v>
      </c>
      <c r="T22" s="26">
        <v>3</v>
      </c>
      <c r="U22" s="10">
        <f t="shared" ref="U22:U50" si="24">U21+1</f>
        <v>45629</v>
      </c>
      <c r="V22" s="11" t="str">
        <f>IF(S22="","",IFERROR(VLOOKUP(U22,Paramétrage!$A$18:$D$393,4,FALSE),0))</f>
        <v/>
      </c>
      <c r="W22" s="115"/>
      <c r="X22" s="12"/>
      <c r="Y22" s="26" t="str">
        <f t="shared" si="4"/>
        <v>V</v>
      </c>
      <c r="Z22" s="26">
        <v>3</v>
      </c>
      <c r="AA22" s="10">
        <f t="shared" ref="AA22:AA50" si="25">AA21+1</f>
        <v>45660</v>
      </c>
      <c r="AB22" s="11" t="str">
        <f>IF(Y22="","",IFERROR(VLOOKUP(AA22,Paramétrage!$A$18:$D$393,4,FALSE),0))</f>
        <v>V</v>
      </c>
      <c r="AC22" s="115"/>
      <c r="AD22" s="12"/>
      <c r="AE22" s="26" t="str">
        <f t="shared" si="5"/>
        <v>L</v>
      </c>
      <c r="AF22" s="26">
        <f>AF21+1</f>
        <v>3</v>
      </c>
      <c r="AG22" s="10">
        <f t="shared" ref="AG22:AG50" si="26">AG21+1</f>
        <v>45691</v>
      </c>
      <c r="AH22" s="11" t="str">
        <f>IF(AE22="","",IFERROR(VLOOKUP(AG22,Paramétrage!$A$18:$D$393,4,FALSE),0))</f>
        <v/>
      </c>
      <c r="AI22" s="115"/>
      <c r="AJ22" s="12"/>
      <c r="AK22" s="26" t="str">
        <f t="shared" si="6"/>
        <v>L</v>
      </c>
      <c r="AL22" s="26">
        <f t="shared" si="7"/>
        <v>3</v>
      </c>
      <c r="AM22" s="10">
        <f t="shared" si="7"/>
        <v>45719</v>
      </c>
      <c r="AN22" s="11" t="str">
        <f>IF(AK22="","",IFERROR(VLOOKUP(AM22,Paramétrage!$A$18:$D$393,4,FALSE),0))</f>
        <v/>
      </c>
      <c r="AO22" s="115"/>
      <c r="AP22" s="12"/>
      <c r="AQ22" s="26" t="str">
        <f t="shared" si="8"/>
        <v>J</v>
      </c>
      <c r="AR22" s="26">
        <f t="shared" si="9"/>
        <v>3</v>
      </c>
      <c r="AS22" s="10">
        <f t="shared" si="9"/>
        <v>45750</v>
      </c>
      <c r="AT22" s="11" t="str">
        <f>IF(AQ22="","",IFERROR(VLOOKUP(AS22,Paramétrage!$A$18:$D$393,4,FALSE),0))</f>
        <v/>
      </c>
      <c r="AU22" s="115"/>
      <c r="AV22" s="12"/>
      <c r="AW22" s="26" t="str">
        <f t="shared" si="10"/>
        <v>S</v>
      </c>
      <c r="AX22" s="26">
        <f t="shared" si="11"/>
        <v>3</v>
      </c>
      <c r="AY22" s="10">
        <f t="shared" si="11"/>
        <v>45780</v>
      </c>
      <c r="AZ22" s="11" t="str">
        <f>IF(AW22="","",IFERROR(VLOOKUP(AY22,Paramétrage!$A$18:$D$393,4,FALSE),0))</f>
        <v/>
      </c>
      <c r="BA22" s="115"/>
      <c r="BB22" s="12"/>
      <c r="BC22" s="26" t="str">
        <f t="shared" si="12"/>
        <v>Ma</v>
      </c>
      <c r="BD22" s="26">
        <f t="shared" si="13"/>
        <v>3</v>
      </c>
      <c r="BE22" s="10">
        <f t="shared" si="13"/>
        <v>45811</v>
      </c>
      <c r="BF22" s="11" t="str">
        <f>IF(BC22="","",IFERROR(VLOOKUP(BE22,Paramétrage!$A$18:$D$393,4,FALSE),0))</f>
        <v/>
      </c>
      <c r="BG22" s="115"/>
      <c r="BH22" s="12"/>
      <c r="BI22" s="26" t="str">
        <f t="shared" si="14"/>
        <v>J</v>
      </c>
      <c r="BJ22" s="26">
        <f t="shared" si="15"/>
        <v>3</v>
      </c>
      <c r="BK22" s="10">
        <f t="shared" si="15"/>
        <v>45841</v>
      </c>
      <c r="BL22" s="11" t="str">
        <f>IF(BI22="","",IFERROR(VLOOKUP(BK22,Paramétrage!$A$18:$D$393,4,FALSE),0))</f>
        <v/>
      </c>
      <c r="BM22" s="115"/>
      <c r="BN22" s="12"/>
      <c r="BO22" s="26" t="str">
        <f t="shared" si="16"/>
        <v>D</v>
      </c>
      <c r="BP22" s="26">
        <f t="shared" si="17"/>
        <v>3</v>
      </c>
      <c r="BQ22" s="10">
        <f t="shared" si="17"/>
        <v>45872</v>
      </c>
      <c r="BR22" s="11" t="str">
        <f>IF(BO22="","",IFERROR(VLOOKUP(BQ22,Paramétrage!$A$18:$D$393,4,FALSE),0))</f>
        <v>V</v>
      </c>
      <c r="BS22" s="115"/>
      <c r="BT22" s="12"/>
      <c r="BU22" s="26" t="str">
        <f t="shared" si="18"/>
        <v>Me</v>
      </c>
      <c r="BV22" s="26">
        <f t="shared" si="19"/>
        <v>3</v>
      </c>
      <c r="BW22" s="10">
        <f t="shared" si="20"/>
        <v>45903</v>
      </c>
      <c r="BX22" s="11" t="str">
        <f>IF(BU22="","",IFERROR(VLOOKUP(BW22,Paramétrage!$A$18:$D$393,4,FALSE),0))</f>
        <v/>
      </c>
      <c r="BY22" s="115"/>
      <c r="BZ22" s="12"/>
      <c r="CB22" s="40"/>
      <c r="CC22" s="40"/>
      <c r="CD22" s="40"/>
      <c r="CE22" s="40"/>
      <c r="CF22" s="40"/>
      <c r="CG22" s="40"/>
    </row>
    <row r="23" spans="1:88" x14ac:dyDescent="0.3">
      <c r="A23" s="26" t="str">
        <f t="shared" si="0"/>
        <v>Me</v>
      </c>
      <c r="B23" s="26">
        <v>4</v>
      </c>
      <c r="C23" s="10">
        <f t="shared" si="21"/>
        <v>45539</v>
      </c>
      <c r="D23" s="11" t="str">
        <f>IF(A23="","",IFERROR(VLOOKUP(C23,Paramétrage!$A$18:$D$393,4,FALSE),0))</f>
        <v/>
      </c>
      <c r="E23" s="115"/>
      <c r="F23" s="12"/>
      <c r="G23" s="26" t="str">
        <f t="shared" si="1"/>
        <v>V</v>
      </c>
      <c r="H23" s="26">
        <v>4</v>
      </c>
      <c r="I23" s="10">
        <f t="shared" si="22"/>
        <v>45569</v>
      </c>
      <c r="J23" s="11" t="str">
        <f>IF(G23="","",IFERROR(VLOOKUP(I23,Paramétrage!$A$18:$D$393,4,FALSE),0))</f>
        <v/>
      </c>
      <c r="K23" s="115"/>
      <c r="L23" s="12"/>
      <c r="M23" s="26" t="str">
        <f t="shared" si="2"/>
        <v>L</v>
      </c>
      <c r="N23" s="26">
        <v>4</v>
      </c>
      <c r="O23" s="10">
        <f t="shared" si="23"/>
        <v>45600</v>
      </c>
      <c r="P23" s="11" t="str">
        <f>IF(M23="","",IFERROR(VLOOKUP(O23,Paramétrage!$A$18:$D$393,4,FALSE),0))</f>
        <v/>
      </c>
      <c r="Q23" s="115"/>
      <c r="R23" s="12"/>
      <c r="S23" s="26" t="str">
        <f t="shared" si="3"/>
        <v>Me</v>
      </c>
      <c r="T23" s="26">
        <v>4</v>
      </c>
      <c r="U23" s="10">
        <f t="shared" si="24"/>
        <v>45630</v>
      </c>
      <c r="V23" s="11" t="str">
        <f>IF(S23="","",IFERROR(VLOOKUP(U23,Paramétrage!$A$18:$D$393,4,FALSE),0))</f>
        <v/>
      </c>
      <c r="W23" s="115"/>
      <c r="X23" s="12"/>
      <c r="Y23" s="26" t="str">
        <f t="shared" si="4"/>
        <v>S</v>
      </c>
      <c r="Z23" s="26">
        <v>4</v>
      </c>
      <c r="AA23" s="10">
        <f t="shared" si="25"/>
        <v>45661</v>
      </c>
      <c r="AB23" s="11" t="str">
        <f>IF(Y23="","",IFERROR(VLOOKUP(AA23,Paramétrage!$A$18:$D$393,4,FALSE),0))</f>
        <v>V</v>
      </c>
      <c r="AC23" s="115"/>
      <c r="AD23" s="12"/>
      <c r="AE23" s="26" t="str">
        <f t="shared" si="5"/>
        <v>Ma</v>
      </c>
      <c r="AF23" s="26">
        <f>AF22+1</f>
        <v>4</v>
      </c>
      <c r="AG23" s="10">
        <f t="shared" si="26"/>
        <v>45692</v>
      </c>
      <c r="AH23" s="11" t="str">
        <f>IF(AE23="","",IFERROR(VLOOKUP(AG23,Paramétrage!$A$18:$D$393,4,FALSE),0))</f>
        <v/>
      </c>
      <c r="AI23" s="115"/>
      <c r="AJ23" s="12"/>
      <c r="AK23" s="26" t="str">
        <f t="shared" si="6"/>
        <v>Ma</v>
      </c>
      <c r="AL23" s="26">
        <f t="shared" si="7"/>
        <v>4</v>
      </c>
      <c r="AM23" s="10">
        <f t="shared" si="7"/>
        <v>45720</v>
      </c>
      <c r="AN23" s="11" t="str">
        <f>IF(AK23="","",IFERROR(VLOOKUP(AM23,Paramétrage!$A$18:$D$393,4,FALSE),0))</f>
        <v/>
      </c>
      <c r="AO23" s="115"/>
      <c r="AP23" s="12"/>
      <c r="AQ23" s="26" t="str">
        <f t="shared" si="8"/>
        <v>V</v>
      </c>
      <c r="AR23" s="26">
        <f t="shared" si="9"/>
        <v>4</v>
      </c>
      <c r="AS23" s="10">
        <f t="shared" si="9"/>
        <v>45751</v>
      </c>
      <c r="AT23" s="11" t="str">
        <f>IF(AQ23="","",IFERROR(VLOOKUP(AS23,Paramétrage!$A$18:$D$393,4,FALSE),0))</f>
        <v/>
      </c>
      <c r="AU23" s="115"/>
      <c r="AV23" s="12"/>
      <c r="AW23" s="26" t="str">
        <f t="shared" si="10"/>
        <v>D</v>
      </c>
      <c r="AX23" s="26">
        <f t="shared" si="11"/>
        <v>4</v>
      </c>
      <c r="AY23" s="10">
        <f t="shared" si="11"/>
        <v>45781</v>
      </c>
      <c r="AZ23" s="11" t="str">
        <f>IF(AW23="","",IFERROR(VLOOKUP(AY23,Paramétrage!$A$18:$D$393,4,FALSE),0))</f>
        <v/>
      </c>
      <c r="BA23" s="115"/>
      <c r="BB23" s="12"/>
      <c r="BC23" s="26" t="str">
        <f t="shared" si="12"/>
        <v>Me</v>
      </c>
      <c r="BD23" s="26">
        <f t="shared" si="13"/>
        <v>4</v>
      </c>
      <c r="BE23" s="10">
        <f t="shared" si="13"/>
        <v>45812</v>
      </c>
      <c r="BF23" s="11" t="str">
        <f>IF(BC23="","",IFERROR(VLOOKUP(BE23,Paramétrage!$A$18:$D$393,4,FALSE),0))</f>
        <v/>
      </c>
      <c r="BG23" s="115"/>
      <c r="BH23" s="12"/>
      <c r="BI23" s="26" t="str">
        <f t="shared" si="14"/>
        <v>V</v>
      </c>
      <c r="BJ23" s="26">
        <f t="shared" si="15"/>
        <v>4</v>
      </c>
      <c r="BK23" s="10">
        <f t="shared" si="15"/>
        <v>45842</v>
      </c>
      <c r="BL23" s="11" t="str">
        <f>IF(BI23="","",IFERROR(VLOOKUP(BK23,Paramétrage!$A$18:$D$393,4,FALSE),0))</f>
        <v/>
      </c>
      <c r="BM23" s="115"/>
      <c r="BN23" s="12"/>
      <c r="BO23" s="26" t="str">
        <f t="shared" si="16"/>
        <v>L</v>
      </c>
      <c r="BP23" s="26">
        <f t="shared" si="17"/>
        <v>4</v>
      </c>
      <c r="BQ23" s="10">
        <f t="shared" si="17"/>
        <v>45873</v>
      </c>
      <c r="BR23" s="11" t="str">
        <f>IF(BO23="","",IFERROR(VLOOKUP(BQ23,Paramétrage!$A$18:$D$393,4,FALSE),0))</f>
        <v>V</v>
      </c>
      <c r="BS23" s="115"/>
      <c r="BT23" s="12"/>
      <c r="BU23" s="26" t="str">
        <f t="shared" si="18"/>
        <v>J</v>
      </c>
      <c r="BV23" s="26">
        <f t="shared" si="19"/>
        <v>4</v>
      </c>
      <c r="BW23" s="10">
        <f t="shared" si="20"/>
        <v>45904</v>
      </c>
      <c r="BX23" s="11" t="str">
        <f>IF(BU23="","",IFERROR(VLOOKUP(BW23,Paramétrage!$A$18:$D$393,4,FALSE),0))</f>
        <v/>
      </c>
      <c r="BY23" s="115"/>
      <c r="BZ23" s="12"/>
      <c r="CB23" s="40"/>
      <c r="CC23" s="40"/>
      <c r="CD23" s="40"/>
      <c r="CE23" s="40"/>
      <c r="CF23" s="40"/>
      <c r="CG23" s="40"/>
    </row>
    <row r="24" spans="1:88" x14ac:dyDescent="0.3">
      <c r="A24" s="26" t="str">
        <f t="shared" si="0"/>
        <v>J</v>
      </c>
      <c r="B24" s="26">
        <v>5</v>
      </c>
      <c r="C24" s="10">
        <f t="shared" si="21"/>
        <v>45540</v>
      </c>
      <c r="D24" s="11" t="str">
        <f>IF(A24="","",IFERROR(VLOOKUP(C24,Paramétrage!$A$18:$D$393,4,FALSE),0))</f>
        <v/>
      </c>
      <c r="E24" s="115"/>
      <c r="F24" s="12"/>
      <c r="G24" s="26" t="str">
        <f t="shared" si="1"/>
        <v>S</v>
      </c>
      <c r="H24" s="26">
        <v>5</v>
      </c>
      <c r="I24" s="10">
        <f t="shared" si="22"/>
        <v>45570</v>
      </c>
      <c r="J24" s="11" t="str">
        <f>IF(G24="","",IFERROR(VLOOKUP(I24,Paramétrage!$A$18:$D$393,4,FALSE),0))</f>
        <v/>
      </c>
      <c r="K24" s="115"/>
      <c r="L24" s="12"/>
      <c r="M24" s="26" t="str">
        <f t="shared" si="2"/>
        <v>Ma</v>
      </c>
      <c r="N24" s="26">
        <v>5</v>
      </c>
      <c r="O24" s="10">
        <f t="shared" si="23"/>
        <v>45601</v>
      </c>
      <c r="P24" s="11" t="str">
        <f>IF(M24="","",IFERROR(VLOOKUP(O24,Paramétrage!$A$18:$D$393,4,FALSE),0))</f>
        <v/>
      </c>
      <c r="Q24" s="115"/>
      <c r="R24" s="12"/>
      <c r="S24" s="26" t="str">
        <f t="shared" si="3"/>
        <v>J</v>
      </c>
      <c r="T24" s="26">
        <v>5</v>
      </c>
      <c r="U24" s="10">
        <f t="shared" si="24"/>
        <v>45631</v>
      </c>
      <c r="V24" s="11" t="str">
        <f>IF(S24="","",IFERROR(VLOOKUP(U24,Paramétrage!$A$18:$D$393,4,FALSE),0))</f>
        <v/>
      </c>
      <c r="W24" s="115"/>
      <c r="X24" s="12"/>
      <c r="Y24" s="26" t="str">
        <f t="shared" si="4"/>
        <v>D</v>
      </c>
      <c r="Z24" s="26">
        <v>5</v>
      </c>
      <c r="AA24" s="10">
        <f t="shared" si="25"/>
        <v>45662</v>
      </c>
      <c r="AB24" s="11" t="str">
        <f>IF(Y24="","",IFERROR(VLOOKUP(AA24,Paramétrage!$A$18:$D$393,4,FALSE),0))</f>
        <v>V</v>
      </c>
      <c r="AC24" s="115"/>
      <c r="AD24" s="12"/>
      <c r="AE24" s="26" t="str">
        <f t="shared" si="5"/>
        <v>Me</v>
      </c>
      <c r="AF24" s="26">
        <f>AF23+1</f>
        <v>5</v>
      </c>
      <c r="AG24" s="10">
        <f t="shared" si="26"/>
        <v>45693</v>
      </c>
      <c r="AH24" s="11" t="str">
        <f>IF(AE24="","",IFERROR(VLOOKUP(AG24,Paramétrage!$A$18:$D$393,4,FALSE),0))</f>
        <v/>
      </c>
      <c r="AI24" s="115"/>
      <c r="AJ24" s="12"/>
      <c r="AK24" s="26" t="str">
        <f t="shared" si="6"/>
        <v>Me</v>
      </c>
      <c r="AL24" s="26">
        <f t="shared" si="7"/>
        <v>5</v>
      </c>
      <c r="AM24" s="10">
        <f t="shared" si="7"/>
        <v>45721</v>
      </c>
      <c r="AN24" s="11" t="str">
        <f>IF(AK24="","",IFERROR(VLOOKUP(AM24,Paramétrage!$A$18:$D$393,4,FALSE),0))</f>
        <v/>
      </c>
      <c r="AO24" s="115"/>
      <c r="AP24" s="12"/>
      <c r="AQ24" s="26" t="str">
        <f t="shared" si="8"/>
        <v>S</v>
      </c>
      <c r="AR24" s="26">
        <f t="shared" si="9"/>
        <v>5</v>
      </c>
      <c r="AS24" s="10">
        <f t="shared" si="9"/>
        <v>45752</v>
      </c>
      <c r="AT24" s="11" t="str">
        <f>IF(AQ24="","",IFERROR(VLOOKUP(AS24,Paramétrage!$A$18:$D$393,4,FALSE),0))</f>
        <v/>
      </c>
      <c r="AU24" s="115"/>
      <c r="AV24" s="12"/>
      <c r="AW24" s="26" t="str">
        <f t="shared" si="10"/>
        <v>L</v>
      </c>
      <c r="AX24" s="26">
        <f t="shared" si="11"/>
        <v>5</v>
      </c>
      <c r="AY24" s="10">
        <f t="shared" si="11"/>
        <v>45782</v>
      </c>
      <c r="AZ24" s="11" t="str">
        <f>IF(AW24="","",IFERROR(VLOOKUP(AY24,Paramétrage!$A$18:$D$393,4,FALSE),0))</f>
        <v/>
      </c>
      <c r="BA24" s="115"/>
      <c r="BB24" s="12"/>
      <c r="BC24" s="26" t="str">
        <f t="shared" si="12"/>
        <v>J</v>
      </c>
      <c r="BD24" s="26">
        <f t="shared" si="13"/>
        <v>5</v>
      </c>
      <c r="BE24" s="10">
        <f t="shared" si="13"/>
        <v>45813</v>
      </c>
      <c r="BF24" s="11" t="str">
        <f>IF(BC24="","",IFERROR(VLOOKUP(BE24,Paramétrage!$A$18:$D$393,4,FALSE),0))</f>
        <v/>
      </c>
      <c r="BG24" s="115"/>
      <c r="BH24" s="12"/>
      <c r="BI24" s="26" t="str">
        <f t="shared" si="14"/>
        <v>S</v>
      </c>
      <c r="BJ24" s="26">
        <f t="shared" si="15"/>
        <v>5</v>
      </c>
      <c r="BK24" s="10">
        <f t="shared" si="15"/>
        <v>45843</v>
      </c>
      <c r="BL24" s="11" t="str">
        <f>IF(BI24="","",IFERROR(VLOOKUP(BK24,Paramétrage!$A$18:$D$393,4,FALSE),0))</f>
        <v>V</v>
      </c>
      <c r="BM24" s="115"/>
      <c r="BN24" s="12"/>
      <c r="BO24" s="26" t="str">
        <f t="shared" si="16"/>
        <v>Ma</v>
      </c>
      <c r="BP24" s="26">
        <f t="shared" si="17"/>
        <v>5</v>
      </c>
      <c r="BQ24" s="10">
        <f t="shared" si="17"/>
        <v>45874</v>
      </c>
      <c r="BR24" s="11" t="str">
        <f>IF(BO24="","",IFERROR(VLOOKUP(BQ24,Paramétrage!$A$18:$D$393,4,FALSE),0))</f>
        <v>V</v>
      </c>
      <c r="BS24" s="115"/>
      <c r="BT24" s="12"/>
      <c r="BU24" s="26" t="str">
        <f t="shared" si="18"/>
        <v>V</v>
      </c>
      <c r="BV24" s="26">
        <f t="shared" si="19"/>
        <v>5</v>
      </c>
      <c r="BW24" s="10">
        <f t="shared" si="20"/>
        <v>45905</v>
      </c>
      <c r="BX24" s="11" t="str">
        <f>IF(BU24="","",IFERROR(VLOOKUP(BW24,Paramétrage!$A$18:$D$393,4,FALSE),0))</f>
        <v/>
      </c>
      <c r="BY24" s="115"/>
      <c r="BZ24" s="12"/>
      <c r="CB24" s="40"/>
      <c r="CC24" s="40"/>
      <c r="CD24" s="40"/>
      <c r="CE24" s="40"/>
      <c r="CF24" s="40"/>
      <c r="CG24" s="40"/>
    </row>
    <row r="25" spans="1:88" ht="12.75" customHeight="1" x14ac:dyDescent="0.3">
      <c r="A25" s="26" t="str">
        <f t="shared" si="0"/>
        <v>V</v>
      </c>
      <c r="B25" s="26">
        <v>6</v>
      </c>
      <c r="C25" s="10">
        <f t="shared" si="21"/>
        <v>45541</v>
      </c>
      <c r="D25" s="11" t="str">
        <f>IF(A25="","",IFERROR(VLOOKUP(C25,Paramétrage!$A$18:$D$393,4,FALSE),0))</f>
        <v/>
      </c>
      <c r="E25" s="115"/>
      <c r="F25" s="12"/>
      <c r="G25" s="26" t="str">
        <f t="shared" si="1"/>
        <v>D</v>
      </c>
      <c r="H25" s="26">
        <v>6</v>
      </c>
      <c r="I25" s="10">
        <f t="shared" si="22"/>
        <v>45571</v>
      </c>
      <c r="J25" s="11" t="str">
        <f>IF(G25="","",IFERROR(VLOOKUP(I25,Paramétrage!$A$18:$D$393,4,FALSE),0))</f>
        <v/>
      </c>
      <c r="K25" s="115"/>
      <c r="L25" s="12"/>
      <c r="M25" s="26" t="str">
        <f t="shared" si="2"/>
        <v>Me</v>
      </c>
      <c r="N25" s="26">
        <v>6</v>
      </c>
      <c r="O25" s="10">
        <f t="shared" si="23"/>
        <v>45602</v>
      </c>
      <c r="P25" s="11" t="str">
        <f>IF(M25="","",IFERROR(VLOOKUP(O25,Paramétrage!$A$18:$D$393,4,FALSE),0))</f>
        <v/>
      </c>
      <c r="Q25" s="115"/>
      <c r="R25" s="12"/>
      <c r="S25" s="26" t="str">
        <f t="shared" si="3"/>
        <v>V</v>
      </c>
      <c r="T25" s="26">
        <v>6</v>
      </c>
      <c r="U25" s="10">
        <f t="shared" si="24"/>
        <v>45632</v>
      </c>
      <c r="V25" s="11" t="str">
        <f>IF(S25="","",IFERROR(VLOOKUP(U25,Paramétrage!$A$18:$D$393,4,FALSE),0))</f>
        <v/>
      </c>
      <c r="W25" s="115"/>
      <c r="X25" s="12"/>
      <c r="Y25" s="26" t="str">
        <f t="shared" si="4"/>
        <v>L</v>
      </c>
      <c r="Z25" s="26">
        <v>6</v>
      </c>
      <c r="AA25" s="10">
        <f t="shared" si="25"/>
        <v>45663</v>
      </c>
      <c r="AB25" s="11" t="str">
        <f>IF(Y25="","",IFERROR(VLOOKUP(AA25,Paramétrage!$A$18:$D$393,4,FALSE),0))</f>
        <v/>
      </c>
      <c r="AC25" s="115"/>
      <c r="AD25" s="12"/>
      <c r="AE25" s="26" t="str">
        <f t="shared" si="5"/>
        <v>J</v>
      </c>
      <c r="AF25" s="26">
        <f>AF24+1</f>
        <v>6</v>
      </c>
      <c r="AG25" s="10">
        <f t="shared" si="26"/>
        <v>45694</v>
      </c>
      <c r="AH25" s="11" t="str">
        <f>IF(AE25="","",IFERROR(VLOOKUP(AG25,Paramétrage!$A$18:$D$393,4,FALSE),0))</f>
        <v/>
      </c>
      <c r="AI25" s="115"/>
      <c r="AJ25" s="12"/>
      <c r="AK25" s="26" t="str">
        <f t="shared" si="6"/>
        <v>J</v>
      </c>
      <c r="AL25" s="26">
        <f t="shared" si="7"/>
        <v>6</v>
      </c>
      <c r="AM25" s="10">
        <f t="shared" si="7"/>
        <v>45722</v>
      </c>
      <c r="AN25" s="11" t="str">
        <f>IF(AK25="","",IFERROR(VLOOKUP(AM25,Paramétrage!$A$18:$D$393,4,FALSE),0))</f>
        <v/>
      </c>
      <c r="AO25" s="115"/>
      <c r="AP25" s="12"/>
      <c r="AQ25" s="26" t="str">
        <f t="shared" si="8"/>
        <v>D</v>
      </c>
      <c r="AR25" s="26">
        <f t="shared" si="9"/>
        <v>6</v>
      </c>
      <c r="AS25" s="10">
        <f t="shared" si="9"/>
        <v>45753</v>
      </c>
      <c r="AT25" s="11" t="str">
        <f>IF(AQ25="","",IFERROR(VLOOKUP(AS25,Paramétrage!$A$18:$D$393,4,FALSE),0))</f>
        <v/>
      </c>
      <c r="AU25" s="115"/>
      <c r="AV25" s="12"/>
      <c r="AW25" s="26" t="str">
        <f t="shared" si="10"/>
        <v>Ma</v>
      </c>
      <c r="AX25" s="26">
        <f t="shared" si="11"/>
        <v>6</v>
      </c>
      <c r="AY25" s="10">
        <f t="shared" si="11"/>
        <v>45783</v>
      </c>
      <c r="AZ25" s="11" t="str">
        <f>IF(AW25="","",IFERROR(VLOOKUP(AY25,Paramétrage!$A$18:$D$393,4,FALSE),0))</f>
        <v/>
      </c>
      <c r="BA25" s="115"/>
      <c r="BB25" s="12"/>
      <c r="BC25" s="26" t="str">
        <f t="shared" si="12"/>
        <v>V</v>
      </c>
      <c r="BD25" s="26">
        <f t="shared" si="13"/>
        <v>6</v>
      </c>
      <c r="BE25" s="10">
        <f t="shared" si="13"/>
        <v>45814</v>
      </c>
      <c r="BF25" s="11" t="str">
        <f>IF(BC25="","",IFERROR(VLOOKUP(BE25,Paramétrage!$A$18:$D$393,4,FALSE),0))</f>
        <v/>
      </c>
      <c r="BG25" s="115"/>
      <c r="BH25" s="12"/>
      <c r="BI25" s="26" t="str">
        <f t="shared" si="14"/>
        <v>D</v>
      </c>
      <c r="BJ25" s="26">
        <f t="shared" si="15"/>
        <v>6</v>
      </c>
      <c r="BK25" s="10">
        <f t="shared" si="15"/>
        <v>45844</v>
      </c>
      <c r="BL25" s="11" t="str">
        <f>IF(BI25="","",IFERROR(VLOOKUP(BK25,Paramétrage!$A$18:$D$393,4,FALSE),0))</f>
        <v>V</v>
      </c>
      <c r="BM25" s="115"/>
      <c r="BN25" s="12"/>
      <c r="BO25" s="26" t="str">
        <f t="shared" si="16"/>
        <v>Me</v>
      </c>
      <c r="BP25" s="26">
        <f t="shared" si="17"/>
        <v>6</v>
      </c>
      <c r="BQ25" s="10">
        <f t="shared" si="17"/>
        <v>45875</v>
      </c>
      <c r="BR25" s="11" t="str">
        <f>IF(BO25="","",IFERROR(VLOOKUP(BQ25,Paramétrage!$A$18:$D$393,4,FALSE),0))</f>
        <v>V</v>
      </c>
      <c r="BS25" s="115"/>
      <c r="BT25" s="12"/>
      <c r="BU25" s="26" t="str">
        <f t="shared" si="18"/>
        <v>S</v>
      </c>
      <c r="BV25" s="26">
        <f t="shared" si="19"/>
        <v>6</v>
      </c>
      <c r="BW25" s="10">
        <f t="shared" si="20"/>
        <v>45906</v>
      </c>
      <c r="BX25" s="11" t="str">
        <f>IF(BU25="","",IFERROR(VLOOKUP(BW25,Paramétrage!$A$18:$D$393,4,FALSE),0))</f>
        <v/>
      </c>
      <c r="BY25" s="115"/>
      <c r="BZ25" s="12"/>
      <c r="CB25" s="40" t="s">
        <v>8</v>
      </c>
      <c r="CC25" s="40"/>
      <c r="CD25" s="40"/>
      <c r="CE25" s="40"/>
      <c r="CF25" s="40"/>
      <c r="CG25" s="40"/>
    </row>
    <row r="26" spans="1:88" ht="12.75" customHeight="1" x14ac:dyDescent="0.3">
      <c r="A26" s="26" t="str">
        <f t="shared" si="0"/>
        <v>S</v>
      </c>
      <c r="B26" s="26">
        <v>7</v>
      </c>
      <c r="C26" s="10">
        <f t="shared" si="21"/>
        <v>45542</v>
      </c>
      <c r="D26" s="11" t="str">
        <f>IF(A26="","",IFERROR(VLOOKUP(C26,Paramétrage!$A$18:$D$393,4,FALSE),0))</f>
        <v/>
      </c>
      <c r="E26" s="115"/>
      <c r="F26" s="12"/>
      <c r="G26" s="26" t="str">
        <f t="shared" si="1"/>
        <v>L</v>
      </c>
      <c r="H26" s="26">
        <v>7</v>
      </c>
      <c r="I26" s="10">
        <f t="shared" si="22"/>
        <v>45572</v>
      </c>
      <c r="J26" s="11" t="str">
        <f>IF(G26="","",IFERROR(VLOOKUP(I26,Paramétrage!$A$18:$D$393,4,FALSE),0))</f>
        <v/>
      </c>
      <c r="K26" s="115"/>
      <c r="L26" s="12"/>
      <c r="M26" s="26" t="str">
        <f t="shared" si="2"/>
        <v>J</v>
      </c>
      <c r="N26" s="26">
        <v>7</v>
      </c>
      <c r="O26" s="10">
        <f t="shared" si="23"/>
        <v>45603</v>
      </c>
      <c r="P26" s="11" t="str">
        <f>IF(M26="","",IFERROR(VLOOKUP(O26,Paramétrage!$A$18:$D$393,4,FALSE),0))</f>
        <v/>
      </c>
      <c r="Q26" s="115"/>
      <c r="R26" s="12"/>
      <c r="S26" s="26" t="str">
        <f t="shared" si="3"/>
        <v>S</v>
      </c>
      <c r="T26" s="26">
        <v>7</v>
      </c>
      <c r="U26" s="10">
        <f t="shared" si="24"/>
        <v>45633</v>
      </c>
      <c r="V26" s="11" t="str">
        <f>IF(S26="","",IFERROR(VLOOKUP(U26,Paramétrage!$A$18:$D$393,4,FALSE),0))</f>
        <v/>
      </c>
      <c r="W26" s="115"/>
      <c r="X26" s="12"/>
      <c r="Y26" s="26" t="str">
        <f t="shared" si="4"/>
        <v>Ma</v>
      </c>
      <c r="Z26" s="26">
        <v>7</v>
      </c>
      <c r="AA26" s="10">
        <f t="shared" si="25"/>
        <v>45664</v>
      </c>
      <c r="AB26" s="11" t="str">
        <f>IF(Y26="","",IFERROR(VLOOKUP(AA26,Paramétrage!$A$18:$D$393,4,FALSE),0))</f>
        <v/>
      </c>
      <c r="AC26" s="115"/>
      <c r="AD26" s="12"/>
      <c r="AE26" s="26" t="str">
        <f t="shared" si="5"/>
        <v>V</v>
      </c>
      <c r="AF26" s="26">
        <f t="shared" ref="AF26:AF47" si="27">AF25+1</f>
        <v>7</v>
      </c>
      <c r="AG26" s="10">
        <f t="shared" si="26"/>
        <v>45695</v>
      </c>
      <c r="AH26" s="11" t="str">
        <f>IF(AE26="","",IFERROR(VLOOKUP(AG26,Paramétrage!$A$18:$D$393,4,FALSE),0))</f>
        <v/>
      </c>
      <c r="AI26" s="115"/>
      <c r="AJ26" s="12"/>
      <c r="AK26" s="26" t="str">
        <f t="shared" si="6"/>
        <v>V</v>
      </c>
      <c r="AL26" s="26">
        <f t="shared" si="7"/>
        <v>7</v>
      </c>
      <c r="AM26" s="10">
        <f t="shared" si="7"/>
        <v>45723</v>
      </c>
      <c r="AN26" s="11" t="str">
        <f>IF(AK26="","",IFERROR(VLOOKUP(AM26,Paramétrage!$A$18:$D$393,4,FALSE),0))</f>
        <v/>
      </c>
      <c r="AO26" s="115"/>
      <c r="AP26" s="12"/>
      <c r="AQ26" s="26" t="str">
        <f t="shared" si="8"/>
        <v>L</v>
      </c>
      <c r="AR26" s="26">
        <f t="shared" si="9"/>
        <v>7</v>
      </c>
      <c r="AS26" s="10">
        <f t="shared" si="9"/>
        <v>45754</v>
      </c>
      <c r="AT26" s="11" t="str">
        <f>IF(AQ26="","",IFERROR(VLOOKUP(AS26,Paramétrage!$A$18:$D$393,4,FALSE),0))</f>
        <v/>
      </c>
      <c r="AU26" s="115"/>
      <c r="AV26" s="12"/>
      <c r="AW26" s="26" t="str">
        <f t="shared" si="10"/>
        <v>Me</v>
      </c>
      <c r="AX26" s="26">
        <f t="shared" si="11"/>
        <v>7</v>
      </c>
      <c r="AY26" s="10">
        <f t="shared" si="11"/>
        <v>45784</v>
      </c>
      <c r="AZ26" s="11" t="str">
        <f>IF(AW26="","",IFERROR(VLOOKUP(AY26,Paramétrage!$A$18:$D$393,4,FALSE),0))</f>
        <v/>
      </c>
      <c r="BA26" s="115"/>
      <c r="BB26" s="12"/>
      <c r="BC26" s="26" t="str">
        <f t="shared" si="12"/>
        <v>S</v>
      </c>
      <c r="BD26" s="26">
        <f t="shared" si="13"/>
        <v>7</v>
      </c>
      <c r="BE26" s="10">
        <f t="shared" si="13"/>
        <v>45815</v>
      </c>
      <c r="BF26" s="11" t="str">
        <f>IF(BC26="","",IFERROR(VLOOKUP(BE26,Paramétrage!$A$18:$D$393,4,FALSE),0))</f>
        <v/>
      </c>
      <c r="BG26" s="115"/>
      <c r="BH26" s="12"/>
      <c r="BI26" s="26" t="str">
        <f t="shared" si="14"/>
        <v>L</v>
      </c>
      <c r="BJ26" s="26">
        <f t="shared" si="15"/>
        <v>7</v>
      </c>
      <c r="BK26" s="10">
        <f t="shared" si="15"/>
        <v>45845</v>
      </c>
      <c r="BL26" s="11" t="str">
        <f>IF(BI26="","",IFERROR(VLOOKUP(BK26,Paramétrage!$A$18:$D$393,4,FALSE),0))</f>
        <v>V</v>
      </c>
      <c r="BM26" s="115"/>
      <c r="BN26" s="12"/>
      <c r="BO26" s="26" t="str">
        <f t="shared" si="16"/>
        <v>J</v>
      </c>
      <c r="BP26" s="26">
        <f t="shared" si="17"/>
        <v>7</v>
      </c>
      <c r="BQ26" s="10">
        <f t="shared" si="17"/>
        <v>45876</v>
      </c>
      <c r="BR26" s="11" t="str">
        <f>IF(BO26="","",IFERROR(VLOOKUP(BQ26,Paramétrage!$A$18:$D$393,4,FALSE),0))</f>
        <v>V</v>
      </c>
      <c r="BS26" s="115"/>
      <c r="BT26" s="12"/>
      <c r="BU26" s="26" t="str">
        <f t="shared" si="18"/>
        <v>D</v>
      </c>
      <c r="BV26" s="26">
        <f t="shared" si="19"/>
        <v>7</v>
      </c>
      <c r="BW26" s="10">
        <f t="shared" si="20"/>
        <v>45907</v>
      </c>
      <c r="BX26" s="11" t="str">
        <f>IF(BU26="","",IFERROR(VLOOKUP(BW26,Paramétrage!$A$18:$D$393,4,FALSE),0))</f>
        <v/>
      </c>
      <c r="BY26" s="115"/>
      <c r="BZ26" s="12"/>
      <c r="CB26" s="40"/>
      <c r="CC26" s="40"/>
      <c r="CD26" s="40"/>
      <c r="CE26" s="40"/>
      <c r="CF26" s="40"/>
      <c r="CG26" s="40"/>
    </row>
    <row r="27" spans="1:88" x14ac:dyDescent="0.3">
      <c r="A27" s="26" t="str">
        <f t="shared" ref="A27:A47" si="28">IF(A26="D","L",IF(A26="L","Ma",IF(A26="Ma","Me",IF(A26="Me","J",IF(A26="J","V",IF(A26="V","S","D"))))))</f>
        <v>D</v>
      </c>
      <c r="B27" s="26">
        <v>8</v>
      </c>
      <c r="C27" s="10">
        <f t="shared" si="21"/>
        <v>45543</v>
      </c>
      <c r="D27" s="11" t="str">
        <f>IF(A27="","",IFERROR(VLOOKUP(C27,Paramétrage!$A$18:$D$393,4,FALSE),0))</f>
        <v/>
      </c>
      <c r="E27" s="115"/>
      <c r="F27" s="12"/>
      <c r="G27" s="26" t="str">
        <f t="shared" ref="G27:G47" si="29">IF(G26="D","L",IF(G26="L","Ma",IF(G26="Ma","Me",IF(G26="Me","J",IF(G26="J","V",IF(G26="V","S","D"))))))</f>
        <v>Ma</v>
      </c>
      <c r="H27" s="26">
        <v>8</v>
      </c>
      <c r="I27" s="10">
        <f t="shared" si="22"/>
        <v>45573</v>
      </c>
      <c r="J27" s="11" t="str">
        <f>IF(G27="","",IFERROR(VLOOKUP(I27,Paramétrage!$A$18:$D$393,4,FALSE),0))</f>
        <v/>
      </c>
      <c r="K27" s="115"/>
      <c r="L27" s="12"/>
      <c r="M27" s="26" t="str">
        <f t="shared" ref="M27:M47" si="30">IF(M26="D","L",IF(M26="L","Ma",IF(M26="Ma","Me",IF(M26="Me","J",IF(M26="J","V",IF(M26="V","S","D"))))))</f>
        <v>V</v>
      </c>
      <c r="N27" s="26">
        <v>8</v>
      </c>
      <c r="O27" s="10">
        <f t="shared" si="23"/>
        <v>45604</v>
      </c>
      <c r="P27" s="11" t="str">
        <f>IF(M27="","",IFERROR(VLOOKUP(O27,Paramétrage!$A$18:$D$393,4,FALSE),0))</f>
        <v/>
      </c>
      <c r="Q27" s="115"/>
      <c r="R27" s="12"/>
      <c r="S27" s="26" t="str">
        <f t="shared" ref="S27:S47" si="31">IF(S26="D","L",IF(S26="L","Ma",IF(S26="Ma","Me",IF(S26="Me","J",IF(S26="J","V",IF(S26="V","S","D"))))))</f>
        <v>D</v>
      </c>
      <c r="T27" s="26">
        <v>8</v>
      </c>
      <c r="U27" s="10">
        <f t="shared" si="24"/>
        <v>45634</v>
      </c>
      <c r="V27" s="11" t="str">
        <f>IF(S27="","",IFERROR(VLOOKUP(U27,Paramétrage!$A$18:$D$393,4,FALSE),0))</f>
        <v/>
      </c>
      <c r="W27" s="115"/>
      <c r="X27" s="12"/>
      <c r="Y27" s="26" t="str">
        <f t="shared" ref="Y27:Y47" si="32">IF(Y26="D","L",IF(Y26="L","Ma",IF(Y26="Ma","Me",IF(Y26="Me","J",IF(Y26="J","V",IF(Y26="V","S","D"))))))</f>
        <v>Me</v>
      </c>
      <c r="Z27" s="26">
        <v>8</v>
      </c>
      <c r="AA27" s="10">
        <f t="shared" si="25"/>
        <v>45665</v>
      </c>
      <c r="AB27" s="11" t="str">
        <f>IF(Y27="","",IFERROR(VLOOKUP(AA27,Paramétrage!$A$18:$D$393,4,FALSE),0))</f>
        <v/>
      </c>
      <c r="AC27" s="115"/>
      <c r="AD27" s="12"/>
      <c r="AE27" s="26" t="str">
        <f t="shared" ref="AE27:AE47" si="33">IF(AE26="D","L",IF(AE26="L","Ma",IF(AE26="Ma","Me",IF(AE26="Me","J",IF(AE26="J","V",IF(AE26="V","S","D"))))))</f>
        <v>S</v>
      </c>
      <c r="AF27" s="26">
        <f t="shared" si="27"/>
        <v>8</v>
      </c>
      <c r="AG27" s="10">
        <f t="shared" si="26"/>
        <v>45696</v>
      </c>
      <c r="AH27" s="11" t="str">
        <f>IF(AE27="","",IFERROR(VLOOKUP(AG27,Paramétrage!$A$18:$D$393,4,FALSE),0))</f>
        <v/>
      </c>
      <c r="AI27" s="115"/>
      <c r="AJ27" s="12"/>
      <c r="AK27" s="26" t="str">
        <f t="shared" ref="AK27:AK47" si="34">IF(AK26="D","L",IF(AK26="L","Ma",IF(AK26="Ma","Me",IF(AK26="Me","J",IF(AK26="J","V",IF(AK26="V","S","D"))))))</f>
        <v>S</v>
      </c>
      <c r="AL27" s="26">
        <f t="shared" si="7"/>
        <v>8</v>
      </c>
      <c r="AM27" s="10">
        <f t="shared" si="7"/>
        <v>45724</v>
      </c>
      <c r="AN27" s="11" t="str">
        <f>IF(AK27="","",IFERROR(VLOOKUP(AM27,Paramétrage!$A$18:$D$393,4,FALSE),0))</f>
        <v/>
      </c>
      <c r="AO27" s="115"/>
      <c r="AP27" s="12"/>
      <c r="AQ27" s="26" t="str">
        <f t="shared" ref="AQ27:AQ47" si="35">IF(AQ26="D","L",IF(AQ26="L","Ma",IF(AQ26="Ma","Me",IF(AQ26="Me","J",IF(AQ26="J","V",IF(AQ26="V","S","D"))))))</f>
        <v>Ma</v>
      </c>
      <c r="AR27" s="26">
        <f t="shared" si="9"/>
        <v>8</v>
      </c>
      <c r="AS27" s="10">
        <f t="shared" si="9"/>
        <v>45755</v>
      </c>
      <c r="AT27" s="11" t="str">
        <f>IF(AQ27="","",IFERROR(VLOOKUP(AS27,Paramétrage!$A$18:$D$393,4,FALSE),0))</f>
        <v/>
      </c>
      <c r="AU27" s="115"/>
      <c r="AV27" s="12"/>
      <c r="AW27" s="26" t="str">
        <f t="shared" ref="AW27:AW47" si="36">IF(AW26="D","L",IF(AW26="L","Ma",IF(AW26="Ma","Me",IF(AW26="Me","J",IF(AW26="J","V",IF(AW26="V","S","D"))))))</f>
        <v>J</v>
      </c>
      <c r="AX27" s="26">
        <f t="shared" si="11"/>
        <v>8</v>
      </c>
      <c r="AY27" s="10">
        <f t="shared" si="11"/>
        <v>45785</v>
      </c>
      <c r="AZ27" s="11" t="str">
        <f>IF(AW27="","",IFERROR(VLOOKUP(AY27,Paramétrage!$A$18:$D$393,4,FALSE),0))</f>
        <v>F</v>
      </c>
      <c r="BA27" s="115"/>
      <c r="BB27" s="12"/>
      <c r="BC27" s="26" t="str">
        <f t="shared" ref="BC27:BC47" si="37">IF(BC26="D","L",IF(BC26="L","Ma",IF(BC26="Ma","Me",IF(BC26="Me","J",IF(BC26="J","V",IF(BC26="V","S","D"))))))</f>
        <v>D</v>
      </c>
      <c r="BD27" s="26">
        <f t="shared" si="13"/>
        <v>8</v>
      </c>
      <c r="BE27" s="10">
        <f t="shared" si="13"/>
        <v>45816</v>
      </c>
      <c r="BF27" s="11" t="str">
        <f>IF(BC27="","",IFERROR(VLOOKUP(BE27,Paramétrage!$A$18:$D$393,4,FALSE),0))</f>
        <v/>
      </c>
      <c r="BG27" s="115"/>
      <c r="BH27" s="12"/>
      <c r="BI27" s="26" t="str">
        <f t="shared" ref="BI27:BI47" si="38">IF(BI26="D","L",IF(BI26="L","Ma",IF(BI26="Ma","Me",IF(BI26="Me","J",IF(BI26="J","V",IF(BI26="V","S","D"))))))</f>
        <v>Ma</v>
      </c>
      <c r="BJ27" s="26">
        <f t="shared" si="15"/>
        <v>8</v>
      </c>
      <c r="BK27" s="10">
        <f t="shared" si="15"/>
        <v>45846</v>
      </c>
      <c r="BL27" s="11" t="str">
        <f>IF(BI27="","",IFERROR(VLOOKUP(BK27,Paramétrage!$A$18:$D$393,4,FALSE),0))</f>
        <v>V</v>
      </c>
      <c r="BM27" s="115"/>
      <c r="BN27" s="12"/>
      <c r="BO27" s="26" t="str">
        <f t="shared" ref="BO27:BO47" si="39">IF(BO26="D","L",IF(BO26="L","Ma",IF(BO26="Ma","Me",IF(BO26="Me","J",IF(BO26="J","V",IF(BO26="V","S","D"))))))</f>
        <v>V</v>
      </c>
      <c r="BP27" s="26">
        <f t="shared" si="17"/>
        <v>8</v>
      </c>
      <c r="BQ27" s="10">
        <f t="shared" si="17"/>
        <v>45877</v>
      </c>
      <c r="BR27" s="11" t="str">
        <f>IF(BO27="","",IFERROR(VLOOKUP(BQ27,Paramétrage!$A$18:$D$393,4,FALSE),0))</f>
        <v>V</v>
      </c>
      <c r="BS27" s="115"/>
      <c r="BT27" s="12"/>
      <c r="BU27" s="26" t="str">
        <f t="shared" si="18"/>
        <v>L</v>
      </c>
      <c r="BV27" s="26">
        <f t="shared" si="19"/>
        <v>8</v>
      </c>
      <c r="BW27" s="10">
        <f t="shared" si="20"/>
        <v>45908</v>
      </c>
      <c r="BX27" s="11" t="str">
        <f>IF(BU27="","",IFERROR(VLOOKUP(BW27,Paramétrage!$A$18:$D$393,4,FALSE),0))</f>
        <v/>
      </c>
      <c r="BY27" s="115"/>
      <c r="BZ27" s="12"/>
      <c r="CB27" s="40"/>
      <c r="CC27" s="40"/>
      <c r="CD27" s="40"/>
      <c r="CE27" s="40"/>
      <c r="CF27" s="40"/>
      <c r="CG27" s="40"/>
    </row>
    <row r="28" spans="1:88" x14ac:dyDescent="0.3">
      <c r="A28" s="26" t="str">
        <f t="shared" si="28"/>
        <v>L</v>
      </c>
      <c r="B28" s="26">
        <v>9</v>
      </c>
      <c r="C28" s="10">
        <f t="shared" si="21"/>
        <v>45544</v>
      </c>
      <c r="D28" s="11" t="str">
        <f>IF(A28="","",IFERROR(VLOOKUP(C28,Paramétrage!$A$18:$D$393,4,FALSE),0))</f>
        <v/>
      </c>
      <c r="E28" s="115"/>
      <c r="F28" s="12"/>
      <c r="G28" s="26" t="str">
        <f t="shared" si="29"/>
        <v>Me</v>
      </c>
      <c r="H28" s="26">
        <v>9</v>
      </c>
      <c r="I28" s="10">
        <f t="shared" si="22"/>
        <v>45574</v>
      </c>
      <c r="J28" s="11" t="str">
        <f>IF(G28="","",IFERROR(VLOOKUP(I28,Paramétrage!$A$18:$D$393,4,FALSE),0))</f>
        <v/>
      </c>
      <c r="K28" s="115"/>
      <c r="L28" s="12"/>
      <c r="M28" s="26" t="str">
        <f t="shared" si="30"/>
        <v>S</v>
      </c>
      <c r="N28" s="26">
        <v>9</v>
      </c>
      <c r="O28" s="10">
        <f t="shared" si="23"/>
        <v>45605</v>
      </c>
      <c r="P28" s="11" t="str">
        <f>IF(M28="","",IFERROR(VLOOKUP(O28,Paramétrage!$A$18:$D$393,4,FALSE),0))</f>
        <v/>
      </c>
      <c r="Q28" s="115"/>
      <c r="R28" s="12"/>
      <c r="S28" s="26" t="str">
        <f t="shared" si="31"/>
        <v>L</v>
      </c>
      <c r="T28" s="26">
        <v>9</v>
      </c>
      <c r="U28" s="10">
        <f t="shared" si="24"/>
        <v>45635</v>
      </c>
      <c r="V28" s="11" t="str">
        <f>IF(S28="","",IFERROR(VLOOKUP(U28,Paramétrage!$A$18:$D$393,4,FALSE),0))</f>
        <v/>
      </c>
      <c r="W28" s="115"/>
      <c r="X28" s="12"/>
      <c r="Y28" s="26" t="str">
        <f t="shared" si="32"/>
        <v>J</v>
      </c>
      <c r="Z28" s="26">
        <v>9</v>
      </c>
      <c r="AA28" s="10">
        <f t="shared" si="25"/>
        <v>45666</v>
      </c>
      <c r="AB28" s="11" t="str">
        <f>IF(Y28="","",IFERROR(VLOOKUP(AA28,Paramétrage!$A$18:$D$393,4,FALSE),0))</f>
        <v/>
      </c>
      <c r="AC28" s="115"/>
      <c r="AD28" s="12"/>
      <c r="AE28" s="26" t="str">
        <f t="shared" si="33"/>
        <v>D</v>
      </c>
      <c r="AF28" s="26">
        <f t="shared" si="27"/>
        <v>9</v>
      </c>
      <c r="AG28" s="10">
        <f t="shared" si="26"/>
        <v>45697</v>
      </c>
      <c r="AH28" s="11" t="str">
        <f>IF(AE28="","",IFERROR(VLOOKUP(AG28,Paramétrage!$A$18:$D$393,4,FALSE),0))</f>
        <v/>
      </c>
      <c r="AI28" s="115"/>
      <c r="AJ28" s="12"/>
      <c r="AK28" s="26" t="str">
        <f t="shared" si="34"/>
        <v>D</v>
      </c>
      <c r="AL28" s="26">
        <f t="shared" si="7"/>
        <v>9</v>
      </c>
      <c r="AM28" s="10">
        <f t="shared" si="7"/>
        <v>45725</v>
      </c>
      <c r="AN28" s="11" t="str">
        <f>IF(AK28="","",IFERROR(VLOOKUP(AM28,Paramétrage!$A$18:$D$393,4,FALSE),0))</f>
        <v/>
      </c>
      <c r="AO28" s="115"/>
      <c r="AP28" s="12"/>
      <c r="AQ28" s="26" t="str">
        <f t="shared" si="35"/>
        <v>Me</v>
      </c>
      <c r="AR28" s="26">
        <f t="shared" si="9"/>
        <v>9</v>
      </c>
      <c r="AS28" s="10">
        <f t="shared" si="9"/>
        <v>45756</v>
      </c>
      <c r="AT28" s="11" t="str">
        <f>IF(AQ28="","",IFERROR(VLOOKUP(AS28,Paramétrage!$A$18:$D$393,4,FALSE),0))</f>
        <v/>
      </c>
      <c r="AU28" s="115"/>
      <c r="AV28" s="12"/>
      <c r="AW28" s="26" t="str">
        <f t="shared" si="36"/>
        <v>V</v>
      </c>
      <c r="AX28" s="26">
        <f t="shared" si="11"/>
        <v>9</v>
      </c>
      <c r="AY28" s="10">
        <f t="shared" si="11"/>
        <v>45786</v>
      </c>
      <c r="AZ28" s="11" t="str">
        <f>IF(AW28="","",IFERROR(VLOOKUP(AY28,Paramétrage!$A$18:$D$393,4,FALSE),0))</f>
        <v/>
      </c>
      <c r="BA28" s="115"/>
      <c r="BB28" s="12"/>
      <c r="BC28" s="26" t="str">
        <f t="shared" si="37"/>
        <v>L</v>
      </c>
      <c r="BD28" s="26">
        <f t="shared" si="13"/>
        <v>9</v>
      </c>
      <c r="BE28" s="10">
        <f t="shared" si="13"/>
        <v>45817</v>
      </c>
      <c r="BF28" s="11" t="str">
        <f>IF(BC28="","",IFERROR(VLOOKUP(BE28,Paramétrage!$A$18:$D$393,4,FALSE),0))</f>
        <v>F</v>
      </c>
      <c r="BG28" s="115"/>
      <c r="BH28" s="12"/>
      <c r="BI28" s="26" t="str">
        <f t="shared" si="38"/>
        <v>Me</v>
      </c>
      <c r="BJ28" s="26">
        <f t="shared" si="15"/>
        <v>9</v>
      </c>
      <c r="BK28" s="10">
        <f t="shared" si="15"/>
        <v>45847</v>
      </c>
      <c r="BL28" s="11" t="str">
        <f>IF(BI28="","",IFERROR(VLOOKUP(BK28,Paramétrage!$A$18:$D$393,4,FALSE),0))</f>
        <v>V</v>
      </c>
      <c r="BM28" s="115"/>
      <c r="BN28" s="12"/>
      <c r="BO28" s="26" t="str">
        <f t="shared" si="39"/>
        <v>S</v>
      </c>
      <c r="BP28" s="26">
        <f t="shared" si="17"/>
        <v>9</v>
      </c>
      <c r="BQ28" s="10">
        <f t="shared" si="17"/>
        <v>45878</v>
      </c>
      <c r="BR28" s="11" t="str">
        <f>IF(BO28="","",IFERROR(VLOOKUP(BQ28,Paramétrage!$A$18:$D$393,4,FALSE),0))</f>
        <v>V</v>
      </c>
      <c r="BS28" s="115"/>
      <c r="BT28" s="12"/>
      <c r="BU28" s="26" t="str">
        <f t="shared" si="18"/>
        <v>Ma</v>
      </c>
      <c r="BV28" s="26">
        <f t="shared" si="19"/>
        <v>9</v>
      </c>
      <c r="BW28" s="10">
        <f t="shared" si="20"/>
        <v>45909</v>
      </c>
      <c r="BX28" s="11" t="str">
        <f>IF(BU28="","",IFERROR(VLOOKUP(BW28,Paramétrage!$A$18:$D$393,4,FALSE),0))</f>
        <v/>
      </c>
      <c r="BY28" s="115"/>
      <c r="BZ28" s="12"/>
      <c r="CB28" s="40"/>
      <c r="CC28" s="40" t="s">
        <v>9</v>
      </c>
      <c r="CD28" s="40" t="str">
        <f>SUM(A54:BZ54)&amp;IF(CE21&lt;&gt;"","/"&amp;CE21,"/"&amp;CC78)</f>
        <v>0/3</v>
      </c>
      <c r="CE28" s="40"/>
      <c r="CF28" s="40"/>
      <c r="CG28" s="40"/>
    </row>
    <row r="29" spans="1:88" ht="12.75" customHeight="1" x14ac:dyDescent="0.3">
      <c r="A29" s="26" t="str">
        <f t="shared" si="28"/>
        <v>Ma</v>
      </c>
      <c r="B29" s="26">
        <v>10</v>
      </c>
      <c r="C29" s="10">
        <f t="shared" si="21"/>
        <v>45545</v>
      </c>
      <c r="D29" s="11" t="str">
        <f>IF(A29="","",IFERROR(VLOOKUP(C29,Paramétrage!$A$18:$D$393,4,FALSE),0))</f>
        <v/>
      </c>
      <c r="E29" s="115"/>
      <c r="F29" s="12"/>
      <c r="G29" s="26" t="str">
        <f t="shared" si="29"/>
        <v>J</v>
      </c>
      <c r="H29" s="26">
        <v>10</v>
      </c>
      <c r="I29" s="10">
        <f t="shared" si="22"/>
        <v>45575</v>
      </c>
      <c r="J29" s="11" t="str">
        <f>IF(G29="","",IFERROR(VLOOKUP(I29,Paramétrage!$A$18:$D$393,4,FALSE),0))</f>
        <v/>
      </c>
      <c r="K29" s="115"/>
      <c r="L29" s="12"/>
      <c r="M29" s="26" t="str">
        <f t="shared" si="30"/>
        <v>D</v>
      </c>
      <c r="N29" s="26">
        <v>10</v>
      </c>
      <c r="O29" s="10">
        <f t="shared" si="23"/>
        <v>45606</v>
      </c>
      <c r="P29" s="11" t="str">
        <f>IF(M29="","",IFERROR(VLOOKUP(O29,Paramétrage!$A$18:$D$393,4,FALSE),0))</f>
        <v/>
      </c>
      <c r="Q29" s="115"/>
      <c r="R29" s="12"/>
      <c r="S29" s="26" t="str">
        <f t="shared" si="31"/>
        <v>Ma</v>
      </c>
      <c r="T29" s="26">
        <v>10</v>
      </c>
      <c r="U29" s="10">
        <f t="shared" si="24"/>
        <v>45636</v>
      </c>
      <c r="V29" s="11" t="str">
        <f>IF(S29="","",IFERROR(VLOOKUP(U29,Paramétrage!$A$18:$D$393,4,FALSE),0))</f>
        <v/>
      </c>
      <c r="W29" s="115"/>
      <c r="X29" s="12"/>
      <c r="Y29" s="26" t="str">
        <f t="shared" si="32"/>
        <v>V</v>
      </c>
      <c r="Z29" s="26">
        <v>10</v>
      </c>
      <c r="AA29" s="10">
        <f t="shared" si="25"/>
        <v>45667</v>
      </c>
      <c r="AB29" s="11" t="str">
        <f>IF(Y29="","",IFERROR(VLOOKUP(AA29,Paramétrage!$A$18:$D$393,4,FALSE),0))</f>
        <v/>
      </c>
      <c r="AC29" s="115"/>
      <c r="AD29" s="12"/>
      <c r="AE29" s="26" t="str">
        <f t="shared" si="33"/>
        <v>L</v>
      </c>
      <c r="AF29" s="26">
        <f t="shared" si="27"/>
        <v>10</v>
      </c>
      <c r="AG29" s="10">
        <f t="shared" si="26"/>
        <v>45698</v>
      </c>
      <c r="AH29" s="11" t="str">
        <f>IF(AE29="","",IFERROR(VLOOKUP(AG29,Paramétrage!$A$18:$D$393,4,FALSE),0))</f>
        <v/>
      </c>
      <c r="AI29" s="115"/>
      <c r="AJ29" s="12"/>
      <c r="AK29" s="26" t="str">
        <f t="shared" si="34"/>
        <v>L</v>
      </c>
      <c r="AL29" s="26">
        <f t="shared" si="7"/>
        <v>10</v>
      </c>
      <c r="AM29" s="10">
        <f t="shared" si="7"/>
        <v>45726</v>
      </c>
      <c r="AN29" s="11" t="str">
        <f>IF(AK29="","",IFERROR(VLOOKUP(AM29,Paramétrage!$A$18:$D$393,4,FALSE),0))</f>
        <v/>
      </c>
      <c r="AO29" s="115"/>
      <c r="AP29" s="12"/>
      <c r="AQ29" s="26" t="str">
        <f t="shared" si="35"/>
        <v>J</v>
      </c>
      <c r="AR29" s="26">
        <f t="shared" si="9"/>
        <v>10</v>
      </c>
      <c r="AS29" s="10">
        <f t="shared" si="9"/>
        <v>45757</v>
      </c>
      <c r="AT29" s="11" t="str">
        <f>IF(AQ29="","",IFERROR(VLOOKUP(AS29,Paramétrage!$A$18:$D$393,4,FALSE),0))</f>
        <v/>
      </c>
      <c r="AU29" s="115"/>
      <c r="AV29" s="12"/>
      <c r="AW29" s="26" t="str">
        <f t="shared" si="36"/>
        <v>S</v>
      </c>
      <c r="AX29" s="26">
        <f t="shared" si="11"/>
        <v>10</v>
      </c>
      <c r="AY29" s="10">
        <f t="shared" si="11"/>
        <v>45787</v>
      </c>
      <c r="AZ29" s="11" t="str">
        <f>IF(AW29="","",IFERROR(VLOOKUP(AY29,Paramétrage!$A$18:$D$393,4,FALSE),0))</f>
        <v/>
      </c>
      <c r="BA29" s="115"/>
      <c r="BB29" s="12"/>
      <c r="BC29" s="26" t="str">
        <f t="shared" si="37"/>
        <v>Ma</v>
      </c>
      <c r="BD29" s="26">
        <f t="shared" si="13"/>
        <v>10</v>
      </c>
      <c r="BE29" s="10">
        <f t="shared" si="13"/>
        <v>45818</v>
      </c>
      <c r="BF29" s="11" t="str">
        <f>IF(BC29="","",IFERROR(VLOOKUP(BE29,Paramétrage!$A$18:$D$393,4,FALSE),0))</f>
        <v/>
      </c>
      <c r="BG29" s="115"/>
      <c r="BH29" s="12"/>
      <c r="BI29" s="26" t="str">
        <f t="shared" si="38"/>
        <v>J</v>
      </c>
      <c r="BJ29" s="26">
        <f t="shared" si="15"/>
        <v>10</v>
      </c>
      <c r="BK29" s="10">
        <f t="shared" si="15"/>
        <v>45848</v>
      </c>
      <c r="BL29" s="11" t="str">
        <f>IF(BI29="","",IFERROR(VLOOKUP(BK29,Paramétrage!$A$18:$D$393,4,FALSE),0))</f>
        <v>V</v>
      </c>
      <c r="BM29" s="115"/>
      <c r="BN29" s="12"/>
      <c r="BO29" s="26" t="str">
        <f t="shared" si="39"/>
        <v>D</v>
      </c>
      <c r="BP29" s="26">
        <f t="shared" si="17"/>
        <v>10</v>
      </c>
      <c r="BQ29" s="10">
        <f t="shared" si="17"/>
        <v>45879</v>
      </c>
      <c r="BR29" s="11" t="str">
        <f>IF(BO29="","",IFERROR(VLOOKUP(BQ29,Paramétrage!$A$18:$D$393,4,FALSE),0))</f>
        <v>V</v>
      </c>
      <c r="BS29" s="115"/>
      <c r="BT29" s="12"/>
      <c r="BU29" s="26" t="str">
        <f t="shared" si="18"/>
        <v>Me</v>
      </c>
      <c r="BV29" s="26">
        <f t="shared" si="19"/>
        <v>10</v>
      </c>
      <c r="BW29" s="10">
        <f t="shared" si="20"/>
        <v>45910</v>
      </c>
      <c r="BX29" s="11" t="str">
        <f>IF(BU29="","",IFERROR(VLOOKUP(BW29,Paramétrage!$A$18:$D$393,4,FALSE),0))</f>
        <v/>
      </c>
      <c r="BY29" s="115"/>
      <c r="BZ29" s="12"/>
      <c r="CB29" s="40"/>
      <c r="CC29" s="40"/>
      <c r="CD29" s="40"/>
      <c r="CE29" s="40"/>
      <c r="CF29" s="40"/>
      <c r="CG29" s="40"/>
    </row>
    <row r="30" spans="1:88" x14ac:dyDescent="0.3">
      <c r="A30" s="26" t="str">
        <f t="shared" si="28"/>
        <v>Me</v>
      </c>
      <c r="B30" s="26">
        <v>11</v>
      </c>
      <c r="C30" s="10">
        <f t="shared" si="21"/>
        <v>45546</v>
      </c>
      <c r="D30" s="11" t="str">
        <f>IF(A30="","",IFERROR(VLOOKUP(C30,Paramétrage!$A$18:$D$393,4,FALSE),0))</f>
        <v/>
      </c>
      <c r="E30" s="115"/>
      <c r="F30" s="12"/>
      <c r="G30" s="26" t="str">
        <f t="shared" si="29"/>
        <v>V</v>
      </c>
      <c r="H30" s="26">
        <v>11</v>
      </c>
      <c r="I30" s="10">
        <f t="shared" si="22"/>
        <v>45576</v>
      </c>
      <c r="J30" s="11" t="str">
        <f>IF(G30="","",IFERROR(VLOOKUP(I30,Paramétrage!$A$18:$D$393,4,FALSE),0))</f>
        <v/>
      </c>
      <c r="K30" s="115"/>
      <c r="L30" s="12"/>
      <c r="M30" s="26" t="str">
        <f t="shared" si="30"/>
        <v>L</v>
      </c>
      <c r="N30" s="26">
        <v>11</v>
      </c>
      <c r="O30" s="10">
        <f t="shared" si="23"/>
        <v>45607</v>
      </c>
      <c r="P30" s="11" t="str">
        <f>IF(M30="","",IFERROR(VLOOKUP(O30,Paramétrage!$A$18:$D$393,4,FALSE),0))</f>
        <v>F</v>
      </c>
      <c r="Q30" s="115"/>
      <c r="R30" s="12"/>
      <c r="S30" s="26" t="str">
        <f t="shared" si="31"/>
        <v>Me</v>
      </c>
      <c r="T30" s="26">
        <v>11</v>
      </c>
      <c r="U30" s="10">
        <f t="shared" si="24"/>
        <v>45637</v>
      </c>
      <c r="V30" s="11" t="str">
        <f>IF(S30="","",IFERROR(VLOOKUP(U30,Paramétrage!$A$18:$D$393,4,FALSE),0))</f>
        <v/>
      </c>
      <c r="W30" s="115"/>
      <c r="X30" s="12"/>
      <c r="Y30" s="26" t="str">
        <f t="shared" si="32"/>
        <v>S</v>
      </c>
      <c r="Z30" s="26">
        <v>11</v>
      </c>
      <c r="AA30" s="10">
        <f t="shared" si="25"/>
        <v>45668</v>
      </c>
      <c r="AB30" s="11" t="str">
        <f>IF(Y30="","",IFERROR(VLOOKUP(AA30,Paramétrage!$A$18:$D$393,4,FALSE),0))</f>
        <v/>
      </c>
      <c r="AC30" s="115"/>
      <c r="AD30" s="12"/>
      <c r="AE30" s="26" t="str">
        <f t="shared" si="33"/>
        <v>Ma</v>
      </c>
      <c r="AF30" s="26">
        <f t="shared" si="27"/>
        <v>11</v>
      </c>
      <c r="AG30" s="10">
        <f t="shared" si="26"/>
        <v>45699</v>
      </c>
      <c r="AH30" s="11" t="str">
        <f>IF(AE30="","",IFERROR(VLOOKUP(AG30,Paramétrage!$A$18:$D$393,4,FALSE),0))</f>
        <v/>
      </c>
      <c r="AI30" s="115"/>
      <c r="AJ30" s="12"/>
      <c r="AK30" s="26" t="str">
        <f t="shared" si="34"/>
        <v>Ma</v>
      </c>
      <c r="AL30" s="26">
        <f t="shared" si="7"/>
        <v>11</v>
      </c>
      <c r="AM30" s="10">
        <f t="shared" si="7"/>
        <v>45727</v>
      </c>
      <c r="AN30" s="11" t="str">
        <f>IF(AK30="","",IFERROR(VLOOKUP(AM30,Paramétrage!$A$18:$D$393,4,FALSE),0))</f>
        <v/>
      </c>
      <c r="AO30" s="115"/>
      <c r="AP30" s="12"/>
      <c r="AQ30" s="26" t="str">
        <f t="shared" si="35"/>
        <v>V</v>
      </c>
      <c r="AR30" s="26">
        <f t="shared" si="9"/>
        <v>11</v>
      </c>
      <c r="AS30" s="10">
        <f t="shared" si="9"/>
        <v>45758</v>
      </c>
      <c r="AT30" s="11" t="str">
        <f>IF(AQ30="","",IFERROR(VLOOKUP(AS30,Paramétrage!$A$18:$D$393,4,FALSE),0))</f>
        <v/>
      </c>
      <c r="AU30" s="115"/>
      <c r="AV30" s="12"/>
      <c r="AW30" s="26" t="str">
        <f t="shared" si="36"/>
        <v>D</v>
      </c>
      <c r="AX30" s="26">
        <f t="shared" si="11"/>
        <v>11</v>
      </c>
      <c r="AY30" s="10">
        <f t="shared" si="11"/>
        <v>45788</v>
      </c>
      <c r="AZ30" s="11" t="str">
        <f>IF(AW30="","",IFERROR(VLOOKUP(AY30,Paramétrage!$A$18:$D$393,4,FALSE),0))</f>
        <v/>
      </c>
      <c r="BA30" s="115"/>
      <c r="BB30" s="12"/>
      <c r="BC30" s="26" t="str">
        <f t="shared" si="37"/>
        <v>Me</v>
      </c>
      <c r="BD30" s="26">
        <f t="shared" si="13"/>
        <v>11</v>
      </c>
      <c r="BE30" s="10">
        <f t="shared" si="13"/>
        <v>45819</v>
      </c>
      <c r="BF30" s="11" t="str">
        <f>IF(BC30="","",IFERROR(VLOOKUP(BE30,Paramétrage!$A$18:$D$393,4,FALSE),0))</f>
        <v/>
      </c>
      <c r="BG30" s="115"/>
      <c r="BH30" s="12"/>
      <c r="BI30" s="26" t="str">
        <f t="shared" si="38"/>
        <v>V</v>
      </c>
      <c r="BJ30" s="26">
        <f t="shared" si="15"/>
        <v>11</v>
      </c>
      <c r="BK30" s="10">
        <f t="shared" si="15"/>
        <v>45849</v>
      </c>
      <c r="BL30" s="11" t="str">
        <f>IF(BI30="","",IFERROR(VLOOKUP(BK30,Paramétrage!$A$18:$D$393,4,FALSE),0))</f>
        <v>V</v>
      </c>
      <c r="BM30" s="115"/>
      <c r="BN30" s="12"/>
      <c r="BO30" s="26" t="str">
        <f t="shared" si="39"/>
        <v>L</v>
      </c>
      <c r="BP30" s="26">
        <f t="shared" si="17"/>
        <v>11</v>
      </c>
      <c r="BQ30" s="10">
        <f t="shared" si="17"/>
        <v>45880</v>
      </c>
      <c r="BR30" s="11" t="str">
        <f>IF(BO30="","",IFERROR(VLOOKUP(BQ30,Paramétrage!$A$18:$D$393,4,FALSE),0))</f>
        <v>V</v>
      </c>
      <c r="BS30" s="115"/>
      <c r="BT30" s="12"/>
      <c r="BU30" s="26" t="str">
        <f t="shared" si="18"/>
        <v>J</v>
      </c>
      <c r="BV30" s="26">
        <f t="shared" si="19"/>
        <v>11</v>
      </c>
      <c r="BW30" s="10">
        <f t="shared" si="20"/>
        <v>45911</v>
      </c>
      <c r="BX30" s="75" t="str">
        <f>IF(BU30="","",IFERROR(VLOOKUP(BW30,Paramétrage!$A$18:$D$393,4,FALSE),0))</f>
        <v/>
      </c>
      <c r="BY30" s="116"/>
      <c r="BZ30" s="12"/>
      <c r="CB30" s="40"/>
      <c r="CC30" s="40"/>
      <c r="CD30" s="40"/>
      <c r="CE30" s="40"/>
      <c r="CF30" s="40"/>
      <c r="CG30" s="40"/>
    </row>
    <row r="31" spans="1:88" x14ac:dyDescent="0.3">
      <c r="A31" s="26" t="str">
        <f t="shared" si="28"/>
        <v>J</v>
      </c>
      <c r="B31" s="26">
        <v>12</v>
      </c>
      <c r="C31" s="10">
        <f t="shared" si="21"/>
        <v>45547</v>
      </c>
      <c r="D31" s="11" t="str">
        <f>IF(A31="","",IFERROR(VLOOKUP(C31,Paramétrage!$A$18:$D$393,4,FALSE),0))</f>
        <v/>
      </c>
      <c r="E31" s="115"/>
      <c r="F31" s="12"/>
      <c r="G31" s="26" t="str">
        <f t="shared" si="29"/>
        <v>S</v>
      </c>
      <c r="H31" s="26">
        <v>12</v>
      </c>
      <c r="I31" s="10">
        <f t="shared" si="22"/>
        <v>45577</v>
      </c>
      <c r="J31" s="11" t="str">
        <f>IF(G31="","",IFERROR(VLOOKUP(I31,Paramétrage!$A$18:$D$393,4,FALSE),0))</f>
        <v/>
      </c>
      <c r="K31" s="115"/>
      <c r="L31" s="12"/>
      <c r="M31" s="26" t="str">
        <f t="shared" si="30"/>
        <v>Ma</v>
      </c>
      <c r="N31" s="26">
        <v>12</v>
      </c>
      <c r="O31" s="10">
        <f t="shared" si="23"/>
        <v>45608</v>
      </c>
      <c r="P31" s="11" t="str">
        <f>IF(M31="","",IFERROR(VLOOKUP(O31,Paramétrage!$A$18:$D$393,4,FALSE),0))</f>
        <v/>
      </c>
      <c r="Q31" s="115"/>
      <c r="R31" s="12"/>
      <c r="S31" s="26" t="str">
        <f t="shared" si="31"/>
        <v>J</v>
      </c>
      <c r="T31" s="26">
        <v>12</v>
      </c>
      <c r="U31" s="10">
        <f t="shared" si="24"/>
        <v>45638</v>
      </c>
      <c r="V31" s="11" t="str">
        <f>IF(S31="","",IFERROR(VLOOKUP(U31,Paramétrage!$A$18:$D$393,4,FALSE),0))</f>
        <v/>
      </c>
      <c r="W31" s="115"/>
      <c r="X31" s="12"/>
      <c r="Y31" s="26" t="str">
        <f t="shared" si="32"/>
        <v>D</v>
      </c>
      <c r="Z31" s="26">
        <v>12</v>
      </c>
      <c r="AA31" s="10">
        <f t="shared" si="25"/>
        <v>45669</v>
      </c>
      <c r="AB31" s="11" t="str">
        <f>IF(Y31="","",IFERROR(VLOOKUP(AA31,Paramétrage!$A$18:$D$393,4,FALSE),0))</f>
        <v/>
      </c>
      <c r="AC31" s="115"/>
      <c r="AD31" s="12"/>
      <c r="AE31" s="26" t="str">
        <f t="shared" si="33"/>
        <v>Me</v>
      </c>
      <c r="AF31" s="26">
        <f t="shared" si="27"/>
        <v>12</v>
      </c>
      <c r="AG31" s="10">
        <f t="shared" si="26"/>
        <v>45700</v>
      </c>
      <c r="AH31" s="11" t="str">
        <f>IF(AE31="","",IFERROR(VLOOKUP(AG31,Paramétrage!$A$18:$D$393,4,FALSE),0))</f>
        <v/>
      </c>
      <c r="AI31" s="115"/>
      <c r="AJ31" s="12"/>
      <c r="AK31" s="26" t="str">
        <f t="shared" si="34"/>
        <v>Me</v>
      </c>
      <c r="AL31" s="26">
        <f t="shared" si="7"/>
        <v>12</v>
      </c>
      <c r="AM31" s="10">
        <f t="shared" si="7"/>
        <v>45728</v>
      </c>
      <c r="AN31" s="11" t="str">
        <f>IF(AK31="","",IFERROR(VLOOKUP(AM31,Paramétrage!$A$18:$D$393,4,FALSE),0))</f>
        <v/>
      </c>
      <c r="AO31" s="115"/>
      <c r="AP31" s="12"/>
      <c r="AQ31" s="26" t="str">
        <f t="shared" si="35"/>
        <v>S</v>
      </c>
      <c r="AR31" s="26">
        <f t="shared" si="9"/>
        <v>12</v>
      </c>
      <c r="AS31" s="10">
        <f t="shared" si="9"/>
        <v>45759</v>
      </c>
      <c r="AT31" s="11" t="str">
        <f>IF(AQ31="","",IFERROR(VLOOKUP(AS31,Paramétrage!$A$18:$D$393,4,FALSE),0))</f>
        <v>V</v>
      </c>
      <c r="AU31" s="115"/>
      <c r="AV31" s="12"/>
      <c r="AW31" s="26" t="str">
        <f t="shared" si="36"/>
        <v>L</v>
      </c>
      <c r="AX31" s="26">
        <f t="shared" si="11"/>
        <v>12</v>
      </c>
      <c r="AY31" s="10">
        <f t="shared" si="11"/>
        <v>45789</v>
      </c>
      <c r="AZ31" s="11" t="str">
        <f>IF(AW31="","",IFERROR(VLOOKUP(AY31,Paramétrage!$A$18:$D$393,4,FALSE),0))</f>
        <v/>
      </c>
      <c r="BA31" s="115"/>
      <c r="BB31" s="12"/>
      <c r="BC31" s="26" t="str">
        <f t="shared" si="37"/>
        <v>J</v>
      </c>
      <c r="BD31" s="26">
        <f t="shared" si="13"/>
        <v>12</v>
      </c>
      <c r="BE31" s="10">
        <f t="shared" si="13"/>
        <v>45820</v>
      </c>
      <c r="BF31" s="11" t="str">
        <f>IF(BC31="","",IFERROR(VLOOKUP(BE31,Paramétrage!$A$18:$D$393,4,FALSE),0))</f>
        <v/>
      </c>
      <c r="BG31" s="115"/>
      <c r="BH31" s="12"/>
      <c r="BI31" s="26" t="str">
        <f t="shared" si="38"/>
        <v>S</v>
      </c>
      <c r="BJ31" s="26">
        <f t="shared" si="15"/>
        <v>12</v>
      </c>
      <c r="BK31" s="10">
        <f t="shared" si="15"/>
        <v>45850</v>
      </c>
      <c r="BL31" s="11" t="str">
        <f>IF(BI31="","",IFERROR(VLOOKUP(BK31,Paramétrage!$A$18:$D$393,4,FALSE),0))</f>
        <v>V</v>
      </c>
      <c r="BM31" s="115"/>
      <c r="BN31" s="12"/>
      <c r="BO31" s="26" t="str">
        <f t="shared" si="39"/>
        <v>Ma</v>
      </c>
      <c r="BP31" s="26">
        <f t="shared" si="17"/>
        <v>12</v>
      </c>
      <c r="BQ31" s="10">
        <f t="shared" si="17"/>
        <v>45881</v>
      </c>
      <c r="BR31" s="11" t="str">
        <f>IF(BO31="","",IFERROR(VLOOKUP(BQ31,Paramétrage!$A$18:$D$393,4,FALSE),0))</f>
        <v>V</v>
      </c>
      <c r="BS31" s="115"/>
      <c r="BT31" s="12"/>
      <c r="BU31" s="26" t="str">
        <f t="shared" si="18"/>
        <v>V</v>
      </c>
      <c r="BV31" s="26">
        <f t="shared" si="19"/>
        <v>12</v>
      </c>
      <c r="BW31" s="10">
        <f t="shared" si="20"/>
        <v>45912</v>
      </c>
      <c r="BX31" s="11" t="str">
        <f>IF(BU31="","",IFERROR(VLOOKUP(BW31,Paramétrage!$A$18:$D$416,4,FALSE),0))</f>
        <v/>
      </c>
      <c r="BY31" s="115"/>
      <c r="BZ31" s="12"/>
      <c r="CB31" s="40"/>
      <c r="CC31" s="40"/>
      <c r="CD31" s="40"/>
      <c r="CE31" s="40"/>
      <c r="CF31" s="40"/>
      <c r="CG31" s="40"/>
    </row>
    <row r="32" spans="1:88" x14ac:dyDescent="0.3">
      <c r="A32" s="26" t="str">
        <f t="shared" si="28"/>
        <v>V</v>
      </c>
      <c r="B32" s="26">
        <v>13</v>
      </c>
      <c r="C32" s="10">
        <f t="shared" si="21"/>
        <v>45548</v>
      </c>
      <c r="D32" s="11" t="str">
        <f>IF(A32="","",IFERROR(VLOOKUP(C32,Paramétrage!$A$18:$D$393,4,FALSE),0))</f>
        <v/>
      </c>
      <c r="E32" s="115"/>
      <c r="F32" s="12"/>
      <c r="G32" s="26" t="str">
        <f t="shared" si="29"/>
        <v>D</v>
      </c>
      <c r="H32" s="26">
        <v>13</v>
      </c>
      <c r="I32" s="10">
        <f t="shared" si="22"/>
        <v>45578</v>
      </c>
      <c r="J32" s="11" t="str">
        <f>IF(G32="","",IFERROR(VLOOKUP(I32,Paramétrage!$A$18:$D$393,4,FALSE),0))</f>
        <v/>
      </c>
      <c r="K32" s="115"/>
      <c r="L32" s="12"/>
      <c r="M32" s="26" t="str">
        <f t="shared" si="30"/>
        <v>Me</v>
      </c>
      <c r="N32" s="26">
        <v>13</v>
      </c>
      <c r="O32" s="10">
        <f t="shared" si="23"/>
        <v>45609</v>
      </c>
      <c r="P32" s="11" t="str">
        <f>IF(M32="","",IFERROR(VLOOKUP(O32,Paramétrage!$A$18:$D$393,4,FALSE),0))</f>
        <v/>
      </c>
      <c r="Q32" s="115"/>
      <c r="R32" s="12"/>
      <c r="S32" s="26" t="str">
        <f t="shared" si="31"/>
        <v>V</v>
      </c>
      <c r="T32" s="26">
        <v>13</v>
      </c>
      <c r="U32" s="10">
        <f t="shared" si="24"/>
        <v>45639</v>
      </c>
      <c r="V32" s="11" t="str">
        <f>IF(S32="","",IFERROR(VLOOKUP(U32,Paramétrage!$A$18:$D$393,4,FALSE),0))</f>
        <v/>
      </c>
      <c r="W32" s="115"/>
      <c r="X32" s="12"/>
      <c r="Y32" s="26" t="str">
        <f t="shared" si="32"/>
        <v>L</v>
      </c>
      <c r="Z32" s="26">
        <v>13</v>
      </c>
      <c r="AA32" s="10">
        <f t="shared" si="25"/>
        <v>45670</v>
      </c>
      <c r="AB32" s="11" t="str">
        <f>IF(Y32="","",IFERROR(VLOOKUP(AA32,Paramétrage!$A$18:$D$393,4,FALSE),0))</f>
        <v/>
      </c>
      <c r="AC32" s="115"/>
      <c r="AD32" s="12"/>
      <c r="AE32" s="26" t="str">
        <f t="shared" si="33"/>
        <v>J</v>
      </c>
      <c r="AF32" s="26">
        <f t="shared" si="27"/>
        <v>13</v>
      </c>
      <c r="AG32" s="10">
        <f t="shared" si="26"/>
        <v>45701</v>
      </c>
      <c r="AH32" s="11" t="str">
        <f>IF(AE32="","",IFERROR(VLOOKUP(AG32,Paramétrage!$A$18:$D$393,4,FALSE),0))</f>
        <v/>
      </c>
      <c r="AI32" s="115"/>
      <c r="AJ32" s="12"/>
      <c r="AK32" s="26" t="str">
        <f t="shared" si="34"/>
        <v>J</v>
      </c>
      <c r="AL32" s="26">
        <f t="shared" si="7"/>
        <v>13</v>
      </c>
      <c r="AM32" s="10">
        <f t="shared" si="7"/>
        <v>45729</v>
      </c>
      <c r="AN32" s="11" t="str">
        <f>IF(AK32="","",IFERROR(VLOOKUP(AM32,Paramétrage!$A$18:$D$393,4,FALSE),0))</f>
        <v/>
      </c>
      <c r="AO32" s="115"/>
      <c r="AP32" s="12"/>
      <c r="AQ32" s="26" t="str">
        <f t="shared" si="35"/>
        <v>D</v>
      </c>
      <c r="AR32" s="26">
        <f t="shared" si="9"/>
        <v>13</v>
      </c>
      <c r="AS32" s="10">
        <f t="shared" si="9"/>
        <v>45760</v>
      </c>
      <c r="AT32" s="11" t="str">
        <f>IF(AQ32="","",IFERROR(VLOOKUP(AS32,Paramétrage!$A$18:$D$393,4,FALSE),0))</f>
        <v>V</v>
      </c>
      <c r="AU32" s="115"/>
      <c r="AV32" s="12"/>
      <c r="AW32" s="26" t="str">
        <f t="shared" si="36"/>
        <v>Ma</v>
      </c>
      <c r="AX32" s="26">
        <f t="shared" si="11"/>
        <v>13</v>
      </c>
      <c r="AY32" s="10">
        <f t="shared" si="11"/>
        <v>45790</v>
      </c>
      <c r="AZ32" s="11" t="str">
        <f>IF(AW32="","",IFERROR(VLOOKUP(AY32,Paramétrage!$A$18:$D$393,4,FALSE),0))</f>
        <v/>
      </c>
      <c r="BA32" s="115"/>
      <c r="BB32" s="12"/>
      <c r="BC32" s="26" t="str">
        <f t="shared" si="37"/>
        <v>V</v>
      </c>
      <c r="BD32" s="26">
        <f t="shared" si="13"/>
        <v>13</v>
      </c>
      <c r="BE32" s="10">
        <f t="shared" si="13"/>
        <v>45821</v>
      </c>
      <c r="BF32" s="11" t="str">
        <f>IF(BC32="","",IFERROR(VLOOKUP(BE32,Paramétrage!$A$18:$D$393,4,FALSE),0))</f>
        <v/>
      </c>
      <c r="BG32" s="115"/>
      <c r="BH32" s="12"/>
      <c r="BI32" s="26" t="str">
        <f t="shared" si="38"/>
        <v>D</v>
      </c>
      <c r="BJ32" s="26">
        <f t="shared" si="15"/>
        <v>13</v>
      </c>
      <c r="BK32" s="10">
        <f t="shared" si="15"/>
        <v>45851</v>
      </c>
      <c r="BL32" s="11" t="str">
        <f>IF(BI32="","",IFERROR(VLOOKUP(BK32,Paramétrage!$A$18:$D$393,4,FALSE),0))</f>
        <v>V</v>
      </c>
      <c r="BM32" s="115"/>
      <c r="BN32" s="12"/>
      <c r="BO32" s="26" t="str">
        <f t="shared" si="39"/>
        <v>Me</v>
      </c>
      <c r="BP32" s="26">
        <f t="shared" si="17"/>
        <v>13</v>
      </c>
      <c r="BQ32" s="10">
        <f t="shared" si="17"/>
        <v>45882</v>
      </c>
      <c r="BR32" s="11" t="str">
        <f>IF(BO32="","",IFERROR(VLOOKUP(BQ32,Paramétrage!$A$18:$D$393,4,FALSE),0))</f>
        <v>V</v>
      </c>
      <c r="BS32" s="115"/>
      <c r="BT32" s="12"/>
      <c r="BU32" s="26" t="str">
        <f t="shared" si="18"/>
        <v>S</v>
      </c>
      <c r="BV32" s="26">
        <f t="shared" si="19"/>
        <v>13</v>
      </c>
      <c r="BW32" s="10">
        <f t="shared" si="20"/>
        <v>45913</v>
      </c>
      <c r="BX32" s="11" t="str">
        <f>IF(BU32="","",IFERROR(VLOOKUP(BW32,Paramétrage!$A$18:$D$416,4,FALSE),0))</f>
        <v/>
      </c>
      <c r="BY32" s="115"/>
      <c r="BZ32" s="12"/>
      <c r="CB32" s="40"/>
      <c r="CC32" s="40"/>
      <c r="CD32" s="40"/>
      <c r="CE32" s="40"/>
      <c r="CF32" s="40"/>
      <c r="CG32" s="40"/>
    </row>
    <row r="33" spans="1:88" x14ac:dyDescent="0.3">
      <c r="A33" s="26" t="str">
        <f t="shared" si="28"/>
        <v>S</v>
      </c>
      <c r="B33" s="26">
        <v>14</v>
      </c>
      <c r="C33" s="13">
        <f t="shared" si="21"/>
        <v>45549</v>
      </c>
      <c r="D33" s="11" t="str">
        <f>IF(A33="","",IFERROR(VLOOKUP(C33,Paramétrage!$A$18:$D$393,4,FALSE),0))</f>
        <v/>
      </c>
      <c r="E33" s="115"/>
      <c r="F33" s="12"/>
      <c r="G33" s="26" t="str">
        <f t="shared" si="29"/>
        <v>L</v>
      </c>
      <c r="H33" s="26">
        <v>14</v>
      </c>
      <c r="I33" s="13">
        <f t="shared" si="22"/>
        <v>45579</v>
      </c>
      <c r="J33" s="11" t="str">
        <f>IF(G33="","",IFERROR(VLOOKUP(I33,Paramétrage!$A$18:$D$393,4,FALSE),0))</f>
        <v/>
      </c>
      <c r="K33" s="115"/>
      <c r="L33" s="12"/>
      <c r="M33" s="26" t="str">
        <f t="shared" si="30"/>
        <v>J</v>
      </c>
      <c r="N33" s="26">
        <v>14</v>
      </c>
      <c r="O33" s="13">
        <f t="shared" si="23"/>
        <v>45610</v>
      </c>
      <c r="P33" s="11" t="str">
        <f>IF(M33="","",IFERROR(VLOOKUP(O33,Paramétrage!$A$18:$D$393,4,FALSE),0))</f>
        <v/>
      </c>
      <c r="Q33" s="115"/>
      <c r="R33" s="12"/>
      <c r="S33" s="26" t="str">
        <f t="shared" si="31"/>
        <v>S</v>
      </c>
      <c r="T33" s="26">
        <v>14</v>
      </c>
      <c r="U33" s="13">
        <f t="shared" si="24"/>
        <v>45640</v>
      </c>
      <c r="V33" s="11" t="str">
        <f>IF(S33="","",IFERROR(VLOOKUP(U33,Paramétrage!$A$18:$D$393,4,FALSE),0))</f>
        <v/>
      </c>
      <c r="W33" s="115"/>
      <c r="X33" s="12"/>
      <c r="Y33" s="26" t="str">
        <f t="shared" si="32"/>
        <v>Ma</v>
      </c>
      <c r="Z33" s="26">
        <v>14</v>
      </c>
      <c r="AA33" s="13">
        <f t="shared" si="25"/>
        <v>45671</v>
      </c>
      <c r="AB33" s="11" t="str">
        <f>IF(Y33="","",IFERROR(VLOOKUP(AA33,Paramétrage!$A$18:$D$393,4,FALSE),0))</f>
        <v/>
      </c>
      <c r="AC33" s="115"/>
      <c r="AD33" s="12"/>
      <c r="AE33" s="26" t="str">
        <f t="shared" si="33"/>
        <v>V</v>
      </c>
      <c r="AF33" s="26">
        <f t="shared" si="27"/>
        <v>14</v>
      </c>
      <c r="AG33" s="13">
        <f t="shared" si="26"/>
        <v>45702</v>
      </c>
      <c r="AH33" s="11" t="str">
        <f>IF(AE33="","",IFERROR(VLOOKUP(AG33,Paramétrage!$A$18:$D$393,4,FALSE),0))</f>
        <v/>
      </c>
      <c r="AI33" s="115"/>
      <c r="AJ33" s="12"/>
      <c r="AK33" s="26" t="str">
        <f t="shared" si="34"/>
        <v>V</v>
      </c>
      <c r="AL33" s="26">
        <f t="shared" si="7"/>
        <v>14</v>
      </c>
      <c r="AM33" s="13">
        <f t="shared" si="7"/>
        <v>45730</v>
      </c>
      <c r="AN33" s="11" t="str">
        <f>IF(AK33="","",IFERROR(VLOOKUP(AM33,Paramétrage!$A$18:$D$393,4,FALSE),0))</f>
        <v/>
      </c>
      <c r="AO33" s="115"/>
      <c r="AP33" s="12"/>
      <c r="AQ33" s="26" t="str">
        <f t="shared" si="35"/>
        <v>L</v>
      </c>
      <c r="AR33" s="26">
        <f t="shared" si="9"/>
        <v>14</v>
      </c>
      <c r="AS33" s="13">
        <f t="shared" si="9"/>
        <v>45761</v>
      </c>
      <c r="AT33" s="11" t="str">
        <f>IF(AQ33="","",IFERROR(VLOOKUP(AS33,Paramétrage!$A$18:$D$393,4,FALSE),0))</f>
        <v>V</v>
      </c>
      <c r="AU33" s="115"/>
      <c r="AV33" s="12"/>
      <c r="AW33" s="26" t="str">
        <f t="shared" si="36"/>
        <v>Me</v>
      </c>
      <c r="AX33" s="26">
        <f t="shared" si="11"/>
        <v>14</v>
      </c>
      <c r="AY33" s="13">
        <f t="shared" si="11"/>
        <v>45791</v>
      </c>
      <c r="AZ33" s="11" t="str">
        <f>IF(AW33="","",IFERROR(VLOOKUP(AY33,Paramétrage!$A$18:$D$393,4,FALSE),0))</f>
        <v/>
      </c>
      <c r="BA33" s="115"/>
      <c r="BB33" s="12"/>
      <c r="BC33" s="26" t="str">
        <f t="shared" si="37"/>
        <v>S</v>
      </c>
      <c r="BD33" s="26">
        <f t="shared" si="13"/>
        <v>14</v>
      </c>
      <c r="BE33" s="13">
        <f t="shared" si="13"/>
        <v>45822</v>
      </c>
      <c r="BF33" s="11" t="str">
        <f>IF(BC33="","",IFERROR(VLOOKUP(BE33,Paramétrage!$A$18:$D$393,4,FALSE),0))</f>
        <v/>
      </c>
      <c r="BG33" s="115"/>
      <c r="BH33" s="12"/>
      <c r="BI33" s="26" t="str">
        <f t="shared" si="38"/>
        <v>L</v>
      </c>
      <c r="BJ33" s="26">
        <f t="shared" si="15"/>
        <v>14</v>
      </c>
      <c r="BK33" s="13">
        <f t="shared" si="15"/>
        <v>45852</v>
      </c>
      <c r="BL33" s="11" t="str">
        <f>IF(BI33="","",IFERROR(VLOOKUP(BK33,Paramétrage!$A$18:$D$393,4,FALSE),0))</f>
        <v>F</v>
      </c>
      <c r="BM33" s="115"/>
      <c r="BN33" s="12"/>
      <c r="BO33" s="26" t="str">
        <f t="shared" si="39"/>
        <v>J</v>
      </c>
      <c r="BP33" s="26">
        <f t="shared" si="17"/>
        <v>14</v>
      </c>
      <c r="BQ33" s="13">
        <f t="shared" si="17"/>
        <v>45883</v>
      </c>
      <c r="BR33" s="11" t="str">
        <f>IF(BO33="","",IFERROR(VLOOKUP(BQ33,Paramétrage!$A$18:$D$393,4,FALSE),0))</f>
        <v>V</v>
      </c>
      <c r="BS33" s="115"/>
      <c r="BT33" s="12"/>
      <c r="BU33" s="26" t="str">
        <f t="shared" si="18"/>
        <v>D</v>
      </c>
      <c r="BV33" s="26">
        <f t="shared" si="19"/>
        <v>14</v>
      </c>
      <c r="BW33" s="13">
        <f t="shared" si="20"/>
        <v>45914</v>
      </c>
      <c r="BX33" s="11" t="str">
        <f>IF(BU33="","",IFERROR(VLOOKUP(BW33,Paramétrage!$A$18:$D$416,4,FALSE),0))</f>
        <v/>
      </c>
      <c r="BY33" s="115"/>
      <c r="BZ33" s="12"/>
      <c r="CB33" s="40"/>
      <c r="CC33" s="40"/>
      <c r="CD33" s="40"/>
      <c r="CE33" s="40"/>
      <c r="CF33" s="40"/>
      <c r="CG33" s="40"/>
    </row>
    <row r="34" spans="1:88" x14ac:dyDescent="0.3">
      <c r="A34" s="26" t="str">
        <f t="shared" si="28"/>
        <v>D</v>
      </c>
      <c r="B34" s="26">
        <v>15</v>
      </c>
      <c r="C34" s="10">
        <f t="shared" si="21"/>
        <v>45550</v>
      </c>
      <c r="D34" s="11" t="str">
        <f>IF(A34="","",IFERROR(VLOOKUP(C34,Paramétrage!$A$18:$D$393,4,FALSE),0))</f>
        <v/>
      </c>
      <c r="E34" s="115"/>
      <c r="F34" s="12"/>
      <c r="G34" s="26" t="str">
        <f t="shared" si="29"/>
        <v>Ma</v>
      </c>
      <c r="H34" s="26">
        <v>15</v>
      </c>
      <c r="I34" s="10">
        <f t="shared" si="22"/>
        <v>45580</v>
      </c>
      <c r="J34" s="11" t="str">
        <f>IF(G34="","",IFERROR(VLOOKUP(I34,Paramétrage!$A$18:$D$393,4,FALSE),0))</f>
        <v/>
      </c>
      <c r="K34" s="115"/>
      <c r="L34" s="12"/>
      <c r="M34" s="26" t="str">
        <f t="shared" si="30"/>
        <v>V</v>
      </c>
      <c r="N34" s="26">
        <v>15</v>
      </c>
      <c r="O34" s="10">
        <f t="shared" si="23"/>
        <v>45611</v>
      </c>
      <c r="P34" s="11" t="str">
        <f>IF(M34="","",IFERROR(VLOOKUP(O34,Paramétrage!$A$18:$D$393,4,FALSE),0))</f>
        <v/>
      </c>
      <c r="Q34" s="115"/>
      <c r="R34" s="12"/>
      <c r="S34" s="26" t="str">
        <f t="shared" si="31"/>
        <v>D</v>
      </c>
      <c r="T34" s="26">
        <v>15</v>
      </c>
      <c r="U34" s="10">
        <f t="shared" si="24"/>
        <v>45641</v>
      </c>
      <c r="V34" s="11" t="str">
        <f>IF(S34="","",IFERROR(VLOOKUP(U34,Paramétrage!$A$18:$D$393,4,FALSE),0))</f>
        <v/>
      </c>
      <c r="W34" s="115"/>
      <c r="X34" s="12"/>
      <c r="Y34" s="26" t="str">
        <f t="shared" si="32"/>
        <v>Me</v>
      </c>
      <c r="Z34" s="26">
        <v>15</v>
      </c>
      <c r="AA34" s="10">
        <f t="shared" si="25"/>
        <v>45672</v>
      </c>
      <c r="AB34" s="11" t="str">
        <f>IF(Y34="","",IFERROR(VLOOKUP(AA34,Paramétrage!$A$18:$D$393,4,FALSE),0))</f>
        <v/>
      </c>
      <c r="AC34" s="115"/>
      <c r="AD34" s="12"/>
      <c r="AE34" s="26" t="str">
        <f t="shared" si="33"/>
        <v>S</v>
      </c>
      <c r="AF34" s="26">
        <f t="shared" si="27"/>
        <v>15</v>
      </c>
      <c r="AG34" s="10">
        <f t="shared" si="26"/>
        <v>45703</v>
      </c>
      <c r="AH34" s="11" t="str">
        <f>IF(AE34="","",IFERROR(VLOOKUP(AG34,Paramétrage!$A$18:$D$393,4,FALSE),0))</f>
        <v>V</v>
      </c>
      <c r="AI34" s="115"/>
      <c r="AJ34" s="12"/>
      <c r="AK34" s="26" t="str">
        <f t="shared" si="34"/>
        <v>S</v>
      </c>
      <c r="AL34" s="26">
        <f t="shared" si="7"/>
        <v>15</v>
      </c>
      <c r="AM34" s="10">
        <f t="shared" si="7"/>
        <v>45731</v>
      </c>
      <c r="AN34" s="11" t="str">
        <f>IF(AK34="","",IFERROR(VLOOKUP(AM34,Paramétrage!$A$18:$D$393,4,FALSE),0))</f>
        <v/>
      </c>
      <c r="AO34" s="115"/>
      <c r="AP34" s="12"/>
      <c r="AQ34" s="26" t="str">
        <f t="shared" si="35"/>
        <v>Ma</v>
      </c>
      <c r="AR34" s="26">
        <f t="shared" si="9"/>
        <v>15</v>
      </c>
      <c r="AS34" s="10">
        <f t="shared" si="9"/>
        <v>45762</v>
      </c>
      <c r="AT34" s="11" t="str">
        <f>IF(AQ34="","",IFERROR(VLOOKUP(AS34,Paramétrage!$A$18:$D$393,4,FALSE),0))</f>
        <v>V</v>
      </c>
      <c r="AU34" s="115"/>
      <c r="AV34" s="12"/>
      <c r="AW34" s="26" t="str">
        <f t="shared" si="36"/>
        <v>J</v>
      </c>
      <c r="AX34" s="26">
        <f t="shared" si="11"/>
        <v>15</v>
      </c>
      <c r="AY34" s="10">
        <f t="shared" si="11"/>
        <v>45792</v>
      </c>
      <c r="AZ34" s="11" t="str">
        <f>IF(AW34="","",IFERROR(VLOOKUP(AY34,Paramétrage!$A$18:$D$393,4,FALSE),0))</f>
        <v/>
      </c>
      <c r="BA34" s="115"/>
      <c r="BB34" s="12"/>
      <c r="BC34" s="26" t="str">
        <f t="shared" si="37"/>
        <v>D</v>
      </c>
      <c r="BD34" s="26">
        <f t="shared" si="13"/>
        <v>15</v>
      </c>
      <c r="BE34" s="10">
        <f t="shared" si="13"/>
        <v>45823</v>
      </c>
      <c r="BF34" s="11" t="str">
        <f>IF(BC34="","",IFERROR(VLOOKUP(BE34,Paramétrage!$A$18:$D$393,4,FALSE),0))</f>
        <v/>
      </c>
      <c r="BG34" s="115"/>
      <c r="BH34" s="12"/>
      <c r="BI34" s="26" t="str">
        <f t="shared" si="38"/>
        <v>Ma</v>
      </c>
      <c r="BJ34" s="26">
        <f t="shared" si="15"/>
        <v>15</v>
      </c>
      <c r="BK34" s="10">
        <f t="shared" si="15"/>
        <v>45853</v>
      </c>
      <c r="BL34" s="11" t="str">
        <f>IF(BI34="","",IFERROR(VLOOKUP(BK34,Paramétrage!$A$18:$D$393,4,FALSE),0))</f>
        <v>V</v>
      </c>
      <c r="BM34" s="115"/>
      <c r="BN34" s="12"/>
      <c r="BO34" s="26" t="str">
        <f t="shared" si="39"/>
        <v>V</v>
      </c>
      <c r="BP34" s="26">
        <f t="shared" si="17"/>
        <v>15</v>
      </c>
      <c r="BQ34" s="10">
        <f t="shared" si="17"/>
        <v>45884</v>
      </c>
      <c r="BR34" s="11" t="str">
        <f>IF(BO34="","",IFERROR(VLOOKUP(BQ34,Paramétrage!$A$18:$D$393,4,FALSE),0))</f>
        <v>F</v>
      </c>
      <c r="BS34" s="115"/>
      <c r="BT34" s="12"/>
      <c r="BU34" s="26" t="str">
        <f t="shared" si="18"/>
        <v>L</v>
      </c>
      <c r="BV34" s="26">
        <f t="shared" si="19"/>
        <v>15</v>
      </c>
      <c r="BW34" s="10">
        <f t="shared" si="20"/>
        <v>45915</v>
      </c>
      <c r="BX34" s="11" t="str">
        <f>IF(BU34="","",IFERROR(VLOOKUP(BW34,Paramétrage!$A$18:$D$416,4,FALSE),0))</f>
        <v/>
      </c>
      <c r="BY34" s="115"/>
      <c r="BZ34" s="12"/>
      <c r="CB34" s="40"/>
      <c r="CC34" s="40"/>
      <c r="CD34" s="40"/>
      <c r="CE34" s="40"/>
      <c r="CF34" s="40"/>
      <c r="CG34" s="40"/>
      <c r="CJ34" s="100" t="s">
        <v>22</v>
      </c>
    </row>
    <row r="35" spans="1:88" x14ac:dyDescent="0.3">
      <c r="A35" s="26" t="str">
        <f t="shared" si="28"/>
        <v>L</v>
      </c>
      <c r="B35" s="26">
        <v>16</v>
      </c>
      <c r="C35" s="10">
        <f t="shared" si="21"/>
        <v>45551</v>
      </c>
      <c r="D35" s="11" t="str">
        <f>IF(A35="","",IFERROR(VLOOKUP(C35,Paramétrage!$A$18:$D$393,4,FALSE),0))</f>
        <v/>
      </c>
      <c r="E35" s="115"/>
      <c r="F35" s="12"/>
      <c r="G35" s="26" t="str">
        <f t="shared" si="29"/>
        <v>Me</v>
      </c>
      <c r="H35" s="26">
        <v>16</v>
      </c>
      <c r="I35" s="10">
        <f t="shared" si="22"/>
        <v>45581</v>
      </c>
      <c r="J35" s="11" t="str">
        <f>IF(G35="","",IFERROR(VLOOKUP(I35,Paramétrage!$A$18:$D$393,4,FALSE),0))</f>
        <v/>
      </c>
      <c r="K35" s="115"/>
      <c r="L35" s="12"/>
      <c r="M35" s="26" t="str">
        <f t="shared" si="30"/>
        <v>S</v>
      </c>
      <c r="N35" s="26">
        <v>16</v>
      </c>
      <c r="O35" s="10">
        <f t="shared" si="23"/>
        <v>45612</v>
      </c>
      <c r="P35" s="11" t="str">
        <f>IF(M35="","",IFERROR(VLOOKUP(O35,Paramétrage!$A$18:$D$393,4,FALSE),0))</f>
        <v/>
      </c>
      <c r="Q35" s="115"/>
      <c r="R35" s="12"/>
      <c r="S35" s="26" t="str">
        <f t="shared" si="31"/>
        <v>L</v>
      </c>
      <c r="T35" s="26">
        <v>16</v>
      </c>
      <c r="U35" s="10">
        <f t="shared" si="24"/>
        <v>45642</v>
      </c>
      <c r="V35" s="11" t="str">
        <f>IF(S35="","",IFERROR(VLOOKUP(U35,Paramétrage!$A$18:$D$393,4,FALSE),0))</f>
        <v/>
      </c>
      <c r="W35" s="115"/>
      <c r="X35" s="12"/>
      <c r="Y35" s="26" t="str">
        <f t="shared" si="32"/>
        <v>J</v>
      </c>
      <c r="Z35" s="26">
        <v>16</v>
      </c>
      <c r="AA35" s="10">
        <f t="shared" si="25"/>
        <v>45673</v>
      </c>
      <c r="AB35" s="11" t="str">
        <f>IF(Y35="","",IFERROR(VLOOKUP(AA35,Paramétrage!$A$18:$D$393,4,FALSE),0))</f>
        <v/>
      </c>
      <c r="AC35" s="115"/>
      <c r="AD35" s="12"/>
      <c r="AE35" s="26" t="str">
        <f t="shared" si="33"/>
        <v>D</v>
      </c>
      <c r="AF35" s="26">
        <f t="shared" si="27"/>
        <v>16</v>
      </c>
      <c r="AG35" s="10">
        <f t="shared" si="26"/>
        <v>45704</v>
      </c>
      <c r="AH35" s="11" t="str">
        <f>IF(AE35="","",IFERROR(VLOOKUP(AG35,Paramétrage!$A$18:$D$393,4,FALSE),0))</f>
        <v>V</v>
      </c>
      <c r="AI35" s="115"/>
      <c r="AJ35" s="12"/>
      <c r="AK35" s="26" t="str">
        <f t="shared" si="34"/>
        <v>D</v>
      </c>
      <c r="AL35" s="26">
        <f t="shared" si="7"/>
        <v>16</v>
      </c>
      <c r="AM35" s="10">
        <f t="shared" si="7"/>
        <v>45732</v>
      </c>
      <c r="AN35" s="11" t="str">
        <f>IF(AK35="","",IFERROR(VLOOKUP(AM35,Paramétrage!$A$18:$D$393,4,FALSE),0))</f>
        <v/>
      </c>
      <c r="AO35" s="115"/>
      <c r="AP35" s="12"/>
      <c r="AQ35" s="26" t="str">
        <f t="shared" si="35"/>
        <v>Me</v>
      </c>
      <c r="AR35" s="26">
        <f t="shared" si="9"/>
        <v>16</v>
      </c>
      <c r="AS35" s="10">
        <f t="shared" si="9"/>
        <v>45763</v>
      </c>
      <c r="AT35" s="11" t="str">
        <f>IF(AQ35="","",IFERROR(VLOOKUP(AS35,Paramétrage!$A$18:$D$393,4,FALSE),0))</f>
        <v>V</v>
      </c>
      <c r="AU35" s="115"/>
      <c r="AV35" s="12"/>
      <c r="AW35" s="26" t="str">
        <f t="shared" si="36"/>
        <v>V</v>
      </c>
      <c r="AX35" s="26">
        <f t="shared" si="11"/>
        <v>16</v>
      </c>
      <c r="AY35" s="10">
        <f t="shared" si="11"/>
        <v>45793</v>
      </c>
      <c r="AZ35" s="11" t="str">
        <f>IF(AW35="","",IFERROR(VLOOKUP(AY35,Paramétrage!$A$18:$D$393,4,FALSE),0))</f>
        <v/>
      </c>
      <c r="BA35" s="115"/>
      <c r="BB35" s="12"/>
      <c r="BC35" s="26" t="str">
        <f t="shared" si="37"/>
        <v>L</v>
      </c>
      <c r="BD35" s="26">
        <f t="shared" si="13"/>
        <v>16</v>
      </c>
      <c r="BE35" s="10">
        <f t="shared" si="13"/>
        <v>45824</v>
      </c>
      <c r="BF35" s="11" t="str">
        <f>IF(BC35="","",IFERROR(VLOOKUP(BE35,Paramétrage!$A$18:$D$393,4,FALSE),0))</f>
        <v/>
      </c>
      <c r="BG35" s="115"/>
      <c r="BH35" s="12"/>
      <c r="BI35" s="26" t="str">
        <f t="shared" si="38"/>
        <v>Me</v>
      </c>
      <c r="BJ35" s="26">
        <f t="shared" si="15"/>
        <v>16</v>
      </c>
      <c r="BK35" s="10">
        <f t="shared" si="15"/>
        <v>45854</v>
      </c>
      <c r="BL35" s="11" t="str">
        <f>IF(BI35="","",IFERROR(VLOOKUP(BK35,Paramétrage!$A$18:$D$393,4,FALSE),0))</f>
        <v>V</v>
      </c>
      <c r="BM35" s="115"/>
      <c r="BN35" s="12"/>
      <c r="BO35" s="26" t="str">
        <f t="shared" si="39"/>
        <v>S</v>
      </c>
      <c r="BP35" s="26">
        <f t="shared" si="17"/>
        <v>16</v>
      </c>
      <c r="BQ35" s="10">
        <f t="shared" si="17"/>
        <v>45885</v>
      </c>
      <c r="BR35" s="11" t="str">
        <f>IF(BO35="","",IFERROR(VLOOKUP(BQ35,Paramétrage!$A$18:$D$393,4,FALSE),0))</f>
        <v>V</v>
      </c>
      <c r="BS35" s="115"/>
      <c r="BT35" s="12"/>
      <c r="BU35" s="26" t="str">
        <f t="shared" si="18"/>
        <v>Ma</v>
      </c>
      <c r="BV35" s="26">
        <f t="shared" si="19"/>
        <v>16</v>
      </c>
      <c r="BW35" s="10">
        <f t="shared" si="20"/>
        <v>45916</v>
      </c>
      <c r="BX35" s="11" t="str">
        <f>IF(BU35="","",IFERROR(VLOOKUP(BW35,Paramétrage!$A$18:$D$416,4,FALSE),0))</f>
        <v/>
      </c>
      <c r="BY35" s="115"/>
      <c r="BZ35" s="12"/>
      <c r="CB35" s="40"/>
      <c r="CC35" s="40"/>
      <c r="CD35" s="40"/>
      <c r="CE35" s="40"/>
      <c r="CF35" s="40"/>
      <c r="CG35" s="40"/>
    </row>
    <row r="36" spans="1:88" ht="12.75" customHeight="1" x14ac:dyDescent="0.3">
      <c r="A36" s="26" t="str">
        <f t="shared" si="28"/>
        <v>Ma</v>
      </c>
      <c r="B36" s="26">
        <v>17</v>
      </c>
      <c r="C36" s="10">
        <f t="shared" si="21"/>
        <v>45552</v>
      </c>
      <c r="D36" s="11" t="str">
        <f>IF(A36="","",IFERROR(VLOOKUP(C36,Paramétrage!$A$18:$D$393,4,FALSE),0))</f>
        <v/>
      </c>
      <c r="E36" s="115"/>
      <c r="F36" s="12"/>
      <c r="G36" s="26" t="str">
        <f t="shared" si="29"/>
        <v>J</v>
      </c>
      <c r="H36" s="26">
        <v>17</v>
      </c>
      <c r="I36" s="10">
        <f t="shared" si="22"/>
        <v>45582</v>
      </c>
      <c r="J36" s="11" t="str">
        <f>IF(G36="","",IFERROR(VLOOKUP(I36,Paramétrage!$A$18:$D$393,4,FALSE),0))</f>
        <v/>
      </c>
      <c r="K36" s="115"/>
      <c r="L36" s="12"/>
      <c r="M36" s="26" t="str">
        <f t="shared" si="30"/>
        <v>D</v>
      </c>
      <c r="N36" s="26">
        <v>17</v>
      </c>
      <c r="O36" s="10">
        <f t="shared" si="23"/>
        <v>45613</v>
      </c>
      <c r="P36" s="11" t="str">
        <f>IF(M36="","",IFERROR(VLOOKUP(O36,Paramétrage!$A$18:$D$393,4,FALSE),0))</f>
        <v/>
      </c>
      <c r="Q36" s="115"/>
      <c r="R36" s="12"/>
      <c r="S36" s="26" t="str">
        <f t="shared" si="31"/>
        <v>Ma</v>
      </c>
      <c r="T36" s="26">
        <v>17</v>
      </c>
      <c r="U36" s="10">
        <f t="shared" si="24"/>
        <v>45643</v>
      </c>
      <c r="V36" s="11" t="str">
        <f>IF(S36="","",IFERROR(VLOOKUP(U36,Paramétrage!$A$18:$D$393,4,FALSE),0))</f>
        <v/>
      </c>
      <c r="W36" s="115"/>
      <c r="X36" s="12"/>
      <c r="Y36" s="26" t="str">
        <f t="shared" si="32"/>
        <v>V</v>
      </c>
      <c r="Z36" s="26">
        <v>17</v>
      </c>
      <c r="AA36" s="10">
        <f t="shared" si="25"/>
        <v>45674</v>
      </c>
      <c r="AB36" s="11" t="str">
        <f>IF(Y36="","",IFERROR(VLOOKUP(AA36,Paramétrage!$A$18:$D$393,4,FALSE),0))</f>
        <v/>
      </c>
      <c r="AC36" s="115"/>
      <c r="AD36" s="12"/>
      <c r="AE36" s="26" t="str">
        <f t="shared" si="33"/>
        <v>L</v>
      </c>
      <c r="AF36" s="26">
        <f t="shared" si="27"/>
        <v>17</v>
      </c>
      <c r="AG36" s="10">
        <f t="shared" si="26"/>
        <v>45705</v>
      </c>
      <c r="AH36" s="11" t="str">
        <f>IF(AE36="","",IFERROR(VLOOKUP(AG36,Paramétrage!$A$18:$D$393,4,FALSE),0))</f>
        <v>V</v>
      </c>
      <c r="AI36" s="115"/>
      <c r="AJ36" s="12"/>
      <c r="AK36" s="26" t="str">
        <f t="shared" si="34"/>
        <v>L</v>
      </c>
      <c r="AL36" s="26">
        <f t="shared" si="7"/>
        <v>17</v>
      </c>
      <c r="AM36" s="10">
        <f t="shared" si="7"/>
        <v>45733</v>
      </c>
      <c r="AN36" s="11" t="str">
        <f>IF(AK36="","",IFERROR(VLOOKUP(AM36,Paramétrage!$A$18:$D$393,4,FALSE),0))</f>
        <v/>
      </c>
      <c r="AO36" s="115"/>
      <c r="AP36" s="12"/>
      <c r="AQ36" s="26" t="str">
        <f t="shared" si="35"/>
        <v>J</v>
      </c>
      <c r="AR36" s="26">
        <f t="shared" si="9"/>
        <v>17</v>
      </c>
      <c r="AS36" s="10">
        <f t="shared" si="9"/>
        <v>45764</v>
      </c>
      <c r="AT36" s="11" t="str">
        <f>IF(AQ36="","",IFERROR(VLOOKUP(AS36,Paramétrage!$A$18:$D$393,4,FALSE),0))</f>
        <v>V</v>
      </c>
      <c r="AU36" s="115"/>
      <c r="AV36" s="12"/>
      <c r="AW36" s="26" t="str">
        <f t="shared" si="36"/>
        <v>S</v>
      </c>
      <c r="AX36" s="26">
        <f t="shared" si="11"/>
        <v>17</v>
      </c>
      <c r="AY36" s="10">
        <f t="shared" si="11"/>
        <v>45794</v>
      </c>
      <c r="AZ36" s="11" t="str">
        <f>IF(AW36="","",IFERROR(VLOOKUP(AY36,Paramétrage!$A$18:$D$393,4,FALSE),0))</f>
        <v/>
      </c>
      <c r="BA36" s="115"/>
      <c r="BB36" s="12"/>
      <c r="BC36" s="26" t="str">
        <f t="shared" si="37"/>
        <v>Ma</v>
      </c>
      <c r="BD36" s="26">
        <f t="shared" si="13"/>
        <v>17</v>
      </c>
      <c r="BE36" s="10">
        <f t="shared" si="13"/>
        <v>45825</v>
      </c>
      <c r="BF36" s="11" t="str">
        <f>IF(BC36="","",IFERROR(VLOOKUP(BE36,Paramétrage!$A$18:$D$393,4,FALSE),0))</f>
        <v/>
      </c>
      <c r="BG36" s="115"/>
      <c r="BH36" s="12"/>
      <c r="BI36" s="26" t="str">
        <f t="shared" si="38"/>
        <v>J</v>
      </c>
      <c r="BJ36" s="26">
        <f t="shared" si="15"/>
        <v>17</v>
      </c>
      <c r="BK36" s="10">
        <f t="shared" si="15"/>
        <v>45855</v>
      </c>
      <c r="BL36" s="11" t="str">
        <f>IF(BI36="","",IFERROR(VLOOKUP(BK36,Paramétrage!$A$18:$D$393,4,FALSE),0))</f>
        <v>V</v>
      </c>
      <c r="BM36" s="115"/>
      <c r="BN36" s="12"/>
      <c r="BO36" s="26" t="str">
        <f t="shared" si="39"/>
        <v>D</v>
      </c>
      <c r="BP36" s="26">
        <f t="shared" si="17"/>
        <v>17</v>
      </c>
      <c r="BQ36" s="10">
        <f t="shared" si="17"/>
        <v>45886</v>
      </c>
      <c r="BR36" s="11" t="str">
        <f>IF(BO36="","",IFERROR(VLOOKUP(BQ36,Paramétrage!$A$18:$D$393,4,FALSE),0))</f>
        <v>V</v>
      </c>
      <c r="BS36" s="115"/>
      <c r="BT36" s="12"/>
      <c r="BU36" s="26" t="str">
        <f t="shared" si="18"/>
        <v>Me</v>
      </c>
      <c r="BV36" s="26">
        <f t="shared" si="19"/>
        <v>17</v>
      </c>
      <c r="BW36" s="10">
        <f t="shared" si="20"/>
        <v>45917</v>
      </c>
      <c r="BX36" s="11" t="str">
        <f>IF(BU36="","",IFERROR(VLOOKUP(BW36,Paramétrage!$A$18:$D$416,4,FALSE),0))</f>
        <v/>
      </c>
      <c r="BY36" s="115"/>
      <c r="BZ36" s="12"/>
      <c r="CB36" s="2"/>
      <c r="CC36" s="2"/>
      <c r="CD36" s="2"/>
      <c r="CE36" s="77"/>
      <c r="CF36" s="2"/>
      <c r="CG36" s="2"/>
    </row>
    <row r="37" spans="1:88" ht="12.75" customHeight="1" x14ac:dyDescent="0.35">
      <c r="A37" s="26" t="str">
        <f t="shared" si="28"/>
        <v>Me</v>
      </c>
      <c r="B37" s="26">
        <v>18</v>
      </c>
      <c r="C37" s="10">
        <f t="shared" si="21"/>
        <v>45553</v>
      </c>
      <c r="D37" s="11" t="str">
        <f>IF(A37="","",IFERROR(VLOOKUP(C37,Paramétrage!$A$18:$D$393,4,FALSE),0))</f>
        <v/>
      </c>
      <c r="E37" s="115"/>
      <c r="F37" s="12"/>
      <c r="G37" s="26" t="str">
        <f t="shared" si="29"/>
        <v>V</v>
      </c>
      <c r="H37" s="26">
        <v>18</v>
      </c>
      <c r="I37" s="10">
        <f t="shared" si="22"/>
        <v>45583</v>
      </c>
      <c r="J37" s="11" t="str">
        <f>IF(G37="","",IFERROR(VLOOKUP(I37,Paramétrage!$A$18:$D$393,4,FALSE),0))</f>
        <v/>
      </c>
      <c r="K37" s="115"/>
      <c r="L37" s="12"/>
      <c r="M37" s="26" t="str">
        <f t="shared" si="30"/>
        <v>L</v>
      </c>
      <c r="N37" s="26">
        <v>18</v>
      </c>
      <c r="O37" s="10">
        <f t="shared" si="23"/>
        <v>45614</v>
      </c>
      <c r="P37" s="11" t="str">
        <f>IF(M37="","",IFERROR(VLOOKUP(O37,Paramétrage!$A$18:$D$393,4,FALSE),0))</f>
        <v/>
      </c>
      <c r="Q37" s="115"/>
      <c r="R37" s="12"/>
      <c r="S37" s="26" t="str">
        <f t="shared" si="31"/>
        <v>Me</v>
      </c>
      <c r="T37" s="26">
        <v>18</v>
      </c>
      <c r="U37" s="10">
        <f t="shared" si="24"/>
        <v>45644</v>
      </c>
      <c r="V37" s="11" t="str">
        <f>IF(S37="","",IFERROR(VLOOKUP(U37,Paramétrage!$A$18:$D$393,4,FALSE),0))</f>
        <v/>
      </c>
      <c r="W37" s="115"/>
      <c r="X37" s="12"/>
      <c r="Y37" s="26" t="str">
        <f t="shared" si="32"/>
        <v>S</v>
      </c>
      <c r="Z37" s="26">
        <v>18</v>
      </c>
      <c r="AA37" s="10">
        <f t="shared" si="25"/>
        <v>45675</v>
      </c>
      <c r="AB37" s="11" t="str">
        <f>IF(Y37="","",IFERROR(VLOOKUP(AA37,Paramétrage!$A$18:$D$393,4,FALSE),0))</f>
        <v/>
      </c>
      <c r="AC37" s="115"/>
      <c r="AD37" s="12"/>
      <c r="AE37" s="26" t="str">
        <f t="shared" si="33"/>
        <v>Ma</v>
      </c>
      <c r="AF37" s="26">
        <f t="shared" si="27"/>
        <v>18</v>
      </c>
      <c r="AG37" s="10">
        <f t="shared" si="26"/>
        <v>45706</v>
      </c>
      <c r="AH37" s="11" t="str">
        <f>IF(AE37="","",IFERROR(VLOOKUP(AG37,Paramétrage!$A$18:$D$393,4,FALSE),0))</f>
        <v>V</v>
      </c>
      <c r="AI37" s="115"/>
      <c r="AJ37" s="12"/>
      <c r="AK37" s="26" t="str">
        <f t="shared" si="34"/>
        <v>Ma</v>
      </c>
      <c r="AL37" s="26">
        <f t="shared" si="7"/>
        <v>18</v>
      </c>
      <c r="AM37" s="10">
        <f t="shared" si="7"/>
        <v>45734</v>
      </c>
      <c r="AN37" s="11" t="str">
        <f>IF(AK37="","",IFERROR(VLOOKUP(AM37,Paramétrage!$A$18:$D$393,4,FALSE),0))</f>
        <v/>
      </c>
      <c r="AO37" s="115"/>
      <c r="AP37" s="12"/>
      <c r="AQ37" s="26" t="str">
        <f t="shared" si="35"/>
        <v>V</v>
      </c>
      <c r="AR37" s="26">
        <f t="shared" si="9"/>
        <v>18</v>
      </c>
      <c r="AS37" s="10">
        <f t="shared" si="9"/>
        <v>45765</v>
      </c>
      <c r="AT37" s="11" t="str">
        <f>IF(AQ37="","",IFERROR(VLOOKUP(AS37,Paramétrage!$A$18:$D$393,4,FALSE),0))</f>
        <v>V</v>
      </c>
      <c r="AU37" s="115"/>
      <c r="AV37" s="12"/>
      <c r="AW37" s="26" t="str">
        <f t="shared" si="36"/>
        <v>D</v>
      </c>
      <c r="AX37" s="26">
        <f t="shared" si="11"/>
        <v>18</v>
      </c>
      <c r="AY37" s="10">
        <f t="shared" si="11"/>
        <v>45795</v>
      </c>
      <c r="AZ37" s="11" t="str">
        <f>IF(AW37="","",IFERROR(VLOOKUP(AY37,Paramétrage!$A$18:$D$393,4,FALSE),0))</f>
        <v/>
      </c>
      <c r="BA37" s="115"/>
      <c r="BB37" s="12"/>
      <c r="BC37" s="26" t="str">
        <f t="shared" si="37"/>
        <v>Me</v>
      </c>
      <c r="BD37" s="26">
        <f t="shared" si="13"/>
        <v>18</v>
      </c>
      <c r="BE37" s="10">
        <f t="shared" si="13"/>
        <v>45826</v>
      </c>
      <c r="BF37" s="11" t="str">
        <f>IF(BC37="","",IFERROR(VLOOKUP(BE37,Paramétrage!$A$18:$D$393,4,FALSE),0))</f>
        <v/>
      </c>
      <c r="BG37" s="115"/>
      <c r="BH37" s="12"/>
      <c r="BI37" s="26" t="str">
        <f t="shared" si="38"/>
        <v>V</v>
      </c>
      <c r="BJ37" s="26">
        <f t="shared" si="15"/>
        <v>18</v>
      </c>
      <c r="BK37" s="10">
        <f t="shared" si="15"/>
        <v>45856</v>
      </c>
      <c r="BL37" s="11" t="str">
        <f>IF(BI37="","",IFERROR(VLOOKUP(BK37,Paramétrage!$A$18:$D$393,4,FALSE),0))</f>
        <v>V</v>
      </c>
      <c r="BM37" s="115"/>
      <c r="BN37" s="12"/>
      <c r="BO37" s="26" t="str">
        <f t="shared" si="39"/>
        <v>L</v>
      </c>
      <c r="BP37" s="26">
        <f t="shared" si="17"/>
        <v>18</v>
      </c>
      <c r="BQ37" s="10">
        <f t="shared" si="17"/>
        <v>45887</v>
      </c>
      <c r="BR37" s="11" t="str">
        <f>IF(BO37="","",IFERROR(VLOOKUP(BQ37,Paramétrage!$A$18:$D$393,4,FALSE),0))</f>
        <v>V</v>
      </c>
      <c r="BS37" s="115"/>
      <c r="BT37" s="12"/>
      <c r="BU37" s="26" t="str">
        <f t="shared" si="18"/>
        <v>J</v>
      </c>
      <c r="BV37" s="26">
        <f t="shared" si="19"/>
        <v>18</v>
      </c>
      <c r="BW37" s="10">
        <f t="shared" si="20"/>
        <v>45918</v>
      </c>
      <c r="BX37" s="11" t="str">
        <f>IF(BU37="","",IFERROR(VLOOKUP(BW37,Paramétrage!$A$18:$D$416,4,FALSE),0))</f>
        <v/>
      </c>
      <c r="BY37" s="115"/>
      <c r="BZ37" s="12"/>
      <c r="CB37" s="163" t="s">
        <v>44</v>
      </c>
      <c r="CC37" s="164"/>
      <c r="CD37" s="164"/>
      <c r="CE37" s="164"/>
      <c r="CF37" s="164"/>
      <c r="CG37" s="165"/>
    </row>
    <row r="38" spans="1:88" ht="12.75" customHeight="1" x14ac:dyDescent="0.3">
      <c r="A38" s="26" t="str">
        <f t="shared" si="28"/>
        <v>J</v>
      </c>
      <c r="B38" s="26">
        <v>19</v>
      </c>
      <c r="C38" s="10">
        <f t="shared" si="21"/>
        <v>45554</v>
      </c>
      <c r="D38" s="11" t="str">
        <f>IF(A38="","",IFERROR(VLOOKUP(C38,Paramétrage!$A$18:$D$393,4,FALSE),0))</f>
        <v/>
      </c>
      <c r="E38" s="115"/>
      <c r="F38" s="12"/>
      <c r="G38" s="26" t="str">
        <f t="shared" si="29"/>
        <v>S</v>
      </c>
      <c r="H38" s="26">
        <v>19</v>
      </c>
      <c r="I38" s="10">
        <f t="shared" si="22"/>
        <v>45584</v>
      </c>
      <c r="J38" s="11" t="str">
        <f>IF(G38="","",IFERROR(VLOOKUP(I38,Paramétrage!$A$18:$D$393,4,FALSE),0))</f>
        <v>V</v>
      </c>
      <c r="K38" s="115"/>
      <c r="L38" s="12"/>
      <c r="M38" s="26" t="str">
        <f t="shared" si="30"/>
        <v>Ma</v>
      </c>
      <c r="N38" s="26">
        <v>19</v>
      </c>
      <c r="O38" s="10">
        <f t="shared" si="23"/>
        <v>45615</v>
      </c>
      <c r="P38" s="11" t="str">
        <f>IF(M38="","",IFERROR(VLOOKUP(O38,Paramétrage!$A$18:$D$393,4,FALSE),0))</f>
        <v/>
      </c>
      <c r="Q38" s="115"/>
      <c r="R38" s="12"/>
      <c r="S38" s="26" t="str">
        <f t="shared" si="31"/>
        <v>J</v>
      </c>
      <c r="T38" s="26">
        <v>19</v>
      </c>
      <c r="U38" s="10">
        <f t="shared" si="24"/>
        <v>45645</v>
      </c>
      <c r="V38" s="11" t="str">
        <f>IF(S38="","",IFERROR(VLOOKUP(U38,Paramétrage!$A$18:$D$393,4,FALSE),0))</f>
        <v/>
      </c>
      <c r="W38" s="115"/>
      <c r="X38" s="12"/>
      <c r="Y38" s="26" t="str">
        <f t="shared" si="32"/>
        <v>D</v>
      </c>
      <c r="Z38" s="26">
        <v>19</v>
      </c>
      <c r="AA38" s="10">
        <f t="shared" si="25"/>
        <v>45676</v>
      </c>
      <c r="AB38" s="11" t="str">
        <f>IF(Y38="","",IFERROR(VLOOKUP(AA38,Paramétrage!$A$18:$D$393,4,FALSE),0))</f>
        <v/>
      </c>
      <c r="AC38" s="115"/>
      <c r="AD38" s="12"/>
      <c r="AE38" s="26" t="str">
        <f t="shared" si="33"/>
        <v>Me</v>
      </c>
      <c r="AF38" s="26">
        <f t="shared" si="27"/>
        <v>19</v>
      </c>
      <c r="AG38" s="10">
        <f t="shared" si="26"/>
        <v>45707</v>
      </c>
      <c r="AH38" s="11" t="str">
        <f>IF(AE38="","",IFERROR(VLOOKUP(AG38,Paramétrage!$A$18:$D$393,4,FALSE),0))</f>
        <v>V</v>
      </c>
      <c r="AI38" s="115"/>
      <c r="AJ38" s="12"/>
      <c r="AK38" s="26" t="str">
        <f t="shared" si="34"/>
        <v>Me</v>
      </c>
      <c r="AL38" s="26">
        <f t="shared" si="7"/>
        <v>19</v>
      </c>
      <c r="AM38" s="10">
        <f t="shared" si="7"/>
        <v>45735</v>
      </c>
      <c r="AN38" s="11" t="str">
        <f>IF(AK38="","",IFERROR(VLOOKUP(AM38,Paramétrage!$A$18:$D$393,4,FALSE),0))</f>
        <v/>
      </c>
      <c r="AO38" s="115"/>
      <c r="AP38" s="12"/>
      <c r="AQ38" s="26" t="str">
        <f t="shared" si="35"/>
        <v>S</v>
      </c>
      <c r="AR38" s="26">
        <f t="shared" si="9"/>
        <v>19</v>
      </c>
      <c r="AS38" s="10">
        <f t="shared" si="9"/>
        <v>45766</v>
      </c>
      <c r="AT38" s="11" t="str">
        <f>IF(AQ38="","",IFERROR(VLOOKUP(AS38,Paramétrage!$A$18:$D$393,4,FALSE),0))</f>
        <v>V</v>
      </c>
      <c r="AU38" s="115"/>
      <c r="AV38" s="12"/>
      <c r="AW38" s="26" t="str">
        <f t="shared" si="36"/>
        <v>L</v>
      </c>
      <c r="AX38" s="26">
        <f t="shared" si="11"/>
        <v>19</v>
      </c>
      <c r="AY38" s="10">
        <f t="shared" si="11"/>
        <v>45796</v>
      </c>
      <c r="AZ38" s="11" t="str">
        <f>IF(AW38="","",IFERROR(VLOOKUP(AY38,Paramétrage!$A$18:$D$393,4,FALSE),0))</f>
        <v/>
      </c>
      <c r="BA38" s="115"/>
      <c r="BB38" s="12"/>
      <c r="BC38" s="26" t="str">
        <f t="shared" si="37"/>
        <v>J</v>
      </c>
      <c r="BD38" s="26">
        <f t="shared" si="13"/>
        <v>19</v>
      </c>
      <c r="BE38" s="10">
        <f t="shared" si="13"/>
        <v>45827</v>
      </c>
      <c r="BF38" s="11" t="str">
        <f>IF(BC38="","",IFERROR(VLOOKUP(BE38,Paramétrage!$A$18:$D$393,4,FALSE),0))</f>
        <v/>
      </c>
      <c r="BG38" s="115"/>
      <c r="BH38" s="12"/>
      <c r="BI38" s="26" t="str">
        <f t="shared" si="38"/>
        <v>S</v>
      </c>
      <c r="BJ38" s="26">
        <f t="shared" si="15"/>
        <v>19</v>
      </c>
      <c r="BK38" s="10">
        <f t="shared" si="15"/>
        <v>45857</v>
      </c>
      <c r="BL38" s="11" t="str">
        <f>IF(BI38="","",IFERROR(VLOOKUP(BK38,Paramétrage!$A$18:$D$393,4,FALSE),0))</f>
        <v>V</v>
      </c>
      <c r="BM38" s="115"/>
      <c r="BN38" s="12"/>
      <c r="BO38" s="26" t="str">
        <f t="shared" si="39"/>
        <v>Ma</v>
      </c>
      <c r="BP38" s="26">
        <f t="shared" si="17"/>
        <v>19</v>
      </c>
      <c r="BQ38" s="10">
        <f t="shared" si="17"/>
        <v>45888</v>
      </c>
      <c r="BR38" s="11" t="str">
        <f>IF(BO38="","",IFERROR(VLOOKUP(BQ38,Paramétrage!$A$18:$D$393,4,FALSE),0))</f>
        <v>V</v>
      </c>
      <c r="BS38" s="115"/>
      <c r="BT38" s="12"/>
      <c r="BU38" s="26" t="str">
        <f t="shared" si="18"/>
        <v>V</v>
      </c>
      <c r="BV38" s="26">
        <f t="shared" si="19"/>
        <v>19</v>
      </c>
      <c r="BW38" s="10">
        <f t="shared" si="20"/>
        <v>45919</v>
      </c>
      <c r="BX38" s="11" t="str">
        <f>IF(BU38="","",IFERROR(VLOOKUP(BW38,Paramétrage!$A$18:$D$416,4,FALSE),0))</f>
        <v/>
      </c>
      <c r="BY38" s="115"/>
      <c r="BZ38" s="12"/>
      <c r="CB38" s="79"/>
      <c r="CC38" s="80"/>
      <c r="CD38" s="80"/>
      <c r="CE38" s="81"/>
      <c r="CF38" s="80"/>
      <c r="CG38" s="82"/>
    </row>
    <row r="39" spans="1:88" x14ac:dyDescent="0.3">
      <c r="A39" s="26" t="str">
        <f t="shared" si="28"/>
        <v>V</v>
      </c>
      <c r="B39" s="26">
        <v>20</v>
      </c>
      <c r="C39" s="10">
        <f t="shared" si="21"/>
        <v>45555</v>
      </c>
      <c r="D39" s="11" t="str">
        <f>IF(A39="","",IFERROR(VLOOKUP(C39,Paramétrage!$A$18:$D$393,4,FALSE),0))</f>
        <v/>
      </c>
      <c r="E39" s="115"/>
      <c r="F39" s="12"/>
      <c r="G39" s="26" t="str">
        <f t="shared" si="29"/>
        <v>D</v>
      </c>
      <c r="H39" s="26">
        <v>20</v>
      </c>
      <c r="I39" s="10">
        <f t="shared" si="22"/>
        <v>45585</v>
      </c>
      <c r="J39" s="11" t="str">
        <f>IF(G39="","",IFERROR(VLOOKUP(I39,Paramétrage!$A$18:$D$393,4,FALSE),0))</f>
        <v>V</v>
      </c>
      <c r="K39" s="115"/>
      <c r="L39" s="12"/>
      <c r="M39" s="26" t="str">
        <f t="shared" si="30"/>
        <v>Me</v>
      </c>
      <c r="N39" s="26">
        <v>20</v>
      </c>
      <c r="O39" s="10">
        <f t="shared" si="23"/>
        <v>45616</v>
      </c>
      <c r="P39" s="11" t="str">
        <f>IF(M39="","",IFERROR(VLOOKUP(O39,Paramétrage!$A$18:$D$393,4,FALSE),0))</f>
        <v/>
      </c>
      <c r="Q39" s="115"/>
      <c r="R39" s="12"/>
      <c r="S39" s="26" t="str">
        <f t="shared" si="31"/>
        <v>V</v>
      </c>
      <c r="T39" s="26">
        <v>20</v>
      </c>
      <c r="U39" s="10">
        <f t="shared" si="24"/>
        <v>45646</v>
      </c>
      <c r="V39" s="11" t="str">
        <f>IF(S39="","",IFERROR(VLOOKUP(U39,Paramétrage!$A$18:$D$393,4,FALSE),0))</f>
        <v/>
      </c>
      <c r="W39" s="115"/>
      <c r="X39" s="12"/>
      <c r="Y39" s="26" t="str">
        <f t="shared" si="32"/>
        <v>L</v>
      </c>
      <c r="Z39" s="26">
        <v>20</v>
      </c>
      <c r="AA39" s="10">
        <f t="shared" si="25"/>
        <v>45677</v>
      </c>
      <c r="AB39" s="11" t="str">
        <f>IF(Y39="","",IFERROR(VLOOKUP(AA39,Paramétrage!$A$18:$D$393,4,FALSE),0))</f>
        <v/>
      </c>
      <c r="AC39" s="115"/>
      <c r="AD39" s="12"/>
      <c r="AE39" s="26" t="str">
        <f t="shared" si="33"/>
        <v>J</v>
      </c>
      <c r="AF39" s="26">
        <f t="shared" si="27"/>
        <v>20</v>
      </c>
      <c r="AG39" s="10">
        <f t="shared" si="26"/>
        <v>45708</v>
      </c>
      <c r="AH39" s="11" t="str">
        <f>IF(AE39="","",IFERROR(VLOOKUP(AG39,Paramétrage!$A$18:$D$393,4,FALSE),0))</f>
        <v>V</v>
      </c>
      <c r="AI39" s="115"/>
      <c r="AJ39" s="12"/>
      <c r="AK39" s="26" t="str">
        <f t="shared" si="34"/>
        <v>J</v>
      </c>
      <c r="AL39" s="26">
        <f t="shared" si="7"/>
        <v>20</v>
      </c>
      <c r="AM39" s="10">
        <f t="shared" si="7"/>
        <v>45736</v>
      </c>
      <c r="AN39" s="11" t="str">
        <f>IF(AK39="","",IFERROR(VLOOKUP(AM39,Paramétrage!$A$18:$D$393,4,FALSE),0))</f>
        <v/>
      </c>
      <c r="AO39" s="115"/>
      <c r="AP39" s="12"/>
      <c r="AQ39" s="26" t="str">
        <f t="shared" si="35"/>
        <v>D</v>
      </c>
      <c r="AR39" s="26">
        <f t="shared" si="9"/>
        <v>20</v>
      </c>
      <c r="AS39" s="10">
        <f t="shared" si="9"/>
        <v>45767</v>
      </c>
      <c r="AT39" s="11" t="str">
        <f>IF(AQ39="","",IFERROR(VLOOKUP(AS39,Paramétrage!$A$18:$D$393,4,FALSE),0))</f>
        <v>V</v>
      </c>
      <c r="AU39" s="115"/>
      <c r="AV39" s="12"/>
      <c r="AW39" s="26" t="str">
        <f t="shared" si="36"/>
        <v>Ma</v>
      </c>
      <c r="AX39" s="26">
        <f t="shared" si="11"/>
        <v>20</v>
      </c>
      <c r="AY39" s="10">
        <f t="shared" si="11"/>
        <v>45797</v>
      </c>
      <c r="AZ39" s="11" t="str">
        <f>IF(AW39="","",IFERROR(VLOOKUP(AY39,Paramétrage!$A$18:$D$393,4,FALSE),0))</f>
        <v/>
      </c>
      <c r="BA39" s="115"/>
      <c r="BB39" s="12"/>
      <c r="BC39" s="26" t="str">
        <f t="shared" si="37"/>
        <v>V</v>
      </c>
      <c r="BD39" s="26">
        <f t="shared" si="13"/>
        <v>20</v>
      </c>
      <c r="BE39" s="10">
        <f t="shared" si="13"/>
        <v>45828</v>
      </c>
      <c r="BF39" s="11" t="str">
        <f>IF(BC39="","",IFERROR(VLOOKUP(BE39,Paramétrage!$A$18:$D$393,4,FALSE),0))</f>
        <v/>
      </c>
      <c r="BG39" s="115"/>
      <c r="BH39" s="12"/>
      <c r="BI39" s="26" t="str">
        <f t="shared" si="38"/>
        <v>D</v>
      </c>
      <c r="BJ39" s="26">
        <f t="shared" si="15"/>
        <v>20</v>
      </c>
      <c r="BK39" s="10">
        <f t="shared" si="15"/>
        <v>45858</v>
      </c>
      <c r="BL39" s="11" t="str">
        <f>IF(BI39="","",IFERROR(VLOOKUP(BK39,Paramétrage!$A$18:$D$393,4,FALSE),0))</f>
        <v>V</v>
      </c>
      <c r="BM39" s="115"/>
      <c r="BN39" s="12"/>
      <c r="BO39" s="26" t="str">
        <f t="shared" si="39"/>
        <v>Me</v>
      </c>
      <c r="BP39" s="26">
        <f t="shared" si="17"/>
        <v>20</v>
      </c>
      <c r="BQ39" s="10">
        <f t="shared" si="17"/>
        <v>45889</v>
      </c>
      <c r="BR39" s="11" t="str">
        <f>IF(BO39="","",IFERROR(VLOOKUP(BQ39,Paramétrage!$A$18:$D$393,4,FALSE),0))</f>
        <v>V</v>
      </c>
      <c r="BS39" s="115"/>
      <c r="BT39" s="12"/>
      <c r="BU39" s="26" t="str">
        <f t="shared" si="18"/>
        <v>S</v>
      </c>
      <c r="BV39" s="26">
        <f t="shared" si="19"/>
        <v>20</v>
      </c>
      <c r="BW39" s="10">
        <f t="shared" si="20"/>
        <v>45920</v>
      </c>
      <c r="BX39" s="11" t="str">
        <f>IF(BU39="","",IFERROR(VLOOKUP(BW39,Paramétrage!$A$18:$D$416,4,FALSE),0))</f>
        <v/>
      </c>
      <c r="BY39" s="115"/>
      <c r="BZ39" s="12"/>
      <c r="CB39" s="83"/>
      <c r="CC39" s="84"/>
      <c r="CD39" s="84"/>
      <c r="CE39" s="85"/>
      <c r="CF39" s="84"/>
      <c r="CG39" s="86"/>
    </row>
    <row r="40" spans="1:88" x14ac:dyDescent="0.3">
      <c r="A40" s="26" t="str">
        <f t="shared" si="28"/>
        <v>S</v>
      </c>
      <c r="B40" s="26">
        <v>21</v>
      </c>
      <c r="C40" s="10">
        <f t="shared" si="21"/>
        <v>45556</v>
      </c>
      <c r="D40" s="11" t="str">
        <f>IF(A40="","",IFERROR(VLOOKUP(C40,Paramétrage!$A$18:$D$393,4,FALSE),0))</f>
        <v/>
      </c>
      <c r="E40" s="115"/>
      <c r="F40" s="12"/>
      <c r="G40" s="26" t="str">
        <f t="shared" si="29"/>
        <v>L</v>
      </c>
      <c r="H40" s="26">
        <v>21</v>
      </c>
      <c r="I40" s="10">
        <f t="shared" si="22"/>
        <v>45586</v>
      </c>
      <c r="J40" s="11" t="str">
        <f>IF(G40="","",IFERROR(VLOOKUP(I40,Paramétrage!$A$18:$D$393,4,FALSE),0))</f>
        <v>V</v>
      </c>
      <c r="K40" s="115"/>
      <c r="L40" s="12"/>
      <c r="M40" s="26" t="str">
        <f t="shared" si="30"/>
        <v>J</v>
      </c>
      <c r="N40" s="26">
        <v>21</v>
      </c>
      <c r="O40" s="10">
        <f t="shared" si="23"/>
        <v>45617</v>
      </c>
      <c r="P40" s="11" t="str">
        <f>IF(M40="","",IFERROR(VLOOKUP(O40,Paramétrage!$A$18:$D$393,4,FALSE),0))</f>
        <v/>
      </c>
      <c r="Q40" s="115"/>
      <c r="R40" s="12"/>
      <c r="S40" s="26" t="str">
        <f t="shared" si="31"/>
        <v>S</v>
      </c>
      <c r="T40" s="26">
        <v>21</v>
      </c>
      <c r="U40" s="10">
        <f t="shared" si="24"/>
        <v>45647</v>
      </c>
      <c r="V40" s="11" t="str">
        <f>IF(S40="","",IFERROR(VLOOKUP(U40,Paramétrage!$A$18:$D$393,4,FALSE),0))</f>
        <v>V</v>
      </c>
      <c r="W40" s="115"/>
      <c r="X40" s="12"/>
      <c r="Y40" s="26" t="str">
        <f t="shared" si="32"/>
        <v>Ma</v>
      </c>
      <c r="Z40" s="26">
        <v>21</v>
      </c>
      <c r="AA40" s="10">
        <f t="shared" si="25"/>
        <v>45678</v>
      </c>
      <c r="AB40" s="11" t="str">
        <f>IF(Y40="","",IFERROR(VLOOKUP(AA40,Paramétrage!$A$18:$D$393,4,FALSE),0))</f>
        <v/>
      </c>
      <c r="AC40" s="115"/>
      <c r="AD40" s="12"/>
      <c r="AE40" s="26" t="str">
        <f t="shared" si="33"/>
        <v>V</v>
      </c>
      <c r="AF40" s="26">
        <f t="shared" si="27"/>
        <v>21</v>
      </c>
      <c r="AG40" s="10">
        <f t="shared" si="26"/>
        <v>45709</v>
      </c>
      <c r="AH40" s="11" t="str">
        <f>IF(AE40="","",IFERROR(VLOOKUP(AG40,Paramétrage!$A$18:$D$393,4,FALSE),0))</f>
        <v>V</v>
      </c>
      <c r="AI40" s="115"/>
      <c r="AJ40" s="12"/>
      <c r="AK40" s="26" t="str">
        <f t="shared" si="34"/>
        <v>V</v>
      </c>
      <c r="AL40" s="26">
        <f t="shared" si="7"/>
        <v>21</v>
      </c>
      <c r="AM40" s="10">
        <f t="shared" si="7"/>
        <v>45737</v>
      </c>
      <c r="AN40" s="11" t="str">
        <f>IF(AK40="","",IFERROR(VLOOKUP(AM40,Paramétrage!$A$18:$D$393,4,FALSE),0))</f>
        <v/>
      </c>
      <c r="AO40" s="115"/>
      <c r="AP40" s="12"/>
      <c r="AQ40" s="26" t="str">
        <f t="shared" si="35"/>
        <v>L</v>
      </c>
      <c r="AR40" s="26">
        <f t="shared" si="9"/>
        <v>21</v>
      </c>
      <c r="AS40" s="10">
        <f t="shared" si="9"/>
        <v>45768</v>
      </c>
      <c r="AT40" s="11" t="str">
        <f>IF(AQ40="","",IFERROR(VLOOKUP(AS40,Paramétrage!$A$18:$D$393,4,FALSE),0))</f>
        <v>F</v>
      </c>
      <c r="AU40" s="115"/>
      <c r="AV40" s="12"/>
      <c r="AW40" s="26" t="str">
        <f t="shared" si="36"/>
        <v>Me</v>
      </c>
      <c r="AX40" s="26">
        <f t="shared" si="11"/>
        <v>21</v>
      </c>
      <c r="AY40" s="10">
        <f t="shared" si="11"/>
        <v>45798</v>
      </c>
      <c r="AZ40" s="11" t="str">
        <f>IF(AW40="","",IFERROR(VLOOKUP(AY40,Paramétrage!$A$18:$D$393,4,FALSE),0))</f>
        <v/>
      </c>
      <c r="BA40" s="115"/>
      <c r="BB40" s="12"/>
      <c r="BC40" s="26" t="str">
        <f t="shared" si="37"/>
        <v>S</v>
      </c>
      <c r="BD40" s="26">
        <f t="shared" si="13"/>
        <v>21</v>
      </c>
      <c r="BE40" s="10">
        <f t="shared" si="13"/>
        <v>45829</v>
      </c>
      <c r="BF40" s="11" t="str">
        <f>IF(BC40="","",IFERROR(VLOOKUP(BE40,Paramétrage!$A$18:$D$393,4,FALSE),0))</f>
        <v/>
      </c>
      <c r="BG40" s="115"/>
      <c r="BH40" s="12"/>
      <c r="BI40" s="26" t="str">
        <f t="shared" si="38"/>
        <v>L</v>
      </c>
      <c r="BJ40" s="26">
        <f t="shared" si="15"/>
        <v>21</v>
      </c>
      <c r="BK40" s="10">
        <f t="shared" si="15"/>
        <v>45859</v>
      </c>
      <c r="BL40" s="11" t="str">
        <f>IF(BI40="","",IFERROR(VLOOKUP(BK40,Paramétrage!$A$18:$D$393,4,FALSE),0))</f>
        <v>V</v>
      </c>
      <c r="BM40" s="115"/>
      <c r="BN40" s="12"/>
      <c r="BO40" s="26" t="str">
        <f t="shared" si="39"/>
        <v>J</v>
      </c>
      <c r="BP40" s="26">
        <f t="shared" si="17"/>
        <v>21</v>
      </c>
      <c r="BQ40" s="10">
        <f t="shared" si="17"/>
        <v>45890</v>
      </c>
      <c r="BR40" s="11" t="str">
        <f>IF(BO40="","",IFERROR(VLOOKUP(BQ40,Paramétrage!$A$18:$D$393,4,FALSE),0))</f>
        <v>V</v>
      </c>
      <c r="BS40" s="115"/>
      <c r="BT40" s="12"/>
      <c r="BU40" s="26" t="str">
        <f t="shared" si="18"/>
        <v>D</v>
      </c>
      <c r="BV40" s="26">
        <f t="shared" si="19"/>
        <v>21</v>
      </c>
      <c r="BW40" s="10">
        <f t="shared" si="20"/>
        <v>45921</v>
      </c>
      <c r="BX40" s="11" t="str">
        <f>IF(BU40="","",IFERROR(VLOOKUP(BW40,Paramétrage!$A$18:$D$416,4,FALSE),0))</f>
        <v/>
      </c>
      <c r="BY40" s="115"/>
      <c r="BZ40" s="12"/>
      <c r="CB40" s="83"/>
      <c r="CC40" s="84"/>
      <c r="CD40" s="84"/>
      <c r="CE40" s="85"/>
      <c r="CF40" s="84"/>
      <c r="CG40" s="86"/>
    </row>
    <row r="41" spans="1:88" ht="13.5" customHeight="1" x14ac:dyDescent="0.3">
      <c r="A41" s="26" t="str">
        <f t="shared" si="28"/>
        <v>D</v>
      </c>
      <c r="B41" s="26">
        <v>22</v>
      </c>
      <c r="C41" s="10">
        <f t="shared" si="21"/>
        <v>45557</v>
      </c>
      <c r="D41" s="11" t="str">
        <f>IF(A41="","",IFERROR(VLOOKUP(C41,Paramétrage!$A$18:$D$393,4,FALSE),0))</f>
        <v/>
      </c>
      <c r="E41" s="115"/>
      <c r="F41" s="12"/>
      <c r="G41" s="26" t="str">
        <f t="shared" si="29"/>
        <v>Ma</v>
      </c>
      <c r="H41" s="26">
        <v>22</v>
      </c>
      <c r="I41" s="10">
        <f t="shared" si="22"/>
        <v>45587</v>
      </c>
      <c r="J41" s="11" t="str">
        <f>IF(G41="","",IFERROR(VLOOKUP(I41,Paramétrage!$A$18:$D$393,4,FALSE),0))</f>
        <v>V</v>
      </c>
      <c r="K41" s="115"/>
      <c r="L41" s="12"/>
      <c r="M41" s="26" t="str">
        <f t="shared" si="30"/>
        <v>V</v>
      </c>
      <c r="N41" s="26">
        <v>22</v>
      </c>
      <c r="O41" s="10">
        <f t="shared" si="23"/>
        <v>45618</v>
      </c>
      <c r="P41" s="11" t="str">
        <f>IF(M41="","",IFERROR(VLOOKUP(O41,Paramétrage!$A$18:$D$393,4,FALSE),0))</f>
        <v/>
      </c>
      <c r="Q41" s="115"/>
      <c r="R41" s="12"/>
      <c r="S41" s="26" t="str">
        <f t="shared" si="31"/>
        <v>D</v>
      </c>
      <c r="T41" s="26">
        <v>22</v>
      </c>
      <c r="U41" s="10">
        <f t="shared" si="24"/>
        <v>45648</v>
      </c>
      <c r="V41" s="11" t="str">
        <f>IF(S41="","",IFERROR(VLOOKUP(U41,Paramétrage!$A$18:$D$393,4,FALSE),0))</f>
        <v>V</v>
      </c>
      <c r="W41" s="115"/>
      <c r="X41" s="12"/>
      <c r="Y41" s="26" t="str">
        <f t="shared" si="32"/>
        <v>Me</v>
      </c>
      <c r="Z41" s="26">
        <v>22</v>
      </c>
      <c r="AA41" s="10">
        <f t="shared" si="25"/>
        <v>45679</v>
      </c>
      <c r="AB41" s="11" t="str">
        <f>IF(Y41="","",IFERROR(VLOOKUP(AA41,Paramétrage!$A$18:$D$393,4,FALSE),0))</f>
        <v/>
      </c>
      <c r="AC41" s="115"/>
      <c r="AD41" s="12"/>
      <c r="AE41" s="26" t="str">
        <f t="shared" si="33"/>
        <v>S</v>
      </c>
      <c r="AF41" s="26">
        <f t="shared" si="27"/>
        <v>22</v>
      </c>
      <c r="AG41" s="10">
        <f t="shared" si="26"/>
        <v>45710</v>
      </c>
      <c r="AH41" s="11" t="str">
        <f>IF(AE41="","",IFERROR(VLOOKUP(AG41,Paramétrage!$A$18:$D$393,4,FALSE),0))</f>
        <v>V</v>
      </c>
      <c r="AI41" s="115"/>
      <c r="AJ41" s="12"/>
      <c r="AK41" s="26" t="str">
        <f t="shared" si="34"/>
        <v>S</v>
      </c>
      <c r="AL41" s="26">
        <f t="shared" si="7"/>
        <v>22</v>
      </c>
      <c r="AM41" s="10">
        <f t="shared" si="7"/>
        <v>45738</v>
      </c>
      <c r="AN41" s="11" t="str">
        <f>IF(AK41="","",IFERROR(VLOOKUP(AM41,Paramétrage!$A$18:$D$393,4,FALSE),0))</f>
        <v/>
      </c>
      <c r="AO41" s="115"/>
      <c r="AP41" s="12"/>
      <c r="AQ41" s="26" t="str">
        <f t="shared" si="35"/>
        <v>Ma</v>
      </c>
      <c r="AR41" s="26">
        <f t="shared" si="9"/>
        <v>22</v>
      </c>
      <c r="AS41" s="10">
        <f t="shared" si="9"/>
        <v>45769</v>
      </c>
      <c r="AT41" s="11" t="str">
        <f>IF(AQ41="","",IFERROR(VLOOKUP(AS41,Paramétrage!$A$18:$D$393,4,FALSE),0))</f>
        <v>V</v>
      </c>
      <c r="AU41" s="115"/>
      <c r="AV41" s="12"/>
      <c r="AW41" s="26" t="str">
        <f t="shared" si="36"/>
        <v>J</v>
      </c>
      <c r="AX41" s="26">
        <f t="shared" si="11"/>
        <v>22</v>
      </c>
      <c r="AY41" s="10">
        <f t="shared" si="11"/>
        <v>45799</v>
      </c>
      <c r="AZ41" s="11" t="str">
        <f>IF(AW41="","",IFERROR(VLOOKUP(AY41,Paramétrage!$A$18:$D$393,4,FALSE),0))</f>
        <v/>
      </c>
      <c r="BA41" s="115"/>
      <c r="BB41" s="12"/>
      <c r="BC41" s="26" t="str">
        <f t="shared" si="37"/>
        <v>D</v>
      </c>
      <c r="BD41" s="26">
        <f t="shared" si="13"/>
        <v>22</v>
      </c>
      <c r="BE41" s="10">
        <f t="shared" si="13"/>
        <v>45830</v>
      </c>
      <c r="BF41" s="11" t="str">
        <f>IF(BC41="","",IFERROR(VLOOKUP(BE41,Paramétrage!$A$18:$D$393,4,FALSE),0))</f>
        <v/>
      </c>
      <c r="BG41" s="115"/>
      <c r="BH41" s="12"/>
      <c r="BI41" s="26" t="str">
        <f t="shared" si="38"/>
        <v>Ma</v>
      </c>
      <c r="BJ41" s="26">
        <f t="shared" si="15"/>
        <v>22</v>
      </c>
      <c r="BK41" s="10">
        <f t="shared" si="15"/>
        <v>45860</v>
      </c>
      <c r="BL41" s="11" t="str">
        <f>IF(BI41="","",IFERROR(VLOOKUP(BK41,Paramétrage!$A$18:$D$393,4,FALSE),0))</f>
        <v>V</v>
      </c>
      <c r="BM41" s="115"/>
      <c r="BN41" s="12"/>
      <c r="BO41" s="26" t="str">
        <f t="shared" si="39"/>
        <v>V</v>
      </c>
      <c r="BP41" s="26">
        <f t="shared" si="17"/>
        <v>22</v>
      </c>
      <c r="BQ41" s="10">
        <f t="shared" si="17"/>
        <v>45891</v>
      </c>
      <c r="BR41" s="11" t="str">
        <f>IF(BO41="","",IFERROR(VLOOKUP(BQ41,Paramétrage!$A$18:$D$393,4,FALSE),0))</f>
        <v>V</v>
      </c>
      <c r="BS41" s="115"/>
      <c r="BT41" s="12"/>
      <c r="BU41" s="26" t="str">
        <f t="shared" si="18"/>
        <v>L</v>
      </c>
      <c r="BV41" s="26">
        <f t="shared" si="19"/>
        <v>22</v>
      </c>
      <c r="BW41" s="10">
        <f t="shared" si="20"/>
        <v>45922</v>
      </c>
      <c r="BX41" s="11" t="str">
        <f>IF(BU41="","",IFERROR(VLOOKUP(BW41,Paramétrage!$A$18:$D$416,4,FALSE),0))</f>
        <v/>
      </c>
      <c r="BY41" s="115"/>
      <c r="BZ41" s="12"/>
      <c r="CB41" s="83"/>
      <c r="CC41" s="84"/>
      <c r="CD41" s="84"/>
      <c r="CE41" s="85"/>
      <c r="CF41" s="84"/>
      <c r="CG41" s="86"/>
      <c r="CJ41" s="34" t="s">
        <v>20</v>
      </c>
    </row>
    <row r="42" spans="1:88" x14ac:dyDescent="0.3">
      <c r="A42" s="26" t="str">
        <f t="shared" si="28"/>
        <v>L</v>
      </c>
      <c r="B42" s="26">
        <v>23</v>
      </c>
      <c r="C42" s="10">
        <f t="shared" si="21"/>
        <v>45558</v>
      </c>
      <c r="D42" s="11" t="str">
        <f>IF(A42="","",IFERROR(VLOOKUP(C42,Paramétrage!$A$18:$D$393,4,FALSE),0))</f>
        <v/>
      </c>
      <c r="E42" s="115"/>
      <c r="F42" s="12"/>
      <c r="G42" s="26" t="str">
        <f t="shared" si="29"/>
        <v>Me</v>
      </c>
      <c r="H42" s="26">
        <v>23</v>
      </c>
      <c r="I42" s="10">
        <f t="shared" si="22"/>
        <v>45588</v>
      </c>
      <c r="J42" s="11" t="str">
        <f>IF(G42="","",IFERROR(VLOOKUP(I42,Paramétrage!$A$18:$D$393,4,FALSE),0))</f>
        <v>V</v>
      </c>
      <c r="K42" s="115"/>
      <c r="L42" s="12"/>
      <c r="M42" s="26" t="str">
        <f t="shared" si="30"/>
        <v>S</v>
      </c>
      <c r="N42" s="26">
        <v>23</v>
      </c>
      <c r="O42" s="10">
        <f t="shared" si="23"/>
        <v>45619</v>
      </c>
      <c r="P42" s="11" t="str">
        <f>IF(M42="","",IFERROR(VLOOKUP(O42,Paramétrage!$A$18:$D$393,4,FALSE),0))</f>
        <v/>
      </c>
      <c r="Q42" s="115"/>
      <c r="R42" s="12"/>
      <c r="S42" s="26" t="str">
        <f t="shared" si="31"/>
        <v>L</v>
      </c>
      <c r="T42" s="26">
        <v>23</v>
      </c>
      <c r="U42" s="10">
        <f t="shared" si="24"/>
        <v>45649</v>
      </c>
      <c r="V42" s="11" t="str">
        <f>IF(S42="","",IFERROR(VLOOKUP(U42,Paramétrage!$A$18:$D$393,4,FALSE),0))</f>
        <v>V</v>
      </c>
      <c r="W42" s="115"/>
      <c r="X42" s="12"/>
      <c r="Y42" s="26" t="str">
        <f t="shared" si="32"/>
        <v>J</v>
      </c>
      <c r="Z42" s="26">
        <v>23</v>
      </c>
      <c r="AA42" s="10">
        <f t="shared" si="25"/>
        <v>45680</v>
      </c>
      <c r="AB42" s="11" t="str">
        <f>IF(Y42="","",IFERROR(VLOOKUP(AA42,Paramétrage!$A$18:$D$393,4,FALSE),0))</f>
        <v/>
      </c>
      <c r="AC42" s="115"/>
      <c r="AD42" s="12"/>
      <c r="AE42" s="26" t="str">
        <f t="shared" si="33"/>
        <v>D</v>
      </c>
      <c r="AF42" s="26">
        <f t="shared" si="27"/>
        <v>23</v>
      </c>
      <c r="AG42" s="10">
        <f t="shared" si="26"/>
        <v>45711</v>
      </c>
      <c r="AH42" s="11" t="str">
        <f>IF(AE42="","",IFERROR(VLOOKUP(AG42,Paramétrage!$A$18:$D$393,4,FALSE),0))</f>
        <v>V</v>
      </c>
      <c r="AI42" s="115"/>
      <c r="AJ42" s="12"/>
      <c r="AK42" s="26" t="str">
        <f t="shared" si="34"/>
        <v>D</v>
      </c>
      <c r="AL42" s="26">
        <f t="shared" si="7"/>
        <v>23</v>
      </c>
      <c r="AM42" s="10">
        <f t="shared" si="7"/>
        <v>45739</v>
      </c>
      <c r="AN42" s="11" t="str">
        <f>IF(AK42="","",IFERROR(VLOOKUP(AM42,Paramétrage!$A$18:$D$393,4,FALSE),0))</f>
        <v/>
      </c>
      <c r="AO42" s="115"/>
      <c r="AP42" s="12"/>
      <c r="AQ42" s="26" t="str">
        <f t="shared" si="35"/>
        <v>Me</v>
      </c>
      <c r="AR42" s="26">
        <f t="shared" si="9"/>
        <v>23</v>
      </c>
      <c r="AS42" s="10">
        <f t="shared" si="9"/>
        <v>45770</v>
      </c>
      <c r="AT42" s="11" t="str">
        <f>IF(AQ42="","",IFERROR(VLOOKUP(AS42,Paramétrage!$A$18:$D$393,4,FALSE),0))</f>
        <v>V</v>
      </c>
      <c r="AU42" s="115"/>
      <c r="AV42" s="12"/>
      <c r="AW42" s="26" t="str">
        <f t="shared" si="36"/>
        <v>V</v>
      </c>
      <c r="AX42" s="26">
        <f t="shared" si="11"/>
        <v>23</v>
      </c>
      <c r="AY42" s="10">
        <f t="shared" si="11"/>
        <v>45800</v>
      </c>
      <c r="AZ42" s="11" t="str">
        <f>IF(AW42="","",IFERROR(VLOOKUP(AY42,Paramétrage!$A$18:$D$393,4,FALSE),0))</f>
        <v/>
      </c>
      <c r="BA42" s="115"/>
      <c r="BB42" s="12"/>
      <c r="BC42" s="26" t="str">
        <f t="shared" si="37"/>
        <v>L</v>
      </c>
      <c r="BD42" s="26">
        <f t="shared" si="13"/>
        <v>23</v>
      </c>
      <c r="BE42" s="10">
        <f t="shared" si="13"/>
        <v>45831</v>
      </c>
      <c r="BF42" s="11" t="str">
        <f>IF(BC42="","",IFERROR(VLOOKUP(BE42,Paramétrage!$A$18:$D$393,4,FALSE),0))</f>
        <v/>
      </c>
      <c r="BG42" s="115"/>
      <c r="BH42" s="12"/>
      <c r="BI42" s="26" t="str">
        <f t="shared" si="38"/>
        <v>Me</v>
      </c>
      <c r="BJ42" s="26">
        <f t="shared" si="15"/>
        <v>23</v>
      </c>
      <c r="BK42" s="10">
        <f t="shared" si="15"/>
        <v>45861</v>
      </c>
      <c r="BL42" s="11" t="str">
        <f>IF(BI42="","",IFERROR(VLOOKUP(BK42,Paramétrage!$A$18:$D$393,4,FALSE),0))</f>
        <v>V</v>
      </c>
      <c r="BM42" s="115"/>
      <c r="BN42" s="12"/>
      <c r="BO42" s="26" t="str">
        <f t="shared" si="39"/>
        <v>S</v>
      </c>
      <c r="BP42" s="26">
        <f t="shared" si="17"/>
        <v>23</v>
      </c>
      <c r="BQ42" s="10">
        <f t="shared" si="17"/>
        <v>45892</v>
      </c>
      <c r="BR42" s="11" t="str">
        <f>IF(BO42="","",IFERROR(VLOOKUP(BQ42,Paramétrage!$A$18:$D$393,4,FALSE),0))</f>
        <v>V</v>
      </c>
      <c r="BS42" s="115"/>
      <c r="BT42" s="12"/>
      <c r="BU42" s="26" t="str">
        <f t="shared" si="18"/>
        <v>Ma</v>
      </c>
      <c r="BV42" s="26">
        <f t="shared" si="19"/>
        <v>23</v>
      </c>
      <c r="BW42" s="10">
        <f t="shared" si="20"/>
        <v>45923</v>
      </c>
      <c r="BX42" s="11" t="str">
        <f>IF(BU42="","",IFERROR(VLOOKUP(BW42,Paramétrage!$A$18:$D$416,4,FALSE),0))</f>
        <v/>
      </c>
      <c r="BY42" s="115"/>
      <c r="BZ42" s="12"/>
      <c r="CB42" s="83"/>
      <c r="CC42" s="84"/>
      <c r="CD42" s="84"/>
      <c r="CE42" s="85"/>
      <c r="CF42" s="84"/>
      <c r="CG42" s="86"/>
    </row>
    <row r="43" spans="1:88" x14ac:dyDescent="0.3">
      <c r="A43" s="26" t="str">
        <f t="shared" si="28"/>
        <v>Ma</v>
      </c>
      <c r="B43" s="26">
        <v>24</v>
      </c>
      <c r="C43" s="10">
        <f t="shared" si="21"/>
        <v>45559</v>
      </c>
      <c r="D43" s="11" t="str">
        <f>IF(A43="","",IFERROR(VLOOKUP(C43,Paramétrage!$A$18:$D$393,4,FALSE),0))</f>
        <v/>
      </c>
      <c r="E43" s="115"/>
      <c r="F43" s="12"/>
      <c r="G43" s="26" t="str">
        <f t="shared" si="29"/>
        <v>J</v>
      </c>
      <c r="H43" s="26">
        <v>24</v>
      </c>
      <c r="I43" s="10">
        <f t="shared" si="22"/>
        <v>45589</v>
      </c>
      <c r="J43" s="11" t="str">
        <f>IF(G43="","",IFERROR(VLOOKUP(I43,Paramétrage!$A$18:$D$393,4,FALSE),0))</f>
        <v>V</v>
      </c>
      <c r="K43" s="115"/>
      <c r="L43" s="12"/>
      <c r="M43" s="26" t="str">
        <f t="shared" si="30"/>
        <v>D</v>
      </c>
      <c r="N43" s="26">
        <v>24</v>
      </c>
      <c r="O43" s="10">
        <f t="shared" si="23"/>
        <v>45620</v>
      </c>
      <c r="P43" s="11" t="str">
        <f>IF(M43="","",IFERROR(VLOOKUP(O43,Paramétrage!$A$18:$D$393,4,FALSE),0))</f>
        <v/>
      </c>
      <c r="Q43" s="115"/>
      <c r="R43" s="12"/>
      <c r="S43" s="26" t="str">
        <f t="shared" si="31"/>
        <v>Ma</v>
      </c>
      <c r="T43" s="26">
        <v>24</v>
      </c>
      <c r="U43" s="10">
        <f t="shared" si="24"/>
        <v>45650</v>
      </c>
      <c r="V43" s="11" t="str">
        <f>IF(S43="","",IFERROR(VLOOKUP(U43,Paramétrage!$A$18:$D$393,4,FALSE),0))</f>
        <v>V</v>
      </c>
      <c r="W43" s="115"/>
      <c r="X43" s="12"/>
      <c r="Y43" s="26" t="str">
        <f t="shared" si="32"/>
        <v>V</v>
      </c>
      <c r="Z43" s="26">
        <v>24</v>
      </c>
      <c r="AA43" s="10">
        <f t="shared" si="25"/>
        <v>45681</v>
      </c>
      <c r="AB43" s="11" t="str">
        <f>IF(Y43="","",IFERROR(VLOOKUP(AA43,Paramétrage!$A$18:$D$393,4,FALSE),0))</f>
        <v/>
      </c>
      <c r="AC43" s="115"/>
      <c r="AD43" s="12"/>
      <c r="AE43" s="26" t="str">
        <f t="shared" si="33"/>
        <v>L</v>
      </c>
      <c r="AF43" s="26">
        <f t="shared" si="27"/>
        <v>24</v>
      </c>
      <c r="AG43" s="10">
        <f t="shared" si="26"/>
        <v>45712</v>
      </c>
      <c r="AH43" s="11" t="str">
        <f>IF(AE43="","",IFERROR(VLOOKUP(AG43,Paramétrage!$A$18:$D$393,4,FALSE),0))</f>
        <v>V</v>
      </c>
      <c r="AI43" s="115"/>
      <c r="AJ43" s="12"/>
      <c r="AK43" s="26" t="str">
        <f t="shared" si="34"/>
        <v>L</v>
      </c>
      <c r="AL43" s="26">
        <f t="shared" si="7"/>
        <v>24</v>
      </c>
      <c r="AM43" s="10">
        <f t="shared" si="7"/>
        <v>45740</v>
      </c>
      <c r="AN43" s="11" t="str">
        <f>IF(AK43="","",IFERROR(VLOOKUP(AM43,Paramétrage!$A$18:$D$393,4,FALSE),0))</f>
        <v/>
      </c>
      <c r="AO43" s="115"/>
      <c r="AP43" s="12"/>
      <c r="AQ43" s="26" t="str">
        <f t="shared" si="35"/>
        <v>J</v>
      </c>
      <c r="AR43" s="26">
        <f t="shared" si="9"/>
        <v>24</v>
      </c>
      <c r="AS43" s="10">
        <f t="shared" si="9"/>
        <v>45771</v>
      </c>
      <c r="AT43" s="11" t="str">
        <f>IF(AQ43="","",IFERROR(VLOOKUP(AS43,Paramétrage!$A$18:$D$393,4,FALSE),0))</f>
        <v>V</v>
      </c>
      <c r="AU43" s="115"/>
      <c r="AV43" s="12"/>
      <c r="AW43" s="26" t="str">
        <f t="shared" si="36"/>
        <v>S</v>
      </c>
      <c r="AX43" s="26">
        <f t="shared" si="11"/>
        <v>24</v>
      </c>
      <c r="AY43" s="10">
        <f t="shared" si="11"/>
        <v>45801</v>
      </c>
      <c r="AZ43" s="11" t="str">
        <f>IF(AW43="","",IFERROR(VLOOKUP(AY43,Paramétrage!$A$18:$D$393,4,FALSE),0))</f>
        <v/>
      </c>
      <c r="BA43" s="115"/>
      <c r="BB43" s="12"/>
      <c r="BC43" s="26" t="str">
        <f t="shared" si="37"/>
        <v>Ma</v>
      </c>
      <c r="BD43" s="26">
        <f t="shared" si="13"/>
        <v>24</v>
      </c>
      <c r="BE43" s="10">
        <f t="shared" si="13"/>
        <v>45832</v>
      </c>
      <c r="BF43" s="11" t="str">
        <f>IF(BC43="","",IFERROR(VLOOKUP(BE43,Paramétrage!$A$18:$D$393,4,FALSE),0))</f>
        <v/>
      </c>
      <c r="BG43" s="115"/>
      <c r="BH43" s="12"/>
      <c r="BI43" s="26" t="str">
        <f t="shared" si="38"/>
        <v>J</v>
      </c>
      <c r="BJ43" s="26">
        <f t="shared" si="15"/>
        <v>24</v>
      </c>
      <c r="BK43" s="10">
        <f t="shared" si="15"/>
        <v>45862</v>
      </c>
      <c r="BL43" s="11" t="str">
        <f>IF(BI43="","",IFERROR(VLOOKUP(BK43,Paramétrage!$A$18:$D$393,4,FALSE),0))</f>
        <v>V</v>
      </c>
      <c r="BM43" s="115"/>
      <c r="BN43" s="12"/>
      <c r="BO43" s="26" t="str">
        <f t="shared" si="39"/>
        <v>D</v>
      </c>
      <c r="BP43" s="26">
        <f t="shared" si="17"/>
        <v>24</v>
      </c>
      <c r="BQ43" s="10">
        <f t="shared" si="17"/>
        <v>45893</v>
      </c>
      <c r="BR43" s="11" t="str">
        <f>IF(BO43="","",IFERROR(VLOOKUP(BQ43,Paramétrage!$A$18:$D$393,4,FALSE),0))</f>
        <v>V</v>
      </c>
      <c r="BS43" s="115"/>
      <c r="BT43" s="12"/>
      <c r="BU43" s="26" t="str">
        <f t="shared" si="18"/>
        <v>Me</v>
      </c>
      <c r="BV43" s="26">
        <f t="shared" si="19"/>
        <v>24</v>
      </c>
      <c r="BW43" s="10">
        <f t="shared" si="20"/>
        <v>45924</v>
      </c>
      <c r="BX43" s="11" t="str">
        <f>IF(BU43="","",IFERROR(VLOOKUP(BW43,Paramétrage!$A$18:$D$416,4,FALSE),0))</f>
        <v/>
      </c>
      <c r="BY43" s="115"/>
      <c r="BZ43" s="12"/>
      <c r="CB43" s="83"/>
      <c r="CC43" s="84"/>
      <c r="CD43" s="84"/>
      <c r="CE43" s="85"/>
      <c r="CF43" s="84"/>
      <c r="CG43" s="86"/>
    </row>
    <row r="44" spans="1:88" x14ac:dyDescent="0.3">
      <c r="A44" s="26" t="str">
        <f t="shared" si="28"/>
        <v>Me</v>
      </c>
      <c r="B44" s="26">
        <v>25</v>
      </c>
      <c r="C44" s="10">
        <f t="shared" si="21"/>
        <v>45560</v>
      </c>
      <c r="D44" s="11" t="str">
        <f>IF(A44="","",IFERROR(VLOOKUP(C44,Paramétrage!$A$18:$D$393,4,FALSE),0))</f>
        <v/>
      </c>
      <c r="E44" s="115"/>
      <c r="F44" s="12"/>
      <c r="G44" s="26" t="str">
        <f t="shared" si="29"/>
        <v>V</v>
      </c>
      <c r="H44" s="26">
        <v>25</v>
      </c>
      <c r="I44" s="10">
        <f t="shared" si="22"/>
        <v>45590</v>
      </c>
      <c r="J44" s="11" t="str">
        <f>IF(G44="","",IFERROR(VLOOKUP(I44,Paramétrage!$A$18:$D$393,4,FALSE),0))</f>
        <v>V</v>
      </c>
      <c r="K44" s="115"/>
      <c r="L44" s="12"/>
      <c r="M44" s="26" t="str">
        <f t="shared" si="30"/>
        <v>L</v>
      </c>
      <c r="N44" s="26">
        <v>25</v>
      </c>
      <c r="O44" s="10">
        <f t="shared" si="23"/>
        <v>45621</v>
      </c>
      <c r="P44" s="11" t="str">
        <f>IF(M44="","",IFERROR(VLOOKUP(O44,Paramétrage!$A$18:$D$393,4,FALSE),0))</f>
        <v/>
      </c>
      <c r="Q44" s="115"/>
      <c r="R44" s="12"/>
      <c r="S44" s="26" t="str">
        <f t="shared" si="31"/>
        <v>Me</v>
      </c>
      <c r="T44" s="26">
        <v>25</v>
      </c>
      <c r="U44" s="10">
        <f t="shared" si="24"/>
        <v>45651</v>
      </c>
      <c r="V44" s="11" t="str">
        <f>IF(S44="","",IFERROR(VLOOKUP(U44,Paramétrage!$A$18:$D$393,4,FALSE),0))</f>
        <v>F</v>
      </c>
      <c r="W44" s="115"/>
      <c r="X44" s="12"/>
      <c r="Y44" s="26" t="str">
        <f t="shared" si="32"/>
        <v>S</v>
      </c>
      <c r="Z44" s="26">
        <v>25</v>
      </c>
      <c r="AA44" s="10">
        <f t="shared" si="25"/>
        <v>45682</v>
      </c>
      <c r="AB44" s="11" t="str">
        <f>IF(Y44="","",IFERROR(VLOOKUP(AA44,Paramétrage!$A$18:$D$393,4,FALSE),0))</f>
        <v/>
      </c>
      <c r="AC44" s="115"/>
      <c r="AD44" s="12"/>
      <c r="AE44" s="26" t="str">
        <f t="shared" si="33"/>
        <v>Ma</v>
      </c>
      <c r="AF44" s="26">
        <f t="shared" si="27"/>
        <v>25</v>
      </c>
      <c r="AG44" s="10">
        <f t="shared" si="26"/>
        <v>45713</v>
      </c>
      <c r="AH44" s="11" t="str">
        <f>IF(AE44="","",IFERROR(VLOOKUP(AG44,Paramétrage!$A$18:$D$393,4,FALSE),0))</f>
        <v>V</v>
      </c>
      <c r="AI44" s="115"/>
      <c r="AJ44" s="12"/>
      <c r="AK44" s="26" t="str">
        <f t="shared" si="34"/>
        <v>Ma</v>
      </c>
      <c r="AL44" s="26">
        <f t="shared" si="7"/>
        <v>25</v>
      </c>
      <c r="AM44" s="10">
        <f t="shared" si="7"/>
        <v>45741</v>
      </c>
      <c r="AN44" s="11" t="str">
        <f>IF(AK44="","",IFERROR(VLOOKUP(AM44,Paramétrage!$A$18:$D$393,4,FALSE),0))</f>
        <v/>
      </c>
      <c r="AO44" s="115"/>
      <c r="AP44" s="12"/>
      <c r="AQ44" s="26" t="str">
        <f t="shared" si="35"/>
        <v>V</v>
      </c>
      <c r="AR44" s="26">
        <f t="shared" si="9"/>
        <v>25</v>
      </c>
      <c r="AS44" s="10">
        <f t="shared" si="9"/>
        <v>45772</v>
      </c>
      <c r="AT44" s="11" t="str">
        <f>IF(AQ44="","",IFERROR(VLOOKUP(AS44,Paramétrage!$A$18:$D$393,4,FALSE),0))</f>
        <v>V</v>
      </c>
      <c r="AU44" s="115"/>
      <c r="AV44" s="12"/>
      <c r="AW44" s="26" t="str">
        <f t="shared" si="36"/>
        <v>D</v>
      </c>
      <c r="AX44" s="26">
        <f t="shared" si="11"/>
        <v>25</v>
      </c>
      <c r="AY44" s="10">
        <f t="shared" si="11"/>
        <v>45802</v>
      </c>
      <c r="AZ44" s="11" t="str">
        <f>IF(AW44="","",IFERROR(VLOOKUP(AY44,Paramétrage!$A$18:$D$393,4,FALSE),0))</f>
        <v/>
      </c>
      <c r="BA44" s="115"/>
      <c r="BB44" s="12"/>
      <c r="BC44" s="26" t="str">
        <f t="shared" si="37"/>
        <v>Me</v>
      </c>
      <c r="BD44" s="26">
        <f t="shared" si="13"/>
        <v>25</v>
      </c>
      <c r="BE44" s="10">
        <f t="shared" si="13"/>
        <v>45833</v>
      </c>
      <c r="BF44" s="11" t="str">
        <f>IF(BC44="","",IFERROR(VLOOKUP(BE44,Paramétrage!$A$18:$D$393,4,FALSE),0))</f>
        <v/>
      </c>
      <c r="BG44" s="115"/>
      <c r="BH44" s="12"/>
      <c r="BI44" s="26" t="str">
        <f t="shared" si="38"/>
        <v>V</v>
      </c>
      <c r="BJ44" s="26">
        <f t="shared" si="15"/>
        <v>25</v>
      </c>
      <c r="BK44" s="10">
        <f t="shared" si="15"/>
        <v>45863</v>
      </c>
      <c r="BL44" s="11" t="str">
        <f>IF(BI44="","",IFERROR(VLOOKUP(BK44,Paramétrage!$A$18:$D$393,4,FALSE),0))</f>
        <v>V</v>
      </c>
      <c r="BM44" s="115"/>
      <c r="BN44" s="12"/>
      <c r="BO44" s="26" t="str">
        <f t="shared" si="39"/>
        <v>L</v>
      </c>
      <c r="BP44" s="26">
        <f t="shared" si="17"/>
        <v>25</v>
      </c>
      <c r="BQ44" s="10">
        <f t="shared" si="17"/>
        <v>45894</v>
      </c>
      <c r="BR44" s="11" t="str">
        <f>IF(BO44="","",IFERROR(VLOOKUP(BQ44,Paramétrage!$A$18:$D$393,4,FALSE),0))</f>
        <v>V</v>
      </c>
      <c r="BS44" s="115"/>
      <c r="BT44" s="12"/>
      <c r="BU44" s="26" t="str">
        <f t="shared" si="18"/>
        <v>J</v>
      </c>
      <c r="BV44" s="26">
        <f t="shared" si="19"/>
        <v>25</v>
      </c>
      <c r="BW44" s="10">
        <f t="shared" si="20"/>
        <v>45925</v>
      </c>
      <c r="BX44" s="11" t="str">
        <f>IF(BU44="","",IFERROR(VLOOKUP(BW44,Paramétrage!$A$18:$D$416,4,FALSE),0))</f>
        <v/>
      </c>
      <c r="BY44" s="115"/>
      <c r="BZ44" s="12"/>
      <c r="CB44" s="83"/>
      <c r="CC44" s="87"/>
      <c r="CD44" s="87"/>
      <c r="CE44" s="87"/>
      <c r="CF44" s="87"/>
      <c r="CG44" s="88"/>
    </row>
    <row r="45" spans="1:88" x14ac:dyDescent="0.3">
      <c r="A45" s="26" t="str">
        <f t="shared" si="28"/>
        <v>J</v>
      </c>
      <c r="B45" s="26">
        <v>26</v>
      </c>
      <c r="C45" s="10">
        <f t="shared" si="21"/>
        <v>45561</v>
      </c>
      <c r="D45" s="11" t="str">
        <f>IF(A45="","",IFERROR(VLOOKUP(C45,Paramétrage!$A$18:$D$393,4,FALSE),0))</f>
        <v/>
      </c>
      <c r="E45" s="115"/>
      <c r="F45" s="12"/>
      <c r="G45" s="26" t="str">
        <f t="shared" si="29"/>
        <v>S</v>
      </c>
      <c r="H45" s="26">
        <v>26</v>
      </c>
      <c r="I45" s="10">
        <f t="shared" si="22"/>
        <v>45591</v>
      </c>
      <c r="J45" s="11" t="str">
        <f>IF(G45="","",IFERROR(VLOOKUP(I45,Paramétrage!$A$18:$D$393,4,FALSE),0))</f>
        <v>V</v>
      </c>
      <c r="K45" s="115"/>
      <c r="L45" s="12"/>
      <c r="M45" s="26" t="str">
        <f t="shared" si="30"/>
        <v>Ma</v>
      </c>
      <c r="N45" s="26">
        <v>26</v>
      </c>
      <c r="O45" s="10">
        <f t="shared" si="23"/>
        <v>45622</v>
      </c>
      <c r="P45" s="11" t="str">
        <f>IF(M45="","",IFERROR(VLOOKUP(O45,Paramétrage!$A$18:$D$393,4,FALSE),0))</f>
        <v/>
      </c>
      <c r="Q45" s="115"/>
      <c r="R45" s="12"/>
      <c r="S45" s="26" t="str">
        <f t="shared" si="31"/>
        <v>J</v>
      </c>
      <c r="T45" s="26">
        <v>26</v>
      </c>
      <c r="U45" s="10">
        <f t="shared" si="24"/>
        <v>45652</v>
      </c>
      <c r="V45" s="11" t="str">
        <f>IF(S45="","",IFERROR(VLOOKUP(U45,Paramétrage!$A$18:$D$393,4,FALSE),0))</f>
        <v>V</v>
      </c>
      <c r="W45" s="115"/>
      <c r="X45" s="12"/>
      <c r="Y45" s="26" t="str">
        <f t="shared" si="32"/>
        <v>D</v>
      </c>
      <c r="Z45" s="26">
        <v>26</v>
      </c>
      <c r="AA45" s="10">
        <f t="shared" si="25"/>
        <v>45683</v>
      </c>
      <c r="AB45" s="11" t="str">
        <f>IF(Y45="","",IFERROR(VLOOKUP(AA45,Paramétrage!$A$18:$D$393,4,FALSE),0))</f>
        <v/>
      </c>
      <c r="AC45" s="115"/>
      <c r="AD45" s="12"/>
      <c r="AE45" s="26" t="str">
        <f t="shared" si="33"/>
        <v>Me</v>
      </c>
      <c r="AF45" s="26">
        <f t="shared" si="27"/>
        <v>26</v>
      </c>
      <c r="AG45" s="10">
        <f t="shared" si="26"/>
        <v>45714</v>
      </c>
      <c r="AH45" s="11" t="str">
        <f>IF(AE45="","",IFERROR(VLOOKUP(AG45,Paramétrage!$A$18:$D$393,4,FALSE),0))</f>
        <v>V</v>
      </c>
      <c r="AI45" s="115"/>
      <c r="AJ45" s="12"/>
      <c r="AK45" s="26" t="str">
        <f t="shared" si="34"/>
        <v>Me</v>
      </c>
      <c r="AL45" s="26">
        <f t="shared" si="7"/>
        <v>26</v>
      </c>
      <c r="AM45" s="10">
        <f t="shared" si="7"/>
        <v>45742</v>
      </c>
      <c r="AN45" s="11" t="str">
        <f>IF(AK45="","",IFERROR(VLOOKUP(AM45,Paramétrage!$A$18:$D$393,4,FALSE),0))</f>
        <v/>
      </c>
      <c r="AO45" s="115"/>
      <c r="AP45" s="12"/>
      <c r="AQ45" s="26" t="str">
        <f t="shared" si="35"/>
        <v>S</v>
      </c>
      <c r="AR45" s="26">
        <f t="shared" si="9"/>
        <v>26</v>
      </c>
      <c r="AS45" s="10">
        <f t="shared" si="9"/>
        <v>45773</v>
      </c>
      <c r="AT45" s="11" t="str">
        <f>IF(AQ45="","",IFERROR(VLOOKUP(AS45,Paramétrage!$A$18:$D$393,4,FALSE),0))</f>
        <v>V</v>
      </c>
      <c r="AU45" s="115"/>
      <c r="AV45" s="12"/>
      <c r="AW45" s="26" t="str">
        <f t="shared" si="36"/>
        <v>L</v>
      </c>
      <c r="AX45" s="26">
        <f t="shared" si="11"/>
        <v>26</v>
      </c>
      <c r="AY45" s="10">
        <f t="shared" si="11"/>
        <v>45803</v>
      </c>
      <c r="AZ45" s="11" t="str">
        <f>IF(AW45="","",IFERROR(VLOOKUP(AY45,Paramétrage!$A$18:$D$393,4,FALSE),0))</f>
        <v/>
      </c>
      <c r="BA45" s="115"/>
      <c r="BB45" s="12"/>
      <c r="BC45" s="26" t="str">
        <f t="shared" si="37"/>
        <v>J</v>
      </c>
      <c r="BD45" s="26">
        <f t="shared" si="13"/>
        <v>26</v>
      </c>
      <c r="BE45" s="10">
        <f t="shared" si="13"/>
        <v>45834</v>
      </c>
      <c r="BF45" s="11" t="str">
        <f>IF(BC45="","",IFERROR(VLOOKUP(BE45,Paramétrage!$A$18:$D$393,4,FALSE),0))</f>
        <v/>
      </c>
      <c r="BG45" s="115"/>
      <c r="BH45" s="12"/>
      <c r="BI45" s="26" t="str">
        <f t="shared" si="38"/>
        <v>S</v>
      </c>
      <c r="BJ45" s="26">
        <f t="shared" si="15"/>
        <v>26</v>
      </c>
      <c r="BK45" s="10">
        <f t="shared" si="15"/>
        <v>45864</v>
      </c>
      <c r="BL45" s="11" t="str">
        <f>IF(BI45="","",IFERROR(VLOOKUP(BK45,Paramétrage!$A$18:$D$393,4,FALSE),0))</f>
        <v>V</v>
      </c>
      <c r="BM45" s="115"/>
      <c r="BN45" s="12"/>
      <c r="BO45" s="26" t="str">
        <f t="shared" si="39"/>
        <v>Ma</v>
      </c>
      <c r="BP45" s="26">
        <f t="shared" si="17"/>
        <v>26</v>
      </c>
      <c r="BQ45" s="10">
        <f t="shared" si="17"/>
        <v>45895</v>
      </c>
      <c r="BR45" s="11" t="str">
        <f>IF(BO45="","",IFERROR(VLOOKUP(BQ45,Paramétrage!$A$18:$D$393,4,FALSE),0))</f>
        <v>V</v>
      </c>
      <c r="BS45" s="115"/>
      <c r="BT45" s="12"/>
      <c r="BU45" s="26" t="str">
        <f t="shared" si="18"/>
        <v>V</v>
      </c>
      <c r="BV45" s="26">
        <f t="shared" si="19"/>
        <v>26</v>
      </c>
      <c r="BW45" s="10">
        <f t="shared" si="20"/>
        <v>45926</v>
      </c>
      <c r="BX45" s="11" t="str">
        <f>IF(BU45="","",IFERROR(VLOOKUP(BW45,Paramétrage!$A$18:$D$416,4,FALSE),0))</f>
        <v/>
      </c>
      <c r="BY45" s="115"/>
      <c r="BZ45" s="12"/>
      <c r="CB45" s="89"/>
      <c r="CC45" s="90"/>
      <c r="CD45" s="90"/>
      <c r="CE45" s="91"/>
      <c r="CF45" s="90"/>
      <c r="CG45" s="92"/>
    </row>
    <row r="46" spans="1:88" ht="14.5" x14ac:dyDescent="0.35">
      <c r="A46" s="26" t="str">
        <f t="shared" si="28"/>
        <v>V</v>
      </c>
      <c r="B46" s="26">
        <v>27</v>
      </c>
      <c r="C46" s="10">
        <f t="shared" si="21"/>
        <v>45562</v>
      </c>
      <c r="D46" s="11" t="str">
        <f>IF(A46="","",IFERROR(VLOOKUP(C46,Paramétrage!$A$18:$D$393,4,FALSE),0))</f>
        <v/>
      </c>
      <c r="E46" s="115"/>
      <c r="F46" s="12"/>
      <c r="G46" s="26" t="str">
        <f t="shared" si="29"/>
        <v>D</v>
      </c>
      <c r="H46" s="26">
        <v>27</v>
      </c>
      <c r="I46" s="10">
        <f t="shared" si="22"/>
        <v>45592</v>
      </c>
      <c r="J46" s="11" t="str">
        <f>IF(G46="","",IFERROR(VLOOKUP(I46,Paramétrage!$A$18:$D$393,4,FALSE),0))</f>
        <v>V</v>
      </c>
      <c r="K46" s="115"/>
      <c r="L46" s="12"/>
      <c r="M46" s="26" t="str">
        <f t="shared" si="30"/>
        <v>Me</v>
      </c>
      <c r="N46" s="26">
        <v>27</v>
      </c>
      <c r="O46" s="10">
        <f t="shared" si="23"/>
        <v>45623</v>
      </c>
      <c r="P46" s="11" t="str">
        <f>IF(M46="","",IFERROR(VLOOKUP(O46,Paramétrage!$A$18:$D$393,4,FALSE),0))</f>
        <v/>
      </c>
      <c r="Q46" s="115"/>
      <c r="R46" s="12"/>
      <c r="S46" s="26" t="str">
        <f t="shared" si="31"/>
        <v>V</v>
      </c>
      <c r="T46" s="26">
        <v>27</v>
      </c>
      <c r="U46" s="10">
        <f t="shared" si="24"/>
        <v>45653</v>
      </c>
      <c r="V46" s="11" t="str">
        <f>IF(S46="","",IFERROR(VLOOKUP(U46,Paramétrage!$A$18:$D$393,4,FALSE),0))</f>
        <v>V</v>
      </c>
      <c r="W46" s="115"/>
      <c r="X46" s="12"/>
      <c r="Y46" s="26" t="str">
        <f t="shared" si="32"/>
        <v>L</v>
      </c>
      <c r="Z46" s="26">
        <v>27</v>
      </c>
      <c r="AA46" s="10">
        <f t="shared" si="25"/>
        <v>45684</v>
      </c>
      <c r="AB46" s="11" t="str">
        <f>IF(Y46="","",IFERROR(VLOOKUP(AA46,Paramétrage!$A$18:$D$393,4,FALSE),0))</f>
        <v/>
      </c>
      <c r="AC46" s="115"/>
      <c r="AD46" s="12"/>
      <c r="AE46" s="26" t="str">
        <f t="shared" si="33"/>
        <v>J</v>
      </c>
      <c r="AF46" s="26">
        <f t="shared" si="27"/>
        <v>27</v>
      </c>
      <c r="AG46" s="10">
        <f t="shared" si="26"/>
        <v>45715</v>
      </c>
      <c r="AH46" s="11" t="str">
        <f>IF(AE46="","",IFERROR(VLOOKUP(AG46,Paramétrage!$A$18:$D$393,4,FALSE),0))</f>
        <v>V</v>
      </c>
      <c r="AI46" s="115"/>
      <c r="AJ46" s="12"/>
      <c r="AK46" s="26" t="str">
        <f t="shared" si="34"/>
        <v>J</v>
      </c>
      <c r="AL46" s="26">
        <f t="shared" si="7"/>
        <v>27</v>
      </c>
      <c r="AM46" s="10">
        <f t="shared" si="7"/>
        <v>45743</v>
      </c>
      <c r="AN46" s="11" t="str">
        <f>IF(AK46="","",IFERROR(VLOOKUP(AM46,Paramétrage!$A$18:$D$393,4,FALSE),0))</f>
        <v/>
      </c>
      <c r="AO46" s="115"/>
      <c r="AP46" s="12"/>
      <c r="AQ46" s="26" t="str">
        <f t="shared" si="35"/>
        <v>D</v>
      </c>
      <c r="AR46" s="26">
        <f t="shared" si="9"/>
        <v>27</v>
      </c>
      <c r="AS46" s="10">
        <f t="shared" si="9"/>
        <v>45774</v>
      </c>
      <c r="AT46" s="11" t="str">
        <f>IF(AQ46="","",IFERROR(VLOOKUP(AS46,Paramétrage!$A$18:$D$393,4,FALSE),0))</f>
        <v>V</v>
      </c>
      <c r="AU46" s="115"/>
      <c r="AV46" s="12"/>
      <c r="AW46" s="26" t="str">
        <f t="shared" si="36"/>
        <v>Ma</v>
      </c>
      <c r="AX46" s="26">
        <f t="shared" si="11"/>
        <v>27</v>
      </c>
      <c r="AY46" s="10">
        <f t="shared" si="11"/>
        <v>45804</v>
      </c>
      <c r="AZ46" s="11" t="str">
        <f>IF(AW46="","",IFERROR(VLOOKUP(AY46,Paramétrage!$A$18:$D$393,4,FALSE),0))</f>
        <v/>
      </c>
      <c r="BA46" s="115"/>
      <c r="BB46" s="12"/>
      <c r="BC46" s="26" t="str">
        <f t="shared" si="37"/>
        <v>V</v>
      </c>
      <c r="BD46" s="26">
        <f t="shared" si="13"/>
        <v>27</v>
      </c>
      <c r="BE46" s="10">
        <f t="shared" si="13"/>
        <v>45835</v>
      </c>
      <c r="BF46" s="11" t="str">
        <f>IF(BC46="","",IFERROR(VLOOKUP(BE46,Paramétrage!$A$18:$D$393,4,FALSE),0))</f>
        <v/>
      </c>
      <c r="BG46" s="115"/>
      <c r="BH46" s="12"/>
      <c r="BI46" s="26" t="str">
        <f t="shared" si="38"/>
        <v>D</v>
      </c>
      <c r="BJ46" s="26">
        <f t="shared" si="15"/>
        <v>27</v>
      </c>
      <c r="BK46" s="10">
        <f t="shared" si="15"/>
        <v>45865</v>
      </c>
      <c r="BL46" s="11" t="str">
        <f>IF(BI46="","",IFERROR(VLOOKUP(BK46,Paramétrage!$A$18:$D$393,4,FALSE),0))</f>
        <v>V</v>
      </c>
      <c r="BM46" s="115"/>
      <c r="BN46" s="12"/>
      <c r="BO46" s="26" t="str">
        <f t="shared" si="39"/>
        <v>Me</v>
      </c>
      <c r="BP46" s="26">
        <f t="shared" si="17"/>
        <v>27</v>
      </c>
      <c r="BQ46" s="10">
        <f t="shared" si="17"/>
        <v>45896</v>
      </c>
      <c r="BR46" s="11" t="str">
        <f>IF(BO46="","",IFERROR(VLOOKUP(BQ46,Paramétrage!$A$18:$D$393,4,FALSE),0))</f>
        <v>V</v>
      </c>
      <c r="BS46" s="115"/>
      <c r="BT46" s="12"/>
      <c r="BU46" s="26" t="str">
        <f t="shared" si="18"/>
        <v>S</v>
      </c>
      <c r="BV46" s="26">
        <f t="shared" si="19"/>
        <v>27</v>
      </c>
      <c r="BW46" s="10">
        <f t="shared" si="20"/>
        <v>45927</v>
      </c>
      <c r="BX46" s="11" t="str">
        <f>IF(BU46="","",IFERROR(VLOOKUP(BW46,Paramétrage!$A$18:$D$416,4,FALSE),0))</f>
        <v/>
      </c>
      <c r="BY46" s="115"/>
      <c r="BZ46" s="12"/>
      <c r="CB46" s="166" t="s">
        <v>43</v>
      </c>
      <c r="CC46" s="167"/>
      <c r="CD46" s="167"/>
      <c r="CE46" s="167"/>
      <c r="CF46" s="167"/>
      <c r="CG46" s="168"/>
    </row>
    <row r="47" spans="1:88" x14ac:dyDescent="0.3">
      <c r="A47" s="26" t="str">
        <f t="shared" si="28"/>
        <v>S</v>
      </c>
      <c r="B47" s="26">
        <v>28</v>
      </c>
      <c r="C47" s="10">
        <f t="shared" si="21"/>
        <v>45563</v>
      </c>
      <c r="D47" s="11" t="str">
        <f>IF(A47="","",IFERROR(VLOOKUP(C47,Paramétrage!$A$18:$D$393,4,FALSE),0))</f>
        <v/>
      </c>
      <c r="E47" s="115"/>
      <c r="F47" s="12"/>
      <c r="G47" s="26" t="str">
        <f t="shared" si="29"/>
        <v>L</v>
      </c>
      <c r="H47" s="26">
        <v>28</v>
      </c>
      <c r="I47" s="10">
        <f t="shared" si="22"/>
        <v>45593</v>
      </c>
      <c r="J47" s="11" t="str">
        <f>IF(G47="","",IFERROR(VLOOKUP(I47,Paramétrage!$A$18:$D$393,4,FALSE),0))</f>
        <v>V</v>
      </c>
      <c r="K47" s="115"/>
      <c r="L47" s="12"/>
      <c r="M47" s="26" t="str">
        <f t="shared" si="30"/>
        <v>J</v>
      </c>
      <c r="N47" s="26">
        <v>28</v>
      </c>
      <c r="O47" s="10">
        <f t="shared" si="23"/>
        <v>45624</v>
      </c>
      <c r="P47" s="11" t="str">
        <f>IF(M47="","",IFERROR(VLOOKUP(O47,Paramétrage!$A$18:$D$393,4,FALSE),0))</f>
        <v/>
      </c>
      <c r="Q47" s="115"/>
      <c r="R47" s="12"/>
      <c r="S47" s="26" t="str">
        <f t="shared" si="31"/>
        <v>S</v>
      </c>
      <c r="T47" s="26">
        <v>28</v>
      </c>
      <c r="U47" s="10">
        <f t="shared" si="24"/>
        <v>45654</v>
      </c>
      <c r="V47" s="11" t="str">
        <f>IF(S47="","",IFERROR(VLOOKUP(U47,Paramétrage!$A$18:$D$393,4,FALSE),0))</f>
        <v>V</v>
      </c>
      <c r="W47" s="115"/>
      <c r="X47" s="12"/>
      <c r="Y47" s="26" t="str">
        <f t="shared" si="32"/>
        <v>Ma</v>
      </c>
      <c r="Z47" s="26">
        <v>28</v>
      </c>
      <c r="AA47" s="10">
        <f t="shared" si="25"/>
        <v>45685</v>
      </c>
      <c r="AB47" s="11" t="str">
        <f>IF(Y47="","",IFERROR(VLOOKUP(AA47,Paramétrage!$A$18:$D$393,4,FALSE),0))</f>
        <v/>
      </c>
      <c r="AC47" s="115"/>
      <c r="AD47" s="12"/>
      <c r="AE47" s="26" t="str">
        <f t="shared" si="33"/>
        <v>V</v>
      </c>
      <c r="AF47" s="26">
        <f t="shared" si="27"/>
        <v>28</v>
      </c>
      <c r="AG47" s="10">
        <f t="shared" si="26"/>
        <v>45716</v>
      </c>
      <c r="AH47" s="11" t="str">
        <f>IF(AE47="","",IFERROR(VLOOKUP(AG47,Paramétrage!$A$18:$D$393,4,FALSE),0))</f>
        <v>V</v>
      </c>
      <c r="AI47" s="115"/>
      <c r="AJ47" s="12"/>
      <c r="AK47" s="26" t="str">
        <f t="shared" si="34"/>
        <v>V</v>
      </c>
      <c r="AL47" s="26">
        <f>AL46+1</f>
        <v>28</v>
      </c>
      <c r="AM47" s="10">
        <f>AM46+1</f>
        <v>45744</v>
      </c>
      <c r="AN47" s="11" t="str">
        <f>IF(AK47="","",IFERROR(VLOOKUP(AM47,Paramétrage!$A$18:$D$393,4,FALSE),0))</f>
        <v/>
      </c>
      <c r="AO47" s="115"/>
      <c r="AP47" s="12"/>
      <c r="AQ47" s="26" t="str">
        <f t="shared" si="35"/>
        <v>L</v>
      </c>
      <c r="AR47" s="26">
        <f t="shared" si="9"/>
        <v>28</v>
      </c>
      <c r="AS47" s="10">
        <f t="shared" si="9"/>
        <v>45775</v>
      </c>
      <c r="AT47" s="11" t="str">
        <f>IF(AQ47="","",IFERROR(VLOOKUP(AS47,Paramétrage!$A$18:$D$393,4,FALSE),0))</f>
        <v/>
      </c>
      <c r="AU47" s="115"/>
      <c r="AV47" s="12"/>
      <c r="AW47" s="26" t="str">
        <f t="shared" si="36"/>
        <v>Me</v>
      </c>
      <c r="AX47" s="26">
        <f t="shared" si="11"/>
        <v>28</v>
      </c>
      <c r="AY47" s="10">
        <f t="shared" si="11"/>
        <v>45805</v>
      </c>
      <c r="AZ47" s="11" t="str">
        <f>IF(AW47="","",IFERROR(VLOOKUP(AY47,Paramétrage!$A$18:$D$393,4,FALSE),0))</f>
        <v/>
      </c>
      <c r="BA47" s="115"/>
      <c r="BB47" s="12"/>
      <c r="BC47" s="26" t="str">
        <f t="shared" si="37"/>
        <v>S</v>
      </c>
      <c r="BD47" s="26">
        <f t="shared" si="13"/>
        <v>28</v>
      </c>
      <c r="BE47" s="10">
        <f t="shared" si="13"/>
        <v>45836</v>
      </c>
      <c r="BF47" s="11" t="str">
        <f>IF(BC47="","",IFERROR(VLOOKUP(BE47,Paramétrage!$A$18:$D$393,4,FALSE),0))</f>
        <v/>
      </c>
      <c r="BG47" s="115"/>
      <c r="BH47" s="12"/>
      <c r="BI47" s="26" t="str">
        <f t="shared" si="38"/>
        <v>L</v>
      </c>
      <c r="BJ47" s="26">
        <f t="shared" si="15"/>
        <v>28</v>
      </c>
      <c r="BK47" s="10">
        <f t="shared" si="15"/>
        <v>45866</v>
      </c>
      <c r="BL47" s="11" t="str">
        <f>IF(BI47="","",IFERROR(VLOOKUP(BK47,Paramétrage!$A$18:$D$393,4,FALSE),0))</f>
        <v>V</v>
      </c>
      <c r="BM47" s="115"/>
      <c r="BN47" s="12"/>
      <c r="BO47" s="26" t="str">
        <f t="shared" si="39"/>
        <v>J</v>
      </c>
      <c r="BP47" s="26">
        <f t="shared" si="17"/>
        <v>28</v>
      </c>
      <c r="BQ47" s="10">
        <f t="shared" si="17"/>
        <v>45897</v>
      </c>
      <c r="BR47" s="11" t="str">
        <f>IF(BO47="","",IFERROR(VLOOKUP(BQ47,Paramétrage!$A$18:$D$393,4,FALSE),0))</f>
        <v>V</v>
      </c>
      <c r="BS47" s="115"/>
      <c r="BT47" s="12"/>
      <c r="BU47" s="26" t="str">
        <f t="shared" si="18"/>
        <v>D</v>
      </c>
      <c r="BV47" s="26">
        <f t="shared" si="19"/>
        <v>28</v>
      </c>
      <c r="BW47" s="10">
        <f t="shared" si="20"/>
        <v>45928</v>
      </c>
      <c r="BX47" s="11" t="str">
        <f>IF(BU47="","",IFERROR(VLOOKUP(BW47,Paramétrage!$A$18:$D$416,4,FALSE),0))</f>
        <v/>
      </c>
      <c r="BY47" s="115"/>
      <c r="BZ47" s="12"/>
      <c r="CB47" s="169"/>
      <c r="CC47" s="170"/>
      <c r="CD47" s="170"/>
      <c r="CE47" s="171"/>
      <c r="CF47" s="170"/>
      <c r="CG47" s="172"/>
    </row>
    <row r="48" spans="1:88" x14ac:dyDescent="0.3">
      <c r="A48" s="26" t="str">
        <f>IF(B48="","",IF(A47="D","L",IF(A47="L","Ma",IF(A47="Ma","Me",IF(A47="Me","J",IF(A47="J","V",IF(A47="V","S","D")))))))</f>
        <v>D</v>
      </c>
      <c r="B48" s="26">
        <f>IF(MONTH(A18)=2,IF(OR(A17=2016,A17=2020,A17=2024,A17=2028),B47+1,""),B47+1)</f>
        <v>29</v>
      </c>
      <c r="C48" s="10">
        <f t="shared" si="21"/>
        <v>45564</v>
      </c>
      <c r="D48" s="11" t="str">
        <f>IF(A48="","",IFERROR(VLOOKUP(C48,Paramétrage!$A$18:$D$393,4,FALSE),0))</f>
        <v/>
      </c>
      <c r="E48" s="115"/>
      <c r="F48" s="12"/>
      <c r="G48" s="26" t="str">
        <f>IF(H48="","",IF(G47="D","L",IF(G47="L","Ma",IF(G47="Ma","Me",IF(G47="Me","J",IF(G47="J","V",IF(G47="V","S","D")))))))</f>
        <v>Ma</v>
      </c>
      <c r="H48" s="26">
        <f>IF(MONTH(G18)=2,IF(OR(G17=2016,G17=2020,G17=2024,G17=2028),H47+1,""),H47+1)</f>
        <v>29</v>
      </c>
      <c r="I48" s="10">
        <f t="shared" si="22"/>
        <v>45594</v>
      </c>
      <c r="J48" s="11" t="str">
        <f>IF(G48="","",IFERROR(VLOOKUP(I48,Paramétrage!$A$18:$D$393,4,FALSE),0))</f>
        <v>V</v>
      </c>
      <c r="K48" s="115"/>
      <c r="L48" s="12"/>
      <c r="M48" s="26" t="str">
        <f>IF(N48="","",IF(M47="D","L",IF(M47="L","Ma",IF(M47="Ma","Me",IF(M47="Me","J",IF(M47="J","V",IF(M47="V","S","D")))))))</f>
        <v>V</v>
      </c>
      <c r="N48" s="26">
        <f>IF(MONTH(M18)=2,IF(OR(M17=2016,M17=2020,M17=2024,M17=2028),N47+1,""),N47+1)</f>
        <v>29</v>
      </c>
      <c r="O48" s="10">
        <f t="shared" si="23"/>
        <v>45625</v>
      </c>
      <c r="P48" s="11" t="str">
        <f>IF(M48="","",IFERROR(VLOOKUP(O48,Paramétrage!$A$18:$D$393,4,FALSE),0))</f>
        <v/>
      </c>
      <c r="Q48" s="115"/>
      <c r="R48" s="12"/>
      <c r="S48" s="26" t="str">
        <f>IF(T48="","",IF(S47="D","L",IF(S47="L","Ma",IF(S47="Ma","Me",IF(S47="Me","J",IF(S47="J","V",IF(S47="V","S","D")))))))</f>
        <v>D</v>
      </c>
      <c r="T48" s="26">
        <f>IF(MONTH(S18)=2,IF(OR(S17=2016,S17=2020,S17=2024,S17=2028),T47+1,""),T47+1)</f>
        <v>29</v>
      </c>
      <c r="U48" s="10">
        <f t="shared" si="24"/>
        <v>45655</v>
      </c>
      <c r="V48" s="11" t="str">
        <f>IF(S48="","",IFERROR(VLOOKUP(U48,Paramétrage!$A$18:$D$393,4,FALSE),0))</f>
        <v>V</v>
      </c>
      <c r="W48" s="115"/>
      <c r="X48" s="12"/>
      <c r="Y48" s="26" t="str">
        <f>IF(Z48="","",IF(Y47="D","L",IF(Y47="L","Ma",IF(Y47="Ma","Me",IF(Y47="Me","J",IF(Y47="J","V",IF(Y47="V","S","D")))))))</f>
        <v>Me</v>
      </c>
      <c r="Z48" s="26">
        <f>IF(MONTH(Y18)=2,IF(OR(Y17=2016,Y17=2020,Y17=2024,Y17=2028),Z47+1,""),Z47+1)</f>
        <v>29</v>
      </c>
      <c r="AA48" s="10">
        <f t="shared" si="25"/>
        <v>45686</v>
      </c>
      <c r="AB48" s="11" t="str">
        <f>IF(Y48="","",IFERROR(VLOOKUP(AA48,Paramétrage!$A$18:$D$393,4,FALSE),0))</f>
        <v/>
      </c>
      <c r="AC48" s="115"/>
      <c r="AD48" s="12"/>
      <c r="AE48" s="26" t="str">
        <f>IF(AF48="","",IF(AE47="D","L",IF(AE47="L","Ma",IF(AE47="Ma","Me",IF(AE47="Me","J",IF(AE47="J","V",IF(AE47="V","S","D")))))))</f>
        <v/>
      </c>
      <c r="AF48" s="26" t="str">
        <f>IF(MONTH(AE18)=2,IF(OR(AE17=2016,AE17=2020,AE17=2024,AE17=2028),AF47+1,""),AF47+1)</f>
        <v/>
      </c>
      <c r="AG48" s="10">
        <f t="shared" si="26"/>
        <v>45717</v>
      </c>
      <c r="AH48" s="11" t="str">
        <f>IF(AE48="","",IFERROR(VLOOKUP(AG48,Paramétrage!$A$18:$D$393,4,FALSE),0))</f>
        <v/>
      </c>
      <c r="AI48" s="115"/>
      <c r="AJ48" s="12"/>
      <c r="AK48" s="26" t="str">
        <f>IF(AL48="","",IF(AK47="D","L",IF(AK47="L","Ma",IF(AK47="Ma","Me",IF(AK47="Me","J",IF(AK47="J","V",IF(AK47="V","S","D")))))))</f>
        <v>S</v>
      </c>
      <c r="AL48" s="26">
        <f>IF(MONTH(AK18)=2,IF(OR(AK17=2016,AK17=2020,AK17=2024,AK17=2028),AL47+1,""),AL47+1)</f>
        <v>29</v>
      </c>
      <c r="AM48" s="10">
        <f>AM47+1</f>
        <v>45745</v>
      </c>
      <c r="AN48" s="11" t="str">
        <f>IF(AK48="","",IFERROR(VLOOKUP(AM48,Paramétrage!$A$18:$D$393,4,FALSE),0))</f>
        <v/>
      </c>
      <c r="AO48" s="115"/>
      <c r="AP48" s="12"/>
      <c r="AQ48" s="26" t="str">
        <f>IF(AR48="","",IF(AQ47="D","L",IF(AQ47="L","Ma",IF(AQ47="Ma","Me",IF(AQ47="Me","J",IF(AQ47="J","V",IF(AQ47="V","S","D")))))))</f>
        <v>Ma</v>
      </c>
      <c r="AR48" s="26">
        <f>IF(MONTH(AQ18)=2,IF(OR(AQ17=2016,AQ17=2020,AQ17=2024,AQ17=2028),AR47+1,""),AR47+1)</f>
        <v>29</v>
      </c>
      <c r="AS48" s="10">
        <f>AS47+1</f>
        <v>45776</v>
      </c>
      <c r="AT48" s="11" t="str">
        <f>IF(AQ48="","",IFERROR(VLOOKUP(AS48,Paramétrage!$A$18:$D$393,4,FALSE),0))</f>
        <v/>
      </c>
      <c r="AU48" s="115"/>
      <c r="AV48" s="12"/>
      <c r="AW48" s="26" t="str">
        <f>IF(AX48="","",IF(AW47="D","L",IF(AW47="L","Ma",IF(AW47="Ma","Me",IF(AW47="Me","J",IF(AW47="J","V",IF(AW47="V","S","D")))))))</f>
        <v>J</v>
      </c>
      <c r="AX48" s="26">
        <f>IF(MONTH(AW18)=2,IF(OR(AW17=2016,AW17=2020,AW17=2024,AW17=2028),AX47+1,""),AX47+1)</f>
        <v>29</v>
      </c>
      <c r="AY48" s="10">
        <f>AY47+1</f>
        <v>45806</v>
      </c>
      <c r="AZ48" s="11" t="str">
        <f>IF(AW48="","",IFERROR(VLOOKUP(AY48,Paramétrage!$A$18:$D$393,4,FALSE),0))</f>
        <v>F</v>
      </c>
      <c r="BA48" s="115"/>
      <c r="BB48" s="12"/>
      <c r="BC48" s="26" t="str">
        <f>IF(BD48="","",IF(BC47="D","L",IF(BC47="L","Ma",IF(BC47="Ma","Me",IF(BC47="Me","J",IF(BC47="J","V",IF(BC47="V","S","D")))))))</f>
        <v>D</v>
      </c>
      <c r="BD48" s="26">
        <f>IF(MONTH(BC18)=2,IF(OR(BC17=2016,BC17=2020,BC17=2024,BC17=2028),BD47+1,""),BD47+1)</f>
        <v>29</v>
      </c>
      <c r="BE48" s="10">
        <f>BE47+1</f>
        <v>45837</v>
      </c>
      <c r="BF48" s="11" t="str">
        <f>IF(BC48="","",IFERROR(VLOOKUP(BE48,Paramétrage!$A$18:$D$393,4,FALSE),0))</f>
        <v/>
      </c>
      <c r="BG48" s="115"/>
      <c r="BH48" s="12"/>
      <c r="BI48" s="26" t="str">
        <f>IF(BJ48="","",IF(BI47="D","L",IF(BI47="L","Ma",IF(BI47="Ma","Me",IF(BI47="Me","J",IF(BI47="J","V",IF(BI47="V","S","D")))))))</f>
        <v>Ma</v>
      </c>
      <c r="BJ48" s="26">
        <f>IF(MONTH(BI18)=2,IF(OR(BI17=2016,BI17=2020,BI17=2024,BI17=2028),BJ47+1,""),BJ47+1)</f>
        <v>29</v>
      </c>
      <c r="BK48" s="10">
        <f>BK47+1</f>
        <v>45867</v>
      </c>
      <c r="BL48" s="11" t="str">
        <f>IF(BI48="","",IFERROR(VLOOKUP(BK48,Paramétrage!$A$18:$D$393,4,FALSE),0))</f>
        <v>V</v>
      </c>
      <c r="BM48" s="115"/>
      <c r="BN48" s="12"/>
      <c r="BO48" s="26" t="str">
        <f>IF(BP48="","",IF(BO47="D","L",IF(BO47="L","Ma",IF(BO47="Ma","Me",IF(BO47="Me","J",IF(BO47="J","V",IF(BO47="V","S","D")))))))</f>
        <v>V</v>
      </c>
      <c r="BP48" s="26">
        <f>IF(MONTH(BO18)=2,IF(OR(BO17=2016,BO17=2020,BO17=2024,BO17=2028),BP47+1,""),BP47+1)</f>
        <v>29</v>
      </c>
      <c r="BQ48" s="10">
        <f>BQ47+1</f>
        <v>45898</v>
      </c>
      <c r="BR48" s="11" t="str">
        <f>IF(BO48="","",IFERROR(VLOOKUP(BQ48,Paramétrage!$A$18:$D$393,4,FALSE),0))</f>
        <v>V</v>
      </c>
      <c r="BS48" s="115"/>
      <c r="BT48" s="12"/>
      <c r="BU48" s="26" t="str">
        <f>IF(BV48="","",IF(BU47="D","L",IF(BU47="L","Ma",IF(BU47="Ma","Me",IF(BU47="Me","J",IF(BU47="J","V",IF(BU47="V","S","D")))))))</f>
        <v>L</v>
      </c>
      <c r="BV48" s="26">
        <f>IF(MONTH(BU18)=2,IF(OR(BU17=2016,BU17=2020,BU17=2024,BU17=2028),BV47+1,""),BV47+1)</f>
        <v>29</v>
      </c>
      <c r="BW48" s="10">
        <f t="shared" si="20"/>
        <v>45929</v>
      </c>
      <c r="BX48" s="11" t="str">
        <f>IF(BU48="","",IFERROR(VLOOKUP(BW48,Paramétrage!$A$18:$D$416,4,FALSE),0))</f>
        <v/>
      </c>
      <c r="BY48" s="115"/>
      <c r="BZ48" s="12"/>
      <c r="CB48" s="173"/>
      <c r="CC48" s="174"/>
      <c r="CD48" s="174"/>
      <c r="CE48" s="175"/>
      <c r="CF48" s="174"/>
      <c r="CG48" s="176"/>
      <c r="CH48" s="43"/>
      <c r="CI48" s="41"/>
    </row>
    <row r="49" spans="1:88" x14ac:dyDescent="0.3">
      <c r="A49" s="26" t="str">
        <f>IF(B49="","",IF(A48="D","L",IF(A48="L","Ma",IF(A48="Ma","Me",IF(A48="Me","J",IF(A48="J","V",IF(A48="V","S","D")))))))</f>
        <v>L</v>
      </c>
      <c r="B49" s="26">
        <f>IF(MONTH(A18)=2,"",B48+1)</f>
        <v>30</v>
      </c>
      <c r="C49" s="10">
        <f t="shared" si="21"/>
        <v>45565</v>
      </c>
      <c r="D49" s="11" t="str">
        <f>IF(A49="","",IFERROR(VLOOKUP(C49,Paramétrage!$A$18:$D$393,4,FALSE),0))</f>
        <v/>
      </c>
      <c r="E49" s="115"/>
      <c r="F49" s="12"/>
      <c r="G49" s="26" t="str">
        <f>IF(H49="","",IF(G48="D","L",IF(G48="L","Ma",IF(G48="Ma","Me",IF(G48="Me","J",IF(G48="J","V",IF(G48="V","S","D")))))))</f>
        <v>Me</v>
      </c>
      <c r="H49" s="26">
        <f>IF(MONTH(G18)=2,"",H48+1)</f>
        <v>30</v>
      </c>
      <c r="I49" s="10">
        <f t="shared" si="22"/>
        <v>45595</v>
      </c>
      <c r="J49" s="11" t="str">
        <f>IF(G49="","",IFERROR(VLOOKUP(I49,Paramétrage!$A$18:$D$393,4,FALSE),0))</f>
        <v>V</v>
      </c>
      <c r="K49" s="115"/>
      <c r="L49" s="12"/>
      <c r="M49" s="26" t="str">
        <f>IF(N49="","",IF(M48="D","L",IF(M48="L","Ma",IF(M48="Ma","Me",IF(M48="Me","J",IF(M48="J","V",IF(M48="V","S","D")))))))</f>
        <v>S</v>
      </c>
      <c r="N49" s="26">
        <f>IF(MONTH(M18)=2,"",N48+1)</f>
        <v>30</v>
      </c>
      <c r="O49" s="10">
        <f t="shared" si="23"/>
        <v>45626</v>
      </c>
      <c r="P49" s="11" t="str">
        <f>IF(M49="","",IFERROR(VLOOKUP(O49,Paramétrage!$A$18:$D$393,4,FALSE),0))</f>
        <v/>
      </c>
      <c r="Q49" s="115"/>
      <c r="R49" s="12"/>
      <c r="S49" s="26" t="str">
        <f>IF(T49="","",IF(S48="D","L",IF(S48="L","Ma",IF(S48="Ma","Me",IF(S48="Me","J",IF(S48="J","V",IF(S48="V","S","D")))))))</f>
        <v>L</v>
      </c>
      <c r="T49" s="26">
        <f>IF(MONTH(S18)=2,"",T48+1)</f>
        <v>30</v>
      </c>
      <c r="U49" s="10">
        <f t="shared" si="24"/>
        <v>45656</v>
      </c>
      <c r="V49" s="11" t="str">
        <f>IF(S49="","",IFERROR(VLOOKUP(U49,Paramétrage!$A$18:$D$393,4,FALSE),0))</f>
        <v>V</v>
      </c>
      <c r="W49" s="115"/>
      <c r="X49" s="12"/>
      <c r="Y49" s="26" t="str">
        <f>IF(Z49="","",IF(Y48="D","L",IF(Y48="L","Ma",IF(Y48="Ma","Me",IF(Y48="Me","J",IF(Y48="J","V",IF(Y48="V","S","D")))))))</f>
        <v>J</v>
      </c>
      <c r="Z49" s="26">
        <f>IF(MONTH(Y18)=2,"",Z48+1)</f>
        <v>30</v>
      </c>
      <c r="AA49" s="10">
        <f t="shared" si="25"/>
        <v>45687</v>
      </c>
      <c r="AB49" s="11" t="str">
        <f>IF(Y49="","",IFERROR(VLOOKUP(AA49,Paramétrage!$A$18:$D$393,4,FALSE),0))</f>
        <v/>
      </c>
      <c r="AC49" s="115"/>
      <c r="AD49" s="12"/>
      <c r="AE49" s="26" t="str">
        <f>IF(AF49="","",IF(AE48="D","L",IF(AE48="L","Ma",IF(AE48="Ma","Me",IF(AE48="Me","J",IF(AE48="J","V",IF(AE48="V","S","D")))))))</f>
        <v/>
      </c>
      <c r="AF49" s="26" t="str">
        <f>IF(MONTH(AE18)=2,"",AF48+1)</f>
        <v/>
      </c>
      <c r="AG49" s="10">
        <f t="shared" si="26"/>
        <v>45718</v>
      </c>
      <c r="AH49" s="11" t="str">
        <f>IF(AE49="","",IFERROR(VLOOKUP(AG49,Paramétrage!$A$18:$D$393,4,FALSE),0))</f>
        <v/>
      </c>
      <c r="AI49" s="115"/>
      <c r="AJ49" s="12"/>
      <c r="AK49" s="26" t="str">
        <f>IF(AL49="","",IF(AK48="D","L",IF(AK48="L","Ma",IF(AK48="Ma","Me",IF(AK48="Me","J",IF(AK48="J","V",IF(AK48="V","S","D")))))))</f>
        <v>D</v>
      </c>
      <c r="AL49" s="26">
        <f>IF(MONTH(AK18)=2,"",AL48+1)</f>
        <v>30</v>
      </c>
      <c r="AM49" s="10">
        <f>AM48+1</f>
        <v>45746</v>
      </c>
      <c r="AN49" s="11" t="str">
        <f>IF(AK49="","",IFERROR(VLOOKUP(AM49,Paramétrage!$A$18:$D$393,4,FALSE),0))</f>
        <v/>
      </c>
      <c r="AO49" s="115"/>
      <c r="AP49" s="12"/>
      <c r="AQ49" s="26" t="str">
        <f>IF(AR49="","",IF(AQ48="D","L",IF(AQ48="L","Ma",IF(AQ48="Ma","Me",IF(AQ48="Me","J",IF(AQ48="J","V",IF(AQ48="V","S","D")))))))</f>
        <v>Me</v>
      </c>
      <c r="AR49" s="26">
        <f>IF(MONTH(AQ18)=2,"",AR48+1)</f>
        <v>30</v>
      </c>
      <c r="AS49" s="10">
        <f>AS48+1</f>
        <v>45777</v>
      </c>
      <c r="AT49" s="11" t="str">
        <f>IF(AQ49="","",IFERROR(VLOOKUP(AS49,Paramétrage!$A$18:$D$393,4,FALSE),0))</f>
        <v/>
      </c>
      <c r="AU49" s="115"/>
      <c r="AV49" s="12"/>
      <c r="AW49" s="26" t="str">
        <f>IF(AX49="","",IF(AW48="D","L",IF(AW48="L","Ma",IF(AW48="Ma","Me",IF(AW48="Me","J",IF(AW48="J","V",IF(AW48="V","S","D")))))))</f>
        <v>V</v>
      </c>
      <c r="AX49" s="26">
        <f>IF(MONTH(AW18)=2,"",AX48+1)</f>
        <v>30</v>
      </c>
      <c r="AY49" s="10">
        <f>AY48+1</f>
        <v>45807</v>
      </c>
      <c r="AZ49" s="11" t="str">
        <f>IF(AW49="","",IFERROR(VLOOKUP(AY49,Paramétrage!$A$18:$D$393,4,FALSE),0))</f>
        <v>V</v>
      </c>
      <c r="BA49" s="115"/>
      <c r="BB49" s="12"/>
      <c r="BC49" s="26" t="str">
        <f>IF(BD49="","",IF(BC48="D","L",IF(BC48="L","Ma",IF(BC48="Ma","Me",IF(BC48="Me","J",IF(BC48="J","V",IF(BC48="V","S","D")))))))</f>
        <v>L</v>
      </c>
      <c r="BD49" s="26">
        <f>IF(MONTH(BC18)=2,"",BD48+1)</f>
        <v>30</v>
      </c>
      <c r="BE49" s="10">
        <f>BE48+1</f>
        <v>45838</v>
      </c>
      <c r="BF49" s="11" t="str">
        <f>IF(BC49="","",IFERROR(VLOOKUP(BE49,Paramétrage!$A$18:$D$393,4,FALSE),0))</f>
        <v/>
      </c>
      <c r="BG49" s="115"/>
      <c r="BH49" s="12"/>
      <c r="BI49" s="26" t="str">
        <f>IF(BJ49="","",IF(BI48="D","L",IF(BI48="L","Ma",IF(BI48="Ma","Me",IF(BI48="Me","J",IF(BI48="J","V",IF(BI48="V","S","D")))))))</f>
        <v>Me</v>
      </c>
      <c r="BJ49" s="26">
        <f>IF(MONTH(BI18)=2,"",BJ48+1)</f>
        <v>30</v>
      </c>
      <c r="BK49" s="10">
        <f>BK48+1</f>
        <v>45868</v>
      </c>
      <c r="BL49" s="11" t="str">
        <f>IF(BI49="","",IFERROR(VLOOKUP(BK49,Paramétrage!$A$18:$D$393,4,FALSE),0))</f>
        <v>V</v>
      </c>
      <c r="BM49" s="115"/>
      <c r="BN49" s="12"/>
      <c r="BO49" s="26" t="str">
        <f>IF(BP49="","",IF(BO48="D","L",IF(BO48="L","Ma",IF(BO48="Ma","Me",IF(BO48="Me","J",IF(BO48="J","V",IF(BO48="V","S","D")))))))</f>
        <v>S</v>
      </c>
      <c r="BP49" s="26">
        <f>IF(MONTH(BO18)=2,"",BP48+1)</f>
        <v>30</v>
      </c>
      <c r="BQ49" s="10">
        <f>BQ48+1</f>
        <v>45899</v>
      </c>
      <c r="BR49" s="11" t="str">
        <f>IF(BO49="","",IFERROR(VLOOKUP(BQ49,Paramétrage!$A$18:$D$393,4,FALSE),0))</f>
        <v>V</v>
      </c>
      <c r="BS49" s="115"/>
      <c r="BT49" s="12"/>
      <c r="BU49" s="26" t="str">
        <f>IF(BV49="","",IF(BU48="D","L",IF(BU48="L","Ma",IF(BU48="Ma","Me",IF(BU48="Me","J",IF(BU48="J","V",IF(BU48="V","S","D")))))))</f>
        <v>Ma</v>
      </c>
      <c r="BV49" s="26">
        <f>IF(MONTH(BU18)=2,"",BV48+1)</f>
        <v>30</v>
      </c>
      <c r="BW49" s="10">
        <f t="shared" si="20"/>
        <v>45930</v>
      </c>
      <c r="BX49" s="11" t="str">
        <f>IF(BU49="","",IFERROR(VLOOKUP(BW49,Paramétrage!$A$18:$D$416,4,FALSE),0))</f>
        <v/>
      </c>
      <c r="BY49" s="115"/>
      <c r="BZ49" s="12"/>
      <c r="CB49" s="173"/>
      <c r="CC49" s="174"/>
      <c r="CD49" s="174"/>
      <c r="CE49" s="175"/>
      <c r="CF49" s="174"/>
      <c r="CG49" s="176"/>
      <c r="CH49" s="43"/>
      <c r="CI49" s="41"/>
    </row>
    <row r="50" spans="1:88" x14ac:dyDescent="0.3">
      <c r="A50" s="26" t="str">
        <f>IF(B50="","",IF(A49="D","L",IF(A49="L","Ma",IF(A49="Ma","Me",IF(A49="Me","J",IF(A49="J","V",IF(A49="V","S","D")))))))</f>
        <v/>
      </c>
      <c r="B50" s="26" t="str">
        <f>IF(OR(MONTH(A16)=1,MONTH(A16)=3,MONTH(A16)=5,MONTH(A16)=7,MONTH(A16)=8,MONTH(A16)=10,MONTH(A16)=12),31,"")</f>
        <v/>
      </c>
      <c r="C50" s="10">
        <f t="shared" si="21"/>
        <v>45566</v>
      </c>
      <c r="D50" s="11" t="str">
        <f>IF(A50="","",IFERROR(VLOOKUP(C50,Paramétrage!$A$18:$D$393,4,FALSE),0))</f>
        <v/>
      </c>
      <c r="E50" s="115"/>
      <c r="F50" s="12"/>
      <c r="G50" s="26" t="str">
        <f>IF(H50="","",IF(G49="D","L",IF(G49="L","Ma",IF(G49="Ma","Me",IF(G49="Me","J",IF(G49="J","V",IF(G49="V","S","D")))))))</f>
        <v>J</v>
      </c>
      <c r="H50" s="26">
        <f>IF(OR(MONTH(G16)=1,MONTH(G16)=3,MONTH(G16)=5,MONTH(G16)=7,MONTH(G16)=8,MONTH(G16)=10,MONTH(G16)=12),31,"")</f>
        <v>31</v>
      </c>
      <c r="I50" s="10">
        <f t="shared" si="22"/>
        <v>45596</v>
      </c>
      <c r="J50" s="11" t="str">
        <f>IF(G50="","",IFERROR(VLOOKUP(I50,Paramétrage!$A$18:$D$393,4,FALSE),0))</f>
        <v>V</v>
      </c>
      <c r="K50" s="115"/>
      <c r="L50" s="12"/>
      <c r="M50" s="26" t="str">
        <f>IF(N50="","",IF(M49="D","L",IF(M49="L","Ma",IF(M49="Ma","Me",IF(M49="Me","J",IF(M49="J","V",IF(M49="V","S","D")))))))</f>
        <v/>
      </c>
      <c r="N50" s="26" t="str">
        <f>IF(OR(MONTH(M16)=1,MONTH(M16)=3,MONTH(M16)=5,MONTH(M16)=7,MONTH(M16)=8,MONTH(M16)=10,MONTH(M16)=12),31,"")</f>
        <v/>
      </c>
      <c r="O50" s="10">
        <f t="shared" si="23"/>
        <v>45627</v>
      </c>
      <c r="P50" s="11" t="str">
        <f>IF(M50="","",IFERROR(VLOOKUP(O50,Paramétrage!$A$18:$D$393,4,FALSE),0))</f>
        <v/>
      </c>
      <c r="Q50" s="115"/>
      <c r="R50" s="12"/>
      <c r="S50" s="26" t="str">
        <f>IF(T50="","",IF(S49="D","L",IF(S49="L","Ma",IF(S49="Ma","Me",IF(S49="Me","J",IF(S49="J","V",IF(S49="V","S","D")))))))</f>
        <v>Ma</v>
      </c>
      <c r="T50" s="26">
        <f>IF(OR(MONTH(S16)=1,MONTH(S16)=3,MONTH(S16)=5,MONTH(S16)=7,MONTH(S16)=8,MONTH(S16)=10,MONTH(S16)=12),31,"")</f>
        <v>31</v>
      </c>
      <c r="U50" s="10">
        <f t="shared" si="24"/>
        <v>45657</v>
      </c>
      <c r="V50" s="11" t="str">
        <f>IF(S50="","",IFERROR(VLOOKUP(U50,Paramétrage!$A$18:$D$393,4,FALSE),0))</f>
        <v>V</v>
      </c>
      <c r="W50" s="115"/>
      <c r="X50" s="12"/>
      <c r="Y50" s="26" t="str">
        <f>IF(Z50="","",IF(Y49="D","L",IF(Y49="L","Ma",IF(Y49="Ma","Me",IF(Y49="Me","J",IF(Y49="J","V",IF(Y49="V","S","D")))))))</f>
        <v>V</v>
      </c>
      <c r="Z50" s="26">
        <f>IF(OR(MONTH(Y16)=1,MONTH(Y16)=3,MONTH(Y16)=5,MONTH(Y16)=7,MONTH(Y16)=8,MONTH(Y16)=10,MONTH(Y16)=12),31,"")</f>
        <v>31</v>
      </c>
      <c r="AA50" s="10">
        <f t="shared" si="25"/>
        <v>45688</v>
      </c>
      <c r="AB50" s="11" t="str">
        <f>IF(Y50="","",IFERROR(VLOOKUP(AA50,Paramétrage!$A$18:$D$393,4,FALSE),0))</f>
        <v/>
      </c>
      <c r="AC50" s="115"/>
      <c r="AD50" s="12"/>
      <c r="AE50" s="26" t="str">
        <f>IF(AF50="","",IF(AE49="D","L",IF(AE49="L","Ma",IF(AE49="Ma","Me",IF(AE49="Me","J",IF(AE49="J","V",IF(AE49="V","S","D")))))))</f>
        <v/>
      </c>
      <c r="AF50" s="26" t="str">
        <f>IF(OR(MONTH(AE16)=1,MONTH(AE16)=3,MONTH(AE16)=5,MONTH(AE16)=7,MONTH(AE16)=8,MONTH(AE16)=10,MONTH(AE16)=12),31,"")</f>
        <v/>
      </c>
      <c r="AG50" s="10">
        <f t="shared" si="26"/>
        <v>45719</v>
      </c>
      <c r="AH50" s="11" t="str">
        <f>IF(AE50="","",IFERROR(VLOOKUP(AG50,Paramétrage!$A$18:$D$393,4,FALSE),0))</f>
        <v/>
      </c>
      <c r="AI50" s="115"/>
      <c r="AJ50" s="12"/>
      <c r="AK50" s="26" t="str">
        <f>IF(AL50="","",IF(AK49="D","L",IF(AK49="L","Ma",IF(AK49="Ma","Me",IF(AK49="Me","J",IF(AK49="J","V",IF(AK49="V","S","D")))))))</f>
        <v>L</v>
      </c>
      <c r="AL50" s="26">
        <f>IF(OR(MONTH(AK16)=1,MONTH(AK16)=3,MONTH(AK16)=5,MONTH(AK16)=7,MONTH(AK16)=8,MONTH(AK16)=10,MONTH(AK16)=12),31,"")</f>
        <v>31</v>
      </c>
      <c r="AM50" s="10">
        <f>AM49+1</f>
        <v>45747</v>
      </c>
      <c r="AN50" s="11" t="str">
        <f>IF(AK50="","",IFERROR(VLOOKUP(AM50,Paramétrage!$A$18:$D$393,4,FALSE),0))</f>
        <v/>
      </c>
      <c r="AO50" s="115"/>
      <c r="AP50" s="12"/>
      <c r="AQ50" s="26" t="str">
        <f>IF(AR50="","",IF(AQ49="D","L",IF(AQ49="L","Ma",IF(AQ49="Ma","Me",IF(AQ49="Me","J",IF(AQ49="J","V",IF(AQ49="V","S","D")))))))</f>
        <v/>
      </c>
      <c r="AR50" s="26" t="str">
        <f>IF(OR(MONTH(AQ16)=1,MONTH(AQ16)=3,MONTH(AQ16)=5,MONTH(AQ16)=7,MONTH(AQ16)=8,MONTH(AQ16)=10,MONTH(AQ16)=12),31,"")</f>
        <v/>
      </c>
      <c r="AS50" s="10">
        <f>AS49+1</f>
        <v>45778</v>
      </c>
      <c r="AT50" s="11" t="str">
        <f>IF(AQ50="","",IFERROR(VLOOKUP(AS50,Paramétrage!$A$18:$D$393,4,FALSE),0))</f>
        <v/>
      </c>
      <c r="AU50" s="115"/>
      <c r="AV50" s="12"/>
      <c r="AW50" s="26" t="str">
        <f>IF(AX50="","",IF(AW49="D","L",IF(AW49="L","Ma",IF(AW49="Ma","Me",IF(AW49="Me","J",IF(AW49="J","V",IF(AW49="V","S","D")))))))</f>
        <v>S</v>
      </c>
      <c r="AX50" s="26">
        <f>IF(OR(MONTH(AW16)=1,MONTH(AW16)=3,MONTH(AW16)=5,MONTH(AW16)=7,MONTH(AW16)=8,MONTH(AW16)=10,MONTH(AW16)=12),31,"")</f>
        <v>31</v>
      </c>
      <c r="AY50" s="10">
        <f>AY49+1</f>
        <v>45808</v>
      </c>
      <c r="AZ50" s="11" t="str">
        <f>IF(AW50="","",IFERROR(VLOOKUP(AY50,Paramétrage!$A$18:$D$393,4,FALSE),0))</f>
        <v/>
      </c>
      <c r="BA50" s="115"/>
      <c r="BB50" s="12"/>
      <c r="BC50" s="26" t="str">
        <f>IF(BD50="","",IF(BC49="D","L",IF(BC49="L","Ma",IF(BC49="Ma","Me",IF(BC49="Me","J",IF(BC49="J","V",IF(BC49="V","S","D")))))))</f>
        <v/>
      </c>
      <c r="BD50" s="26" t="str">
        <f>IF(OR(MONTH(BC16)=1,MONTH(BC16)=3,MONTH(BC16)=5,MONTH(BC16)=7,MONTH(BC16)=8,MONTH(BC16)=10,MONTH(BC16)=12),31,"")</f>
        <v/>
      </c>
      <c r="BE50" s="10">
        <f>BE49+1</f>
        <v>45839</v>
      </c>
      <c r="BF50" s="11" t="str">
        <f>IF(BC50="","",IFERROR(VLOOKUP(BE50,Paramétrage!$A$18:$D$393,4,FALSE),0))</f>
        <v/>
      </c>
      <c r="BG50" s="115"/>
      <c r="BH50" s="12"/>
      <c r="BI50" s="26" t="str">
        <f>IF(BJ50="","",IF(BI49="D","L",IF(BI49="L","Ma",IF(BI49="Ma","Me",IF(BI49="Me","J",IF(BI49="J","V",IF(BI49="V","S","D")))))))</f>
        <v>J</v>
      </c>
      <c r="BJ50" s="26">
        <f>IF(OR(MONTH(BI16)=1,MONTH(BI16)=3,MONTH(BI16)=5,MONTH(BI16)=7,MONTH(BI16)=8,MONTH(BI16)=10,MONTH(BI16)=12),31,"")</f>
        <v>31</v>
      </c>
      <c r="BK50" s="10">
        <f>BK49+1</f>
        <v>45869</v>
      </c>
      <c r="BL50" s="11" t="str">
        <f>IF(BI50="","",IFERROR(VLOOKUP(BK50,Paramétrage!$A$18:$D$393,4,FALSE),0))</f>
        <v>V</v>
      </c>
      <c r="BM50" s="115"/>
      <c r="BN50" s="12"/>
      <c r="BO50" s="26" t="str">
        <f>IF(BP50="","",IF(BO49="D","L",IF(BO49="L","Ma",IF(BO49="Ma","Me",IF(BO49="Me","J",IF(BO49="J","V",IF(BO49="V","S","D")))))))</f>
        <v>D</v>
      </c>
      <c r="BP50" s="26">
        <f>IF(OR(MONTH(BO16)=1,MONTH(BO16)=3,MONTH(BO16)=5,MONTH(BO16)=7,MONTH(BO16)=8,MONTH(BO16)=10,MONTH(BO16)=12),31,"")</f>
        <v>31</v>
      </c>
      <c r="BQ50" s="10">
        <f>BQ49+1</f>
        <v>45900</v>
      </c>
      <c r="BR50" s="11" t="str">
        <f>IF(BO50="","",IFERROR(VLOOKUP(BQ50,Paramétrage!$A$18:$D$393,4,FALSE),0))</f>
        <v>V</v>
      </c>
      <c r="BS50" s="115"/>
      <c r="BT50" s="12"/>
      <c r="BU50" s="26" t="str">
        <f>IF(BV50="","",IF(BU49="D","L",IF(BU49="L","Ma",IF(BU49="Ma","Me",IF(BU49="Me","J",IF(BU49="J","V",IF(BU49="V","S","D")))))))</f>
        <v/>
      </c>
      <c r="BV50" s="26" t="str">
        <f>IF(OR(MONTH(BU16)=1,MONTH(BU16)=3,MONTH(BU16)=5,MONTH(BU16)=7,MONTH(BU16)=8,MONTH(BU16)=10,MONTH(BU16)=12),31,"")</f>
        <v/>
      </c>
      <c r="BW50" s="10">
        <f t="shared" si="20"/>
        <v>45931</v>
      </c>
      <c r="BX50" s="11" t="str">
        <f>IF(BU50="","",IFERROR(VLOOKUP(BW50,Paramétrage!$A$18:$D$416,4,FALSE),0))</f>
        <v/>
      </c>
      <c r="BY50" s="115"/>
      <c r="BZ50" s="12"/>
      <c r="CB50" s="173"/>
      <c r="CC50" s="174"/>
      <c r="CD50" s="174"/>
      <c r="CE50" s="175"/>
      <c r="CF50" s="174"/>
      <c r="CG50" s="176"/>
    </row>
    <row r="51" spans="1:88" ht="15" customHeight="1" x14ac:dyDescent="0.3">
      <c r="A51" s="16" t="s">
        <v>48</v>
      </c>
      <c r="B51" s="17"/>
      <c r="C51" s="17"/>
      <c r="D51" s="17"/>
      <c r="E51" s="119">
        <f>SUM(E20:E50)</f>
        <v>0</v>
      </c>
      <c r="F51" s="120">
        <f>SUM(F20:F50)</f>
        <v>0</v>
      </c>
      <c r="G51" s="106"/>
      <c r="H51" s="106"/>
      <c r="I51" s="106"/>
      <c r="J51" s="106"/>
      <c r="K51" s="119">
        <f>SUM(K20:K50)</f>
        <v>0</v>
      </c>
      <c r="L51" s="120">
        <f>SUM(L20:L50)</f>
        <v>0</v>
      </c>
      <c r="M51" s="106"/>
      <c r="N51" s="106"/>
      <c r="O51" s="106"/>
      <c r="P51" s="106"/>
      <c r="Q51" s="119">
        <f>SUM(Q20:Q50)</f>
        <v>0</v>
      </c>
      <c r="R51" s="120">
        <f>SUM(R20:R50)</f>
        <v>0</v>
      </c>
      <c r="S51" s="106"/>
      <c r="T51" s="106"/>
      <c r="U51" s="106"/>
      <c r="V51" s="106"/>
      <c r="W51" s="119">
        <f>SUM(W20:W50)</f>
        <v>0</v>
      </c>
      <c r="X51" s="120">
        <f>SUM(X20:X50)</f>
        <v>0</v>
      </c>
      <c r="Y51" s="107"/>
      <c r="Z51" s="106"/>
      <c r="AA51" s="106"/>
      <c r="AB51" s="106"/>
      <c r="AC51" s="119">
        <f>SUM(AC20:AC50)</f>
        <v>0</v>
      </c>
      <c r="AD51" s="120">
        <f>SUM(AD20:AD50)</f>
        <v>0</v>
      </c>
      <c r="AE51" s="107"/>
      <c r="AF51" s="106"/>
      <c r="AG51" s="106"/>
      <c r="AH51" s="106"/>
      <c r="AI51" s="119">
        <f>SUM(AI20:AI50)</f>
        <v>0</v>
      </c>
      <c r="AJ51" s="120">
        <f>SUM(AJ20:AJ50)</f>
        <v>0</v>
      </c>
      <c r="AK51" s="107"/>
      <c r="AL51" s="106"/>
      <c r="AM51" s="106"/>
      <c r="AN51" s="106"/>
      <c r="AO51" s="119">
        <f>SUM(AO20:AO50)</f>
        <v>0</v>
      </c>
      <c r="AP51" s="120">
        <f>SUM(AP20:AP50)</f>
        <v>0</v>
      </c>
      <c r="AQ51" s="107"/>
      <c r="AR51" s="106"/>
      <c r="AS51" s="106"/>
      <c r="AT51" s="106"/>
      <c r="AU51" s="119">
        <f>SUM(AU20:AU50)</f>
        <v>0</v>
      </c>
      <c r="AV51" s="120">
        <f>SUM(AV20:AV50)</f>
        <v>0</v>
      </c>
      <c r="AW51" s="107"/>
      <c r="AX51" s="106"/>
      <c r="AY51" s="106"/>
      <c r="AZ51" s="106"/>
      <c r="BA51" s="119">
        <f>SUM(BA20:BA50)</f>
        <v>0</v>
      </c>
      <c r="BB51" s="120">
        <f>SUM(BB20:BB50)</f>
        <v>0</v>
      </c>
      <c r="BC51" s="107"/>
      <c r="BD51" s="106"/>
      <c r="BE51" s="106"/>
      <c r="BF51" s="106"/>
      <c r="BG51" s="119">
        <f>SUM(BG20:BG50)</f>
        <v>0</v>
      </c>
      <c r="BH51" s="120">
        <f>SUM(BH20:BH50)</f>
        <v>0</v>
      </c>
      <c r="BI51" s="107"/>
      <c r="BJ51" s="106"/>
      <c r="BK51" s="106"/>
      <c r="BL51" s="106"/>
      <c r="BM51" s="119">
        <f>SUM(BM20:BM50)</f>
        <v>0</v>
      </c>
      <c r="BN51" s="120">
        <f>SUM(BN20:BN50)</f>
        <v>0</v>
      </c>
      <c r="BO51" s="107"/>
      <c r="BP51" s="106"/>
      <c r="BQ51" s="106"/>
      <c r="BR51" s="106"/>
      <c r="BS51" s="119">
        <f>SUM(BS20:BS50)</f>
        <v>0</v>
      </c>
      <c r="BT51" s="120">
        <f>SUM(BT20:BT50)</f>
        <v>0</v>
      </c>
      <c r="BU51" s="107"/>
      <c r="BV51" s="106"/>
      <c r="BW51" s="106"/>
      <c r="BX51" s="106"/>
      <c r="BY51" s="119">
        <f>SUM(BY20:BY50)</f>
        <v>0</v>
      </c>
      <c r="BZ51" s="120">
        <f>SUM(BZ20:BZ50)</f>
        <v>0</v>
      </c>
      <c r="CB51" s="173"/>
      <c r="CC51" s="174"/>
      <c r="CD51" s="174"/>
      <c r="CE51" s="175"/>
      <c r="CF51" s="174"/>
      <c r="CG51" s="176"/>
    </row>
    <row r="52" spans="1:88" ht="15" customHeight="1" x14ac:dyDescent="0.3">
      <c r="A52" s="104"/>
      <c r="B52" s="104"/>
      <c r="C52" s="104"/>
      <c r="D52" s="104"/>
      <c r="E52" s="161">
        <f>SUM(E51:F51)</f>
        <v>0</v>
      </c>
      <c r="F52" s="162"/>
      <c r="G52" s="105"/>
      <c r="H52" s="105"/>
      <c r="I52" s="105"/>
      <c r="J52" s="105"/>
      <c r="K52" s="161">
        <f>SUM(K51:L51)</f>
        <v>0</v>
      </c>
      <c r="L52" s="162"/>
      <c r="M52" s="105"/>
      <c r="N52" s="105"/>
      <c r="O52" s="105"/>
      <c r="P52" s="105"/>
      <c r="Q52" s="161">
        <f>SUM(Q51:R51)</f>
        <v>0</v>
      </c>
      <c r="R52" s="162"/>
      <c r="S52" s="105"/>
      <c r="T52" s="105"/>
      <c r="U52" s="105"/>
      <c r="V52" s="105"/>
      <c r="W52" s="161">
        <f>SUM(W51:X51)</f>
        <v>0</v>
      </c>
      <c r="X52" s="162"/>
      <c r="Y52" s="105"/>
      <c r="Z52" s="105"/>
      <c r="AA52" s="105"/>
      <c r="AB52" s="105"/>
      <c r="AC52" s="161">
        <f>SUM(AC51:AD51)</f>
        <v>0</v>
      </c>
      <c r="AD52" s="162"/>
      <c r="AE52" s="105"/>
      <c r="AF52" s="105"/>
      <c r="AG52" s="105"/>
      <c r="AH52" s="105"/>
      <c r="AI52" s="161">
        <f>SUM(AI51:AJ51)</f>
        <v>0</v>
      </c>
      <c r="AJ52" s="162"/>
      <c r="AK52" s="105"/>
      <c r="AL52" s="105"/>
      <c r="AM52" s="105"/>
      <c r="AN52" s="105"/>
      <c r="AO52" s="161">
        <f>SUM(AO51:AP51)</f>
        <v>0</v>
      </c>
      <c r="AP52" s="162"/>
      <c r="AQ52" s="105"/>
      <c r="AR52" s="105"/>
      <c r="AS52" s="105"/>
      <c r="AT52" s="105"/>
      <c r="AU52" s="161">
        <f>SUM(AU51:AV51)</f>
        <v>0</v>
      </c>
      <c r="AV52" s="162"/>
      <c r="AW52" s="105"/>
      <c r="AX52" s="105"/>
      <c r="AY52" s="105"/>
      <c r="AZ52" s="105"/>
      <c r="BA52" s="161">
        <f>SUM(BA51:BB51)</f>
        <v>0</v>
      </c>
      <c r="BB52" s="162"/>
      <c r="BC52" s="105"/>
      <c r="BD52" s="105"/>
      <c r="BE52" s="105"/>
      <c r="BF52" s="105"/>
      <c r="BG52" s="161">
        <f>SUM(BG51:BH51)</f>
        <v>0</v>
      </c>
      <c r="BH52" s="162"/>
      <c r="BI52" s="105"/>
      <c r="BJ52" s="105"/>
      <c r="BK52" s="105"/>
      <c r="BL52" s="105"/>
      <c r="BM52" s="161">
        <f>SUM(BM51:BN51)</f>
        <v>0</v>
      </c>
      <c r="BN52" s="162"/>
      <c r="BO52" s="105"/>
      <c r="BP52" s="105"/>
      <c r="BQ52" s="105"/>
      <c r="BR52" s="105"/>
      <c r="BS52" s="161">
        <f>SUM(BS51:BT51)</f>
        <v>0</v>
      </c>
      <c r="BT52" s="162"/>
      <c r="BU52" s="105"/>
      <c r="BV52" s="105"/>
      <c r="BW52" s="105"/>
      <c r="BX52" s="105"/>
      <c r="BY52" s="161">
        <f>SUM(BY51:BZ51)</f>
        <v>0</v>
      </c>
      <c r="BZ52" s="162"/>
      <c r="CB52" s="173"/>
      <c r="CC52" s="174"/>
      <c r="CD52" s="174"/>
      <c r="CE52" s="175"/>
      <c r="CF52" s="174"/>
      <c r="CG52" s="176"/>
    </row>
    <row r="53" spans="1:88" x14ac:dyDescent="0.3">
      <c r="A53" s="183" t="s">
        <v>47</v>
      </c>
      <c r="B53" s="93"/>
      <c r="C53" s="93"/>
      <c r="D53" s="93"/>
      <c r="E53" s="93"/>
      <c r="F53" s="94">
        <f>F54</f>
        <v>0</v>
      </c>
      <c r="G53" s="94"/>
      <c r="H53" s="94"/>
      <c r="I53" s="94"/>
      <c r="J53" s="94"/>
      <c r="K53" s="94"/>
      <c r="L53" s="94">
        <f>L54</f>
        <v>0</v>
      </c>
      <c r="M53" s="94"/>
      <c r="N53" s="94"/>
      <c r="O53" s="94"/>
      <c r="P53" s="94"/>
      <c r="Q53" s="94"/>
      <c r="R53" s="94">
        <f>R54</f>
        <v>0</v>
      </c>
      <c r="S53" s="94"/>
      <c r="T53" s="94"/>
      <c r="U53" s="94"/>
      <c r="V53" s="94"/>
      <c r="W53" s="94"/>
      <c r="X53" s="94">
        <f>X54</f>
        <v>0</v>
      </c>
      <c r="Y53" s="94"/>
      <c r="Z53" s="94"/>
      <c r="AA53" s="94"/>
      <c r="AB53" s="94"/>
      <c r="AC53" s="94"/>
      <c r="AD53" s="94">
        <f>AD54</f>
        <v>0</v>
      </c>
      <c r="AE53" s="94"/>
      <c r="AF53" s="94"/>
      <c r="AG53" s="94"/>
      <c r="AH53" s="94"/>
      <c r="AI53" s="94"/>
      <c r="AJ53" s="94">
        <f>AJ54</f>
        <v>0</v>
      </c>
      <c r="AK53" s="94"/>
      <c r="AL53" s="94"/>
      <c r="AM53" s="94"/>
      <c r="AN53" s="94"/>
      <c r="AO53" s="94"/>
      <c r="AP53" s="94">
        <f>AP54</f>
        <v>0</v>
      </c>
      <c r="AQ53" s="94"/>
      <c r="AR53" s="94"/>
      <c r="AS53" s="94"/>
      <c r="AT53" s="94"/>
      <c r="AU53" s="94"/>
      <c r="AV53" s="94">
        <f>AV54</f>
        <v>0</v>
      </c>
      <c r="AW53" s="94"/>
      <c r="AX53" s="94"/>
      <c r="AY53" s="94"/>
      <c r="AZ53" s="94"/>
      <c r="BA53" s="94"/>
      <c r="BB53" s="94">
        <f>BB54</f>
        <v>0</v>
      </c>
      <c r="BC53" s="94"/>
      <c r="BD53" s="94"/>
      <c r="BE53" s="94"/>
      <c r="BF53" s="94"/>
      <c r="BG53" s="94"/>
      <c r="BH53" s="94">
        <f>BH54</f>
        <v>0</v>
      </c>
      <c r="BI53" s="94"/>
      <c r="BJ53" s="94"/>
      <c r="BK53" s="94"/>
      <c r="BL53" s="94"/>
      <c r="BM53" s="94"/>
      <c r="BN53" s="94">
        <f>BN54</f>
        <v>0</v>
      </c>
      <c r="BO53" s="94"/>
      <c r="BP53" s="94"/>
      <c r="BQ53" s="94"/>
      <c r="BR53" s="94"/>
      <c r="BS53" s="94"/>
      <c r="BT53" s="94">
        <f>BT54</f>
        <v>0</v>
      </c>
      <c r="BU53" s="94"/>
      <c r="BV53" s="94"/>
      <c r="BW53" s="94"/>
      <c r="BX53" s="94"/>
      <c r="BY53" s="94"/>
      <c r="BZ53" s="94">
        <f>BZ54</f>
        <v>0</v>
      </c>
      <c r="CB53" s="173"/>
      <c r="CC53" s="177"/>
      <c r="CD53" s="177"/>
      <c r="CE53" s="177"/>
      <c r="CF53" s="177"/>
      <c r="CG53" s="178"/>
    </row>
    <row r="54" spans="1:88" x14ac:dyDescent="0.3">
      <c r="A54" s="184"/>
      <c r="F54" s="32">
        <f>COUNTIF(F20:F50,"C")</f>
        <v>0</v>
      </c>
      <c r="L54" s="32">
        <f>COUNTIF(L20:L50,"C")</f>
        <v>0</v>
      </c>
      <c r="R54" s="32">
        <f>COUNTIF(R20:R50,"C")</f>
        <v>0</v>
      </c>
      <c r="X54" s="32">
        <f>COUNTIF(X20:X50,"C")</f>
        <v>0</v>
      </c>
      <c r="AD54" s="32">
        <f>COUNTIF(AD20:AD50,"C")</f>
        <v>0</v>
      </c>
      <c r="AJ54" s="32">
        <f>COUNTIF(AJ20:AJ50,"C")</f>
        <v>0</v>
      </c>
      <c r="AP54" s="32">
        <f>COUNTIF(AP20:AP50,"C")</f>
        <v>0</v>
      </c>
      <c r="AV54" s="32">
        <f>COUNTIF(AV20:AV50,"C")</f>
        <v>0</v>
      </c>
      <c r="BB54" s="32">
        <f>COUNTIF(BB20:BB50,"C")</f>
        <v>0</v>
      </c>
      <c r="BH54" s="32">
        <f>COUNTIF(BH20:BH50,"C")</f>
        <v>0</v>
      </c>
      <c r="BN54" s="32">
        <f>COUNTIF(BN20:BN50,"C")</f>
        <v>0</v>
      </c>
      <c r="BT54" s="32">
        <f>COUNTIF(BT20:BT50,"C")</f>
        <v>0</v>
      </c>
      <c r="BZ54" s="32">
        <f>COUNTIF(BZ20:BZ50,"C")</f>
        <v>0</v>
      </c>
      <c r="CB54" s="179"/>
      <c r="CC54" s="180"/>
      <c r="CD54" s="180"/>
      <c r="CE54" s="181"/>
      <c r="CF54" s="180"/>
      <c r="CG54" s="182"/>
    </row>
    <row r="55" spans="1:88" ht="14.25" customHeight="1" x14ac:dyDescent="0.3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  <c r="AI55" s="32"/>
      <c r="AJ55" s="32"/>
      <c r="AK55" s="32"/>
      <c r="AL55" s="32"/>
      <c r="AM55" s="32"/>
      <c r="AN55" s="32"/>
      <c r="AO55" s="32"/>
      <c r="AP55" s="32"/>
      <c r="AQ55" s="32"/>
      <c r="AR55" s="32"/>
      <c r="AS55" s="32"/>
      <c r="AT55" s="32"/>
      <c r="AU55" s="32"/>
      <c r="AV55" s="32"/>
      <c r="AW55" s="32"/>
      <c r="AX55" s="32"/>
      <c r="AY55" s="32"/>
      <c r="AZ55" s="32"/>
      <c r="BA55" s="32"/>
      <c r="BB55" s="32"/>
      <c r="BC55" s="32"/>
      <c r="BD55" s="32"/>
      <c r="BE55" s="32"/>
      <c r="BF55" s="32"/>
      <c r="BG55" s="32"/>
      <c r="BH55" s="32"/>
      <c r="BI55" s="32"/>
      <c r="BJ55" s="32"/>
      <c r="BK55" s="32"/>
      <c r="BL55" s="32"/>
      <c r="BM55" s="32"/>
      <c r="BN55" s="32"/>
      <c r="BO55" s="32"/>
      <c r="BP55" s="32"/>
      <c r="BQ55" s="32"/>
      <c r="BR55" s="32"/>
      <c r="BS55" s="32"/>
      <c r="BT55" s="32"/>
      <c r="BU55" s="32"/>
      <c r="BV55" s="32"/>
      <c r="BW55" s="32"/>
      <c r="BX55" s="32"/>
      <c r="BY55" s="32"/>
      <c r="BZ55" s="32"/>
      <c r="CA55" s="15"/>
      <c r="CB55" s="101"/>
      <c r="CC55" s="101"/>
      <c r="CJ55" s="14"/>
    </row>
    <row r="56" spans="1:88" ht="13.5" customHeight="1" x14ac:dyDescent="0.3">
      <c r="A56" s="32"/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  <c r="AR56" s="32"/>
      <c r="AS56" s="32"/>
      <c r="AT56" s="32"/>
      <c r="AU56" s="32"/>
      <c r="AV56" s="32"/>
      <c r="AW56" s="32"/>
      <c r="AX56" s="32"/>
      <c r="AY56" s="32"/>
      <c r="AZ56" s="32"/>
      <c r="BA56" s="32"/>
      <c r="BB56" s="32"/>
      <c r="BC56" s="32"/>
      <c r="BD56" s="32"/>
      <c r="BE56" s="32"/>
      <c r="BF56" s="32"/>
      <c r="BG56" s="32"/>
      <c r="BH56" s="32"/>
      <c r="BI56" s="32"/>
      <c r="BJ56" s="32"/>
      <c r="BK56" s="32"/>
      <c r="BL56" s="32"/>
      <c r="BM56" s="32"/>
      <c r="BN56" s="32"/>
      <c r="BO56" s="32"/>
      <c r="BP56" s="32"/>
      <c r="BQ56" s="32"/>
      <c r="BR56" s="32"/>
      <c r="BS56" s="32"/>
      <c r="BT56" s="32"/>
      <c r="BU56" s="32"/>
      <c r="BV56" s="32"/>
      <c r="BW56" s="32"/>
      <c r="BX56" s="32"/>
      <c r="BY56" s="32"/>
      <c r="BZ56" s="32"/>
    </row>
    <row r="57" spans="1:88" ht="13.5" customHeight="1" x14ac:dyDescent="0.3">
      <c r="A57" s="32"/>
      <c r="B57" s="32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  <c r="AT57" s="32"/>
      <c r="AU57" s="32"/>
      <c r="AV57" s="32"/>
      <c r="AW57" s="32"/>
      <c r="AX57" s="32"/>
      <c r="AY57" s="32"/>
      <c r="AZ57" s="32"/>
      <c r="BA57" s="32"/>
      <c r="BB57" s="32"/>
      <c r="BC57" s="32"/>
      <c r="BD57" s="32"/>
      <c r="BE57" s="32"/>
      <c r="BF57" s="32"/>
      <c r="BG57" s="32"/>
      <c r="BH57" s="32"/>
      <c r="BI57" s="32"/>
      <c r="BJ57" s="32"/>
      <c r="BK57" s="32"/>
      <c r="BL57" s="32"/>
      <c r="BM57" s="32"/>
      <c r="BN57" s="32"/>
      <c r="BO57" s="32"/>
      <c r="BP57" s="32"/>
      <c r="BQ57" s="32"/>
      <c r="BR57" s="32"/>
      <c r="BS57" s="32"/>
      <c r="BT57" s="32"/>
      <c r="BU57" s="32"/>
      <c r="BV57" s="32"/>
      <c r="BW57" s="32"/>
      <c r="BX57" s="32"/>
      <c r="BY57" s="32"/>
      <c r="BZ57" s="32"/>
    </row>
    <row r="58" spans="1:88" ht="13.5" customHeight="1" x14ac:dyDescent="0.3">
      <c r="A58" s="32"/>
      <c r="B58" s="32"/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  <c r="AE58" s="32"/>
      <c r="AF58" s="32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  <c r="AT58" s="32"/>
      <c r="AU58" s="32"/>
      <c r="AV58" s="32"/>
      <c r="AW58" s="32"/>
      <c r="AX58" s="32"/>
      <c r="AY58" s="32"/>
      <c r="AZ58" s="32"/>
      <c r="BA58" s="32"/>
      <c r="BB58" s="32"/>
      <c r="BC58" s="32"/>
      <c r="BD58" s="32"/>
      <c r="BE58" s="32"/>
      <c r="BF58" s="32"/>
      <c r="BG58" s="32"/>
      <c r="BH58" s="32"/>
      <c r="BI58" s="32"/>
      <c r="BJ58" s="32"/>
      <c r="BK58" s="32"/>
      <c r="BL58" s="32"/>
      <c r="BM58" s="32"/>
      <c r="BN58" s="32"/>
      <c r="BO58" s="32"/>
      <c r="BP58" s="32"/>
      <c r="BQ58" s="32"/>
      <c r="BR58" s="32"/>
      <c r="BS58" s="32"/>
      <c r="BT58" s="32"/>
      <c r="BU58" s="32"/>
      <c r="BV58" s="32"/>
      <c r="BW58" s="32"/>
      <c r="BX58" s="32"/>
      <c r="BY58" s="32"/>
      <c r="BZ58" s="32"/>
    </row>
    <row r="59" spans="1:88" ht="13.5" customHeight="1" x14ac:dyDescent="0.3">
      <c r="A59" s="32"/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  <c r="AY59" s="32"/>
      <c r="AZ59" s="32"/>
      <c r="BA59" s="32"/>
      <c r="BB59" s="32"/>
      <c r="BC59" s="32"/>
      <c r="BD59" s="32"/>
      <c r="BE59" s="32"/>
      <c r="BF59" s="32"/>
      <c r="BG59" s="32"/>
      <c r="BH59" s="32"/>
      <c r="BI59" s="32"/>
      <c r="BJ59" s="32"/>
      <c r="BK59" s="32"/>
      <c r="BL59" s="32"/>
      <c r="BM59" s="32"/>
      <c r="BN59" s="32"/>
      <c r="BO59" s="32"/>
      <c r="BP59" s="32"/>
      <c r="BQ59" s="32"/>
      <c r="BR59" s="32"/>
      <c r="BS59" s="32"/>
      <c r="BT59" s="32"/>
      <c r="BU59" s="32"/>
      <c r="BV59" s="32"/>
      <c r="BW59" s="32"/>
      <c r="BX59" s="32"/>
      <c r="BY59" s="32"/>
      <c r="BZ59" s="32"/>
    </row>
    <row r="60" spans="1:88" ht="13.5" customHeight="1" x14ac:dyDescent="0.3">
      <c r="A60" s="32"/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  <c r="AW60" s="32"/>
      <c r="AX60" s="32"/>
      <c r="AY60" s="32"/>
      <c r="AZ60" s="32"/>
      <c r="BA60" s="32"/>
      <c r="BB60" s="32"/>
      <c r="BC60" s="32"/>
      <c r="BD60" s="32"/>
      <c r="BE60" s="32"/>
      <c r="BF60" s="32"/>
      <c r="BG60" s="32"/>
      <c r="BH60" s="32"/>
      <c r="BI60" s="32"/>
      <c r="BJ60" s="32"/>
      <c r="BK60" s="32"/>
      <c r="BL60" s="32"/>
      <c r="BM60" s="32"/>
      <c r="BN60" s="32"/>
      <c r="BO60" s="32"/>
      <c r="BP60" s="32"/>
      <c r="BQ60" s="32"/>
      <c r="BR60" s="32"/>
      <c r="BS60" s="32"/>
      <c r="BT60" s="32"/>
      <c r="BU60" s="32"/>
      <c r="BV60" s="32"/>
      <c r="BW60" s="32"/>
      <c r="BX60" s="32"/>
      <c r="BY60" s="32"/>
      <c r="BZ60" s="32"/>
    </row>
    <row r="61" spans="1:88" ht="13.5" customHeight="1" x14ac:dyDescent="0.3">
      <c r="A61" s="32"/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  <c r="AY61" s="32"/>
      <c r="AZ61" s="32"/>
      <c r="BA61" s="32"/>
      <c r="BB61" s="32"/>
      <c r="BC61" s="32"/>
      <c r="BD61" s="32"/>
      <c r="BE61" s="32"/>
      <c r="BF61" s="32"/>
      <c r="BG61" s="32"/>
      <c r="BH61" s="32"/>
      <c r="BI61" s="32"/>
      <c r="BJ61" s="32"/>
      <c r="BK61" s="32"/>
      <c r="BL61" s="32"/>
      <c r="BM61" s="32"/>
      <c r="BN61" s="32"/>
      <c r="BO61" s="32"/>
      <c r="BP61" s="32"/>
      <c r="BQ61" s="32"/>
      <c r="BR61" s="32"/>
      <c r="BS61" s="32"/>
      <c r="BT61" s="32"/>
      <c r="BU61" s="32"/>
      <c r="BV61" s="32"/>
      <c r="BW61" s="32"/>
      <c r="BX61" s="32"/>
      <c r="BY61" s="32"/>
      <c r="BZ61" s="32"/>
    </row>
    <row r="62" spans="1:88" ht="13.5" customHeight="1" x14ac:dyDescent="0.3">
      <c r="A62" s="32"/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  <c r="AU62" s="32"/>
      <c r="AV62" s="32"/>
      <c r="AW62" s="32"/>
      <c r="AX62" s="32"/>
      <c r="AY62" s="32"/>
      <c r="AZ62" s="32"/>
      <c r="BA62" s="32"/>
      <c r="BB62" s="32"/>
      <c r="BC62" s="32"/>
      <c r="BD62" s="32"/>
      <c r="BE62" s="32"/>
      <c r="BF62" s="32"/>
      <c r="BG62" s="32"/>
      <c r="BH62" s="32"/>
      <c r="BI62" s="32"/>
      <c r="BJ62" s="32"/>
      <c r="BK62" s="32"/>
      <c r="BL62" s="32"/>
      <c r="BM62" s="32"/>
      <c r="BN62" s="32"/>
      <c r="BO62" s="32"/>
      <c r="BP62" s="32"/>
      <c r="BQ62" s="32"/>
      <c r="BR62" s="32"/>
      <c r="BS62" s="32"/>
      <c r="BT62" s="32"/>
      <c r="BU62" s="32"/>
      <c r="BV62" s="32"/>
      <c r="BW62" s="32"/>
      <c r="BX62" s="32"/>
      <c r="BY62" s="32"/>
      <c r="BZ62" s="32"/>
    </row>
    <row r="63" spans="1:88" ht="13.5" customHeight="1" x14ac:dyDescent="0.3">
      <c r="A63" s="32"/>
      <c r="B63" s="32"/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  <c r="AE63" s="32"/>
      <c r="AF63" s="32"/>
      <c r="AG63" s="32"/>
      <c r="AH63" s="32"/>
      <c r="AI63" s="32"/>
      <c r="AJ63" s="32"/>
      <c r="AK63" s="32"/>
      <c r="AL63" s="32"/>
      <c r="AM63" s="32"/>
      <c r="AN63" s="32"/>
      <c r="AO63" s="32"/>
      <c r="AP63" s="32"/>
      <c r="AQ63" s="32"/>
      <c r="AR63" s="32"/>
      <c r="AS63" s="32"/>
      <c r="AT63" s="32"/>
      <c r="AU63" s="32"/>
      <c r="AV63" s="32"/>
      <c r="AW63" s="32"/>
      <c r="AX63" s="32"/>
      <c r="AY63" s="32"/>
      <c r="AZ63" s="32"/>
      <c r="BA63" s="32"/>
      <c r="BB63" s="32"/>
      <c r="BC63" s="32"/>
      <c r="BD63" s="32"/>
      <c r="BE63" s="32"/>
      <c r="BF63" s="32"/>
      <c r="BG63" s="32"/>
      <c r="BH63" s="32"/>
      <c r="BI63" s="32"/>
      <c r="BJ63" s="32"/>
      <c r="BK63" s="32"/>
      <c r="BL63" s="32"/>
      <c r="BM63" s="32"/>
      <c r="BN63" s="32"/>
      <c r="BO63" s="32"/>
      <c r="BP63" s="32"/>
      <c r="BQ63" s="32"/>
      <c r="BR63" s="32"/>
      <c r="BS63" s="32"/>
      <c r="BT63" s="32"/>
      <c r="BU63" s="32"/>
      <c r="BV63" s="32"/>
      <c r="BW63" s="32"/>
      <c r="BX63" s="32"/>
      <c r="BY63" s="32"/>
      <c r="BZ63" s="32"/>
    </row>
    <row r="64" spans="1:88" ht="13.5" customHeight="1" x14ac:dyDescent="0.3">
      <c r="A64" s="32"/>
      <c r="B64" s="32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  <c r="AE64" s="32"/>
      <c r="AF64" s="32"/>
      <c r="AG64" s="32"/>
      <c r="AH64" s="32"/>
      <c r="AI64" s="32"/>
      <c r="AJ64" s="32"/>
      <c r="AK64" s="32"/>
      <c r="AL64" s="32"/>
      <c r="AM64" s="32"/>
      <c r="AN64" s="32"/>
      <c r="AO64" s="32"/>
      <c r="AP64" s="32"/>
      <c r="AQ64" s="32"/>
      <c r="AR64" s="32"/>
      <c r="AS64" s="32"/>
      <c r="AT64" s="32"/>
      <c r="AU64" s="32"/>
      <c r="AV64" s="32"/>
      <c r="AW64" s="32"/>
      <c r="AX64" s="32"/>
      <c r="AY64" s="32"/>
      <c r="AZ64" s="32"/>
      <c r="BA64" s="32"/>
      <c r="BB64" s="32"/>
      <c r="BC64" s="32"/>
      <c r="BD64" s="32"/>
      <c r="BE64" s="32"/>
      <c r="BF64" s="32"/>
      <c r="BG64" s="32"/>
      <c r="BH64" s="32"/>
      <c r="BI64" s="32"/>
      <c r="BJ64" s="32"/>
      <c r="BK64" s="32"/>
      <c r="BL64" s="32"/>
      <c r="BM64" s="32"/>
      <c r="BN64" s="32"/>
      <c r="BO64" s="32"/>
      <c r="BP64" s="32"/>
      <c r="BQ64" s="32"/>
      <c r="BR64" s="32"/>
      <c r="BS64" s="32"/>
      <c r="BT64" s="32"/>
      <c r="BU64" s="32"/>
      <c r="BV64" s="32"/>
      <c r="BW64" s="32"/>
      <c r="BX64" s="32"/>
      <c r="BY64" s="32"/>
      <c r="BZ64" s="32"/>
    </row>
    <row r="65" spans="1:88" s="44" customFormat="1" x14ac:dyDescent="0.3">
      <c r="A65" s="32"/>
      <c r="B65" s="32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  <c r="AE65" s="32"/>
      <c r="AF65" s="32"/>
      <c r="AG65" s="32"/>
      <c r="AH65" s="32"/>
      <c r="AI65" s="32"/>
      <c r="AJ65" s="32"/>
      <c r="AK65" s="32"/>
      <c r="AL65" s="32"/>
      <c r="AM65" s="32"/>
      <c r="AN65" s="32"/>
      <c r="AO65" s="32"/>
      <c r="AP65" s="32"/>
      <c r="AQ65" s="32"/>
      <c r="AR65" s="32"/>
      <c r="AS65" s="32"/>
      <c r="AT65" s="32"/>
      <c r="AU65" s="32"/>
      <c r="AV65" s="32"/>
      <c r="AW65" s="32"/>
      <c r="AX65" s="32"/>
      <c r="AY65" s="32"/>
      <c r="AZ65" s="32"/>
      <c r="BA65" s="32"/>
      <c r="BB65" s="32"/>
      <c r="BC65" s="32"/>
      <c r="BD65" s="32"/>
      <c r="BE65" s="32"/>
      <c r="BF65" s="32"/>
      <c r="BG65" s="32"/>
      <c r="BH65" s="32"/>
      <c r="BI65" s="32"/>
      <c r="BJ65" s="32"/>
      <c r="BK65" s="32"/>
      <c r="BL65" s="32"/>
      <c r="BM65" s="32"/>
      <c r="BN65" s="32"/>
      <c r="BO65" s="32"/>
      <c r="BP65" s="32"/>
      <c r="BQ65" s="32"/>
      <c r="BR65" s="32"/>
      <c r="BS65" s="32"/>
      <c r="BT65" s="32"/>
      <c r="BU65" s="32"/>
      <c r="BV65" s="32"/>
      <c r="BW65" s="32"/>
      <c r="BX65" s="32"/>
      <c r="BY65" s="32"/>
      <c r="BZ65" s="32"/>
      <c r="CE65" s="96"/>
      <c r="CJ65" s="76"/>
    </row>
    <row r="66" spans="1:88" s="44" customFormat="1" x14ac:dyDescent="0.3">
      <c r="A66" s="32"/>
      <c r="B66" s="32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  <c r="AE66" s="32"/>
      <c r="AF66" s="32"/>
      <c r="AG66" s="32"/>
      <c r="AH66" s="32"/>
      <c r="AI66" s="32"/>
      <c r="AJ66" s="32"/>
      <c r="AK66" s="32"/>
      <c r="AL66" s="32"/>
      <c r="AM66" s="32"/>
      <c r="AN66" s="32"/>
      <c r="AO66" s="32"/>
      <c r="AP66" s="32"/>
      <c r="AQ66" s="32"/>
      <c r="AR66" s="32"/>
      <c r="AS66" s="32"/>
      <c r="AT66" s="32"/>
      <c r="AU66" s="32"/>
      <c r="AV66" s="32"/>
      <c r="AW66" s="32"/>
      <c r="AX66" s="32"/>
      <c r="AY66" s="32"/>
      <c r="AZ66" s="32"/>
      <c r="BA66" s="32"/>
      <c r="BB66" s="32"/>
      <c r="BC66" s="32"/>
      <c r="BD66" s="32"/>
      <c r="BE66" s="32"/>
      <c r="BF66" s="32"/>
      <c r="BG66" s="32"/>
      <c r="BH66" s="32"/>
      <c r="BI66" s="32"/>
      <c r="BJ66" s="32"/>
      <c r="BK66" s="32"/>
      <c r="BL66" s="32"/>
      <c r="BM66" s="32"/>
      <c r="BN66" s="32"/>
      <c r="BO66" s="32"/>
      <c r="BP66" s="32"/>
      <c r="BQ66" s="32"/>
      <c r="BR66" s="32"/>
      <c r="BS66" s="32"/>
      <c r="BT66" s="32"/>
      <c r="BU66" s="32"/>
      <c r="BV66" s="32"/>
      <c r="BW66" s="32"/>
      <c r="BX66" s="32"/>
      <c r="BY66" s="32"/>
      <c r="BZ66" s="32"/>
      <c r="CA66" s="32"/>
      <c r="CB66" s="32"/>
      <c r="CC66" s="32"/>
      <c r="CD66" s="32"/>
      <c r="CE66" s="96"/>
      <c r="CJ66" s="76"/>
    </row>
    <row r="67" spans="1:88" s="44" customFormat="1" x14ac:dyDescent="0.3">
      <c r="A67" s="32"/>
      <c r="B67" s="32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96"/>
      <c r="CJ67" s="76"/>
    </row>
    <row r="68" spans="1:88" s="44" customFormat="1" x14ac:dyDescent="0.3">
      <c r="A68" s="32"/>
      <c r="B68" s="32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32"/>
      <c r="AD68" s="32"/>
      <c r="AE68" s="32"/>
      <c r="AF68" s="32"/>
      <c r="AG68" s="32"/>
      <c r="AH68" s="32"/>
      <c r="AI68" s="32"/>
      <c r="AJ68" s="32"/>
      <c r="AK68" s="32"/>
      <c r="AL68" s="32"/>
      <c r="AM68" s="32"/>
      <c r="AN68" s="32"/>
      <c r="AO68" s="32"/>
      <c r="AP68" s="32"/>
      <c r="AQ68" s="32"/>
      <c r="AR68" s="32"/>
      <c r="AS68" s="32"/>
      <c r="AT68" s="32"/>
      <c r="AU68" s="32"/>
      <c r="AV68" s="32"/>
      <c r="AW68" s="32"/>
      <c r="AX68" s="32"/>
      <c r="AY68" s="32"/>
      <c r="AZ68" s="32"/>
      <c r="BA68" s="32"/>
      <c r="BB68" s="32"/>
      <c r="BC68" s="32"/>
      <c r="BD68" s="32"/>
      <c r="BE68" s="32"/>
      <c r="BF68" s="32"/>
      <c r="BG68" s="32"/>
      <c r="BH68" s="32"/>
      <c r="BI68" s="32"/>
      <c r="BJ68" s="32"/>
      <c r="BK68" s="32"/>
      <c r="BL68" s="32"/>
      <c r="BM68" s="32"/>
      <c r="BN68" s="32"/>
      <c r="BO68" s="32"/>
      <c r="BP68" s="32"/>
      <c r="BQ68" s="32"/>
      <c r="BR68" s="32"/>
      <c r="BS68" s="32"/>
      <c r="BT68" s="32"/>
      <c r="BU68" s="32"/>
      <c r="BV68" s="32"/>
      <c r="BW68" s="32"/>
      <c r="BX68" s="32"/>
      <c r="BY68" s="32"/>
      <c r="BZ68" s="32"/>
      <c r="CA68" s="32"/>
      <c r="CB68" s="32"/>
      <c r="CC68" s="32"/>
      <c r="CD68" s="32"/>
      <c r="CE68" s="96"/>
      <c r="CJ68" s="76"/>
    </row>
    <row r="69" spans="1:88" s="44" customFormat="1" x14ac:dyDescent="0.3">
      <c r="A69" s="32"/>
      <c r="B69" s="32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  <c r="AC69" s="32"/>
      <c r="AD69" s="32"/>
      <c r="AE69" s="32"/>
      <c r="AF69" s="32"/>
      <c r="AG69" s="32"/>
      <c r="AH69" s="32"/>
      <c r="AI69" s="32"/>
      <c r="AJ69" s="32"/>
      <c r="AK69" s="32"/>
      <c r="AL69" s="32"/>
      <c r="AM69" s="32"/>
      <c r="AN69" s="32"/>
      <c r="AO69" s="32"/>
      <c r="AP69" s="32"/>
      <c r="AQ69" s="32"/>
      <c r="AR69" s="32"/>
      <c r="AS69" s="32"/>
      <c r="AT69" s="32"/>
      <c r="AU69" s="32"/>
      <c r="AV69" s="32"/>
      <c r="AW69" s="32"/>
      <c r="AX69" s="32"/>
      <c r="AY69" s="32"/>
      <c r="AZ69" s="32"/>
      <c r="BA69" s="32"/>
      <c r="BB69" s="32"/>
      <c r="BC69" s="32"/>
      <c r="BD69" s="32"/>
      <c r="BE69" s="32"/>
      <c r="BF69" s="32"/>
      <c r="BG69" s="32"/>
      <c r="BH69" s="32"/>
      <c r="BI69" s="32"/>
      <c r="BJ69" s="32"/>
      <c r="BK69" s="32"/>
      <c r="BL69" s="32"/>
      <c r="BM69" s="32"/>
      <c r="BN69" s="32"/>
      <c r="BO69" s="32"/>
      <c r="BP69" s="32"/>
      <c r="BQ69" s="32"/>
      <c r="BR69" s="32"/>
      <c r="BS69" s="32"/>
      <c r="BT69" s="32"/>
      <c r="BU69" s="32"/>
      <c r="BV69" s="32"/>
      <c r="BW69" s="32"/>
      <c r="BX69" s="32"/>
      <c r="BY69" s="32"/>
      <c r="BZ69" s="32"/>
      <c r="CA69" s="32"/>
      <c r="CB69" s="32"/>
      <c r="CC69" s="32"/>
      <c r="CD69" s="32"/>
      <c r="CE69" s="96"/>
      <c r="CJ69" s="76"/>
    </row>
    <row r="70" spans="1:88" s="44" customFormat="1" x14ac:dyDescent="0.3">
      <c r="A70" s="32"/>
      <c r="B70" s="32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  <c r="AE70" s="32"/>
      <c r="AF70" s="32"/>
      <c r="AG70" s="32"/>
      <c r="AH70" s="32"/>
      <c r="AI70" s="32"/>
      <c r="AJ70" s="32"/>
      <c r="AK70" s="32"/>
      <c r="AL70" s="32"/>
      <c r="AM70" s="32"/>
      <c r="AN70" s="32"/>
      <c r="AO70" s="32"/>
      <c r="AP70" s="32"/>
      <c r="AQ70" s="32"/>
      <c r="AR70" s="32"/>
      <c r="AS70" s="32"/>
      <c r="AT70" s="32"/>
      <c r="AU70" s="32"/>
      <c r="AV70" s="32"/>
      <c r="AW70" s="32"/>
      <c r="AX70" s="32"/>
      <c r="AY70" s="32"/>
      <c r="AZ70" s="32"/>
      <c r="BA70" s="32"/>
      <c r="BB70" s="32"/>
      <c r="BC70" s="32"/>
      <c r="BD70" s="32"/>
      <c r="BE70" s="32"/>
      <c r="BF70" s="32"/>
      <c r="BG70" s="32"/>
      <c r="BH70" s="32"/>
      <c r="BI70" s="32"/>
      <c r="BJ70" s="32"/>
      <c r="BK70" s="32"/>
      <c r="BL70" s="32"/>
      <c r="BM70" s="32"/>
      <c r="BN70" s="32"/>
      <c r="BO70" s="32"/>
      <c r="BP70" s="32"/>
      <c r="BQ70" s="32"/>
      <c r="BR70" s="32"/>
      <c r="BS70" s="32"/>
      <c r="BT70" s="32"/>
      <c r="BU70" s="32"/>
      <c r="BV70" s="32"/>
      <c r="BW70" s="32"/>
      <c r="BX70" s="32"/>
      <c r="BY70" s="32"/>
      <c r="BZ70" s="32"/>
      <c r="CA70" s="32"/>
      <c r="CB70" s="32"/>
      <c r="CC70" s="32"/>
      <c r="CD70" s="32"/>
      <c r="CE70" s="96"/>
      <c r="CJ70" s="76"/>
    </row>
    <row r="71" spans="1:88" s="44" customFormat="1" x14ac:dyDescent="0.3">
      <c r="A71" s="32"/>
      <c r="B71" s="32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  <c r="AE71" s="32"/>
      <c r="AF71" s="32"/>
      <c r="AG71" s="32"/>
      <c r="AH71" s="32"/>
      <c r="AI71" s="32"/>
      <c r="AJ71" s="32"/>
      <c r="AK71" s="32"/>
      <c r="AL71" s="32"/>
      <c r="AM71" s="32"/>
      <c r="AN71" s="32"/>
      <c r="AO71" s="32"/>
      <c r="AP71" s="32"/>
      <c r="AQ71" s="32"/>
      <c r="AR71" s="32"/>
      <c r="AS71" s="32"/>
      <c r="AT71" s="32"/>
      <c r="AU71" s="32"/>
      <c r="AV71" s="32"/>
      <c r="AW71" s="32"/>
      <c r="AX71" s="32"/>
      <c r="AY71" s="32"/>
      <c r="AZ71" s="32"/>
      <c r="BA71" s="32"/>
      <c r="BB71" s="32"/>
      <c r="BC71" s="32"/>
      <c r="BD71" s="32"/>
      <c r="BE71" s="32"/>
      <c r="BF71" s="32"/>
      <c r="BG71" s="32"/>
      <c r="BH71" s="32"/>
      <c r="BI71" s="32"/>
      <c r="BJ71" s="32"/>
      <c r="BK71" s="32"/>
      <c r="BL71" s="32"/>
      <c r="BM71" s="32"/>
      <c r="BN71" s="32"/>
      <c r="BO71" s="32"/>
      <c r="BP71" s="32"/>
      <c r="BQ71" s="32"/>
      <c r="BR71" s="32"/>
      <c r="BS71" s="32"/>
      <c r="BT71" s="32"/>
      <c r="BU71" s="32"/>
      <c r="BV71" s="32"/>
      <c r="BW71" s="32"/>
      <c r="BX71" s="32"/>
      <c r="BY71" s="32"/>
      <c r="BZ71" s="32"/>
      <c r="CA71" s="32"/>
      <c r="CB71" s="32"/>
      <c r="CC71" s="32"/>
      <c r="CD71" s="32"/>
      <c r="CE71" s="96"/>
      <c r="CJ71" s="76"/>
    </row>
    <row r="72" spans="1:88" s="44" customFormat="1" x14ac:dyDescent="0.3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  <c r="AE72" s="32"/>
      <c r="AF72" s="32"/>
      <c r="AG72" s="32"/>
      <c r="AH72" s="32"/>
      <c r="AI72" s="32"/>
      <c r="AJ72" s="32"/>
      <c r="AK72" s="32"/>
      <c r="AL72" s="32"/>
      <c r="AM72" s="32"/>
      <c r="AN72" s="32"/>
      <c r="AO72" s="32"/>
      <c r="AP72" s="32"/>
      <c r="AQ72" s="32"/>
      <c r="AR72" s="32"/>
      <c r="AS72" s="32"/>
      <c r="AT72" s="32"/>
      <c r="AU72" s="32"/>
      <c r="AV72" s="32"/>
      <c r="AW72" s="32"/>
      <c r="AX72" s="32"/>
      <c r="AY72" s="32"/>
      <c r="AZ72" s="32"/>
      <c r="BA72" s="32"/>
      <c r="BB72" s="32"/>
      <c r="BC72" s="32"/>
      <c r="BD72" s="32"/>
      <c r="BE72" s="32"/>
      <c r="BF72" s="32"/>
      <c r="BG72" s="32"/>
      <c r="BH72" s="32"/>
      <c r="BI72" s="32"/>
      <c r="BJ72" s="32"/>
      <c r="BK72" s="32"/>
      <c r="BL72" s="32"/>
      <c r="BM72" s="32"/>
      <c r="BN72" s="32"/>
      <c r="BO72" s="32"/>
      <c r="BP72" s="32"/>
      <c r="BQ72" s="32"/>
      <c r="BR72" s="32"/>
      <c r="BS72" s="32"/>
      <c r="BT72" s="32"/>
      <c r="BU72" s="32"/>
      <c r="BV72" s="32"/>
      <c r="BW72" s="32"/>
      <c r="BX72" s="32"/>
      <c r="BY72" s="32"/>
      <c r="BZ72" s="32"/>
      <c r="CA72" s="32"/>
      <c r="CB72" s="32"/>
      <c r="CC72" s="32"/>
      <c r="CD72" s="32"/>
      <c r="CE72" s="96"/>
      <c r="CJ72" s="76"/>
    </row>
    <row r="73" spans="1:88" s="44" customFormat="1" x14ac:dyDescent="0.3">
      <c r="A73" s="32" t="s">
        <v>16</v>
      </c>
      <c r="B73" s="32"/>
      <c r="C73" s="32"/>
      <c r="D73" s="32"/>
      <c r="E73" s="32"/>
      <c r="F73" s="32">
        <f>IF(AND($BU$7&lt;G16,$BU$7&gt;=A16),"DEDANS",0)</f>
        <v>0</v>
      </c>
      <c r="G73" s="32"/>
      <c r="H73" s="32"/>
      <c r="I73" s="32"/>
      <c r="J73" s="32"/>
      <c r="K73" s="32"/>
      <c r="L73" s="32">
        <f>IF(AND($BU$7&lt;M16,$BU$7&gt;=G16),"DEDANS",0)</f>
        <v>0</v>
      </c>
      <c r="M73" s="32"/>
      <c r="N73" s="32"/>
      <c r="O73" s="32"/>
      <c r="P73" s="32"/>
      <c r="Q73" s="32"/>
      <c r="R73" s="32">
        <f>IF(AND($BU$7&lt;S16,$BU$7&gt;=M16),"DEDANS",0)</f>
        <v>0</v>
      </c>
      <c r="S73" s="32"/>
      <c r="T73" s="32"/>
      <c r="U73" s="32"/>
      <c r="V73" s="32"/>
      <c r="W73" s="32"/>
      <c r="X73" s="32">
        <f>IF(AND($BU$7&lt;Y16,$BU$7&gt;=S16),"DEDANS",0)</f>
        <v>0</v>
      </c>
      <c r="Y73" s="32"/>
      <c r="Z73" s="32"/>
      <c r="AA73" s="32"/>
      <c r="AB73" s="32"/>
      <c r="AC73" s="32"/>
      <c r="AD73" s="32">
        <f>IF(AND($BU$7&lt;AE16,$BU$7&gt;=Y16),"DEDANS",0)</f>
        <v>0</v>
      </c>
      <c r="AE73" s="32"/>
      <c r="AF73" s="32"/>
      <c r="AG73" s="32"/>
      <c r="AH73" s="32"/>
      <c r="AI73" s="32"/>
      <c r="AJ73" s="32">
        <f>IF(AND($BU$7&lt;AK16,$BU$7&gt;=AE16),"DEDANS",0)</f>
        <v>0</v>
      </c>
      <c r="AK73" s="32"/>
      <c r="AL73" s="32"/>
      <c r="AM73" s="32"/>
      <c r="AN73" s="32"/>
      <c r="AO73" s="32"/>
      <c r="AP73" s="32">
        <f>IF(AND($BU$7&lt;AQ16,$BU$7&gt;=AK16),"DEDANS",0)</f>
        <v>0</v>
      </c>
      <c r="AQ73" s="32"/>
      <c r="AR73" s="32"/>
      <c r="AS73" s="32"/>
      <c r="AT73" s="32"/>
      <c r="AU73" s="32"/>
      <c r="AV73" s="32">
        <f>IF(AND($BU$7&lt;AW16,$BU$7&gt;=AQ16),"DEDANS",0)</f>
        <v>0</v>
      </c>
      <c r="AW73" s="32"/>
      <c r="AX73" s="32"/>
      <c r="AY73" s="32"/>
      <c r="AZ73" s="32"/>
      <c r="BA73" s="32"/>
      <c r="BB73" s="32">
        <f>IF(AND($BU$7&lt;BC16,$BU$7&gt;=AW16),"DEDANS",0)</f>
        <v>0</v>
      </c>
      <c r="BC73" s="32"/>
      <c r="BD73" s="32"/>
      <c r="BE73" s="32"/>
      <c r="BF73" s="32"/>
      <c r="BG73" s="32"/>
      <c r="BH73" s="32">
        <f>IF(AND($BU$7&lt;BI16,$BU$7&gt;=BC16),"DEDANS",0)</f>
        <v>0</v>
      </c>
      <c r="BI73" s="32"/>
      <c r="BJ73" s="32"/>
      <c r="BK73" s="32"/>
      <c r="BL73" s="32"/>
      <c r="BM73" s="32"/>
      <c r="BN73" s="32">
        <f>IF(AND($BU$7&lt;BO16,$BU$7&gt;=BI16),"DEDANS",0)</f>
        <v>0</v>
      </c>
      <c r="BO73" s="32"/>
      <c r="BP73" s="32"/>
      <c r="BQ73" s="32"/>
      <c r="BR73" s="32"/>
      <c r="BS73" s="32"/>
      <c r="BT73" s="32" t="str">
        <f>IF(AND($BU$7&lt;BU16,$BU$7&gt;=BO16),"DEDANS",0)</f>
        <v>DEDANS</v>
      </c>
      <c r="BU73" s="32"/>
      <c r="BV73" s="32"/>
      <c r="BW73" s="32"/>
      <c r="BX73" s="32"/>
      <c r="BY73" s="32"/>
      <c r="BZ73" s="32">
        <f>IF(AND($BU$7&lt;CA15,$BU$7&gt;=BU16),"DEDANS",0)</f>
        <v>0</v>
      </c>
      <c r="CA73" s="32"/>
      <c r="CB73" s="32"/>
      <c r="CC73" s="32">
        <f t="shared" ref="CC73:CC76" si="40">SUM(F73:BZ73)</f>
        <v>0</v>
      </c>
      <c r="CD73" s="32"/>
      <c r="CE73" s="96"/>
      <c r="CJ73" s="76"/>
    </row>
    <row r="74" spans="1:88" s="44" customFormat="1" x14ac:dyDescent="0.3">
      <c r="A74" s="32" t="s">
        <v>17</v>
      </c>
      <c r="B74" s="32"/>
      <c r="C74" s="32"/>
      <c r="D74" s="32"/>
      <c r="E74" s="32"/>
      <c r="F74" s="32">
        <f>IF(AND(F72="DEDANS",F73="DEDANS"),($BU$7-$BU$5)*2.33/30,0)</f>
        <v>0</v>
      </c>
      <c r="G74" s="32"/>
      <c r="H74" s="32"/>
      <c r="I74" s="32"/>
      <c r="J74" s="32"/>
      <c r="K74" s="32"/>
      <c r="L74" s="32">
        <f>IF(AND(L72="DEDANS",L73="DEDANS"),($BU$7-$BU$5)*2.33/31,0)</f>
        <v>0</v>
      </c>
      <c r="M74" s="32"/>
      <c r="N74" s="32"/>
      <c r="O74" s="32"/>
      <c r="P74" s="32"/>
      <c r="Q74" s="32"/>
      <c r="R74" s="32">
        <f>IF(AND(R72="DEDANS",R73="DEDANS"),($BU$7-$BU$5)*2.33/30,0)</f>
        <v>0</v>
      </c>
      <c r="S74" s="32"/>
      <c r="T74" s="32"/>
      <c r="U74" s="32"/>
      <c r="V74" s="32"/>
      <c r="W74" s="32"/>
      <c r="X74" s="32">
        <f>IF(AND(X72="DEDANS",X73="DEDANS"),($BU$7-$BU$5)*2.33/31,0)</f>
        <v>0</v>
      </c>
      <c r="Y74" s="32"/>
      <c r="Z74" s="32"/>
      <c r="AA74" s="32"/>
      <c r="AB74" s="32"/>
      <c r="AC74" s="32"/>
      <c r="AD74" s="32">
        <f>IF(AND(AD72="DEDANS",AD73="DEDANS"),($BU$7-$BU$5)*2.33/31,0)</f>
        <v>0</v>
      </c>
      <c r="AE74" s="32"/>
      <c r="AF74" s="32"/>
      <c r="AG74" s="32"/>
      <c r="AH74" s="32"/>
      <c r="AI74" s="32"/>
      <c r="AJ74" s="32">
        <f>IF(AND(AJ72="DEDANS",AJ73="DEDANS"),($BU$7-$BU$5)*2.33/30,0)</f>
        <v>0</v>
      </c>
      <c r="AK74" s="32"/>
      <c r="AL74" s="32"/>
      <c r="AM74" s="32"/>
      <c r="AN74" s="32"/>
      <c r="AO74" s="32"/>
      <c r="AP74" s="32">
        <f>IF(AND(AP72="DEDANS",AP73="DEDANS"),($BU$7-$BU$5)*2.33/31,0)</f>
        <v>0</v>
      </c>
      <c r="AQ74" s="32"/>
      <c r="AR74" s="32"/>
      <c r="AS74" s="32"/>
      <c r="AT74" s="32"/>
      <c r="AU74" s="32"/>
      <c r="AV74" s="32">
        <f>IF(AND(AV72="DEDANS",AV73="DEDANS"),($BU$7-$BU$5)*2.33/30,0)</f>
        <v>0</v>
      </c>
      <c r="AW74" s="32"/>
      <c r="AX74" s="32"/>
      <c r="AY74" s="32"/>
      <c r="AZ74" s="32"/>
      <c r="BA74" s="32"/>
      <c r="BB74" s="32">
        <f>IF(AND(BB72="DEDANS",BB73="DEDANS"),($BU$7-$BU$5)*2.33/31,0)</f>
        <v>0</v>
      </c>
      <c r="BC74" s="32"/>
      <c r="BD74" s="32"/>
      <c r="BE74" s="32"/>
      <c r="BF74" s="32"/>
      <c r="BG74" s="32"/>
      <c r="BH74" s="32">
        <f>IF(AND(BH72="DEDANS",BH73="DEDANS"),($BU$7-$BU$5)*2.33/30,0)</f>
        <v>0</v>
      </c>
      <c r="BI74" s="32"/>
      <c r="BJ74" s="32"/>
      <c r="BK74" s="32"/>
      <c r="BL74" s="32"/>
      <c r="BM74" s="32"/>
      <c r="BN74" s="32">
        <f>IF(AND(BN72="DEDANS",BN73="DEDANS"),($BU$7-$BU$5)*2.33/31,0)</f>
        <v>0</v>
      </c>
      <c r="BO74" s="32"/>
      <c r="BP74" s="32"/>
      <c r="BQ74" s="32"/>
      <c r="BR74" s="32"/>
      <c r="BS74" s="32"/>
      <c r="BT74" s="32">
        <f>IF(AND(BT72="DEDANS",BT73="DEDANS"),($BU$7-$BU$5)*2.33/31,0)</f>
        <v>0</v>
      </c>
      <c r="BU74" s="32"/>
      <c r="BV74" s="32"/>
      <c r="BW74" s="32"/>
      <c r="BX74" s="32"/>
      <c r="BY74" s="32"/>
      <c r="BZ74" s="32">
        <f>IF(AND(BZ72="DEDANS",BZ73="DEDANS"),($BU$7-$BU$5)*2.33/30,0)</f>
        <v>0</v>
      </c>
      <c r="CA74" s="32"/>
      <c r="CB74" s="32"/>
      <c r="CC74" s="32">
        <f t="shared" si="40"/>
        <v>0</v>
      </c>
      <c r="CD74" s="32"/>
      <c r="CE74" s="96"/>
      <c r="CJ74" s="76"/>
    </row>
    <row r="75" spans="1:88" s="44" customFormat="1" x14ac:dyDescent="0.3">
      <c r="A75" s="32" t="s">
        <v>18</v>
      </c>
      <c r="B75" s="32"/>
      <c r="C75" s="32"/>
      <c r="D75" s="32"/>
      <c r="E75" s="32"/>
      <c r="F75" s="32">
        <f>IF(AND(F72="DEDANS",F73=0),(G16-$BU$5)*2.33/30,0)</f>
        <v>0</v>
      </c>
      <c r="G75" s="32"/>
      <c r="H75" s="32"/>
      <c r="I75" s="32"/>
      <c r="J75" s="32"/>
      <c r="K75" s="32"/>
      <c r="L75" s="32">
        <f>IF(AND(L72="DEDANS",L73=0),(M16-$BU$5)*2.33/31,0)</f>
        <v>0</v>
      </c>
      <c r="M75" s="32"/>
      <c r="N75" s="32"/>
      <c r="O75" s="32"/>
      <c r="P75" s="32"/>
      <c r="Q75" s="32"/>
      <c r="R75" s="32">
        <f>IF(AND(R72="DEDANS",R73=0),(S16-$BU$5)*2.33/30,0)</f>
        <v>0</v>
      </c>
      <c r="S75" s="32"/>
      <c r="T75" s="32"/>
      <c r="U75" s="32"/>
      <c r="V75" s="32"/>
      <c r="W75" s="32"/>
      <c r="X75" s="32">
        <f>IF(AND(X72="DEDANS",X73=0),(Y16-$BU$5)*2.33/31,0)</f>
        <v>0</v>
      </c>
      <c r="Y75" s="32"/>
      <c r="Z75" s="32"/>
      <c r="AA75" s="32"/>
      <c r="AB75" s="32"/>
      <c r="AC75" s="32"/>
      <c r="AD75" s="32">
        <f>IF(AND(AD72="DEDANS",AD73=0),(AE16-$BU$5)*2.33/31,0)</f>
        <v>0</v>
      </c>
      <c r="AE75" s="32"/>
      <c r="AF75" s="32"/>
      <c r="AG75" s="32"/>
      <c r="AH75" s="32"/>
      <c r="AI75" s="32"/>
      <c r="AJ75" s="32">
        <f>IF(AND(AJ72="DEDANS",AJ73=0),(AK16-$BU$5)*2.33/30,0)</f>
        <v>0</v>
      </c>
      <c r="AK75" s="32"/>
      <c r="AL75" s="32"/>
      <c r="AM75" s="32"/>
      <c r="AN75" s="32"/>
      <c r="AO75" s="32"/>
      <c r="AP75" s="32">
        <f>IF(AND(AP72="DEDANS",AP73=0),(AQ16-$BU$5)*2.33/31,0)</f>
        <v>0</v>
      </c>
      <c r="AQ75" s="32"/>
      <c r="AR75" s="32"/>
      <c r="AS75" s="32"/>
      <c r="AT75" s="32"/>
      <c r="AU75" s="32"/>
      <c r="AV75" s="32">
        <f>IF(AND(AV72="DEDANS",AV73=0),(AW16-$BU$5)*2.33/30,0)</f>
        <v>0</v>
      </c>
      <c r="AW75" s="32"/>
      <c r="AX75" s="32"/>
      <c r="AY75" s="32"/>
      <c r="AZ75" s="32"/>
      <c r="BA75" s="32"/>
      <c r="BB75" s="32">
        <f>IF(AND(BB72="DEDANS",BB73=0),(BC16-$BU$5)*2.33/31,0)</f>
        <v>0</v>
      </c>
      <c r="BC75" s="32"/>
      <c r="BD75" s="32"/>
      <c r="BE75" s="32"/>
      <c r="BF75" s="32"/>
      <c r="BG75" s="32"/>
      <c r="BH75" s="32">
        <f>IF(AND(BH72="DEDANS",BH73=0),(BI16-$BU$5)*2.33/30,0)</f>
        <v>0</v>
      </c>
      <c r="BI75" s="32"/>
      <c r="BJ75" s="32"/>
      <c r="BK75" s="32"/>
      <c r="BL75" s="32"/>
      <c r="BM75" s="32"/>
      <c r="BN75" s="32">
        <f>IF(AND(BN72="DEDANS",BN73=0),(BO16-$BU$5)*2.33/31,0)</f>
        <v>0</v>
      </c>
      <c r="BO75" s="32"/>
      <c r="BP75" s="32"/>
      <c r="BQ75" s="32"/>
      <c r="BR75" s="32"/>
      <c r="BS75" s="32"/>
      <c r="BT75" s="32">
        <f>IF(AND(BT72="DEDANS",BT73=0),(BU16-$BU$5)*2.33/31,0)</f>
        <v>0</v>
      </c>
      <c r="BU75" s="32"/>
      <c r="BV75" s="32"/>
      <c r="BW75" s="32"/>
      <c r="BX75" s="32"/>
      <c r="BY75" s="32"/>
      <c r="BZ75" s="32">
        <f>IF(AND(BZ72="DEDANS",BZ73=0),(CA15-$BU$5)*2.33/30,0)</f>
        <v>0</v>
      </c>
      <c r="CA75" s="32"/>
      <c r="CB75" s="32"/>
      <c r="CC75" s="32">
        <f t="shared" si="40"/>
        <v>0</v>
      </c>
      <c r="CD75" s="32"/>
      <c r="CE75" s="96"/>
      <c r="CJ75" s="76"/>
    </row>
    <row r="76" spans="1:88" s="44" customFormat="1" x14ac:dyDescent="0.3">
      <c r="A76" s="32" t="s">
        <v>12</v>
      </c>
      <c r="B76" s="32"/>
      <c r="C76" s="32"/>
      <c r="D76" s="32"/>
      <c r="E76" s="32"/>
      <c r="F76" s="32">
        <f>IF(AND(F72=0,F73="DEDANS"),($BU$7-A16)*2.33/30,0)</f>
        <v>0</v>
      </c>
      <c r="G76" s="32"/>
      <c r="H76" s="32"/>
      <c r="I76" s="32"/>
      <c r="J76" s="32"/>
      <c r="K76" s="32"/>
      <c r="L76" s="32">
        <f>IF(AND(L72=0,L73="DEDANS"),($BU$7-G16)*2.33/31,0)</f>
        <v>0</v>
      </c>
      <c r="M76" s="32"/>
      <c r="N76" s="32"/>
      <c r="O76" s="32"/>
      <c r="P76" s="32"/>
      <c r="Q76" s="32"/>
      <c r="R76" s="32">
        <f>IF(AND(R72=0,R73="DEDANS"),($BU$7-M16)*2.33/30,0)</f>
        <v>0</v>
      </c>
      <c r="S76" s="32"/>
      <c r="T76" s="32"/>
      <c r="U76" s="32"/>
      <c r="V76" s="32"/>
      <c r="W76" s="32"/>
      <c r="X76" s="32">
        <f>IF(AND(X72=0,X73="DEDANS"),($BU$7-S16)*2.33/31,0)</f>
        <v>0</v>
      </c>
      <c r="Y76" s="32"/>
      <c r="Z76" s="32"/>
      <c r="AA76" s="32"/>
      <c r="AB76" s="32"/>
      <c r="AC76" s="32"/>
      <c r="AD76" s="32">
        <f>IF(AND(AD72=0,AD73="DEDANS"),($BU$7-Y16)*2.33/31,0)</f>
        <v>0</v>
      </c>
      <c r="AE76" s="32"/>
      <c r="AF76" s="32"/>
      <c r="AG76" s="32"/>
      <c r="AH76" s="32"/>
      <c r="AI76" s="32"/>
      <c r="AJ76" s="32">
        <f>IF(AND(AJ72=0,AJ73="DEDANS"),($BU$7-AE16)*2.33/30,0)</f>
        <v>0</v>
      </c>
      <c r="AK76" s="32"/>
      <c r="AL76" s="32"/>
      <c r="AM76" s="32"/>
      <c r="AN76" s="32"/>
      <c r="AO76" s="32"/>
      <c r="AP76" s="32">
        <f>IF(AND(AP72=0,AP73="DEDANS"),($BU$7-AK16)*2.33/31,0)</f>
        <v>0</v>
      </c>
      <c r="AQ76" s="32"/>
      <c r="AR76" s="32"/>
      <c r="AS76" s="32"/>
      <c r="AT76" s="32"/>
      <c r="AU76" s="32"/>
      <c r="AV76" s="32">
        <f>IF(AND(AV72=0,AV73="DEDANS"),($BU$7-AQ16)*2.33/30,0)</f>
        <v>0</v>
      </c>
      <c r="AW76" s="32"/>
      <c r="AX76" s="32"/>
      <c r="AY76" s="32"/>
      <c r="AZ76" s="32"/>
      <c r="BA76" s="32"/>
      <c r="BB76" s="32">
        <f>IF(AND(BB72=0,BB73="DEDANS"),($BU$7-AW16)*2.33/31,0)</f>
        <v>0</v>
      </c>
      <c r="BC76" s="32"/>
      <c r="BD76" s="32"/>
      <c r="BE76" s="32"/>
      <c r="BF76" s="32"/>
      <c r="BG76" s="32"/>
      <c r="BH76" s="32">
        <f>IF(AND(BH72=0,BH73="DEDANS"),($BU$7-BC16)*2.33/30,0)</f>
        <v>0</v>
      </c>
      <c r="BI76" s="32"/>
      <c r="BJ76" s="32"/>
      <c r="BK76" s="32"/>
      <c r="BL76" s="32"/>
      <c r="BM76" s="32"/>
      <c r="BN76" s="32">
        <f>IF(AND(BN72=0,BN73="DEDANS"),($BU$7-BI16)*2.33/31,0)</f>
        <v>0</v>
      </c>
      <c r="BO76" s="32"/>
      <c r="BP76" s="32"/>
      <c r="BQ76" s="32"/>
      <c r="BR76" s="32"/>
      <c r="BS76" s="32"/>
      <c r="BT76" s="32">
        <f>IF(AND(BT72=0,BT73="DEDANS"),($BU$7-BO16)*2.33/31,0)</f>
        <v>2.2548387096774194</v>
      </c>
      <c r="BU76" s="32"/>
      <c r="BV76" s="32"/>
      <c r="BW76" s="32"/>
      <c r="BX76" s="32"/>
      <c r="BY76" s="32"/>
      <c r="BZ76" s="32">
        <f>IF(AND(BZ72=0,BZ73="DEDANS"),($BU$7-BU16)*2.33/30,0)</f>
        <v>0</v>
      </c>
      <c r="CA76" s="32"/>
      <c r="CB76" s="32"/>
      <c r="CC76" s="32">
        <f t="shared" si="40"/>
        <v>2.2548387096774194</v>
      </c>
      <c r="CD76" s="32"/>
      <c r="CE76" s="96"/>
      <c r="CJ76" s="76"/>
    </row>
    <row r="77" spans="1:88" s="44" customFormat="1" x14ac:dyDescent="0.3">
      <c r="A77" s="32"/>
      <c r="B77" s="32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5"/>
      <c r="T77" s="35"/>
      <c r="U77" s="35"/>
      <c r="V77" s="35"/>
      <c r="W77" s="35"/>
      <c r="X77" s="35"/>
      <c r="Y77" s="35"/>
      <c r="Z77" s="35"/>
      <c r="AA77" s="32"/>
      <c r="AB77" s="32"/>
      <c r="AC77" s="32"/>
      <c r="AD77" s="32"/>
      <c r="AE77" s="32"/>
      <c r="AF77" s="32"/>
      <c r="AG77" s="32"/>
      <c r="AH77" s="32"/>
      <c r="AI77" s="32"/>
      <c r="AJ77" s="32"/>
      <c r="AK77" s="32"/>
      <c r="AL77" s="32"/>
      <c r="AM77" s="32"/>
      <c r="AN77" s="32"/>
      <c r="AO77" s="32"/>
      <c r="AP77" s="32"/>
      <c r="AQ77" s="32"/>
      <c r="AR77" s="32"/>
      <c r="AS77" s="32"/>
      <c r="AT77" s="32"/>
      <c r="AU77" s="32"/>
      <c r="AV77" s="32"/>
      <c r="AW77" s="32"/>
      <c r="AX77" s="32"/>
      <c r="AY77" s="32"/>
      <c r="AZ77" s="32"/>
      <c r="BA77" s="32"/>
      <c r="BB77" s="32"/>
      <c r="BC77" s="32"/>
      <c r="BD77" s="32"/>
      <c r="BE77" s="32"/>
      <c r="BF77" s="32"/>
      <c r="BG77" s="32"/>
      <c r="BH77" s="32"/>
      <c r="BI77" s="32"/>
      <c r="BJ77" s="32"/>
      <c r="BK77" s="32"/>
      <c r="BL77" s="32"/>
      <c r="BM77" s="32"/>
      <c r="BN77" s="32"/>
      <c r="BO77" s="32"/>
      <c r="BP77" s="32"/>
      <c r="BQ77" s="32"/>
      <c r="BR77" s="32"/>
      <c r="BS77" s="32"/>
      <c r="BT77" s="32"/>
      <c r="BU77" s="32"/>
      <c r="BV77" s="32"/>
      <c r="BW77" s="32"/>
      <c r="BX77" s="32"/>
      <c r="BY77" s="32"/>
      <c r="BZ77" s="32"/>
      <c r="CA77" s="32"/>
      <c r="CB77" s="32"/>
      <c r="CC77" s="32">
        <f>SUM(F77:BZ77)</f>
        <v>0</v>
      </c>
      <c r="CD77" s="32"/>
      <c r="CE77" s="96"/>
      <c r="CJ77" s="76"/>
    </row>
    <row r="78" spans="1:88" s="44" customFormat="1" x14ac:dyDescent="0.3">
      <c r="A78" s="32"/>
      <c r="B78" s="32"/>
      <c r="C78" s="32"/>
      <c r="D78" s="32"/>
      <c r="E78" s="32"/>
      <c r="F78" s="32"/>
      <c r="G78" s="32"/>
      <c r="H78" s="32"/>
      <c r="I78" s="32"/>
      <c r="J78" s="35"/>
      <c r="K78" s="35"/>
      <c r="L78" s="35"/>
      <c r="M78" s="35"/>
      <c r="N78" s="35"/>
      <c r="O78" s="35"/>
      <c r="P78" s="35"/>
      <c r="Q78" s="35"/>
      <c r="R78" s="35"/>
      <c r="S78" s="35"/>
      <c r="T78" s="35"/>
      <c r="U78" s="35"/>
      <c r="V78" s="35"/>
      <c r="W78" s="35"/>
      <c r="X78" s="35"/>
      <c r="Y78" s="35"/>
      <c r="Z78" s="35"/>
      <c r="AA78" s="32"/>
      <c r="AB78" s="32"/>
      <c r="AC78" s="32"/>
      <c r="AD78" s="32"/>
      <c r="AE78" s="32"/>
      <c r="AF78" s="32"/>
      <c r="AG78" s="32"/>
      <c r="AH78" s="32"/>
      <c r="AI78" s="32"/>
      <c r="AJ78" s="32"/>
      <c r="AK78" s="32"/>
      <c r="AL78" s="32"/>
      <c r="AM78" s="32"/>
      <c r="AN78" s="32"/>
      <c r="AO78" s="32"/>
      <c r="AP78" s="32"/>
      <c r="AQ78" s="32"/>
      <c r="AR78" s="32"/>
      <c r="AS78" s="32"/>
      <c r="AT78" s="32"/>
      <c r="AU78" s="32"/>
      <c r="AV78" s="32"/>
      <c r="AW78" s="32"/>
      <c r="AX78" s="32"/>
      <c r="AY78" s="32"/>
      <c r="AZ78" s="32"/>
      <c r="BA78" s="32"/>
      <c r="BB78" s="32"/>
      <c r="BC78" s="32"/>
      <c r="BD78" s="32"/>
      <c r="BE78" s="32"/>
      <c r="BF78" s="32"/>
      <c r="BG78" s="32"/>
      <c r="BH78" s="32"/>
      <c r="BI78" s="32"/>
      <c r="BJ78" s="32"/>
      <c r="BK78" s="32"/>
      <c r="BL78" s="32"/>
      <c r="BM78" s="32"/>
      <c r="BN78" s="32"/>
      <c r="BO78" s="32"/>
      <c r="BP78" s="32"/>
      <c r="BQ78" s="32"/>
      <c r="BR78" s="32"/>
      <c r="BS78" s="32"/>
      <c r="BT78" s="32"/>
      <c r="BU78" s="32"/>
      <c r="BV78" s="32"/>
      <c r="BW78" s="32"/>
      <c r="BX78" s="32"/>
      <c r="BY78" s="32"/>
      <c r="BZ78" s="32"/>
      <c r="CA78" s="32"/>
      <c r="CB78" s="32"/>
      <c r="CC78" s="32">
        <f>ROUNDUP(SUM(CC70:CC77),0)</f>
        <v>3</v>
      </c>
      <c r="CD78" s="32"/>
      <c r="CE78" s="96"/>
      <c r="CJ78" s="76"/>
    </row>
    <row r="79" spans="1:88" s="44" customFormat="1" x14ac:dyDescent="0.3">
      <c r="A79" s="32"/>
      <c r="B79" s="32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  <c r="AE79" s="32"/>
      <c r="AF79" s="32"/>
      <c r="AG79" s="32"/>
      <c r="AH79" s="32"/>
      <c r="AI79" s="32"/>
      <c r="AJ79" s="32"/>
      <c r="AK79" s="32"/>
      <c r="AL79" s="32"/>
      <c r="AM79" s="32"/>
      <c r="AN79" s="32"/>
      <c r="AO79" s="32"/>
      <c r="AP79" s="32"/>
      <c r="AQ79" s="32"/>
      <c r="AR79" s="32"/>
      <c r="AS79" s="32"/>
      <c r="AT79" s="32"/>
      <c r="AU79" s="32"/>
      <c r="AV79" s="32"/>
      <c r="AW79" s="32"/>
      <c r="AX79" s="32"/>
      <c r="AY79" s="32"/>
      <c r="AZ79" s="32"/>
      <c r="BA79" s="32"/>
      <c r="BB79" s="32"/>
      <c r="BC79" s="32"/>
      <c r="BD79" s="32"/>
      <c r="BE79" s="32"/>
      <c r="BF79" s="32"/>
      <c r="BG79" s="32"/>
      <c r="BH79" s="32"/>
      <c r="BI79" s="32"/>
      <c r="BJ79" s="32"/>
      <c r="BK79" s="32"/>
      <c r="BL79" s="32"/>
      <c r="BM79" s="32"/>
      <c r="BN79" s="32"/>
      <c r="BO79" s="32"/>
      <c r="BP79" s="32"/>
      <c r="BQ79" s="32"/>
      <c r="BR79" s="32"/>
      <c r="BS79" s="32"/>
      <c r="BT79" s="32"/>
      <c r="BU79" s="32"/>
      <c r="BV79" s="32"/>
      <c r="BW79" s="32"/>
      <c r="BX79" s="32"/>
      <c r="BY79" s="32"/>
      <c r="BZ79" s="32"/>
      <c r="CA79" s="32"/>
      <c r="CB79" s="32"/>
      <c r="CC79" s="32"/>
      <c r="CD79" s="32"/>
      <c r="CE79" s="96"/>
      <c r="CJ79" s="76"/>
    </row>
    <row r="80" spans="1:88" s="44" customFormat="1" x14ac:dyDescent="0.3">
      <c r="A80" s="32"/>
      <c r="B80" s="32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  <c r="AE80" s="32"/>
      <c r="AF80" s="32"/>
      <c r="AG80" s="32"/>
      <c r="AH80" s="32"/>
      <c r="AI80" s="32"/>
      <c r="AJ80" s="32"/>
      <c r="AK80" s="32"/>
      <c r="AL80" s="32"/>
      <c r="AM80" s="32"/>
      <c r="AN80" s="32"/>
      <c r="AO80" s="32"/>
      <c r="AP80" s="32"/>
      <c r="AQ80" s="32"/>
      <c r="AR80" s="32"/>
      <c r="AS80" s="32"/>
      <c r="AT80" s="32"/>
      <c r="AU80" s="32"/>
      <c r="AV80" s="32"/>
      <c r="AW80" s="32"/>
      <c r="AX80" s="32"/>
      <c r="AY80" s="32"/>
      <c r="AZ80" s="32"/>
      <c r="BA80" s="32"/>
      <c r="BB80" s="32"/>
      <c r="BC80" s="32"/>
      <c r="BD80" s="32"/>
      <c r="BE80" s="32"/>
      <c r="BF80" s="32"/>
      <c r="BG80" s="32"/>
      <c r="BH80" s="32"/>
      <c r="BI80" s="32"/>
      <c r="BJ80" s="32"/>
      <c r="BK80" s="32"/>
      <c r="BL80" s="32"/>
      <c r="BM80" s="32"/>
      <c r="BN80" s="32"/>
      <c r="BO80" s="32"/>
      <c r="BP80" s="32"/>
      <c r="BQ80" s="32"/>
      <c r="BR80" s="32"/>
      <c r="BS80" s="32"/>
      <c r="BT80" s="32"/>
      <c r="BU80" s="32"/>
      <c r="BV80" s="32"/>
      <c r="BW80" s="32"/>
      <c r="BX80" s="32"/>
      <c r="BY80" s="32"/>
      <c r="BZ80" s="32"/>
      <c r="CA80" s="32"/>
      <c r="CB80" s="32"/>
      <c r="CC80" s="32"/>
      <c r="CD80" s="32"/>
      <c r="CE80" s="96"/>
      <c r="CJ80" s="76"/>
    </row>
    <row r="81" spans="83:88" s="44" customFormat="1" x14ac:dyDescent="0.3">
      <c r="CE81" s="96"/>
      <c r="CJ81" s="76"/>
    </row>
    <row r="82" spans="83:88" s="44" customFormat="1" x14ac:dyDescent="0.3">
      <c r="CE82" s="96"/>
      <c r="CJ82" s="76"/>
    </row>
    <row r="83" spans="83:88" s="44" customFormat="1" x14ac:dyDescent="0.3">
      <c r="CE83" s="96"/>
      <c r="CJ83" s="76"/>
    </row>
    <row r="84" spans="83:88" s="44" customFormat="1" x14ac:dyDescent="0.3">
      <c r="CE84" s="96"/>
      <c r="CJ84" s="76"/>
    </row>
    <row r="85" spans="83:88" s="44" customFormat="1" x14ac:dyDescent="0.3">
      <c r="CE85" s="96"/>
      <c r="CJ85" s="76"/>
    </row>
    <row r="86" spans="83:88" s="44" customFormat="1" x14ac:dyDescent="0.3">
      <c r="CE86" s="96"/>
      <c r="CJ86" s="76"/>
    </row>
    <row r="87" spans="83:88" s="44" customFormat="1" x14ac:dyDescent="0.3">
      <c r="CE87" s="96"/>
      <c r="CJ87" s="76"/>
    </row>
    <row r="88" spans="83:88" s="44" customFormat="1" x14ac:dyDescent="0.3">
      <c r="CE88" s="96"/>
      <c r="CJ88" s="76"/>
    </row>
    <row r="89" spans="83:88" s="44" customFormat="1" x14ac:dyDescent="0.3">
      <c r="CE89" s="96"/>
      <c r="CJ89" s="76"/>
    </row>
    <row r="90" spans="83:88" s="44" customFormat="1" x14ac:dyDescent="0.3">
      <c r="CE90" s="96"/>
      <c r="CJ90" s="76"/>
    </row>
    <row r="91" spans="83:88" s="44" customFormat="1" x14ac:dyDescent="0.3">
      <c r="CE91" s="96"/>
      <c r="CJ91" s="76"/>
    </row>
    <row r="92" spans="83:88" s="44" customFormat="1" x14ac:dyDescent="0.3">
      <c r="CE92" s="96"/>
      <c r="CJ92" s="76"/>
    </row>
    <row r="93" spans="83:88" s="44" customFormat="1" x14ac:dyDescent="0.3">
      <c r="CE93" s="96"/>
      <c r="CJ93" s="76"/>
    </row>
    <row r="94" spans="83:88" s="44" customFormat="1" x14ac:dyDescent="0.3">
      <c r="CE94" s="96"/>
      <c r="CJ94" s="76"/>
    </row>
    <row r="95" spans="83:88" s="44" customFormat="1" x14ac:dyDescent="0.3">
      <c r="CE95" s="96"/>
      <c r="CJ95" s="76"/>
    </row>
    <row r="96" spans="83:88" s="32" customFormat="1" x14ac:dyDescent="0.3">
      <c r="CE96" s="33"/>
      <c r="CH96" s="1"/>
      <c r="CJ96" s="34"/>
    </row>
    <row r="97" spans="83:88" s="32" customFormat="1" x14ac:dyDescent="0.3">
      <c r="CE97" s="33"/>
      <c r="CH97" s="1"/>
      <c r="CJ97" s="34"/>
    </row>
    <row r="98" spans="83:88" s="32" customFormat="1" x14ac:dyDescent="0.3">
      <c r="CE98" s="33"/>
      <c r="CH98" s="1"/>
      <c r="CJ98" s="34"/>
    </row>
    <row r="99" spans="83:88" s="32" customFormat="1" x14ac:dyDescent="0.3">
      <c r="CE99" s="33"/>
      <c r="CH99" s="1"/>
      <c r="CJ99" s="34"/>
    </row>
    <row r="100" spans="83:88" s="32" customFormat="1" x14ac:dyDescent="0.3">
      <c r="CE100" s="33"/>
      <c r="CH100" s="1"/>
      <c r="CJ100" s="34"/>
    </row>
    <row r="101" spans="83:88" s="32" customFormat="1" x14ac:dyDescent="0.3">
      <c r="CE101" s="33"/>
      <c r="CH101" s="1"/>
      <c r="CJ101" s="34"/>
    </row>
    <row r="102" spans="83:88" s="32" customFormat="1" x14ac:dyDescent="0.3">
      <c r="CE102" s="33"/>
      <c r="CH102" s="1"/>
      <c r="CJ102" s="34"/>
    </row>
    <row r="103" spans="83:88" s="32" customFormat="1" x14ac:dyDescent="0.3">
      <c r="CE103" s="33"/>
      <c r="CH103" s="1"/>
      <c r="CJ103" s="34"/>
    </row>
    <row r="104" spans="83:88" s="32" customFormat="1" x14ac:dyDescent="0.3">
      <c r="CE104" s="33"/>
      <c r="CH104" s="1"/>
      <c r="CJ104" s="34"/>
    </row>
    <row r="105" spans="83:88" s="32" customFormat="1" x14ac:dyDescent="0.3">
      <c r="CE105" s="33"/>
      <c r="CH105" s="1"/>
      <c r="CJ105" s="34"/>
    </row>
    <row r="106" spans="83:88" s="32" customFormat="1" x14ac:dyDescent="0.3">
      <c r="CE106" s="33"/>
      <c r="CH106" s="1"/>
      <c r="CJ106" s="34"/>
    </row>
    <row r="107" spans="83:88" s="32" customFormat="1" x14ac:dyDescent="0.3">
      <c r="CE107" s="33"/>
      <c r="CH107" s="1"/>
      <c r="CJ107" s="34"/>
    </row>
    <row r="108" spans="83:88" s="32" customFormat="1" x14ac:dyDescent="0.3">
      <c r="CE108" s="33"/>
      <c r="CH108" s="1"/>
      <c r="CJ108" s="34"/>
    </row>
    <row r="109" spans="83:88" s="32" customFormat="1" x14ac:dyDescent="0.3">
      <c r="CE109" s="33"/>
      <c r="CH109" s="1"/>
      <c r="CJ109" s="34"/>
    </row>
    <row r="110" spans="83:88" s="32" customFormat="1" x14ac:dyDescent="0.3">
      <c r="CE110" s="33"/>
      <c r="CH110" s="1"/>
      <c r="CJ110" s="34"/>
    </row>
    <row r="111" spans="83:88" s="32" customFormat="1" x14ac:dyDescent="0.3">
      <c r="CE111" s="33"/>
      <c r="CH111" s="1"/>
      <c r="CJ111" s="34"/>
    </row>
    <row r="112" spans="83:88" s="32" customFormat="1" x14ac:dyDescent="0.3">
      <c r="CE112" s="33"/>
      <c r="CH112" s="1"/>
      <c r="CJ112" s="34"/>
    </row>
    <row r="113" spans="83:88" s="32" customFormat="1" x14ac:dyDescent="0.3">
      <c r="CE113" s="33"/>
      <c r="CH113" s="1"/>
      <c r="CJ113" s="34"/>
    </row>
    <row r="114" spans="83:88" s="32" customFormat="1" x14ac:dyDescent="0.3">
      <c r="CE114" s="33"/>
      <c r="CH114" s="1"/>
      <c r="CJ114" s="34"/>
    </row>
    <row r="115" spans="83:88" s="32" customFormat="1" x14ac:dyDescent="0.3">
      <c r="CE115" s="33"/>
      <c r="CH115" s="1"/>
      <c r="CJ115" s="34"/>
    </row>
    <row r="116" spans="83:88" s="32" customFormat="1" x14ac:dyDescent="0.3">
      <c r="CE116" s="33"/>
      <c r="CH116" s="1"/>
      <c r="CJ116" s="34"/>
    </row>
    <row r="117" spans="83:88" s="32" customFormat="1" x14ac:dyDescent="0.3">
      <c r="CE117" s="33"/>
      <c r="CH117" s="1"/>
      <c r="CJ117" s="34"/>
    </row>
    <row r="118" spans="83:88" s="32" customFormat="1" x14ac:dyDescent="0.3">
      <c r="CE118" s="33"/>
      <c r="CH118" s="1"/>
      <c r="CJ118" s="34"/>
    </row>
    <row r="119" spans="83:88" s="32" customFormat="1" x14ac:dyDescent="0.3">
      <c r="CE119" s="33"/>
      <c r="CH119" s="1"/>
      <c r="CJ119" s="34"/>
    </row>
    <row r="120" spans="83:88" s="32" customFormat="1" x14ac:dyDescent="0.3">
      <c r="CE120" s="33"/>
      <c r="CH120" s="1"/>
      <c r="CJ120" s="34"/>
    </row>
    <row r="121" spans="83:88" s="32" customFormat="1" x14ac:dyDescent="0.3">
      <c r="CE121" s="33"/>
      <c r="CH121" s="1"/>
      <c r="CJ121" s="34"/>
    </row>
    <row r="122" spans="83:88" s="32" customFormat="1" x14ac:dyDescent="0.3">
      <c r="CE122" s="33"/>
      <c r="CH122" s="1"/>
      <c r="CJ122" s="34"/>
    </row>
    <row r="123" spans="83:88" s="32" customFormat="1" x14ac:dyDescent="0.3">
      <c r="CE123" s="33"/>
      <c r="CH123" s="1"/>
      <c r="CJ123" s="34"/>
    </row>
    <row r="124" spans="83:88" s="32" customFormat="1" x14ac:dyDescent="0.3">
      <c r="CE124" s="33"/>
      <c r="CH124" s="1"/>
      <c r="CJ124" s="34"/>
    </row>
    <row r="125" spans="83:88" s="32" customFormat="1" x14ac:dyDescent="0.3">
      <c r="CE125" s="33"/>
      <c r="CH125" s="1"/>
      <c r="CJ125" s="34"/>
    </row>
    <row r="126" spans="83:88" s="32" customFormat="1" x14ac:dyDescent="0.3">
      <c r="CE126" s="33"/>
      <c r="CH126" s="1"/>
      <c r="CJ126" s="34"/>
    </row>
    <row r="127" spans="83:88" s="32" customFormat="1" x14ac:dyDescent="0.3">
      <c r="CE127" s="33"/>
      <c r="CH127" s="1"/>
      <c r="CJ127" s="34"/>
    </row>
    <row r="128" spans="83:88" s="32" customFormat="1" x14ac:dyDescent="0.3">
      <c r="CE128" s="33"/>
      <c r="CH128" s="1"/>
      <c r="CJ128" s="34"/>
    </row>
    <row r="129" spans="83:88" s="32" customFormat="1" x14ac:dyDescent="0.3">
      <c r="CE129" s="33"/>
      <c r="CH129" s="1"/>
      <c r="CJ129" s="34"/>
    </row>
    <row r="130" spans="83:88" s="32" customFormat="1" x14ac:dyDescent="0.3">
      <c r="CE130" s="33"/>
      <c r="CH130" s="1"/>
      <c r="CJ130" s="34"/>
    </row>
    <row r="131" spans="83:88" s="32" customFormat="1" x14ac:dyDescent="0.3">
      <c r="CE131" s="33"/>
      <c r="CH131" s="1"/>
      <c r="CJ131" s="34"/>
    </row>
    <row r="132" spans="83:88" s="32" customFormat="1" x14ac:dyDescent="0.3">
      <c r="CE132" s="33"/>
      <c r="CH132" s="1"/>
      <c r="CJ132" s="34"/>
    </row>
    <row r="133" spans="83:88" s="32" customFormat="1" x14ac:dyDescent="0.3">
      <c r="CE133" s="33"/>
      <c r="CH133" s="1"/>
      <c r="CJ133" s="34"/>
    </row>
    <row r="134" spans="83:88" s="32" customFormat="1" x14ac:dyDescent="0.3">
      <c r="CE134" s="33"/>
      <c r="CH134" s="1"/>
      <c r="CJ134" s="34"/>
    </row>
    <row r="135" spans="83:88" s="32" customFormat="1" x14ac:dyDescent="0.3">
      <c r="CE135" s="33"/>
      <c r="CH135" s="1"/>
      <c r="CJ135" s="34"/>
    </row>
    <row r="136" spans="83:88" s="32" customFormat="1" x14ac:dyDescent="0.3">
      <c r="CE136" s="33"/>
      <c r="CH136" s="1"/>
      <c r="CJ136" s="34"/>
    </row>
    <row r="137" spans="83:88" s="32" customFormat="1" x14ac:dyDescent="0.3">
      <c r="CE137" s="33"/>
      <c r="CH137" s="1"/>
      <c r="CJ137" s="34"/>
    </row>
    <row r="138" spans="83:88" s="32" customFormat="1" x14ac:dyDescent="0.3">
      <c r="CE138" s="33"/>
      <c r="CH138" s="1"/>
      <c r="CJ138" s="34"/>
    </row>
    <row r="139" spans="83:88" s="32" customFormat="1" x14ac:dyDescent="0.3">
      <c r="CE139" s="33"/>
      <c r="CH139" s="1"/>
      <c r="CJ139" s="34"/>
    </row>
    <row r="140" spans="83:88" s="32" customFormat="1" x14ac:dyDescent="0.3">
      <c r="CE140" s="33"/>
      <c r="CH140" s="1"/>
      <c r="CJ140" s="34"/>
    </row>
    <row r="141" spans="83:88" s="32" customFormat="1" x14ac:dyDescent="0.3">
      <c r="CE141" s="33"/>
      <c r="CH141" s="1"/>
      <c r="CJ141" s="34"/>
    </row>
    <row r="142" spans="83:88" s="32" customFormat="1" x14ac:dyDescent="0.3">
      <c r="CE142" s="33"/>
      <c r="CH142" s="1"/>
      <c r="CJ142" s="34"/>
    </row>
    <row r="143" spans="83:88" s="32" customFormat="1" x14ac:dyDescent="0.3">
      <c r="CE143" s="33"/>
      <c r="CH143" s="1"/>
      <c r="CJ143" s="34"/>
    </row>
    <row r="144" spans="83:88" s="32" customFormat="1" x14ac:dyDescent="0.3">
      <c r="CE144" s="33"/>
      <c r="CH144" s="1"/>
      <c r="CJ144" s="34"/>
    </row>
    <row r="145" spans="83:88" s="32" customFormat="1" x14ac:dyDescent="0.3">
      <c r="CE145" s="33"/>
      <c r="CH145" s="1"/>
      <c r="CJ145" s="34"/>
    </row>
    <row r="146" spans="83:88" s="32" customFormat="1" x14ac:dyDescent="0.3">
      <c r="CE146" s="33"/>
      <c r="CH146" s="1"/>
      <c r="CJ146" s="34"/>
    </row>
    <row r="147" spans="83:88" s="32" customFormat="1" x14ac:dyDescent="0.3">
      <c r="CE147" s="33"/>
      <c r="CH147" s="1"/>
      <c r="CJ147" s="34"/>
    </row>
    <row r="148" spans="83:88" s="32" customFormat="1" x14ac:dyDescent="0.3">
      <c r="CE148" s="33"/>
      <c r="CH148" s="1"/>
      <c r="CJ148" s="34"/>
    </row>
    <row r="149" spans="83:88" s="32" customFormat="1" x14ac:dyDescent="0.3">
      <c r="CE149" s="33"/>
      <c r="CH149" s="1"/>
      <c r="CJ149" s="34"/>
    </row>
    <row r="150" spans="83:88" s="32" customFormat="1" x14ac:dyDescent="0.3">
      <c r="CE150" s="33"/>
      <c r="CH150" s="1"/>
      <c r="CJ150" s="34"/>
    </row>
    <row r="151" spans="83:88" s="32" customFormat="1" x14ac:dyDescent="0.3">
      <c r="CE151" s="33"/>
      <c r="CH151" s="1"/>
      <c r="CJ151" s="34"/>
    </row>
    <row r="152" spans="83:88" s="32" customFormat="1" x14ac:dyDescent="0.3">
      <c r="CE152" s="33"/>
      <c r="CH152" s="1"/>
      <c r="CJ152" s="34"/>
    </row>
    <row r="153" spans="83:88" s="32" customFormat="1" x14ac:dyDescent="0.3">
      <c r="CE153" s="33"/>
      <c r="CH153" s="1"/>
      <c r="CJ153" s="34"/>
    </row>
    <row r="154" spans="83:88" s="32" customFormat="1" x14ac:dyDescent="0.3">
      <c r="CE154" s="33"/>
      <c r="CH154" s="1"/>
      <c r="CJ154" s="34"/>
    </row>
    <row r="155" spans="83:88" s="32" customFormat="1" x14ac:dyDescent="0.3">
      <c r="CE155" s="33"/>
      <c r="CH155" s="1"/>
      <c r="CJ155" s="34"/>
    </row>
  </sheetData>
  <sheetProtection selectLockedCells="1"/>
  <mergeCells count="68">
    <mergeCell ref="CB46:CG46"/>
    <mergeCell ref="BS52:BT52"/>
    <mergeCell ref="BY52:BZ52"/>
    <mergeCell ref="BM52:BN52"/>
    <mergeCell ref="A17:F17"/>
    <mergeCell ref="BC17:BH17"/>
    <mergeCell ref="BI17:BN17"/>
    <mergeCell ref="AW17:BB17"/>
    <mergeCell ref="AW18:BB18"/>
    <mergeCell ref="G17:L17"/>
    <mergeCell ref="Y18:AD18"/>
    <mergeCell ref="AK18:AP18"/>
    <mergeCell ref="Y17:AD17"/>
    <mergeCell ref="BI18:BN18"/>
    <mergeCell ref="S17:X17"/>
    <mergeCell ref="G18:L18"/>
    <mergeCell ref="S18:X18"/>
    <mergeCell ref="AE18:AJ18"/>
    <mergeCell ref="BC18:BH18"/>
    <mergeCell ref="A18:F18"/>
    <mergeCell ref="M18:R18"/>
    <mergeCell ref="AO52:AP52"/>
    <mergeCell ref="AU52:AV52"/>
    <mergeCell ref="BA52:BB52"/>
    <mergeCell ref="BG52:BH52"/>
    <mergeCell ref="E52:F52"/>
    <mergeCell ref="K52:L52"/>
    <mergeCell ref="W52:X52"/>
    <mergeCell ref="AC52:AD52"/>
    <mergeCell ref="AI52:AJ52"/>
    <mergeCell ref="Q52:R52"/>
    <mergeCell ref="BV2:BZ2"/>
    <mergeCell ref="BR2:BU2"/>
    <mergeCell ref="BU17:BZ17"/>
    <mergeCell ref="BU7:BZ7"/>
    <mergeCell ref="BO18:BT18"/>
    <mergeCell ref="BO16:BQ16"/>
    <mergeCell ref="BU9:BZ9"/>
    <mergeCell ref="BU18:BZ18"/>
    <mergeCell ref="BO17:BT17"/>
    <mergeCell ref="BU16:BW16"/>
    <mergeCell ref="BH8:BT10"/>
    <mergeCell ref="BI16:BK16"/>
    <mergeCell ref="CB37:CG37"/>
    <mergeCell ref="A1:BZ1"/>
    <mergeCell ref="BN5:BT5"/>
    <mergeCell ref="BN7:BT7"/>
    <mergeCell ref="BU3:BZ3"/>
    <mergeCell ref="BU5:BZ5"/>
    <mergeCell ref="BO3:BT3"/>
    <mergeCell ref="A7:F11"/>
    <mergeCell ref="Z7:AD11"/>
    <mergeCell ref="G7:Y14"/>
    <mergeCell ref="AE7:AW14"/>
    <mergeCell ref="AQ18:AV18"/>
    <mergeCell ref="Y16:AA16"/>
    <mergeCell ref="G16:I16"/>
    <mergeCell ref="M17:R17"/>
    <mergeCell ref="M16:O16"/>
    <mergeCell ref="S16:U16"/>
    <mergeCell ref="BC16:BE16"/>
    <mergeCell ref="AQ17:AV17"/>
    <mergeCell ref="AW16:AY16"/>
    <mergeCell ref="AK17:AP17"/>
    <mergeCell ref="AE16:AG16"/>
    <mergeCell ref="AQ16:AS16"/>
    <mergeCell ref="AE17:AJ17"/>
    <mergeCell ref="AK16:AM16"/>
  </mergeCells>
  <phoneticPr fontId="1" type="noConversion"/>
  <conditionalFormatting sqref="BL22:BM50 BL20:BL21 D20:E50">
    <cfRule type="cellIs" dxfId="192" priority="341" stopIfTrue="1" operator="equal">
      <formula>"F"</formula>
    </cfRule>
    <cfRule type="cellIs" dxfId="191" priority="342" stopIfTrue="1" operator="equal">
      <formula>"V"</formula>
    </cfRule>
  </conditionalFormatting>
  <conditionalFormatting sqref="J22:K50 J20:J21">
    <cfRule type="cellIs" dxfId="190" priority="315" stopIfTrue="1" operator="equal">
      <formula>"F"</formula>
    </cfRule>
    <cfRule type="cellIs" dxfId="189" priority="316" stopIfTrue="1" operator="equal">
      <formula>"V"</formula>
    </cfRule>
  </conditionalFormatting>
  <conditionalFormatting sqref="P22:Q50 P20:P21">
    <cfRule type="cellIs" dxfId="188" priority="313" stopIfTrue="1" operator="equal">
      <formula>"F"</formula>
    </cfRule>
    <cfRule type="cellIs" dxfId="187" priority="314" stopIfTrue="1" operator="equal">
      <formula>"V"</formula>
    </cfRule>
  </conditionalFormatting>
  <conditionalFormatting sqref="V22:W50 V20:V21">
    <cfRule type="cellIs" dxfId="186" priority="311" stopIfTrue="1" operator="equal">
      <formula>"F"</formula>
    </cfRule>
    <cfRule type="cellIs" dxfId="185" priority="312" stopIfTrue="1" operator="equal">
      <formula>"V"</formula>
    </cfRule>
  </conditionalFormatting>
  <conditionalFormatting sqref="AB20:AC50">
    <cfRule type="cellIs" dxfId="184" priority="309" stopIfTrue="1" operator="equal">
      <formula>"F"</formula>
    </cfRule>
    <cfRule type="cellIs" dxfId="183" priority="310" stopIfTrue="1" operator="equal">
      <formula>"V"</formula>
    </cfRule>
  </conditionalFormatting>
  <conditionalFormatting sqref="AH22:AI50 AH20:AH21">
    <cfRule type="cellIs" dxfId="182" priority="307" stopIfTrue="1" operator="equal">
      <formula>"F"</formula>
    </cfRule>
    <cfRule type="cellIs" dxfId="181" priority="308" stopIfTrue="1" operator="equal">
      <formula>"V"</formula>
    </cfRule>
  </conditionalFormatting>
  <conditionalFormatting sqref="AN22:AO50 AN20:AN21">
    <cfRule type="cellIs" dxfId="180" priority="305" stopIfTrue="1" operator="equal">
      <formula>"F"</formula>
    </cfRule>
    <cfRule type="cellIs" dxfId="179" priority="306" stopIfTrue="1" operator="equal">
      <formula>"V"</formula>
    </cfRule>
  </conditionalFormatting>
  <conditionalFormatting sqref="AT22:AU50 AT20:AT21">
    <cfRule type="cellIs" dxfId="178" priority="303" stopIfTrue="1" operator="equal">
      <formula>"F"</formula>
    </cfRule>
    <cfRule type="cellIs" dxfId="177" priority="304" stopIfTrue="1" operator="equal">
      <formula>"V"</formula>
    </cfRule>
  </conditionalFormatting>
  <conditionalFormatting sqref="AZ22:BA50 AZ20:AZ21">
    <cfRule type="cellIs" dxfId="176" priority="301" stopIfTrue="1" operator="equal">
      <formula>"F"</formula>
    </cfRule>
    <cfRule type="cellIs" dxfId="175" priority="302" stopIfTrue="1" operator="equal">
      <formula>"V"</formula>
    </cfRule>
  </conditionalFormatting>
  <conditionalFormatting sqref="BF22:BG50 BF20:BF21">
    <cfRule type="cellIs" dxfId="174" priority="299" stopIfTrue="1" operator="equal">
      <formula>"F"</formula>
    </cfRule>
    <cfRule type="cellIs" dxfId="173" priority="300" stopIfTrue="1" operator="equal">
      <formula>"V"</formula>
    </cfRule>
  </conditionalFormatting>
  <conditionalFormatting sqref="BR22:BS50 BR20:BR21">
    <cfRule type="cellIs" dxfId="172" priority="295" stopIfTrue="1" operator="equal">
      <formula>"F"</formula>
    </cfRule>
    <cfRule type="cellIs" dxfId="171" priority="296" stopIfTrue="1" operator="equal">
      <formula>"V"</formula>
    </cfRule>
  </conditionalFormatting>
  <conditionalFormatting sqref="BB22:BB50 BH22:BH50 BN22:BN50 BT22:BT50 AV22:AV50 F20:F50 L21:L50 R22:R50 X22:X50 AD20:AD50 AJ22:AJ50 AP22:AP50">
    <cfRule type="cellIs" dxfId="170" priority="289" operator="equal">
      <formula>"I"</formula>
    </cfRule>
  </conditionalFormatting>
  <conditionalFormatting sqref="BX22:BY50 BX20:BX21">
    <cfRule type="cellIs" dxfId="169" priority="275" stopIfTrue="1" operator="equal">
      <formula>"F"</formula>
    </cfRule>
    <cfRule type="cellIs" dxfId="168" priority="276" stopIfTrue="1" operator="equal">
      <formula>"V"</formula>
    </cfRule>
  </conditionalFormatting>
  <conditionalFormatting sqref="BZ22:BZ50">
    <cfRule type="cellIs" dxfId="167" priority="273" operator="equal">
      <formula>"I"</formula>
    </cfRule>
    <cfRule type="cellIs" dxfId="166" priority="274" operator="equal">
      <formula>"C"</formula>
    </cfRule>
  </conditionalFormatting>
  <conditionalFormatting sqref="BU9:BZ9">
    <cfRule type="expression" dxfId="165" priority="344" stopIfTrue="1">
      <formula>AND($BH$8="")</formula>
    </cfRule>
  </conditionalFormatting>
  <conditionalFormatting sqref="K19">
    <cfRule type="cellIs" dxfId="164" priority="153" stopIfTrue="1" operator="equal">
      <formula>"F"</formula>
    </cfRule>
    <cfRule type="cellIs" dxfId="163" priority="154" stopIfTrue="1" operator="equal">
      <formula>"V"</formula>
    </cfRule>
  </conditionalFormatting>
  <conditionalFormatting sqref="F20:F50">
    <cfRule type="cellIs" dxfId="162" priority="130" operator="equal">
      <formula>$AU$5="oui"</formula>
    </cfRule>
  </conditionalFormatting>
  <conditionalFormatting sqref="L22:L50 R22:R50">
    <cfRule type="cellIs" dxfId="161" priority="129" operator="equal">
      <formula>$AU$5="oui"</formula>
    </cfRule>
  </conditionalFormatting>
  <conditionalFormatting sqref="AJ22:AJ50 AP22:AP50 AV22:AV50 BB22:BB50 BH22:BH50 BN22:BN50 BT22:BT50 BZ22:BZ50 AD20:AD50">
    <cfRule type="cellIs" dxfId="160" priority="128" operator="equal">
      <formula>$AU$5="oui"</formula>
    </cfRule>
  </conditionalFormatting>
  <conditionalFormatting sqref="X22:X50">
    <cfRule type="cellIs" dxfId="159" priority="127" operator="equal">
      <formula>$AU$5="oui"</formula>
    </cfRule>
  </conditionalFormatting>
  <conditionalFormatting sqref="K20:K21">
    <cfRule type="cellIs" dxfId="158" priority="125" stopIfTrue="1" operator="equal">
      <formula>"F"</formula>
    </cfRule>
    <cfRule type="cellIs" dxfId="157" priority="126" stopIfTrue="1" operator="equal">
      <formula>"V"</formula>
    </cfRule>
  </conditionalFormatting>
  <conditionalFormatting sqref="L20:L21">
    <cfRule type="cellIs" dxfId="156" priority="123" operator="equal">
      <formula>"I"</formula>
    </cfRule>
    <cfRule type="cellIs" dxfId="155" priority="124" operator="equal">
      <formula>"C"</formula>
    </cfRule>
  </conditionalFormatting>
  <conditionalFormatting sqref="L20:L21">
    <cfRule type="cellIs" dxfId="154" priority="122" operator="equal">
      <formula>$AU$5="oui"</formula>
    </cfRule>
  </conditionalFormatting>
  <conditionalFormatting sqref="Q20:Q21">
    <cfRule type="cellIs" dxfId="153" priority="120" stopIfTrue="1" operator="equal">
      <formula>"F"</formula>
    </cfRule>
    <cfRule type="cellIs" dxfId="152" priority="121" stopIfTrue="1" operator="equal">
      <formula>"V"</formula>
    </cfRule>
  </conditionalFormatting>
  <conditionalFormatting sqref="R20:R21">
    <cfRule type="cellIs" dxfId="151" priority="118" operator="equal">
      <formula>"I"</formula>
    </cfRule>
    <cfRule type="cellIs" dxfId="150" priority="119" operator="equal">
      <formula>"C"</formula>
    </cfRule>
  </conditionalFormatting>
  <conditionalFormatting sqref="R20:R21">
    <cfRule type="cellIs" dxfId="149" priority="117" operator="equal">
      <formula>$AU$5="oui"</formula>
    </cfRule>
  </conditionalFormatting>
  <conditionalFormatting sqref="W20:W21">
    <cfRule type="cellIs" dxfId="148" priority="115" stopIfTrue="1" operator="equal">
      <formula>"F"</formula>
    </cfRule>
    <cfRule type="cellIs" dxfId="147" priority="116" stopIfTrue="1" operator="equal">
      <formula>"V"</formula>
    </cfRule>
  </conditionalFormatting>
  <conditionalFormatting sqref="X20:X21">
    <cfRule type="cellIs" dxfId="146" priority="113" operator="equal">
      <formula>"I"</formula>
    </cfRule>
    <cfRule type="cellIs" dxfId="145" priority="114" operator="equal">
      <formula>"C"</formula>
    </cfRule>
  </conditionalFormatting>
  <conditionalFormatting sqref="X20:X21">
    <cfRule type="cellIs" dxfId="144" priority="112" operator="equal">
      <formula>$AU$5="oui"</formula>
    </cfRule>
  </conditionalFormatting>
  <conditionalFormatting sqref="AI20:AI21">
    <cfRule type="cellIs" dxfId="143" priority="110" stopIfTrue="1" operator="equal">
      <formula>"F"</formula>
    </cfRule>
    <cfRule type="cellIs" dxfId="142" priority="111" stopIfTrue="1" operator="equal">
      <formula>"V"</formula>
    </cfRule>
  </conditionalFormatting>
  <conditionalFormatting sqref="AJ20:AJ21">
    <cfRule type="cellIs" dxfId="141" priority="108" operator="equal">
      <formula>"I"</formula>
    </cfRule>
    <cfRule type="cellIs" dxfId="140" priority="109" operator="equal">
      <formula>"C"</formula>
    </cfRule>
  </conditionalFormatting>
  <conditionalFormatting sqref="AJ20:AJ21">
    <cfRule type="cellIs" dxfId="139" priority="107" operator="equal">
      <formula>$AU$5="oui"</formula>
    </cfRule>
  </conditionalFormatting>
  <conditionalFormatting sqref="AO20:AO21">
    <cfRule type="cellIs" dxfId="138" priority="105" stopIfTrue="1" operator="equal">
      <formula>"F"</formula>
    </cfRule>
    <cfRule type="cellIs" dxfId="137" priority="106" stopIfTrue="1" operator="equal">
      <formula>"V"</formula>
    </cfRule>
  </conditionalFormatting>
  <conditionalFormatting sqref="AP20:AP21">
    <cfRule type="cellIs" dxfId="136" priority="103" operator="equal">
      <formula>"I"</formula>
    </cfRule>
    <cfRule type="cellIs" dxfId="135" priority="104" operator="equal">
      <formula>"C"</formula>
    </cfRule>
  </conditionalFormatting>
  <conditionalFormatting sqref="AP20:AP21">
    <cfRule type="cellIs" dxfId="134" priority="102" operator="equal">
      <formula>$AU$5="oui"</formula>
    </cfRule>
  </conditionalFormatting>
  <conditionalFormatting sqref="AU20:AU21">
    <cfRule type="cellIs" dxfId="133" priority="100" stopIfTrue="1" operator="equal">
      <formula>"F"</formula>
    </cfRule>
    <cfRule type="cellIs" dxfId="132" priority="101" stopIfTrue="1" operator="equal">
      <formula>"V"</formula>
    </cfRule>
  </conditionalFormatting>
  <conditionalFormatting sqref="AV20:AV21">
    <cfRule type="cellIs" dxfId="131" priority="98" operator="equal">
      <formula>"I"</formula>
    </cfRule>
    <cfRule type="cellIs" dxfId="130" priority="99" operator="equal">
      <formula>"C"</formula>
    </cfRule>
  </conditionalFormatting>
  <conditionalFormatting sqref="AV20:AV21">
    <cfRule type="cellIs" dxfId="129" priority="97" operator="equal">
      <formula>$AU$5="oui"</formula>
    </cfRule>
  </conditionalFormatting>
  <conditionalFormatting sqref="BA20:BA21">
    <cfRule type="cellIs" dxfId="128" priority="95" stopIfTrue="1" operator="equal">
      <formula>"F"</formula>
    </cfRule>
    <cfRule type="cellIs" dxfId="127" priority="96" stopIfTrue="1" operator="equal">
      <formula>"V"</formula>
    </cfRule>
  </conditionalFormatting>
  <conditionalFormatting sqref="BB20:BB21">
    <cfRule type="cellIs" dxfId="126" priority="93" operator="equal">
      <formula>"I"</formula>
    </cfRule>
    <cfRule type="cellIs" dxfId="125" priority="94" operator="equal">
      <formula>"C"</formula>
    </cfRule>
  </conditionalFormatting>
  <conditionalFormatting sqref="BB20:BB21">
    <cfRule type="cellIs" dxfId="124" priority="92" operator="equal">
      <formula>$AU$5="oui"</formula>
    </cfRule>
  </conditionalFormatting>
  <conditionalFormatting sqref="BG20:BG21">
    <cfRule type="cellIs" dxfId="123" priority="90" stopIfTrue="1" operator="equal">
      <formula>"F"</formula>
    </cfRule>
    <cfRule type="cellIs" dxfId="122" priority="91" stopIfTrue="1" operator="equal">
      <formula>"V"</formula>
    </cfRule>
  </conditionalFormatting>
  <conditionalFormatting sqref="BH20:BH21">
    <cfRule type="cellIs" dxfId="121" priority="88" operator="equal">
      <formula>"I"</formula>
    </cfRule>
    <cfRule type="cellIs" dxfId="120" priority="89" operator="equal">
      <formula>"C"</formula>
    </cfRule>
  </conditionalFormatting>
  <conditionalFormatting sqref="BH20:BH21">
    <cfRule type="cellIs" dxfId="119" priority="87" operator="equal">
      <formula>$AU$5="oui"</formula>
    </cfRule>
  </conditionalFormatting>
  <conditionalFormatting sqref="BM20:BM21">
    <cfRule type="cellIs" dxfId="118" priority="85" stopIfTrue="1" operator="equal">
      <formula>"F"</formula>
    </cfRule>
    <cfRule type="cellIs" dxfId="117" priority="86" stopIfTrue="1" operator="equal">
      <formula>"V"</formula>
    </cfRule>
  </conditionalFormatting>
  <conditionalFormatting sqref="BN20:BN21">
    <cfRule type="cellIs" dxfId="116" priority="83" operator="equal">
      <formula>"I"</formula>
    </cfRule>
    <cfRule type="cellIs" dxfId="115" priority="84" operator="equal">
      <formula>"C"</formula>
    </cfRule>
  </conditionalFormatting>
  <conditionalFormatting sqref="BN20:BN21">
    <cfRule type="cellIs" dxfId="114" priority="82" operator="equal">
      <formula>$AU$5="oui"</formula>
    </cfRule>
  </conditionalFormatting>
  <conditionalFormatting sqref="BS20:BS21">
    <cfRule type="cellIs" dxfId="113" priority="80" stopIfTrue="1" operator="equal">
      <formula>"F"</formula>
    </cfRule>
    <cfRule type="cellIs" dxfId="112" priority="81" stopIfTrue="1" operator="equal">
      <formula>"V"</formula>
    </cfRule>
  </conditionalFormatting>
  <conditionalFormatting sqref="BT20:BT21">
    <cfRule type="cellIs" dxfId="111" priority="78" operator="equal">
      <formula>"I"</formula>
    </cfRule>
    <cfRule type="cellIs" dxfId="110" priority="79" operator="equal">
      <formula>"C"</formula>
    </cfRule>
  </conditionalFormatting>
  <conditionalFormatting sqref="BT20:BT21">
    <cfRule type="cellIs" dxfId="109" priority="77" operator="equal">
      <formula>$AU$5="oui"</formula>
    </cfRule>
  </conditionalFormatting>
  <conditionalFormatting sqref="BY20:BY21">
    <cfRule type="cellIs" dxfId="108" priority="75" stopIfTrue="1" operator="equal">
      <formula>"F"</formula>
    </cfRule>
    <cfRule type="cellIs" dxfId="107" priority="76" stopIfTrue="1" operator="equal">
      <formula>"V"</formula>
    </cfRule>
  </conditionalFormatting>
  <conditionalFormatting sqref="BZ20:BZ21">
    <cfRule type="cellIs" dxfId="106" priority="73" operator="equal">
      <formula>"I"</formula>
    </cfRule>
    <cfRule type="cellIs" dxfId="105" priority="74" operator="equal">
      <formula>"C"</formula>
    </cfRule>
  </conditionalFormatting>
  <conditionalFormatting sqref="BZ20:BZ21">
    <cfRule type="cellIs" dxfId="104" priority="72" operator="equal">
      <formula>$AU$5="oui"</formula>
    </cfRule>
  </conditionalFormatting>
  <conditionalFormatting sqref="BA20:BB50 BG20:BH50 BM20:BN50 BS20:BT50 AU20:AV50 E20:F50 K20:L50 Q20:R50 W20:X50 AC20:AD50 AI20:AJ50 AO20:AP50">
    <cfRule type="cellIs" dxfId="103" priority="292" operator="equal">
      <formula>"C"</formula>
    </cfRule>
  </conditionalFormatting>
  <conditionalFormatting sqref="K21:K32">
    <cfRule type="cellIs" dxfId="102" priority="70" stopIfTrue="1" operator="equal">
      <formula>"F"</formula>
    </cfRule>
    <cfRule type="cellIs" dxfId="101" priority="71" stopIfTrue="1" operator="equal">
      <formula>"V"</formula>
    </cfRule>
  </conditionalFormatting>
  <conditionalFormatting sqref="L21:L32">
    <cfRule type="cellIs" dxfId="100" priority="69" operator="equal">
      <formula>$AU$5="oui"</formula>
    </cfRule>
  </conditionalFormatting>
  <conditionalFormatting sqref="K22">
    <cfRule type="cellIs" dxfId="99" priority="67" stopIfTrue="1" operator="equal">
      <formula>"F"</formula>
    </cfRule>
    <cfRule type="cellIs" dxfId="98" priority="68" stopIfTrue="1" operator="equal">
      <formula>"V"</formula>
    </cfRule>
  </conditionalFormatting>
  <conditionalFormatting sqref="L22">
    <cfRule type="cellIs" dxfId="97" priority="66" operator="equal">
      <formula>$AU$5="oui"</formula>
    </cfRule>
  </conditionalFormatting>
  <conditionalFormatting sqref="Q22">
    <cfRule type="cellIs" dxfId="96" priority="64" stopIfTrue="1" operator="equal">
      <formula>"F"</formula>
    </cfRule>
    <cfRule type="cellIs" dxfId="95" priority="65" stopIfTrue="1" operator="equal">
      <formula>"V"</formula>
    </cfRule>
  </conditionalFormatting>
  <conditionalFormatting sqref="R22">
    <cfRule type="cellIs" dxfId="94" priority="63" operator="equal">
      <formula>$AU$5="oui"</formula>
    </cfRule>
  </conditionalFormatting>
  <conditionalFormatting sqref="W22">
    <cfRule type="cellIs" dxfId="93" priority="61" stopIfTrue="1" operator="equal">
      <formula>"F"</formula>
    </cfRule>
    <cfRule type="cellIs" dxfId="92" priority="62" stopIfTrue="1" operator="equal">
      <formula>"V"</formula>
    </cfRule>
  </conditionalFormatting>
  <conditionalFormatting sqref="X22">
    <cfRule type="cellIs" dxfId="91" priority="60" operator="equal">
      <formula>$AU$5="oui"</formula>
    </cfRule>
  </conditionalFormatting>
  <conditionalFormatting sqref="AC22">
    <cfRule type="cellIs" dxfId="90" priority="58" stopIfTrue="1" operator="equal">
      <formula>"F"</formula>
    </cfRule>
    <cfRule type="cellIs" dxfId="89" priority="59" stopIfTrue="1" operator="equal">
      <formula>"V"</formula>
    </cfRule>
  </conditionalFormatting>
  <conditionalFormatting sqref="AD22">
    <cfRule type="cellIs" dxfId="88" priority="57" operator="equal">
      <formula>$AU$5="oui"</formula>
    </cfRule>
  </conditionalFormatting>
  <conditionalFormatting sqref="AI22">
    <cfRule type="cellIs" dxfId="87" priority="55" stopIfTrue="1" operator="equal">
      <formula>"F"</formula>
    </cfRule>
    <cfRule type="cellIs" dxfId="86" priority="56" stopIfTrue="1" operator="equal">
      <formula>"V"</formula>
    </cfRule>
  </conditionalFormatting>
  <conditionalFormatting sqref="AJ22">
    <cfRule type="cellIs" dxfId="85" priority="54" operator="equal">
      <formula>$AU$5="oui"</formula>
    </cfRule>
  </conditionalFormatting>
  <conditionalFormatting sqref="AO22">
    <cfRule type="cellIs" dxfId="84" priority="52" stopIfTrue="1" operator="equal">
      <formula>"F"</formula>
    </cfRule>
    <cfRule type="cellIs" dxfId="83" priority="53" stopIfTrue="1" operator="equal">
      <formula>"V"</formula>
    </cfRule>
  </conditionalFormatting>
  <conditionalFormatting sqref="AP22">
    <cfRule type="cellIs" dxfId="82" priority="51" operator="equal">
      <formula>$AU$5="oui"</formula>
    </cfRule>
  </conditionalFormatting>
  <conditionalFormatting sqref="E19">
    <cfRule type="cellIs" dxfId="81" priority="49" stopIfTrue="1" operator="equal">
      <formula>"F"</formula>
    </cfRule>
    <cfRule type="cellIs" dxfId="80" priority="50" stopIfTrue="1" operator="equal">
      <formula>"V"</formula>
    </cfRule>
  </conditionalFormatting>
  <conditionalFormatting sqref="F19">
    <cfRule type="cellIs" dxfId="79" priority="47" operator="equal">
      <formula>"I"</formula>
    </cfRule>
    <cfRule type="cellIs" dxfId="78" priority="48" operator="equal">
      <formula>"C"</formula>
    </cfRule>
  </conditionalFormatting>
  <conditionalFormatting sqref="L19">
    <cfRule type="cellIs" dxfId="77" priority="45" operator="equal">
      <formula>"I"</formula>
    </cfRule>
    <cfRule type="cellIs" dxfId="76" priority="46" operator="equal">
      <formula>"C"</formula>
    </cfRule>
  </conditionalFormatting>
  <conditionalFormatting sqref="Q19">
    <cfRule type="cellIs" dxfId="75" priority="43" stopIfTrue="1" operator="equal">
      <formula>"F"</formula>
    </cfRule>
    <cfRule type="cellIs" dxfId="74" priority="44" stopIfTrue="1" operator="equal">
      <formula>"V"</formula>
    </cfRule>
  </conditionalFormatting>
  <conditionalFormatting sqref="R19">
    <cfRule type="cellIs" dxfId="73" priority="41" operator="equal">
      <formula>"I"</formula>
    </cfRule>
    <cfRule type="cellIs" dxfId="72" priority="42" operator="equal">
      <formula>"C"</formula>
    </cfRule>
  </conditionalFormatting>
  <conditionalFormatting sqref="W19">
    <cfRule type="cellIs" dxfId="71" priority="39" stopIfTrue="1" operator="equal">
      <formula>"F"</formula>
    </cfRule>
    <cfRule type="cellIs" dxfId="70" priority="40" stopIfTrue="1" operator="equal">
      <formula>"V"</formula>
    </cfRule>
  </conditionalFormatting>
  <conditionalFormatting sqref="X19">
    <cfRule type="cellIs" dxfId="69" priority="37" operator="equal">
      <formula>"I"</formula>
    </cfRule>
    <cfRule type="cellIs" dxfId="68" priority="38" operator="equal">
      <formula>"C"</formula>
    </cfRule>
  </conditionalFormatting>
  <conditionalFormatting sqref="AC19">
    <cfRule type="cellIs" dxfId="67" priority="35" stopIfTrue="1" operator="equal">
      <formula>"F"</formula>
    </cfRule>
    <cfRule type="cellIs" dxfId="66" priority="36" stopIfTrue="1" operator="equal">
      <formula>"V"</formula>
    </cfRule>
  </conditionalFormatting>
  <conditionalFormatting sqref="AD19">
    <cfRule type="cellIs" dxfId="65" priority="33" operator="equal">
      <formula>"I"</formula>
    </cfRule>
    <cfRule type="cellIs" dxfId="64" priority="34" operator="equal">
      <formula>"C"</formula>
    </cfRule>
  </conditionalFormatting>
  <conditionalFormatting sqref="AI19">
    <cfRule type="cellIs" dxfId="63" priority="31" stopIfTrue="1" operator="equal">
      <formula>"F"</formula>
    </cfRule>
    <cfRule type="cellIs" dxfId="62" priority="32" stopIfTrue="1" operator="equal">
      <formula>"V"</formula>
    </cfRule>
  </conditionalFormatting>
  <conditionalFormatting sqref="AJ19">
    <cfRule type="cellIs" dxfId="61" priority="29" operator="equal">
      <formula>"I"</formula>
    </cfRule>
    <cfRule type="cellIs" dxfId="60" priority="30" operator="equal">
      <formula>"C"</formula>
    </cfRule>
  </conditionalFormatting>
  <conditionalFormatting sqref="AO19">
    <cfRule type="cellIs" dxfId="59" priority="27" stopIfTrue="1" operator="equal">
      <formula>"F"</formula>
    </cfRule>
    <cfRule type="cellIs" dxfId="58" priority="28" stopIfTrue="1" operator="equal">
      <formula>"V"</formula>
    </cfRule>
  </conditionalFormatting>
  <conditionalFormatting sqref="AP19">
    <cfRule type="cellIs" dxfId="57" priority="25" operator="equal">
      <formula>"I"</formula>
    </cfRule>
    <cfRule type="cellIs" dxfId="56" priority="26" operator="equal">
      <formula>"C"</formula>
    </cfRule>
  </conditionalFormatting>
  <conditionalFormatting sqref="AU19">
    <cfRule type="cellIs" dxfId="55" priority="23" stopIfTrue="1" operator="equal">
      <formula>"F"</formula>
    </cfRule>
    <cfRule type="cellIs" dxfId="54" priority="24" stopIfTrue="1" operator="equal">
      <formula>"V"</formula>
    </cfRule>
  </conditionalFormatting>
  <conditionalFormatting sqref="AV19">
    <cfRule type="cellIs" dxfId="53" priority="21" operator="equal">
      <formula>"I"</formula>
    </cfRule>
    <cfRule type="cellIs" dxfId="52" priority="22" operator="equal">
      <formula>"C"</formula>
    </cfRule>
  </conditionalFormatting>
  <conditionalFormatting sqref="BA19">
    <cfRule type="cellIs" dxfId="51" priority="19" stopIfTrue="1" operator="equal">
      <formula>"F"</formula>
    </cfRule>
    <cfRule type="cellIs" dxfId="50" priority="20" stopIfTrue="1" operator="equal">
      <formula>"V"</formula>
    </cfRule>
  </conditionalFormatting>
  <conditionalFormatting sqref="BB19">
    <cfRule type="cellIs" dxfId="49" priority="17" operator="equal">
      <formula>"I"</formula>
    </cfRule>
    <cfRule type="cellIs" dxfId="48" priority="18" operator="equal">
      <formula>"C"</formula>
    </cfRule>
  </conditionalFormatting>
  <conditionalFormatting sqref="BG19">
    <cfRule type="cellIs" dxfId="47" priority="15" stopIfTrue="1" operator="equal">
      <formula>"F"</formula>
    </cfRule>
    <cfRule type="cellIs" dxfId="46" priority="16" stopIfTrue="1" operator="equal">
      <formula>"V"</formula>
    </cfRule>
  </conditionalFormatting>
  <conditionalFormatting sqref="BH19">
    <cfRule type="cellIs" dxfId="45" priority="13" operator="equal">
      <formula>"I"</formula>
    </cfRule>
    <cfRule type="cellIs" dxfId="44" priority="14" operator="equal">
      <formula>"C"</formula>
    </cfRule>
  </conditionalFormatting>
  <conditionalFormatting sqref="BM19">
    <cfRule type="cellIs" dxfId="43" priority="11" stopIfTrue="1" operator="equal">
      <formula>"F"</formula>
    </cfRule>
    <cfRule type="cellIs" dxfId="42" priority="12" stopIfTrue="1" operator="equal">
      <formula>"V"</formula>
    </cfRule>
  </conditionalFormatting>
  <conditionalFormatting sqref="BN19">
    <cfRule type="cellIs" dxfId="41" priority="9" operator="equal">
      <formula>"I"</formula>
    </cfRule>
    <cfRule type="cellIs" dxfId="40" priority="10" operator="equal">
      <formula>"C"</formula>
    </cfRule>
  </conditionalFormatting>
  <conditionalFormatting sqref="BS19">
    <cfRule type="cellIs" dxfId="39" priority="7" stopIfTrue="1" operator="equal">
      <formula>"F"</formula>
    </cfRule>
    <cfRule type="cellIs" dxfId="38" priority="8" stopIfTrue="1" operator="equal">
      <formula>"V"</formula>
    </cfRule>
  </conditionalFormatting>
  <conditionalFormatting sqref="BT19">
    <cfRule type="cellIs" dxfId="37" priority="5" operator="equal">
      <formula>"I"</formula>
    </cfRule>
    <cfRule type="cellIs" dxfId="36" priority="6" operator="equal">
      <formula>"C"</formula>
    </cfRule>
  </conditionalFormatting>
  <conditionalFormatting sqref="BY19">
    <cfRule type="cellIs" dxfId="35" priority="3" stopIfTrue="1" operator="equal">
      <formula>"F"</formula>
    </cfRule>
    <cfRule type="cellIs" dxfId="34" priority="4" stopIfTrue="1" operator="equal">
      <formula>"V"</formula>
    </cfRule>
  </conditionalFormatting>
  <conditionalFormatting sqref="BZ19">
    <cfRule type="cellIs" dxfId="33" priority="1" operator="equal">
      <formula>"I"</formula>
    </cfRule>
    <cfRule type="cellIs" dxfId="32" priority="2" operator="equal">
      <formula>"C"</formula>
    </cfRule>
  </conditionalFormatting>
  <dataValidations count="3">
    <dataValidation type="date" errorStyle="warning" allowBlank="1" showInputMessage="1" showErrorMessage="1" errorTitle="format de la date" error="saisir la date sous le format_x000a_jj/mm/aaaa" promptTitle="format de la date" prompt="saisir la date sous le format_x000a_jj/mm/aaaa" sqref="BO3">
      <formula1>41275</formula1>
      <formula2>73415</formula2>
    </dataValidation>
    <dataValidation type="list" allowBlank="1" showInputMessage="1" showErrorMessage="1" sqref="AP3:AW3">
      <formula1>contrat</formula1>
    </dataValidation>
    <dataValidation type="list" allowBlank="1" showInputMessage="1" showErrorMessage="1" sqref="G3">
      <formula1>REGION</formula1>
    </dataValidation>
  </dataValidations>
  <printOptions horizontalCentered="1" verticalCentered="1"/>
  <pageMargins left="0.19685039370078741" right="0.19685039370078741" top="0.19685039370078741" bottom="0.19685039370078741" header="0" footer="0"/>
  <pageSetup paperSize="9" scale="51" orientation="landscape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#REF!</xm:f>
          </x14:formula1>
          <xm:sqref>CD10</xm:sqref>
        </x14:dataValidation>
        <x14:dataValidation type="list" allowBlank="1" showInputMessage="1" showErrorMessage="1">
          <x14:formula1>
            <xm:f>'Vacances scolaires'!$B$1:$D$1</xm:f>
          </x14:formula1>
          <xm:sqref>CD5</xm:sqref>
        </x14:dataValidation>
        <x14:dataValidation type="list" allowBlank="1" showInputMessage="1" showErrorMessage="1">
          <x14:formula1>
            <xm:f>#REF!</xm:f>
          </x14:formula1>
          <xm:sqref>AU5:AV5</xm:sqref>
        </x14:dataValidation>
        <x14:dataValidation type="list" allowBlank="1" showInputMessage="1" showErrorMessage="1">
          <x14:formula1>
            <xm:f>#REF!</xm:f>
          </x14:formula1>
          <xm:sqref>BC5:BM5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1623"/>
  <sheetViews>
    <sheetView workbookViewId="0">
      <selection activeCell="E1247" sqref="E1247"/>
    </sheetView>
  </sheetViews>
  <sheetFormatPr baseColWidth="10" defaultRowHeight="12.5" x14ac:dyDescent="0.25"/>
  <cols>
    <col min="1" max="1" width="25.54296875" style="99" bestFit="1" customWidth="1"/>
  </cols>
  <sheetData>
    <row r="1" spans="1:4" x14ac:dyDescent="0.25">
      <c r="B1" t="s">
        <v>23</v>
      </c>
      <c r="C1" t="s">
        <v>24</v>
      </c>
      <c r="D1" t="s">
        <v>25</v>
      </c>
    </row>
    <row r="2" spans="1:4" x14ac:dyDescent="0.25">
      <c r="A2" s="99">
        <v>44562</v>
      </c>
      <c r="B2" s="36" t="s">
        <v>19</v>
      </c>
      <c r="C2" s="36" t="s">
        <v>19</v>
      </c>
      <c r="D2" s="36" t="s">
        <v>19</v>
      </c>
    </row>
    <row r="3" spans="1:4" x14ac:dyDescent="0.25">
      <c r="A3" s="99">
        <v>44563</v>
      </c>
      <c r="B3" s="36" t="s">
        <v>19</v>
      </c>
      <c r="C3" s="36" t="s">
        <v>19</v>
      </c>
      <c r="D3" s="36" t="s">
        <v>19</v>
      </c>
    </row>
    <row r="4" spans="1:4" x14ac:dyDescent="0.25">
      <c r="A4" s="99">
        <v>44564</v>
      </c>
      <c r="B4" s="36" t="s">
        <v>32</v>
      </c>
      <c r="C4" s="36" t="s">
        <v>32</v>
      </c>
      <c r="D4" s="36" t="s">
        <v>32</v>
      </c>
    </row>
    <row r="5" spans="1:4" x14ac:dyDescent="0.25">
      <c r="A5" s="99">
        <v>44565</v>
      </c>
      <c r="B5" t="s">
        <v>32</v>
      </c>
      <c r="C5" t="s">
        <v>32</v>
      </c>
      <c r="D5" t="s">
        <v>32</v>
      </c>
    </row>
    <row r="6" spans="1:4" x14ac:dyDescent="0.25">
      <c r="A6" s="99">
        <v>44566</v>
      </c>
      <c r="B6" t="s">
        <v>32</v>
      </c>
      <c r="C6" t="s">
        <v>32</v>
      </c>
      <c r="D6" t="s">
        <v>32</v>
      </c>
    </row>
    <row r="7" spans="1:4" x14ac:dyDescent="0.25">
      <c r="A7" s="99">
        <v>44567</v>
      </c>
      <c r="B7" t="s">
        <v>32</v>
      </c>
      <c r="C7" t="s">
        <v>32</v>
      </c>
      <c r="D7" t="s">
        <v>32</v>
      </c>
    </row>
    <row r="8" spans="1:4" x14ac:dyDescent="0.25">
      <c r="A8" s="99">
        <v>44568</v>
      </c>
      <c r="B8" t="s">
        <v>32</v>
      </c>
      <c r="C8" t="s">
        <v>32</v>
      </c>
      <c r="D8" t="s">
        <v>32</v>
      </c>
    </row>
    <row r="9" spans="1:4" x14ac:dyDescent="0.25">
      <c r="A9" s="99">
        <v>44569</v>
      </c>
      <c r="B9" t="s">
        <v>32</v>
      </c>
      <c r="C9" t="s">
        <v>32</v>
      </c>
      <c r="D9" t="s">
        <v>32</v>
      </c>
    </row>
    <row r="10" spans="1:4" x14ac:dyDescent="0.25">
      <c r="A10" s="99">
        <v>44570</v>
      </c>
      <c r="B10" t="s">
        <v>32</v>
      </c>
      <c r="C10" t="s">
        <v>32</v>
      </c>
      <c r="D10" t="s">
        <v>32</v>
      </c>
    </row>
    <row r="11" spans="1:4" x14ac:dyDescent="0.25">
      <c r="A11" s="99">
        <v>44571</v>
      </c>
      <c r="B11" t="s">
        <v>32</v>
      </c>
      <c r="C11" t="s">
        <v>32</v>
      </c>
      <c r="D11" t="s">
        <v>32</v>
      </c>
    </row>
    <row r="12" spans="1:4" x14ac:dyDescent="0.25">
      <c r="A12" s="99">
        <v>44572</v>
      </c>
      <c r="B12" t="s">
        <v>32</v>
      </c>
      <c r="C12" t="s">
        <v>32</v>
      </c>
      <c r="D12" t="s">
        <v>32</v>
      </c>
    </row>
    <row r="13" spans="1:4" x14ac:dyDescent="0.25">
      <c r="A13" s="99">
        <v>44573</v>
      </c>
      <c r="B13" t="s">
        <v>32</v>
      </c>
      <c r="C13" t="s">
        <v>32</v>
      </c>
      <c r="D13" t="s">
        <v>32</v>
      </c>
    </row>
    <row r="14" spans="1:4" x14ac:dyDescent="0.25">
      <c r="A14" s="99">
        <v>44574</v>
      </c>
      <c r="B14" t="s">
        <v>32</v>
      </c>
      <c r="C14" t="s">
        <v>32</v>
      </c>
      <c r="D14" t="s">
        <v>32</v>
      </c>
    </row>
    <row r="15" spans="1:4" x14ac:dyDescent="0.25">
      <c r="A15" s="99">
        <v>44575</v>
      </c>
      <c r="B15" t="s">
        <v>32</v>
      </c>
      <c r="C15" t="s">
        <v>32</v>
      </c>
      <c r="D15" t="s">
        <v>32</v>
      </c>
    </row>
    <row r="16" spans="1:4" x14ac:dyDescent="0.25">
      <c r="A16" s="99">
        <v>44576</v>
      </c>
      <c r="B16" t="s">
        <v>32</v>
      </c>
      <c r="C16" t="s">
        <v>32</v>
      </c>
      <c r="D16" t="s">
        <v>32</v>
      </c>
    </row>
    <row r="17" spans="1:4" x14ac:dyDescent="0.25">
      <c r="A17" s="99">
        <v>44577</v>
      </c>
      <c r="B17" t="s">
        <v>32</v>
      </c>
      <c r="C17" t="s">
        <v>32</v>
      </c>
      <c r="D17" t="s">
        <v>32</v>
      </c>
    </row>
    <row r="18" spans="1:4" x14ac:dyDescent="0.25">
      <c r="A18" s="99">
        <v>44578</v>
      </c>
      <c r="B18" t="s">
        <v>32</v>
      </c>
      <c r="C18" t="s">
        <v>32</v>
      </c>
      <c r="D18" t="s">
        <v>32</v>
      </c>
    </row>
    <row r="19" spans="1:4" x14ac:dyDescent="0.25">
      <c r="A19" s="99">
        <v>44579</v>
      </c>
      <c r="B19" t="s">
        <v>32</v>
      </c>
      <c r="C19" t="s">
        <v>32</v>
      </c>
      <c r="D19" t="s">
        <v>32</v>
      </c>
    </row>
    <row r="20" spans="1:4" x14ac:dyDescent="0.25">
      <c r="A20" s="99">
        <v>44580</v>
      </c>
      <c r="B20" t="s">
        <v>32</v>
      </c>
      <c r="C20" t="s">
        <v>32</v>
      </c>
      <c r="D20" t="s">
        <v>32</v>
      </c>
    </row>
    <row r="21" spans="1:4" x14ac:dyDescent="0.25">
      <c r="A21" s="99">
        <v>44581</v>
      </c>
      <c r="B21" t="s">
        <v>32</v>
      </c>
      <c r="C21" t="s">
        <v>32</v>
      </c>
      <c r="D21" t="s">
        <v>32</v>
      </c>
    </row>
    <row r="22" spans="1:4" x14ac:dyDescent="0.25">
      <c r="A22" s="99">
        <v>44582</v>
      </c>
      <c r="B22" t="s">
        <v>32</v>
      </c>
      <c r="C22" t="s">
        <v>32</v>
      </c>
      <c r="D22" t="s">
        <v>32</v>
      </c>
    </row>
    <row r="23" spans="1:4" x14ac:dyDescent="0.25">
      <c r="A23" s="99">
        <v>44583</v>
      </c>
      <c r="B23" t="s">
        <v>32</v>
      </c>
      <c r="C23" t="s">
        <v>32</v>
      </c>
      <c r="D23" t="s">
        <v>32</v>
      </c>
    </row>
    <row r="24" spans="1:4" x14ac:dyDescent="0.25">
      <c r="A24" s="99">
        <v>44584</v>
      </c>
      <c r="B24" t="s">
        <v>32</v>
      </c>
      <c r="C24" t="s">
        <v>32</v>
      </c>
      <c r="D24" t="s">
        <v>32</v>
      </c>
    </row>
    <row r="25" spans="1:4" x14ac:dyDescent="0.25">
      <c r="A25" s="99">
        <v>44585</v>
      </c>
      <c r="B25" t="s">
        <v>32</v>
      </c>
      <c r="C25" t="s">
        <v>32</v>
      </c>
      <c r="D25" t="s">
        <v>32</v>
      </c>
    </row>
    <row r="26" spans="1:4" x14ac:dyDescent="0.25">
      <c r="A26" s="99">
        <v>44586</v>
      </c>
      <c r="B26" t="s">
        <v>32</v>
      </c>
      <c r="C26" t="s">
        <v>32</v>
      </c>
      <c r="D26" t="s">
        <v>32</v>
      </c>
    </row>
    <row r="27" spans="1:4" x14ac:dyDescent="0.25">
      <c r="A27" s="99">
        <v>44587</v>
      </c>
      <c r="B27" t="s">
        <v>32</v>
      </c>
      <c r="C27" t="s">
        <v>32</v>
      </c>
      <c r="D27" t="s">
        <v>32</v>
      </c>
    </row>
    <row r="28" spans="1:4" x14ac:dyDescent="0.25">
      <c r="A28" s="99">
        <v>44588</v>
      </c>
      <c r="B28" t="s">
        <v>32</v>
      </c>
      <c r="C28" t="s">
        <v>32</v>
      </c>
      <c r="D28" t="s">
        <v>32</v>
      </c>
    </row>
    <row r="29" spans="1:4" x14ac:dyDescent="0.25">
      <c r="A29" s="99">
        <v>44589</v>
      </c>
      <c r="B29" t="s">
        <v>32</v>
      </c>
      <c r="C29" t="s">
        <v>32</v>
      </c>
      <c r="D29" t="s">
        <v>32</v>
      </c>
    </row>
    <row r="30" spans="1:4" x14ac:dyDescent="0.25">
      <c r="A30" s="99">
        <v>44590</v>
      </c>
      <c r="B30" t="s">
        <v>32</v>
      </c>
      <c r="C30" t="s">
        <v>32</v>
      </c>
      <c r="D30" t="s">
        <v>32</v>
      </c>
    </row>
    <row r="31" spans="1:4" x14ac:dyDescent="0.25">
      <c r="A31" s="99">
        <v>44591</v>
      </c>
      <c r="B31" t="s">
        <v>32</v>
      </c>
      <c r="C31" t="s">
        <v>32</v>
      </c>
      <c r="D31" t="s">
        <v>32</v>
      </c>
    </row>
    <row r="32" spans="1:4" x14ac:dyDescent="0.25">
      <c r="A32" s="99">
        <v>44592</v>
      </c>
      <c r="B32" t="s">
        <v>32</v>
      </c>
      <c r="C32" t="s">
        <v>32</v>
      </c>
      <c r="D32" t="s">
        <v>32</v>
      </c>
    </row>
    <row r="33" spans="1:4" x14ac:dyDescent="0.25">
      <c r="A33" s="99">
        <v>44593</v>
      </c>
      <c r="B33" t="s">
        <v>32</v>
      </c>
      <c r="C33" t="s">
        <v>32</v>
      </c>
      <c r="D33" t="s">
        <v>32</v>
      </c>
    </row>
    <row r="34" spans="1:4" x14ac:dyDescent="0.25">
      <c r="A34" s="99">
        <v>44594</v>
      </c>
      <c r="B34" t="s">
        <v>32</v>
      </c>
      <c r="C34" t="s">
        <v>32</v>
      </c>
      <c r="D34" t="s">
        <v>32</v>
      </c>
    </row>
    <row r="35" spans="1:4" x14ac:dyDescent="0.25">
      <c r="A35" s="99">
        <v>44595</v>
      </c>
      <c r="B35" t="s">
        <v>32</v>
      </c>
      <c r="C35" t="s">
        <v>32</v>
      </c>
      <c r="D35" t="s">
        <v>32</v>
      </c>
    </row>
    <row r="36" spans="1:4" x14ac:dyDescent="0.25">
      <c r="A36" s="99">
        <v>44596</v>
      </c>
      <c r="B36" t="s">
        <v>32</v>
      </c>
      <c r="C36" t="s">
        <v>32</v>
      </c>
      <c r="D36" t="s">
        <v>32</v>
      </c>
    </row>
    <row r="37" spans="1:4" x14ac:dyDescent="0.25">
      <c r="A37" s="99">
        <v>44597</v>
      </c>
      <c r="B37" t="s">
        <v>32</v>
      </c>
      <c r="C37" t="s">
        <v>32</v>
      </c>
      <c r="D37" t="s">
        <v>32</v>
      </c>
    </row>
    <row r="38" spans="1:4" x14ac:dyDescent="0.25">
      <c r="A38" s="99">
        <v>44598</v>
      </c>
      <c r="B38" t="s">
        <v>32</v>
      </c>
      <c r="C38" t="s">
        <v>32</v>
      </c>
      <c r="D38" t="s">
        <v>32</v>
      </c>
    </row>
    <row r="39" spans="1:4" x14ac:dyDescent="0.25">
      <c r="A39" s="99">
        <v>44599</v>
      </c>
      <c r="B39" t="s">
        <v>32</v>
      </c>
      <c r="C39" t="s">
        <v>32</v>
      </c>
      <c r="D39" t="s">
        <v>32</v>
      </c>
    </row>
    <row r="40" spans="1:4" x14ac:dyDescent="0.25">
      <c r="A40" s="99">
        <v>44600</v>
      </c>
      <c r="B40" t="s">
        <v>32</v>
      </c>
      <c r="C40" t="s">
        <v>32</v>
      </c>
      <c r="D40" t="s">
        <v>32</v>
      </c>
    </row>
    <row r="41" spans="1:4" x14ac:dyDescent="0.25">
      <c r="A41" s="99">
        <v>44601</v>
      </c>
      <c r="B41" t="s">
        <v>32</v>
      </c>
      <c r="C41" t="s">
        <v>32</v>
      </c>
      <c r="D41" t="s">
        <v>32</v>
      </c>
    </row>
    <row r="42" spans="1:4" x14ac:dyDescent="0.25">
      <c r="A42" s="99">
        <v>44602</v>
      </c>
      <c r="B42" t="s">
        <v>32</v>
      </c>
      <c r="C42" t="s">
        <v>32</v>
      </c>
      <c r="D42" t="s">
        <v>32</v>
      </c>
    </row>
    <row r="43" spans="1:4" x14ac:dyDescent="0.25">
      <c r="A43" s="99">
        <v>44603</v>
      </c>
      <c r="B43" t="s">
        <v>32</v>
      </c>
      <c r="C43" t="s">
        <v>32</v>
      </c>
      <c r="D43" t="s">
        <v>32</v>
      </c>
    </row>
    <row r="44" spans="1:4" x14ac:dyDescent="0.25">
      <c r="A44" s="99">
        <v>44604</v>
      </c>
      <c r="B44" t="s">
        <v>32</v>
      </c>
      <c r="C44" t="s">
        <v>32</v>
      </c>
      <c r="D44" t="s">
        <v>32</v>
      </c>
    </row>
    <row r="45" spans="1:4" x14ac:dyDescent="0.25">
      <c r="A45" s="99">
        <v>44605</v>
      </c>
      <c r="B45" t="s">
        <v>32</v>
      </c>
      <c r="C45" t="s">
        <v>32</v>
      </c>
      <c r="D45" t="s">
        <v>32</v>
      </c>
    </row>
    <row r="46" spans="1:4" x14ac:dyDescent="0.25">
      <c r="A46" s="99">
        <v>44606</v>
      </c>
      <c r="B46" t="s">
        <v>32</v>
      </c>
      <c r="C46" t="s">
        <v>32</v>
      </c>
      <c r="D46" t="s">
        <v>32</v>
      </c>
    </row>
    <row r="47" spans="1:4" x14ac:dyDescent="0.25">
      <c r="A47" s="99">
        <v>44607</v>
      </c>
      <c r="B47" t="s">
        <v>32</v>
      </c>
      <c r="C47" t="s">
        <v>32</v>
      </c>
      <c r="D47" t="s">
        <v>32</v>
      </c>
    </row>
    <row r="48" spans="1:4" x14ac:dyDescent="0.25">
      <c r="A48" s="99">
        <v>44608</v>
      </c>
      <c r="B48" t="s">
        <v>32</v>
      </c>
      <c r="C48" t="s">
        <v>32</v>
      </c>
      <c r="D48" t="s">
        <v>32</v>
      </c>
    </row>
    <row r="49" spans="1:4" x14ac:dyDescent="0.25">
      <c r="A49" s="99">
        <v>44609</v>
      </c>
      <c r="B49" t="s">
        <v>32</v>
      </c>
      <c r="C49" t="s">
        <v>32</v>
      </c>
      <c r="D49" t="s">
        <v>32</v>
      </c>
    </row>
    <row r="50" spans="1:4" x14ac:dyDescent="0.25">
      <c r="A50" s="99">
        <v>44610</v>
      </c>
      <c r="B50" t="s">
        <v>32</v>
      </c>
      <c r="C50" t="s">
        <v>32</v>
      </c>
      <c r="D50" t="s">
        <v>32</v>
      </c>
    </row>
    <row r="51" spans="1:4" x14ac:dyDescent="0.25">
      <c r="A51" s="99">
        <v>44611</v>
      </c>
      <c r="B51" t="s">
        <v>32</v>
      </c>
      <c r="C51" t="s">
        <v>32</v>
      </c>
      <c r="D51" t="s">
        <v>32</v>
      </c>
    </row>
    <row r="52" spans="1:4" x14ac:dyDescent="0.25">
      <c r="A52" s="99">
        <v>44612</v>
      </c>
      <c r="B52" t="s">
        <v>32</v>
      </c>
      <c r="C52" t="s">
        <v>32</v>
      </c>
      <c r="D52" t="s">
        <v>32</v>
      </c>
    </row>
    <row r="53" spans="1:4" x14ac:dyDescent="0.25">
      <c r="A53" s="99">
        <v>44613</v>
      </c>
      <c r="B53" t="s">
        <v>32</v>
      </c>
      <c r="C53" t="s">
        <v>32</v>
      </c>
      <c r="D53" t="s">
        <v>32</v>
      </c>
    </row>
    <row r="54" spans="1:4" x14ac:dyDescent="0.25">
      <c r="A54" s="99">
        <v>44614</v>
      </c>
      <c r="B54" t="s">
        <v>32</v>
      </c>
      <c r="C54" t="s">
        <v>32</v>
      </c>
      <c r="D54" t="s">
        <v>32</v>
      </c>
    </row>
    <row r="55" spans="1:4" x14ac:dyDescent="0.25">
      <c r="A55" s="99">
        <v>44615</v>
      </c>
      <c r="B55" t="s">
        <v>32</v>
      </c>
      <c r="C55" t="s">
        <v>32</v>
      </c>
      <c r="D55" t="s">
        <v>32</v>
      </c>
    </row>
    <row r="56" spans="1:4" x14ac:dyDescent="0.25">
      <c r="A56" s="99">
        <v>44616</v>
      </c>
      <c r="B56" t="s">
        <v>32</v>
      </c>
      <c r="C56" t="s">
        <v>32</v>
      </c>
      <c r="D56" t="s">
        <v>32</v>
      </c>
    </row>
    <row r="57" spans="1:4" x14ac:dyDescent="0.25">
      <c r="A57" s="99">
        <v>44617</v>
      </c>
      <c r="B57" t="s">
        <v>32</v>
      </c>
      <c r="C57" t="s">
        <v>32</v>
      </c>
      <c r="D57" t="s">
        <v>32</v>
      </c>
    </row>
    <row r="58" spans="1:4" x14ac:dyDescent="0.25">
      <c r="A58" s="99">
        <v>44618</v>
      </c>
      <c r="B58" t="s">
        <v>32</v>
      </c>
      <c r="C58" t="s">
        <v>32</v>
      </c>
      <c r="D58" t="s">
        <v>32</v>
      </c>
    </row>
    <row r="59" spans="1:4" x14ac:dyDescent="0.25">
      <c r="A59" s="99">
        <v>44619</v>
      </c>
      <c r="B59" t="s">
        <v>32</v>
      </c>
      <c r="C59" t="s">
        <v>32</v>
      </c>
      <c r="D59" t="s">
        <v>32</v>
      </c>
    </row>
    <row r="60" spans="1:4" x14ac:dyDescent="0.25">
      <c r="A60" s="99">
        <v>44620</v>
      </c>
      <c r="B60" t="s">
        <v>32</v>
      </c>
      <c r="C60" t="s">
        <v>32</v>
      </c>
      <c r="D60" t="s">
        <v>32</v>
      </c>
    </row>
    <row r="61" spans="1:4" x14ac:dyDescent="0.25">
      <c r="A61" s="99">
        <v>44621</v>
      </c>
      <c r="B61" t="s">
        <v>32</v>
      </c>
      <c r="C61" t="s">
        <v>32</v>
      </c>
      <c r="D61" t="s">
        <v>32</v>
      </c>
    </row>
    <row r="62" spans="1:4" x14ac:dyDescent="0.25">
      <c r="A62" s="99">
        <v>44622</v>
      </c>
      <c r="B62" t="s">
        <v>32</v>
      </c>
      <c r="C62" t="s">
        <v>32</v>
      </c>
      <c r="D62" t="s">
        <v>32</v>
      </c>
    </row>
    <row r="63" spans="1:4" x14ac:dyDescent="0.25">
      <c r="A63" s="99">
        <v>44623</v>
      </c>
      <c r="B63" t="s">
        <v>32</v>
      </c>
      <c r="C63" t="s">
        <v>32</v>
      </c>
      <c r="D63" t="s">
        <v>32</v>
      </c>
    </row>
    <row r="64" spans="1:4" x14ac:dyDescent="0.25">
      <c r="A64" s="99">
        <v>44624</v>
      </c>
      <c r="B64" t="s">
        <v>32</v>
      </c>
      <c r="C64" t="s">
        <v>32</v>
      </c>
      <c r="D64" t="s">
        <v>32</v>
      </c>
    </row>
    <row r="65" spans="1:4" x14ac:dyDescent="0.25">
      <c r="A65" s="99">
        <v>44625</v>
      </c>
      <c r="B65" t="s">
        <v>32</v>
      </c>
      <c r="C65" t="s">
        <v>32</v>
      </c>
      <c r="D65" t="s">
        <v>32</v>
      </c>
    </row>
    <row r="66" spans="1:4" x14ac:dyDescent="0.25">
      <c r="A66" s="99">
        <v>44626</v>
      </c>
      <c r="B66" t="s">
        <v>32</v>
      </c>
      <c r="C66" t="s">
        <v>32</v>
      </c>
      <c r="D66" t="s">
        <v>32</v>
      </c>
    </row>
    <row r="67" spans="1:4" x14ac:dyDescent="0.25">
      <c r="A67" s="99">
        <v>44627</v>
      </c>
      <c r="B67" t="s">
        <v>32</v>
      </c>
      <c r="C67" t="s">
        <v>32</v>
      </c>
      <c r="D67" t="s">
        <v>32</v>
      </c>
    </row>
    <row r="68" spans="1:4" x14ac:dyDescent="0.25">
      <c r="A68" s="99">
        <v>44628</v>
      </c>
      <c r="B68" t="s">
        <v>32</v>
      </c>
      <c r="C68" t="s">
        <v>32</v>
      </c>
      <c r="D68" t="s">
        <v>32</v>
      </c>
    </row>
    <row r="69" spans="1:4" x14ac:dyDescent="0.25">
      <c r="A69" s="99">
        <v>44629</v>
      </c>
      <c r="B69" t="s">
        <v>32</v>
      </c>
      <c r="C69" t="s">
        <v>32</v>
      </c>
      <c r="D69" t="s">
        <v>32</v>
      </c>
    </row>
    <row r="70" spans="1:4" x14ac:dyDescent="0.25">
      <c r="A70" s="99">
        <v>44630</v>
      </c>
      <c r="B70" t="s">
        <v>32</v>
      </c>
      <c r="C70" t="s">
        <v>32</v>
      </c>
      <c r="D70" t="s">
        <v>32</v>
      </c>
    </row>
    <row r="71" spans="1:4" x14ac:dyDescent="0.25">
      <c r="A71" s="99">
        <v>44631</v>
      </c>
      <c r="B71" t="s">
        <v>32</v>
      </c>
      <c r="C71" t="s">
        <v>32</v>
      </c>
      <c r="D71" t="s">
        <v>32</v>
      </c>
    </row>
    <row r="72" spans="1:4" x14ac:dyDescent="0.25">
      <c r="A72" s="99">
        <v>44632</v>
      </c>
      <c r="B72" t="s">
        <v>32</v>
      </c>
      <c r="C72" t="s">
        <v>32</v>
      </c>
      <c r="D72" t="s">
        <v>32</v>
      </c>
    </row>
    <row r="73" spans="1:4" x14ac:dyDescent="0.25">
      <c r="A73" s="99">
        <v>44633</v>
      </c>
      <c r="B73" t="s">
        <v>32</v>
      </c>
      <c r="C73" t="s">
        <v>32</v>
      </c>
      <c r="D73" t="s">
        <v>32</v>
      </c>
    </row>
    <row r="74" spans="1:4" x14ac:dyDescent="0.25">
      <c r="A74" s="99">
        <v>44634</v>
      </c>
      <c r="B74" t="s">
        <v>32</v>
      </c>
      <c r="C74" t="s">
        <v>32</v>
      </c>
      <c r="D74" t="s">
        <v>32</v>
      </c>
    </row>
    <row r="75" spans="1:4" x14ac:dyDescent="0.25">
      <c r="A75" s="99">
        <v>44635</v>
      </c>
      <c r="B75" t="s">
        <v>32</v>
      </c>
      <c r="C75" t="s">
        <v>32</v>
      </c>
      <c r="D75" t="s">
        <v>32</v>
      </c>
    </row>
    <row r="76" spans="1:4" x14ac:dyDescent="0.25">
      <c r="A76" s="99">
        <v>44636</v>
      </c>
      <c r="B76" t="s">
        <v>32</v>
      </c>
      <c r="C76" t="s">
        <v>32</v>
      </c>
      <c r="D76" t="s">
        <v>32</v>
      </c>
    </row>
    <row r="77" spans="1:4" x14ac:dyDescent="0.25">
      <c r="A77" s="99">
        <v>44637</v>
      </c>
      <c r="B77" t="s">
        <v>32</v>
      </c>
      <c r="C77" t="s">
        <v>32</v>
      </c>
      <c r="D77" t="s">
        <v>32</v>
      </c>
    </row>
    <row r="78" spans="1:4" x14ac:dyDescent="0.25">
      <c r="A78" s="99">
        <v>44638</v>
      </c>
      <c r="B78" t="s">
        <v>32</v>
      </c>
      <c r="C78" t="s">
        <v>32</v>
      </c>
      <c r="D78" t="s">
        <v>32</v>
      </c>
    </row>
    <row r="79" spans="1:4" x14ac:dyDescent="0.25">
      <c r="A79" s="99">
        <v>44639</v>
      </c>
      <c r="B79" t="s">
        <v>32</v>
      </c>
      <c r="C79" t="s">
        <v>32</v>
      </c>
      <c r="D79" t="s">
        <v>32</v>
      </c>
    </row>
    <row r="80" spans="1:4" x14ac:dyDescent="0.25">
      <c r="A80" s="99">
        <v>44640</v>
      </c>
      <c r="B80" t="s">
        <v>32</v>
      </c>
      <c r="C80" t="s">
        <v>32</v>
      </c>
      <c r="D80" t="s">
        <v>32</v>
      </c>
    </row>
    <row r="81" spans="1:4" x14ac:dyDescent="0.25">
      <c r="A81" s="99">
        <v>44641</v>
      </c>
      <c r="B81" t="s">
        <v>32</v>
      </c>
      <c r="C81" t="s">
        <v>32</v>
      </c>
      <c r="D81" t="s">
        <v>32</v>
      </c>
    </row>
    <row r="82" spans="1:4" x14ac:dyDescent="0.25">
      <c r="A82" s="99">
        <v>44642</v>
      </c>
      <c r="B82" t="s">
        <v>32</v>
      </c>
      <c r="C82" t="s">
        <v>32</v>
      </c>
      <c r="D82" t="s">
        <v>32</v>
      </c>
    </row>
    <row r="83" spans="1:4" x14ac:dyDescent="0.25">
      <c r="A83" s="99">
        <v>44643</v>
      </c>
      <c r="B83" t="s">
        <v>32</v>
      </c>
      <c r="C83" t="s">
        <v>32</v>
      </c>
      <c r="D83" t="s">
        <v>32</v>
      </c>
    </row>
    <row r="84" spans="1:4" x14ac:dyDescent="0.25">
      <c r="A84" s="99">
        <v>44644</v>
      </c>
      <c r="B84" t="s">
        <v>32</v>
      </c>
      <c r="C84" t="s">
        <v>32</v>
      </c>
      <c r="D84" t="s">
        <v>32</v>
      </c>
    </row>
    <row r="85" spans="1:4" x14ac:dyDescent="0.25">
      <c r="A85" s="99">
        <v>44645</v>
      </c>
      <c r="B85" t="s">
        <v>32</v>
      </c>
      <c r="C85" t="s">
        <v>32</v>
      </c>
      <c r="D85" t="s">
        <v>32</v>
      </c>
    </row>
    <row r="86" spans="1:4" x14ac:dyDescent="0.25">
      <c r="A86" s="99">
        <v>44646</v>
      </c>
      <c r="B86" t="s">
        <v>32</v>
      </c>
      <c r="C86" t="s">
        <v>32</v>
      </c>
      <c r="D86" t="s">
        <v>32</v>
      </c>
    </row>
    <row r="87" spans="1:4" x14ac:dyDescent="0.25">
      <c r="A87" s="99">
        <v>44647</v>
      </c>
      <c r="B87" t="s">
        <v>32</v>
      </c>
      <c r="C87" t="s">
        <v>32</v>
      </c>
      <c r="D87" t="s">
        <v>32</v>
      </c>
    </row>
    <row r="88" spans="1:4" x14ac:dyDescent="0.25">
      <c r="A88" s="99">
        <v>44648</v>
      </c>
      <c r="B88" t="s">
        <v>32</v>
      </c>
      <c r="C88" t="s">
        <v>32</v>
      </c>
      <c r="D88" t="s">
        <v>32</v>
      </c>
    </row>
    <row r="89" spans="1:4" x14ac:dyDescent="0.25">
      <c r="A89" s="99">
        <v>44649</v>
      </c>
      <c r="B89" t="s">
        <v>32</v>
      </c>
      <c r="C89" t="s">
        <v>32</v>
      </c>
      <c r="D89" t="s">
        <v>32</v>
      </c>
    </row>
    <row r="90" spans="1:4" x14ac:dyDescent="0.25">
      <c r="A90" s="99">
        <v>44650</v>
      </c>
      <c r="B90" t="s">
        <v>32</v>
      </c>
      <c r="C90" t="s">
        <v>32</v>
      </c>
      <c r="D90" t="s">
        <v>32</v>
      </c>
    </row>
    <row r="91" spans="1:4" x14ac:dyDescent="0.25">
      <c r="A91" s="99">
        <v>44651</v>
      </c>
      <c r="B91" t="s">
        <v>32</v>
      </c>
      <c r="C91" t="s">
        <v>32</v>
      </c>
      <c r="D91" t="s">
        <v>32</v>
      </c>
    </row>
    <row r="92" spans="1:4" x14ac:dyDescent="0.25">
      <c r="A92" s="99">
        <v>44652</v>
      </c>
      <c r="B92" t="s">
        <v>32</v>
      </c>
      <c r="C92" t="s">
        <v>32</v>
      </c>
      <c r="D92" t="s">
        <v>32</v>
      </c>
    </row>
    <row r="93" spans="1:4" x14ac:dyDescent="0.25">
      <c r="A93" s="99">
        <v>44653</v>
      </c>
      <c r="B93" t="s">
        <v>32</v>
      </c>
      <c r="C93" t="s">
        <v>32</v>
      </c>
      <c r="D93" t="s">
        <v>32</v>
      </c>
    </row>
    <row r="94" spans="1:4" x14ac:dyDescent="0.25">
      <c r="A94" s="99">
        <v>44654</v>
      </c>
      <c r="B94" t="s">
        <v>32</v>
      </c>
      <c r="C94" t="s">
        <v>32</v>
      </c>
      <c r="D94" t="s">
        <v>32</v>
      </c>
    </row>
    <row r="95" spans="1:4" x14ac:dyDescent="0.25">
      <c r="A95" s="99">
        <v>44655</v>
      </c>
      <c r="B95" t="s">
        <v>32</v>
      </c>
      <c r="C95" t="s">
        <v>32</v>
      </c>
      <c r="D95" t="s">
        <v>32</v>
      </c>
    </row>
    <row r="96" spans="1:4" x14ac:dyDescent="0.25">
      <c r="A96" s="99">
        <v>44656</v>
      </c>
      <c r="B96" t="s">
        <v>32</v>
      </c>
      <c r="C96" t="s">
        <v>32</v>
      </c>
      <c r="D96" t="s">
        <v>32</v>
      </c>
    </row>
    <row r="97" spans="1:4" x14ac:dyDescent="0.25">
      <c r="A97" s="99">
        <v>44657</v>
      </c>
      <c r="B97" t="s">
        <v>32</v>
      </c>
      <c r="C97" t="s">
        <v>32</v>
      </c>
      <c r="D97" t="s">
        <v>32</v>
      </c>
    </row>
    <row r="98" spans="1:4" x14ac:dyDescent="0.25">
      <c r="A98" s="99">
        <v>44658</v>
      </c>
      <c r="B98" t="s">
        <v>32</v>
      </c>
      <c r="C98" t="s">
        <v>32</v>
      </c>
      <c r="D98" t="s">
        <v>32</v>
      </c>
    </row>
    <row r="99" spans="1:4" x14ac:dyDescent="0.25">
      <c r="A99" s="99">
        <v>44659</v>
      </c>
      <c r="B99" t="s">
        <v>32</v>
      </c>
      <c r="C99" t="s">
        <v>32</v>
      </c>
      <c r="D99" t="s">
        <v>32</v>
      </c>
    </row>
    <row r="100" spans="1:4" x14ac:dyDescent="0.25">
      <c r="A100" s="99">
        <v>44660</v>
      </c>
      <c r="B100" t="s">
        <v>32</v>
      </c>
      <c r="C100" t="s">
        <v>32</v>
      </c>
      <c r="D100" t="s">
        <v>32</v>
      </c>
    </row>
    <row r="101" spans="1:4" x14ac:dyDescent="0.25">
      <c r="A101" s="99">
        <v>44661</v>
      </c>
      <c r="B101" t="s">
        <v>32</v>
      </c>
      <c r="C101" t="s">
        <v>32</v>
      </c>
      <c r="D101" t="s">
        <v>32</v>
      </c>
    </row>
    <row r="102" spans="1:4" x14ac:dyDescent="0.25">
      <c r="A102" s="99">
        <v>44662</v>
      </c>
      <c r="B102" t="s">
        <v>32</v>
      </c>
      <c r="C102" t="s">
        <v>32</v>
      </c>
      <c r="D102" t="s">
        <v>32</v>
      </c>
    </row>
    <row r="103" spans="1:4" x14ac:dyDescent="0.25">
      <c r="A103" s="99">
        <v>44663</v>
      </c>
      <c r="B103" t="s">
        <v>32</v>
      </c>
      <c r="C103" t="s">
        <v>32</v>
      </c>
      <c r="D103" t="s">
        <v>32</v>
      </c>
    </row>
    <row r="104" spans="1:4" x14ac:dyDescent="0.25">
      <c r="A104" s="99">
        <v>44664</v>
      </c>
      <c r="B104" t="s">
        <v>32</v>
      </c>
      <c r="C104" t="s">
        <v>32</v>
      </c>
      <c r="D104" t="s">
        <v>32</v>
      </c>
    </row>
    <row r="105" spans="1:4" x14ac:dyDescent="0.25">
      <c r="A105" s="99">
        <v>44665</v>
      </c>
      <c r="B105" t="s">
        <v>32</v>
      </c>
      <c r="C105" t="s">
        <v>32</v>
      </c>
      <c r="D105" t="s">
        <v>32</v>
      </c>
    </row>
    <row r="106" spans="1:4" x14ac:dyDescent="0.25">
      <c r="A106" s="99">
        <v>44666</v>
      </c>
      <c r="B106" t="s">
        <v>32</v>
      </c>
      <c r="C106" t="s">
        <v>32</v>
      </c>
      <c r="D106" t="s">
        <v>32</v>
      </c>
    </row>
    <row r="107" spans="1:4" x14ac:dyDescent="0.25">
      <c r="A107" s="99">
        <v>44667</v>
      </c>
      <c r="B107" t="s">
        <v>32</v>
      </c>
      <c r="C107" t="s">
        <v>32</v>
      </c>
      <c r="D107" t="s">
        <v>32</v>
      </c>
    </row>
    <row r="108" spans="1:4" x14ac:dyDescent="0.25">
      <c r="A108" s="99">
        <v>44668</v>
      </c>
      <c r="B108" t="s">
        <v>32</v>
      </c>
      <c r="C108" t="s">
        <v>32</v>
      </c>
      <c r="D108" t="s">
        <v>32</v>
      </c>
    </row>
    <row r="109" spans="1:4" x14ac:dyDescent="0.25">
      <c r="A109" s="99">
        <v>44669</v>
      </c>
      <c r="B109" t="s">
        <v>32</v>
      </c>
      <c r="C109" t="s">
        <v>32</v>
      </c>
      <c r="D109" t="s">
        <v>32</v>
      </c>
    </row>
    <row r="110" spans="1:4" x14ac:dyDescent="0.25">
      <c r="A110" s="99">
        <v>44670</v>
      </c>
      <c r="B110" t="s">
        <v>32</v>
      </c>
      <c r="C110" t="s">
        <v>32</v>
      </c>
      <c r="D110" t="s">
        <v>32</v>
      </c>
    </row>
    <row r="111" spans="1:4" x14ac:dyDescent="0.25">
      <c r="A111" s="99">
        <v>44671</v>
      </c>
      <c r="B111" t="s">
        <v>32</v>
      </c>
      <c r="C111" t="s">
        <v>32</v>
      </c>
      <c r="D111" t="s">
        <v>32</v>
      </c>
    </row>
    <row r="112" spans="1:4" x14ac:dyDescent="0.25">
      <c r="A112" s="99">
        <v>44672</v>
      </c>
      <c r="B112" t="s">
        <v>32</v>
      </c>
      <c r="C112" t="s">
        <v>32</v>
      </c>
      <c r="D112" t="s">
        <v>32</v>
      </c>
    </row>
    <row r="113" spans="1:4" x14ac:dyDescent="0.25">
      <c r="A113" s="99">
        <v>44673</v>
      </c>
      <c r="B113" t="s">
        <v>32</v>
      </c>
      <c r="C113" t="s">
        <v>32</v>
      </c>
      <c r="D113" t="s">
        <v>32</v>
      </c>
    </row>
    <row r="114" spans="1:4" x14ac:dyDescent="0.25">
      <c r="A114" s="99">
        <v>44674</v>
      </c>
      <c r="B114" t="s">
        <v>32</v>
      </c>
      <c r="C114" t="s">
        <v>32</v>
      </c>
      <c r="D114" t="s">
        <v>32</v>
      </c>
    </row>
    <row r="115" spans="1:4" x14ac:dyDescent="0.25">
      <c r="A115" s="99">
        <v>44675</v>
      </c>
      <c r="B115" t="s">
        <v>32</v>
      </c>
      <c r="C115" t="s">
        <v>32</v>
      </c>
      <c r="D115" t="s">
        <v>32</v>
      </c>
    </row>
    <row r="116" spans="1:4" x14ac:dyDescent="0.25">
      <c r="A116" s="99">
        <v>44676</v>
      </c>
      <c r="B116" t="s">
        <v>32</v>
      </c>
      <c r="C116" t="s">
        <v>32</v>
      </c>
      <c r="D116" t="s">
        <v>32</v>
      </c>
    </row>
    <row r="117" spans="1:4" x14ac:dyDescent="0.25">
      <c r="A117" s="99">
        <v>44677</v>
      </c>
      <c r="B117" t="s">
        <v>32</v>
      </c>
      <c r="C117" t="s">
        <v>32</v>
      </c>
      <c r="D117" t="s">
        <v>32</v>
      </c>
    </row>
    <row r="118" spans="1:4" x14ac:dyDescent="0.25">
      <c r="A118" s="99">
        <v>44678</v>
      </c>
      <c r="B118" t="s">
        <v>32</v>
      </c>
      <c r="C118" t="s">
        <v>32</v>
      </c>
      <c r="D118" t="s">
        <v>32</v>
      </c>
    </row>
    <row r="119" spans="1:4" x14ac:dyDescent="0.25">
      <c r="A119" s="99">
        <v>44679</v>
      </c>
      <c r="B119" t="s">
        <v>32</v>
      </c>
      <c r="C119" t="s">
        <v>32</v>
      </c>
      <c r="D119" t="s">
        <v>32</v>
      </c>
    </row>
    <row r="120" spans="1:4" x14ac:dyDescent="0.25">
      <c r="A120" s="99">
        <v>44680</v>
      </c>
      <c r="B120" t="s">
        <v>32</v>
      </c>
      <c r="C120" t="s">
        <v>32</v>
      </c>
      <c r="D120" t="s">
        <v>32</v>
      </c>
    </row>
    <row r="121" spans="1:4" x14ac:dyDescent="0.25">
      <c r="A121" s="99">
        <v>44681</v>
      </c>
      <c r="B121" t="s">
        <v>32</v>
      </c>
      <c r="C121" t="s">
        <v>32</v>
      </c>
      <c r="D121" t="s">
        <v>32</v>
      </c>
    </row>
    <row r="122" spans="1:4" x14ac:dyDescent="0.25">
      <c r="A122" s="99">
        <v>44682</v>
      </c>
      <c r="B122" t="s">
        <v>32</v>
      </c>
      <c r="C122" t="s">
        <v>32</v>
      </c>
      <c r="D122" t="s">
        <v>32</v>
      </c>
    </row>
    <row r="123" spans="1:4" x14ac:dyDescent="0.25">
      <c r="A123" s="99">
        <v>44683</v>
      </c>
      <c r="B123" t="s">
        <v>32</v>
      </c>
      <c r="C123" t="s">
        <v>32</v>
      </c>
      <c r="D123" t="s">
        <v>32</v>
      </c>
    </row>
    <row r="124" spans="1:4" x14ac:dyDescent="0.25">
      <c r="A124" s="99">
        <v>44684</v>
      </c>
      <c r="B124" t="s">
        <v>32</v>
      </c>
      <c r="C124" t="s">
        <v>32</v>
      </c>
      <c r="D124" t="s">
        <v>32</v>
      </c>
    </row>
    <row r="125" spans="1:4" x14ac:dyDescent="0.25">
      <c r="A125" s="99">
        <v>44685</v>
      </c>
      <c r="B125" t="s">
        <v>32</v>
      </c>
      <c r="C125" t="s">
        <v>32</v>
      </c>
      <c r="D125" t="s">
        <v>32</v>
      </c>
    </row>
    <row r="126" spans="1:4" x14ac:dyDescent="0.25">
      <c r="A126" s="99">
        <v>44686</v>
      </c>
      <c r="B126" t="s">
        <v>32</v>
      </c>
      <c r="C126" t="s">
        <v>32</v>
      </c>
      <c r="D126" t="s">
        <v>32</v>
      </c>
    </row>
    <row r="127" spans="1:4" x14ac:dyDescent="0.25">
      <c r="A127" s="99">
        <v>44687</v>
      </c>
      <c r="B127" t="s">
        <v>32</v>
      </c>
      <c r="C127" t="s">
        <v>32</v>
      </c>
      <c r="D127" t="s">
        <v>32</v>
      </c>
    </row>
    <row r="128" spans="1:4" x14ac:dyDescent="0.25">
      <c r="A128" s="99">
        <v>44688</v>
      </c>
      <c r="B128" t="s">
        <v>32</v>
      </c>
      <c r="C128" t="s">
        <v>32</v>
      </c>
      <c r="D128" t="s">
        <v>32</v>
      </c>
    </row>
    <row r="129" spans="1:4" x14ac:dyDescent="0.25">
      <c r="A129" s="99">
        <v>44689</v>
      </c>
      <c r="B129" t="s">
        <v>32</v>
      </c>
      <c r="C129" t="s">
        <v>32</v>
      </c>
      <c r="D129" t="s">
        <v>32</v>
      </c>
    </row>
    <row r="130" spans="1:4" x14ac:dyDescent="0.25">
      <c r="A130" s="99">
        <v>44690</v>
      </c>
      <c r="B130" t="s">
        <v>32</v>
      </c>
      <c r="C130" t="s">
        <v>32</v>
      </c>
      <c r="D130" t="s">
        <v>32</v>
      </c>
    </row>
    <row r="131" spans="1:4" x14ac:dyDescent="0.25">
      <c r="A131" s="99">
        <v>44691</v>
      </c>
      <c r="B131" t="s">
        <v>32</v>
      </c>
      <c r="C131" t="s">
        <v>32</v>
      </c>
      <c r="D131" t="s">
        <v>32</v>
      </c>
    </row>
    <row r="132" spans="1:4" x14ac:dyDescent="0.25">
      <c r="A132" s="99">
        <v>44692</v>
      </c>
      <c r="B132" t="s">
        <v>32</v>
      </c>
      <c r="C132" t="s">
        <v>32</v>
      </c>
      <c r="D132" t="s">
        <v>32</v>
      </c>
    </row>
    <row r="133" spans="1:4" x14ac:dyDescent="0.25">
      <c r="A133" s="99">
        <v>44693</v>
      </c>
      <c r="B133" t="s">
        <v>32</v>
      </c>
      <c r="C133" t="s">
        <v>32</v>
      </c>
      <c r="D133" t="s">
        <v>32</v>
      </c>
    </row>
    <row r="134" spans="1:4" x14ac:dyDescent="0.25">
      <c r="A134" s="99">
        <v>44694</v>
      </c>
      <c r="B134" t="s">
        <v>32</v>
      </c>
      <c r="C134" t="s">
        <v>32</v>
      </c>
      <c r="D134" t="s">
        <v>32</v>
      </c>
    </row>
    <row r="135" spans="1:4" x14ac:dyDescent="0.25">
      <c r="A135" s="99">
        <v>44695</v>
      </c>
      <c r="B135" t="s">
        <v>32</v>
      </c>
      <c r="C135" t="s">
        <v>32</v>
      </c>
      <c r="D135" t="s">
        <v>32</v>
      </c>
    </row>
    <row r="136" spans="1:4" x14ac:dyDescent="0.25">
      <c r="A136" s="99">
        <v>44696</v>
      </c>
      <c r="B136" t="s">
        <v>32</v>
      </c>
      <c r="C136" t="s">
        <v>32</v>
      </c>
      <c r="D136" t="s">
        <v>32</v>
      </c>
    </row>
    <row r="137" spans="1:4" x14ac:dyDescent="0.25">
      <c r="A137" s="99">
        <v>44697</v>
      </c>
      <c r="B137" t="s">
        <v>32</v>
      </c>
      <c r="C137" t="s">
        <v>32</v>
      </c>
      <c r="D137" t="s">
        <v>32</v>
      </c>
    </row>
    <row r="138" spans="1:4" x14ac:dyDescent="0.25">
      <c r="A138" s="99">
        <v>44698</v>
      </c>
      <c r="B138" t="s">
        <v>32</v>
      </c>
      <c r="C138" t="s">
        <v>32</v>
      </c>
      <c r="D138" t="s">
        <v>32</v>
      </c>
    </row>
    <row r="139" spans="1:4" x14ac:dyDescent="0.25">
      <c r="A139" s="99">
        <v>44699</v>
      </c>
      <c r="B139" t="s">
        <v>32</v>
      </c>
      <c r="C139" t="s">
        <v>32</v>
      </c>
      <c r="D139" t="s">
        <v>32</v>
      </c>
    </row>
    <row r="140" spans="1:4" x14ac:dyDescent="0.25">
      <c r="A140" s="99">
        <v>44700</v>
      </c>
      <c r="B140" t="s">
        <v>32</v>
      </c>
      <c r="C140" t="s">
        <v>32</v>
      </c>
      <c r="D140" t="s">
        <v>32</v>
      </c>
    </row>
    <row r="141" spans="1:4" x14ac:dyDescent="0.25">
      <c r="A141" s="99">
        <v>44701</v>
      </c>
      <c r="B141" t="s">
        <v>32</v>
      </c>
      <c r="C141" t="s">
        <v>32</v>
      </c>
      <c r="D141" t="s">
        <v>32</v>
      </c>
    </row>
    <row r="142" spans="1:4" x14ac:dyDescent="0.25">
      <c r="A142" s="99">
        <v>44702</v>
      </c>
      <c r="B142" t="s">
        <v>32</v>
      </c>
      <c r="C142" t="s">
        <v>32</v>
      </c>
      <c r="D142" t="s">
        <v>32</v>
      </c>
    </row>
    <row r="143" spans="1:4" x14ac:dyDescent="0.25">
      <c r="A143" s="99">
        <v>44703</v>
      </c>
      <c r="B143" t="s">
        <v>32</v>
      </c>
      <c r="C143" t="s">
        <v>32</v>
      </c>
      <c r="D143" t="s">
        <v>32</v>
      </c>
    </row>
    <row r="144" spans="1:4" x14ac:dyDescent="0.25">
      <c r="A144" s="99">
        <v>44704</v>
      </c>
      <c r="B144" t="s">
        <v>32</v>
      </c>
      <c r="C144" t="s">
        <v>32</v>
      </c>
      <c r="D144" t="s">
        <v>32</v>
      </c>
    </row>
    <row r="145" spans="1:4" x14ac:dyDescent="0.25">
      <c r="A145" s="99">
        <v>44705</v>
      </c>
      <c r="B145" t="s">
        <v>32</v>
      </c>
      <c r="C145" t="s">
        <v>32</v>
      </c>
      <c r="D145" t="s">
        <v>32</v>
      </c>
    </row>
    <row r="146" spans="1:4" x14ac:dyDescent="0.25">
      <c r="A146" s="99">
        <v>44706</v>
      </c>
      <c r="B146" t="s">
        <v>32</v>
      </c>
      <c r="C146" t="s">
        <v>32</v>
      </c>
      <c r="D146" t="s">
        <v>32</v>
      </c>
    </row>
    <row r="147" spans="1:4" x14ac:dyDescent="0.25">
      <c r="A147" s="99">
        <v>44707</v>
      </c>
      <c r="B147" t="s">
        <v>32</v>
      </c>
      <c r="C147" t="s">
        <v>32</v>
      </c>
      <c r="D147" t="s">
        <v>32</v>
      </c>
    </row>
    <row r="148" spans="1:4" x14ac:dyDescent="0.25">
      <c r="A148" s="99">
        <v>44708</v>
      </c>
      <c r="B148" t="s">
        <v>32</v>
      </c>
      <c r="C148" t="s">
        <v>32</v>
      </c>
      <c r="D148" t="s">
        <v>32</v>
      </c>
    </row>
    <row r="149" spans="1:4" x14ac:dyDescent="0.25">
      <c r="A149" s="99">
        <v>44709</v>
      </c>
      <c r="B149" t="s">
        <v>32</v>
      </c>
      <c r="C149" t="s">
        <v>32</v>
      </c>
      <c r="D149" t="s">
        <v>32</v>
      </c>
    </row>
    <row r="150" spans="1:4" x14ac:dyDescent="0.25">
      <c r="A150" s="99">
        <v>44710</v>
      </c>
      <c r="B150" t="s">
        <v>32</v>
      </c>
      <c r="C150" t="s">
        <v>32</v>
      </c>
      <c r="D150" t="s">
        <v>32</v>
      </c>
    </row>
    <row r="151" spans="1:4" x14ac:dyDescent="0.25">
      <c r="A151" s="99">
        <v>44711</v>
      </c>
      <c r="B151" t="s">
        <v>32</v>
      </c>
      <c r="C151" t="s">
        <v>32</v>
      </c>
      <c r="D151" t="s">
        <v>32</v>
      </c>
    </row>
    <row r="152" spans="1:4" x14ac:dyDescent="0.25">
      <c r="A152" s="99">
        <v>44712</v>
      </c>
      <c r="B152" t="s">
        <v>32</v>
      </c>
      <c r="C152" t="s">
        <v>32</v>
      </c>
      <c r="D152" t="s">
        <v>32</v>
      </c>
    </row>
    <row r="153" spans="1:4" x14ac:dyDescent="0.25">
      <c r="A153" s="99">
        <v>44713</v>
      </c>
      <c r="B153" t="s">
        <v>32</v>
      </c>
      <c r="C153" t="s">
        <v>32</v>
      </c>
      <c r="D153" t="s">
        <v>32</v>
      </c>
    </row>
    <row r="154" spans="1:4" x14ac:dyDescent="0.25">
      <c r="A154" s="99">
        <v>44714</v>
      </c>
      <c r="B154" t="s">
        <v>32</v>
      </c>
      <c r="C154" t="s">
        <v>32</v>
      </c>
      <c r="D154" t="s">
        <v>32</v>
      </c>
    </row>
    <row r="155" spans="1:4" x14ac:dyDescent="0.25">
      <c r="A155" s="99">
        <v>44715</v>
      </c>
      <c r="B155" t="s">
        <v>32</v>
      </c>
      <c r="C155" t="s">
        <v>32</v>
      </c>
      <c r="D155" t="s">
        <v>32</v>
      </c>
    </row>
    <row r="156" spans="1:4" x14ac:dyDescent="0.25">
      <c r="A156" s="99">
        <v>44716</v>
      </c>
      <c r="B156" t="s">
        <v>32</v>
      </c>
      <c r="C156" t="s">
        <v>32</v>
      </c>
      <c r="D156" t="s">
        <v>32</v>
      </c>
    </row>
    <row r="157" spans="1:4" x14ac:dyDescent="0.25">
      <c r="A157" s="99">
        <v>44717</v>
      </c>
      <c r="B157" t="s">
        <v>32</v>
      </c>
      <c r="C157" t="s">
        <v>32</v>
      </c>
      <c r="D157" t="s">
        <v>32</v>
      </c>
    </row>
    <row r="158" spans="1:4" x14ac:dyDescent="0.25">
      <c r="A158" s="99">
        <v>44718</v>
      </c>
      <c r="B158" t="s">
        <v>32</v>
      </c>
      <c r="C158" t="s">
        <v>32</v>
      </c>
      <c r="D158" t="s">
        <v>32</v>
      </c>
    </row>
    <row r="159" spans="1:4" x14ac:dyDescent="0.25">
      <c r="A159" s="99">
        <v>44719</v>
      </c>
      <c r="B159" t="s">
        <v>32</v>
      </c>
      <c r="C159" t="s">
        <v>32</v>
      </c>
      <c r="D159" t="s">
        <v>32</v>
      </c>
    </row>
    <row r="160" spans="1:4" x14ac:dyDescent="0.25">
      <c r="A160" s="99">
        <v>44720</v>
      </c>
      <c r="B160" t="s">
        <v>32</v>
      </c>
      <c r="C160" t="s">
        <v>32</v>
      </c>
      <c r="D160" t="s">
        <v>32</v>
      </c>
    </row>
    <row r="161" spans="1:4" x14ac:dyDescent="0.25">
      <c r="A161" s="99">
        <v>44721</v>
      </c>
      <c r="B161" t="s">
        <v>32</v>
      </c>
      <c r="C161" t="s">
        <v>32</v>
      </c>
      <c r="D161" t="s">
        <v>32</v>
      </c>
    </row>
    <row r="162" spans="1:4" x14ac:dyDescent="0.25">
      <c r="A162" s="99">
        <v>44722</v>
      </c>
      <c r="B162" t="s">
        <v>32</v>
      </c>
      <c r="C162" t="s">
        <v>32</v>
      </c>
      <c r="D162" t="s">
        <v>32</v>
      </c>
    </row>
    <row r="163" spans="1:4" x14ac:dyDescent="0.25">
      <c r="A163" s="99">
        <v>44723</v>
      </c>
      <c r="B163" t="s">
        <v>32</v>
      </c>
      <c r="C163" t="s">
        <v>32</v>
      </c>
      <c r="D163" t="s">
        <v>32</v>
      </c>
    </row>
    <row r="164" spans="1:4" x14ac:dyDescent="0.25">
      <c r="A164" s="99">
        <v>44724</v>
      </c>
      <c r="B164" t="s">
        <v>32</v>
      </c>
      <c r="C164" t="s">
        <v>32</v>
      </c>
      <c r="D164" t="s">
        <v>32</v>
      </c>
    </row>
    <row r="165" spans="1:4" x14ac:dyDescent="0.25">
      <c r="A165" s="99">
        <v>44725</v>
      </c>
      <c r="B165" t="s">
        <v>32</v>
      </c>
      <c r="C165" t="s">
        <v>32</v>
      </c>
      <c r="D165" t="s">
        <v>32</v>
      </c>
    </row>
    <row r="166" spans="1:4" x14ac:dyDescent="0.25">
      <c r="A166" s="99">
        <v>44726</v>
      </c>
      <c r="B166" t="s">
        <v>32</v>
      </c>
      <c r="C166" t="s">
        <v>32</v>
      </c>
      <c r="D166" t="s">
        <v>32</v>
      </c>
    </row>
    <row r="167" spans="1:4" x14ac:dyDescent="0.25">
      <c r="A167" s="99">
        <v>44727</v>
      </c>
      <c r="B167" t="s">
        <v>32</v>
      </c>
      <c r="C167" t="s">
        <v>32</v>
      </c>
      <c r="D167" t="s">
        <v>32</v>
      </c>
    </row>
    <row r="168" spans="1:4" x14ac:dyDescent="0.25">
      <c r="A168" s="99">
        <v>44728</v>
      </c>
      <c r="B168" t="s">
        <v>32</v>
      </c>
      <c r="C168" t="s">
        <v>32</v>
      </c>
      <c r="D168" t="s">
        <v>32</v>
      </c>
    </row>
    <row r="169" spans="1:4" x14ac:dyDescent="0.25">
      <c r="A169" s="99">
        <v>44729</v>
      </c>
      <c r="B169" t="s">
        <v>32</v>
      </c>
      <c r="C169" t="s">
        <v>32</v>
      </c>
      <c r="D169" t="s">
        <v>32</v>
      </c>
    </row>
    <row r="170" spans="1:4" x14ac:dyDescent="0.25">
      <c r="A170" s="99">
        <v>44730</v>
      </c>
      <c r="B170" t="s">
        <v>32</v>
      </c>
      <c r="C170" t="s">
        <v>32</v>
      </c>
      <c r="D170" t="s">
        <v>32</v>
      </c>
    </row>
    <row r="171" spans="1:4" x14ac:dyDescent="0.25">
      <c r="A171" s="99">
        <v>44731</v>
      </c>
      <c r="B171" t="s">
        <v>32</v>
      </c>
      <c r="C171" t="s">
        <v>32</v>
      </c>
      <c r="D171" t="s">
        <v>32</v>
      </c>
    </row>
    <row r="172" spans="1:4" x14ac:dyDescent="0.25">
      <c r="A172" s="99">
        <v>44732</v>
      </c>
      <c r="B172" t="s">
        <v>32</v>
      </c>
      <c r="C172" t="s">
        <v>32</v>
      </c>
      <c r="D172" t="s">
        <v>32</v>
      </c>
    </row>
    <row r="173" spans="1:4" x14ac:dyDescent="0.25">
      <c r="A173" s="99">
        <v>44733</v>
      </c>
      <c r="B173" t="s">
        <v>32</v>
      </c>
      <c r="C173" t="s">
        <v>32</v>
      </c>
      <c r="D173" t="s">
        <v>32</v>
      </c>
    </row>
    <row r="174" spans="1:4" x14ac:dyDescent="0.25">
      <c r="A174" s="99">
        <v>44734</v>
      </c>
      <c r="B174" t="s">
        <v>32</v>
      </c>
      <c r="C174" t="s">
        <v>32</v>
      </c>
      <c r="D174" t="s">
        <v>32</v>
      </c>
    </row>
    <row r="175" spans="1:4" x14ac:dyDescent="0.25">
      <c r="A175" s="99">
        <v>44735</v>
      </c>
      <c r="B175" t="s">
        <v>32</v>
      </c>
      <c r="C175" t="s">
        <v>32</v>
      </c>
      <c r="D175" t="s">
        <v>32</v>
      </c>
    </row>
    <row r="176" spans="1:4" x14ac:dyDescent="0.25">
      <c r="A176" s="99">
        <v>44736</v>
      </c>
      <c r="B176" t="s">
        <v>32</v>
      </c>
      <c r="C176" t="s">
        <v>32</v>
      </c>
      <c r="D176" t="s">
        <v>32</v>
      </c>
    </row>
    <row r="177" spans="1:4" x14ac:dyDescent="0.25">
      <c r="A177" s="99">
        <v>44737</v>
      </c>
      <c r="B177" t="s">
        <v>32</v>
      </c>
      <c r="C177" t="s">
        <v>32</v>
      </c>
      <c r="D177" t="s">
        <v>32</v>
      </c>
    </row>
    <row r="178" spans="1:4" x14ac:dyDescent="0.25">
      <c r="A178" s="99">
        <v>44738</v>
      </c>
      <c r="B178" t="s">
        <v>32</v>
      </c>
      <c r="C178" t="s">
        <v>32</v>
      </c>
      <c r="D178" t="s">
        <v>32</v>
      </c>
    </row>
    <row r="179" spans="1:4" x14ac:dyDescent="0.25">
      <c r="A179" s="99">
        <v>44739</v>
      </c>
      <c r="B179" t="s">
        <v>32</v>
      </c>
      <c r="C179" t="s">
        <v>32</v>
      </c>
      <c r="D179" t="s">
        <v>32</v>
      </c>
    </row>
    <row r="180" spans="1:4" x14ac:dyDescent="0.25">
      <c r="A180" s="99">
        <v>44740</v>
      </c>
      <c r="B180" t="s">
        <v>32</v>
      </c>
      <c r="C180" t="s">
        <v>32</v>
      </c>
      <c r="D180" t="s">
        <v>32</v>
      </c>
    </row>
    <row r="181" spans="1:4" x14ac:dyDescent="0.25">
      <c r="A181" s="99">
        <v>44741</v>
      </c>
      <c r="B181" t="s">
        <v>32</v>
      </c>
      <c r="C181" t="s">
        <v>32</v>
      </c>
      <c r="D181" t="s">
        <v>32</v>
      </c>
    </row>
    <row r="182" spans="1:4" x14ac:dyDescent="0.25">
      <c r="A182" s="99">
        <v>44742</v>
      </c>
      <c r="B182" t="s">
        <v>32</v>
      </c>
      <c r="C182" t="s">
        <v>32</v>
      </c>
      <c r="D182" t="s">
        <v>32</v>
      </c>
    </row>
    <row r="183" spans="1:4" x14ac:dyDescent="0.25">
      <c r="A183" s="99">
        <v>44743</v>
      </c>
      <c r="B183" t="s">
        <v>32</v>
      </c>
      <c r="C183" t="s">
        <v>32</v>
      </c>
      <c r="D183" t="s">
        <v>32</v>
      </c>
    </row>
    <row r="184" spans="1:4" x14ac:dyDescent="0.25">
      <c r="A184" s="99">
        <v>44744</v>
      </c>
      <c r="B184" t="s">
        <v>32</v>
      </c>
      <c r="C184" t="s">
        <v>32</v>
      </c>
      <c r="D184" t="s">
        <v>32</v>
      </c>
    </row>
    <row r="185" spans="1:4" x14ac:dyDescent="0.25">
      <c r="A185" s="99">
        <v>44745</v>
      </c>
      <c r="B185" t="s">
        <v>32</v>
      </c>
      <c r="C185" t="s">
        <v>32</v>
      </c>
      <c r="D185" t="s">
        <v>32</v>
      </c>
    </row>
    <row r="186" spans="1:4" x14ac:dyDescent="0.25">
      <c r="A186" s="99">
        <v>44746</v>
      </c>
      <c r="B186" t="s">
        <v>32</v>
      </c>
      <c r="C186" t="s">
        <v>32</v>
      </c>
      <c r="D186" t="s">
        <v>32</v>
      </c>
    </row>
    <row r="187" spans="1:4" x14ac:dyDescent="0.25">
      <c r="A187" s="99">
        <v>44747</v>
      </c>
      <c r="B187" t="s">
        <v>32</v>
      </c>
      <c r="C187" t="s">
        <v>32</v>
      </c>
      <c r="D187" t="s">
        <v>32</v>
      </c>
    </row>
    <row r="188" spans="1:4" x14ac:dyDescent="0.25">
      <c r="A188" s="99">
        <v>44748</v>
      </c>
      <c r="B188" t="s">
        <v>32</v>
      </c>
      <c r="C188" t="s">
        <v>32</v>
      </c>
      <c r="D188" t="s">
        <v>32</v>
      </c>
    </row>
    <row r="189" spans="1:4" x14ac:dyDescent="0.25">
      <c r="A189" s="99">
        <v>44749</v>
      </c>
      <c r="B189" t="s">
        <v>32</v>
      </c>
      <c r="C189" t="s">
        <v>32</v>
      </c>
      <c r="D189" t="s">
        <v>32</v>
      </c>
    </row>
    <row r="190" spans="1:4" x14ac:dyDescent="0.25">
      <c r="A190" s="99">
        <v>44750</v>
      </c>
      <c r="B190" t="s">
        <v>19</v>
      </c>
      <c r="C190" t="s">
        <v>19</v>
      </c>
      <c r="D190" t="s">
        <v>19</v>
      </c>
    </row>
    <row r="191" spans="1:4" x14ac:dyDescent="0.25">
      <c r="A191" s="99">
        <v>44751</v>
      </c>
      <c r="B191" t="s">
        <v>19</v>
      </c>
      <c r="C191" t="s">
        <v>19</v>
      </c>
      <c r="D191" t="s">
        <v>19</v>
      </c>
    </row>
    <row r="192" spans="1:4" x14ac:dyDescent="0.25">
      <c r="A192" s="99">
        <v>44752</v>
      </c>
      <c r="B192" t="s">
        <v>19</v>
      </c>
      <c r="C192" t="s">
        <v>19</v>
      </c>
      <c r="D192" t="s">
        <v>19</v>
      </c>
    </row>
    <row r="193" spans="1:4" x14ac:dyDescent="0.25">
      <c r="A193" s="99">
        <v>44753</v>
      </c>
      <c r="B193" t="s">
        <v>19</v>
      </c>
      <c r="C193" t="s">
        <v>19</v>
      </c>
      <c r="D193" t="s">
        <v>19</v>
      </c>
    </row>
    <row r="194" spans="1:4" x14ac:dyDescent="0.25">
      <c r="A194" s="99">
        <v>44754</v>
      </c>
      <c r="B194" t="s">
        <v>19</v>
      </c>
      <c r="C194" t="s">
        <v>19</v>
      </c>
      <c r="D194" t="s">
        <v>19</v>
      </c>
    </row>
    <row r="195" spans="1:4" x14ac:dyDescent="0.25">
      <c r="A195" s="99">
        <v>44755</v>
      </c>
      <c r="B195" t="s">
        <v>19</v>
      </c>
      <c r="C195" t="s">
        <v>19</v>
      </c>
      <c r="D195" t="s">
        <v>19</v>
      </c>
    </row>
    <row r="196" spans="1:4" x14ac:dyDescent="0.25">
      <c r="A196" s="99">
        <v>44756</v>
      </c>
      <c r="B196" t="s">
        <v>19</v>
      </c>
      <c r="C196" t="s">
        <v>19</v>
      </c>
      <c r="D196" t="s">
        <v>19</v>
      </c>
    </row>
    <row r="197" spans="1:4" x14ac:dyDescent="0.25">
      <c r="A197" s="99">
        <v>44757</v>
      </c>
      <c r="B197" t="s">
        <v>19</v>
      </c>
      <c r="C197" t="s">
        <v>19</v>
      </c>
      <c r="D197" t="s">
        <v>19</v>
      </c>
    </row>
    <row r="198" spans="1:4" x14ac:dyDescent="0.25">
      <c r="A198" s="99">
        <v>44758</v>
      </c>
      <c r="B198" t="s">
        <v>19</v>
      </c>
      <c r="C198" t="s">
        <v>19</v>
      </c>
      <c r="D198" t="s">
        <v>19</v>
      </c>
    </row>
    <row r="199" spans="1:4" x14ac:dyDescent="0.25">
      <c r="A199" s="99">
        <v>44759</v>
      </c>
      <c r="B199" t="s">
        <v>19</v>
      </c>
      <c r="C199" t="s">
        <v>19</v>
      </c>
      <c r="D199" t="s">
        <v>19</v>
      </c>
    </row>
    <row r="200" spans="1:4" x14ac:dyDescent="0.25">
      <c r="A200" s="99">
        <v>44760</v>
      </c>
      <c r="B200" t="s">
        <v>19</v>
      </c>
      <c r="C200" t="s">
        <v>19</v>
      </c>
      <c r="D200" t="s">
        <v>19</v>
      </c>
    </row>
    <row r="201" spans="1:4" x14ac:dyDescent="0.25">
      <c r="A201" s="99">
        <v>44761</v>
      </c>
      <c r="B201" t="s">
        <v>19</v>
      </c>
      <c r="C201" t="s">
        <v>19</v>
      </c>
      <c r="D201" t="s">
        <v>19</v>
      </c>
    </row>
    <row r="202" spans="1:4" x14ac:dyDescent="0.25">
      <c r="A202" s="99">
        <v>44762</v>
      </c>
      <c r="B202" t="s">
        <v>19</v>
      </c>
      <c r="C202" t="s">
        <v>19</v>
      </c>
      <c r="D202" t="s">
        <v>19</v>
      </c>
    </row>
    <row r="203" spans="1:4" x14ac:dyDescent="0.25">
      <c r="A203" s="99">
        <v>44763</v>
      </c>
      <c r="B203" t="s">
        <v>19</v>
      </c>
      <c r="C203" t="s">
        <v>19</v>
      </c>
      <c r="D203" t="s">
        <v>19</v>
      </c>
    </row>
    <row r="204" spans="1:4" x14ac:dyDescent="0.25">
      <c r="A204" s="99">
        <v>44764</v>
      </c>
      <c r="B204" t="s">
        <v>19</v>
      </c>
      <c r="C204" t="s">
        <v>19</v>
      </c>
      <c r="D204" t="s">
        <v>19</v>
      </c>
    </row>
    <row r="205" spans="1:4" x14ac:dyDescent="0.25">
      <c r="A205" s="99">
        <v>44765</v>
      </c>
      <c r="B205" t="s">
        <v>19</v>
      </c>
      <c r="C205" t="s">
        <v>19</v>
      </c>
      <c r="D205" t="s">
        <v>19</v>
      </c>
    </row>
    <row r="206" spans="1:4" x14ac:dyDescent="0.25">
      <c r="A206" s="99">
        <v>44766</v>
      </c>
      <c r="B206" t="s">
        <v>19</v>
      </c>
      <c r="C206" t="s">
        <v>19</v>
      </c>
      <c r="D206" t="s">
        <v>19</v>
      </c>
    </row>
    <row r="207" spans="1:4" x14ac:dyDescent="0.25">
      <c r="A207" s="99">
        <v>44767</v>
      </c>
      <c r="B207" t="s">
        <v>19</v>
      </c>
      <c r="C207" t="s">
        <v>19</v>
      </c>
      <c r="D207" t="s">
        <v>19</v>
      </c>
    </row>
    <row r="208" spans="1:4" x14ac:dyDescent="0.25">
      <c r="A208" s="99">
        <v>44768</v>
      </c>
      <c r="B208" t="s">
        <v>19</v>
      </c>
      <c r="C208" t="s">
        <v>19</v>
      </c>
      <c r="D208" t="s">
        <v>19</v>
      </c>
    </row>
    <row r="209" spans="1:4" x14ac:dyDescent="0.25">
      <c r="A209" s="99">
        <v>44769</v>
      </c>
      <c r="B209" t="s">
        <v>19</v>
      </c>
      <c r="C209" t="s">
        <v>19</v>
      </c>
      <c r="D209" t="s">
        <v>19</v>
      </c>
    </row>
    <row r="210" spans="1:4" x14ac:dyDescent="0.25">
      <c r="A210" s="99">
        <v>44770</v>
      </c>
      <c r="B210" t="s">
        <v>19</v>
      </c>
      <c r="C210" t="s">
        <v>19</v>
      </c>
      <c r="D210" t="s">
        <v>19</v>
      </c>
    </row>
    <row r="211" spans="1:4" x14ac:dyDescent="0.25">
      <c r="A211" s="99">
        <v>44771</v>
      </c>
      <c r="B211" t="s">
        <v>19</v>
      </c>
      <c r="C211" t="s">
        <v>19</v>
      </c>
      <c r="D211" t="s">
        <v>19</v>
      </c>
    </row>
    <row r="212" spans="1:4" x14ac:dyDescent="0.25">
      <c r="A212" s="99">
        <v>44772</v>
      </c>
      <c r="B212" t="s">
        <v>19</v>
      </c>
      <c r="C212" t="s">
        <v>19</v>
      </c>
      <c r="D212" t="s">
        <v>19</v>
      </c>
    </row>
    <row r="213" spans="1:4" x14ac:dyDescent="0.25">
      <c r="A213" s="99">
        <v>44773</v>
      </c>
      <c r="B213" t="s">
        <v>19</v>
      </c>
      <c r="C213" t="s">
        <v>19</v>
      </c>
      <c r="D213" t="s">
        <v>19</v>
      </c>
    </row>
    <row r="214" spans="1:4" x14ac:dyDescent="0.25">
      <c r="A214" s="99">
        <v>44774</v>
      </c>
      <c r="B214" t="s">
        <v>19</v>
      </c>
      <c r="C214" t="s">
        <v>19</v>
      </c>
      <c r="D214" t="s">
        <v>19</v>
      </c>
    </row>
    <row r="215" spans="1:4" x14ac:dyDescent="0.25">
      <c r="A215" s="99">
        <v>44775</v>
      </c>
      <c r="B215" t="s">
        <v>19</v>
      </c>
      <c r="C215" t="s">
        <v>19</v>
      </c>
      <c r="D215" t="s">
        <v>19</v>
      </c>
    </row>
    <row r="216" spans="1:4" x14ac:dyDescent="0.25">
      <c r="A216" s="99">
        <v>44776</v>
      </c>
      <c r="B216" t="s">
        <v>19</v>
      </c>
      <c r="C216" t="s">
        <v>19</v>
      </c>
      <c r="D216" t="s">
        <v>19</v>
      </c>
    </row>
    <row r="217" spans="1:4" x14ac:dyDescent="0.25">
      <c r="A217" s="99">
        <v>44777</v>
      </c>
      <c r="B217" t="s">
        <v>19</v>
      </c>
      <c r="C217" t="s">
        <v>19</v>
      </c>
      <c r="D217" t="s">
        <v>19</v>
      </c>
    </row>
    <row r="218" spans="1:4" x14ac:dyDescent="0.25">
      <c r="A218" s="99">
        <v>44778</v>
      </c>
      <c r="B218" t="s">
        <v>19</v>
      </c>
      <c r="C218" t="s">
        <v>19</v>
      </c>
      <c r="D218" t="s">
        <v>19</v>
      </c>
    </row>
    <row r="219" spans="1:4" x14ac:dyDescent="0.25">
      <c r="A219" s="99">
        <v>44779</v>
      </c>
      <c r="B219" t="s">
        <v>19</v>
      </c>
      <c r="C219" t="s">
        <v>19</v>
      </c>
      <c r="D219" t="s">
        <v>19</v>
      </c>
    </row>
    <row r="220" spans="1:4" x14ac:dyDescent="0.25">
      <c r="A220" s="99">
        <v>44780</v>
      </c>
      <c r="B220" t="s">
        <v>19</v>
      </c>
      <c r="C220" t="s">
        <v>19</v>
      </c>
      <c r="D220" t="s">
        <v>19</v>
      </c>
    </row>
    <row r="221" spans="1:4" x14ac:dyDescent="0.25">
      <c r="A221" s="99">
        <v>44781</v>
      </c>
      <c r="B221" t="s">
        <v>19</v>
      </c>
      <c r="C221" t="s">
        <v>19</v>
      </c>
      <c r="D221" t="s">
        <v>19</v>
      </c>
    </row>
    <row r="222" spans="1:4" x14ac:dyDescent="0.25">
      <c r="A222" s="99">
        <v>44782</v>
      </c>
      <c r="B222" t="s">
        <v>19</v>
      </c>
      <c r="C222" t="s">
        <v>19</v>
      </c>
      <c r="D222" t="s">
        <v>19</v>
      </c>
    </row>
    <row r="223" spans="1:4" x14ac:dyDescent="0.25">
      <c r="A223" s="99">
        <v>44783</v>
      </c>
      <c r="B223" t="s">
        <v>19</v>
      </c>
      <c r="C223" t="s">
        <v>19</v>
      </c>
      <c r="D223" t="s">
        <v>19</v>
      </c>
    </row>
    <row r="224" spans="1:4" x14ac:dyDescent="0.25">
      <c r="A224" s="99">
        <v>44784</v>
      </c>
      <c r="B224" t="s">
        <v>19</v>
      </c>
      <c r="C224" t="s">
        <v>19</v>
      </c>
      <c r="D224" t="s">
        <v>19</v>
      </c>
    </row>
    <row r="225" spans="1:4" x14ac:dyDescent="0.25">
      <c r="A225" s="99">
        <v>44785</v>
      </c>
      <c r="B225" t="s">
        <v>19</v>
      </c>
      <c r="C225" t="s">
        <v>19</v>
      </c>
      <c r="D225" t="s">
        <v>19</v>
      </c>
    </row>
    <row r="226" spans="1:4" x14ac:dyDescent="0.25">
      <c r="A226" s="99">
        <v>44786</v>
      </c>
      <c r="B226" t="s">
        <v>19</v>
      </c>
      <c r="C226" t="s">
        <v>19</v>
      </c>
      <c r="D226" t="s">
        <v>19</v>
      </c>
    </row>
    <row r="227" spans="1:4" x14ac:dyDescent="0.25">
      <c r="A227" s="99">
        <v>44787</v>
      </c>
      <c r="B227" t="s">
        <v>19</v>
      </c>
      <c r="C227" t="s">
        <v>19</v>
      </c>
      <c r="D227" t="s">
        <v>19</v>
      </c>
    </row>
    <row r="228" spans="1:4" x14ac:dyDescent="0.25">
      <c r="A228" s="99">
        <v>44788</v>
      </c>
      <c r="B228" t="s">
        <v>19</v>
      </c>
      <c r="C228" t="s">
        <v>19</v>
      </c>
      <c r="D228" t="s">
        <v>19</v>
      </c>
    </row>
    <row r="229" spans="1:4" x14ac:dyDescent="0.25">
      <c r="A229" s="99">
        <v>44789</v>
      </c>
      <c r="B229" t="s">
        <v>19</v>
      </c>
      <c r="C229" t="s">
        <v>19</v>
      </c>
      <c r="D229" t="s">
        <v>19</v>
      </c>
    </row>
    <row r="230" spans="1:4" x14ac:dyDescent="0.25">
      <c r="A230" s="99">
        <v>44790</v>
      </c>
      <c r="B230" t="s">
        <v>19</v>
      </c>
      <c r="C230" t="s">
        <v>19</v>
      </c>
      <c r="D230" t="s">
        <v>19</v>
      </c>
    </row>
    <row r="231" spans="1:4" x14ac:dyDescent="0.25">
      <c r="A231" s="99">
        <v>44791</v>
      </c>
      <c r="B231" t="s">
        <v>19</v>
      </c>
      <c r="C231" t="s">
        <v>19</v>
      </c>
      <c r="D231" t="s">
        <v>19</v>
      </c>
    </row>
    <row r="232" spans="1:4" x14ac:dyDescent="0.25">
      <c r="A232" s="99">
        <v>44792</v>
      </c>
      <c r="B232" t="s">
        <v>19</v>
      </c>
      <c r="C232" t="s">
        <v>19</v>
      </c>
      <c r="D232" t="s">
        <v>19</v>
      </c>
    </row>
    <row r="233" spans="1:4" x14ac:dyDescent="0.25">
      <c r="A233" s="99">
        <v>44793</v>
      </c>
      <c r="B233" t="s">
        <v>19</v>
      </c>
      <c r="C233" t="s">
        <v>19</v>
      </c>
      <c r="D233" t="s">
        <v>19</v>
      </c>
    </row>
    <row r="234" spans="1:4" x14ac:dyDescent="0.25">
      <c r="A234" s="99">
        <v>44794</v>
      </c>
      <c r="B234" t="s">
        <v>19</v>
      </c>
      <c r="C234" t="s">
        <v>19</v>
      </c>
      <c r="D234" t="s">
        <v>19</v>
      </c>
    </row>
    <row r="235" spans="1:4" x14ac:dyDescent="0.25">
      <c r="A235" s="99">
        <v>44795</v>
      </c>
      <c r="B235" t="s">
        <v>19</v>
      </c>
      <c r="C235" t="s">
        <v>19</v>
      </c>
      <c r="D235" t="s">
        <v>19</v>
      </c>
    </row>
    <row r="236" spans="1:4" x14ac:dyDescent="0.25">
      <c r="A236" s="99">
        <v>44796</v>
      </c>
      <c r="B236" t="s">
        <v>19</v>
      </c>
      <c r="C236" t="s">
        <v>19</v>
      </c>
      <c r="D236" t="s">
        <v>19</v>
      </c>
    </row>
    <row r="237" spans="1:4" x14ac:dyDescent="0.25">
      <c r="A237" s="99">
        <v>44797</v>
      </c>
      <c r="B237" t="s">
        <v>19</v>
      </c>
      <c r="C237" t="s">
        <v>19</v>
      </c>
      <c r="D237" t="s">
        <v>19</v>
      </c>
    </row>
    <row r="238" spans="1:4" x14ac:dyDescent="0.25">
      <c r="A238" s="99">
        <v>44798</v>
      </c>
      <c r="B238" t="s">
        <v>19</v>
      </c>
      <c r="C238" t="s">
        <v>19</v>
      </c>
      <c r="D238" t="s">
        <v>19</v>
      </c>
    </row>
    <row r="239" spans="1:4" x14ac:dyDescent="0.25">
      <c r="A239" s="99">
        <v>44799</v>
      </c>
      <c r="B239" t="s">
        <v>19</v>
      </c>
      <c r="C239" t="s">
        <v>19</v>
      </c>
      <c r="D239" t="s">
        <v>19</v>
      </c>
    </row>
    <row r="240" spans="1:4" x14ac:dyDescent="0.25">
      <c r="A240" s="99">
        <v>44800</v>
      </c>
      <c r="B240" t="s">
        <v>19</v>
      </c>
      <c r="C240" t="s">
        <v>19</v>
      </c>
      <c r="D240" t="s">
        <v>19</v>
      </c>
    </row>
    <row r="241" spans="1:4" x14ac:dyDescent="0.25">
      <c r="A241" s="99">
        <v>44801</v>
      </c>
      <c r="B241" t="s">
        <v>19</v>
      </c>
      <c r="C241" t="s">
        <v>19</v>
      </c>
      <c r="D241" t="s">
        <v>19</v>
      </c>
    </row>
    <row r="242" spans="1:4" x14ac:dyDescent="0.25">
      <c r="A242" s="99">
        <v>44802</v>
      </c>
      <c r="B242" t="s">
        <v>19</v>
      </c>
      <c r="C242" t="s">
        <v>19</v>
      </c>
      <c r="D242" t="s">
        <v>19</v>
      </c>
    </row>
    <row r="243" spans="1:4" x14ac:dyDescent="0.25">
      <c r="A243" s="99">
        <v>44803</v>
      </c>
      <c r="B243" t="s">
        <v>19</v>
      </c>
      <c r="C243" t="s">
        <v>19</v>
      </c>
      <c r="D243" t="s">
        <v>19</v>
      </c>
    </row>
    <row r="244" spans="1:4" x14ac:dyDescent="0.25">
      <c r="A244" s="99">
        <v>44804</v>
      </c>
      <c r="B244" t="s">
        <v>19</v>
      </c>
      <c r="C244" t="s">
        <v>19</v>
      </c>
      <c r="D244" t="s">
        <v>19</v>
      </c>
    </row>
    <row r="245" spans="1:4" x14ac:dyDescent="0.25">
      <c r="A245" s="99">
        <v>44805</v>
      </c>
      <c r="B245" t="s">
        <v>32</v>
      </c>
      <c r="C245" t="s">
        <v>32</v>
      </c>
      <c r="D245" t="s">
        <v>32</v>
      </c>
    </row>
    <row r="246" spans="1:4" x14ac:dyDescent="0.25">
      <c r="A246" s="99">
        <v>44806</v>
      </c>
      <c r="B246" t="s">
        <v>32</v>
      </c>
      <c r="C246" t="s">
        <v>32</v>
      </c>
      <c r="D246" t="s">
        <v>32</v>
      </c>
    </row>
    <row r="247" spans="1:4" x14ac:dyDescent="0.25">
      <c r="A247" s="99">
        <v>44807</v>
      </c>
      <c r="B247" t="s">
        <v>32</v>
      </c>
      <c r="C247" t="s">
        <v>32</v>
      </c>
      <c r="D247" t="s">
        <v>32</v>
      </c>
    </row>
    <row r="248" spans="1:4" x14ac:dyDescent="0.25">
      <c r="A248" s="99">
        <v>44808</v>
      </c>
      <c r="B248" t="s">
        <v>32</v>
      </c>
      <c r="C248" t="s">
        <v>32</v>
      </c>
      <c r="D248" t="s">
        <v>32</v>
      </c>
    </row>
    <row r="249" spans="1:4" x14ac:dyDescent="0.25">
      <c r="A249" s="99">
        <v>44809</v>
      </c>
      <c r="B249" t="s">
        <v>32</v>
      </c>
      <c r="C249" t="s">
        <v>32</v>
      </c>
      <c r="D249" t="s">
        <v>32</v>
      </c>
    </row>
    <row r="250" spans="1:4" x14ac:dyDescent="0.25">
      <c r="A250" s="99">
        <v>44810</v>
      </c>
      <c r="B250" t="s">
        <v>32</v>
      </c>
      <c r="C250" t="s">
        <v>32</v>
      </c>
      <c r="D250" t="s">
        <v>32</v>
      </c>
    </row>
    <row r="251" spans="1:4" x14ac:dyDescent="0.25">
      <c r="A251" s="99">
        <v>44811</v>
      </c>
      <c r="B251" t="s">
        <v>32</v>
      </c>
      <c r="C251" t="s">
        <v>32</v>
      </c>
      <c r="D251" t="s">
        <v>32</v>
      </c>
    </row>
    <row r="252" spans="1:4" x14ac:dyDescent="0.25">
      <c r="A252" s="99">
        <v>44812</v>
      </c>
      <c r="B252" t="s">
        <v>32</v>
      </c>
      <c r="C252" t="s">
        <v>32</v>
      </c>
      <c r="D252" t="s">
        <v>32</v>
      </c>
    </row>
    <row r="253" spans="1:4" x14ac:dyDescent="0.25">
      <c r="A253" s="99">
        <v>44813</v>
      </c>
      <c r="B253" t="s">
        <v>32</v>
      </c>
      <c r="C253" t="s">
        <v>32</v>
      </c>
      <c r="D253" t="s">
        <v>32</v>
      </c>
    </row>
    <row r="254" spans="1:4" x14ac:dyDescent="0.25">
      <c r="A254" s="99">
        <v>44814</v>
      </c>
      <c r="B254" t="s">
        <v>32</v>
      </c>
      <c r="C254" t="s">
        <v>32</v>
      </c>
      <c r="D254" t="s">
        <v>32</v>
      </c>
    </row>
    <row r="255" spans="1:4" x14ac:dyDescent="0.25">
      <c r="A255" s="99">
        <v>44815</v>
      </c>
      <c r="B255" t="s">
        <v>32</v>
      </c>
      <c r="C255" t="s">
        <v>32</v>
      </c>
      <c r="D255" t="s">
        <v>32</v>
      </c>
    </row>
    <row r="256" spans="1:4" x14ac:dyDescent="0.25">
      <c r="A256" s="99">
        <v>44816</v>
      </c>
      <c r="B256" t="s">
        <v>32</v>
      </c>
      <c r="C256" t="s">
        <v>32</v>
      </c>
      <c r="D256" t="s">
        <v>32</v>
      </c>
    </row>
    <row r="257" spans="1:4" x14ac:dyDescent="0.25">
      <c r="A257" s="99">
        <v>44817</v>
      </c>
      <c r="B257" t="s">
        <v>32</v>
      </c>
      <c r="C257" t="s">
        <v>32</v>
      </c>
      <c r="D257" t="s">
        <v>32</v>
      </c>
    </row>
    <row r="258" spans="1:4" x14ac:dyDescent="0.25">
      <c r="A258" s="99">
        <v>44818</v>
      </c>
      <c r="B258" t="s">
        <v>32</v>
      </c>
      <c r="C258" t="s">
        <v>32</v>
      </c>
      <c r="D258" t="s">
        <v>32</v>
      </c>
    </row>
    <row r="259" spans="1:4" x14ac:dyDescent="0.25">
      <c r="A259" s="99">
        <v>44819</v>
      </c>
      <c r="B259" t="s">
        <v>32</v>
      </c>
      <c r="C259" t="s">
        <v>32</v>
      </c>
      <c r="D259" t="s">
        <v>32</v>
      </c>
    </row>
    <row r="260" spans="1:4" x14ac:dyDescent="0.25">
      <c r="A260" s="99">
        <v>44820</v>
      </c>
      <c r="B260" t="s">
        <v>32</v>
      </c>
      <c r="C260" t="s">
        <v>32</v>
      </c>
      <c r="D260" t="s">
        <v>32</v>
      </c>
    </row>
    <row r="261" spans="1:4" x14ac:dyDescent="0.25">
      <c r="A261" s="99">
        <v>44821</v>
      </c>
      <c r="B261" t="s">
        <v>32</v>
      </c>
      <c r="C261" t="s">
        <v>32</v>
      </c>
      <c r="D261" t="s">
        <v>32</v>
      </c>
    </row>
    <row r="262" spans="1:4" x14ac:dyDescent="0.25">
      <c r="A262" s="99">
        <v>44822</v>
      </c>
      <c r="B262" t="s">
        <v>32</v>
      </c>
      <c r="C262" t="s">
        <v>32</v>
      </c>
      <c r="D262" t="s">
        <v>32</v>
      </c>
    </row>
    <row r="263" spans="1:4" x14ac:dyDescent="0.25">
      <c r="A263" s="99">
        <v>44823</v>
      </c>
      <c r="B263" t="s">
        <v>32</v>
      </c>
      <c r="C263" t="s">
        <v>32</v>
      </c>
      <c r="D263" t="s">
        <v>32</v>
      </c>
    </row>
    <row r="264" spans="1:4" x14ac:dyDescent="0.25">
      <c r="A264" s="99">
        <v>44824</v>
      </c>
      <c r="B264" t="s">
        <v>32</v>
      </c>
      <c r="C264" t="s">
        <v>32</v>
      </c>
      <c r="D264" t="s">
        <v>32</v>
      </c>
    </row>
    <row r="265" spans="1:4" x14ac:dyDescent="0.25">
      <c r="A265" s="99">
        <v>44825</v>
      </c>
      <c r="B265" t="s">
        <v>32</v>
      </c>
      <c r="C265" t="s">
        <v>32</v>
      </c>
      <c r="D265" t="s">
        <v>32</v>
      </c>
    </row>
    <row r="266" spans="1:4" x14ac:dyDescent="0.25">
      <c r="A266" s="99">
        <v>44826</v>
      </c>
      <c r="B266" t="s">
        <v>32</v>
      </c>
      <c r="C266" t="s">
        <v>32</v>
      </c>
      <c r="D266" t="s">
        <v>32</v>
      </c>
    </row>
    <row r="267" spans="1:4" x14ac:dyDescent="0.25">
      <c r="A267" s="99">
        <v>44827</v>
      </c>
      <c r="B267" t="s">
        <v>32</v>
      </c>
      <c r="C267" t="s">
        <v>32</v>
      </c>
      <c r="D267" t="s">
        <v>32</v>
      </c>
    </row>
    <row r="268" spans="1:4" x14ac:dyDescent="0.25">
      <c r="A268" s="99">
        <v>44828</v>
      </c>
      <c r="B268" t="s">
        <v>32</v>
      </c>
      <c r="C268" t="s">
        <v>32</v>
      </c>
      <c r="D268" t="s">
        <v>32</v>
      </c>
    </row>
    <row r="269" spans="1:4" x14ac:dyDescent="0.25">
      <c r="A269" s="99">
        <v>44829</v>
      </c>
      <c r="B269" t="s">
        <v>32</v>
      </c>
      <c r="C269" t="s">
        <v>32</v>
      </c>
      <c r="D269" t="s">
        <v>32</v>
      </c>
    </row>
    <row r="270" spans="1:4" x14ac:dyDescent="0.25">
      <c r="A270" s="99">
        <v>44830</v>
      </c>
      <c r="B270" t="s">
        <v>32</v>
      </c>
      <c r="C270" t="s">
        <v>32</v>
      </c>
      <c r="D270" t="s">
        <v>32</v>
      </c>
    </row>
    <row r="271" spans="1:4" x14ac:dyDescent="0.25">
      <c r="A271" s="99">
        <v>44831</v>
      </c>
      <c r="B271" t="s">
        <v>32</v>
      </c>
      <c r="C271" t="s">
        <v>32</v>
      </c>
      <c r="D271" t="s">
        <v>32</v>
      </c>
    </row>
    <row r="272" spans="1:4" x14ac:dyDescent="0.25">
      <c r="A272" s="99">
        <v>44832</v>
      </c>
      <c r="B272" t="s">
        <v>32</v>
      </c>
      <c r="C272" t="s">
        <v>32</v>
      </c>
      <c r="D272" t="s">
        <v>32</v>
      </c>
    </row>
    <row r="273" spans="1:4" x14ac:dyDescent="0.25">
      <c r="A273" s="99">
        <v>44833</v>
      </c>
      <c r="B273" t="s">
        <v>32</v>
      </c>
      <c r="C273" t="s">
        <v>32</v>
      </c>
      <c r="D273" t="s">
        <v>32</v>
      </c>
    </row>
    <row r="274" spans="1:4" x14ac:dyDescent="0.25">
      <c r="A274" s="99">
        <v>44834</v>
      </c>
      <c r="B274" t="s">
        <v>32</v>
      </c>
      <c r="C274" t="s">
        <v>32</v>
      </c>
      <c r="D274" t="s">
        <v>32</v>
      </c>
    </row>
    <row r="275" spans="1:4" x14ac:dyDescent="0.25">
      <c r="A275" s="99">
        <v>44835</v>
      </c>
      <c r="B275" t="s">
        <v>32</v>
      </c>
      <c r="C275" t="s">
        <v>32</v>
      </c>
      <c r="D275" t="s">
        <v>32</v>
      </c>
    </row>
    <row r="276" spans="1:4" x14ac:dyDescent="0.25">
      <c r="A276" s="99">
        <v>44836</v>
      </c>
      <c r="B276" t="s">
        <v>32</v>
      </c>
      <c r="C276" t="s">
        <v>32</v>
      </c>
      <c r="D276" t="s">
        <v>32</v>
      </c>
    </row>
    <row r="277" spans="1:4" x14ac:dyDescent="0.25">
      <c r="A277" s="99">
        <v>44837</v>
      </c>
      <c r="B277" t="s">
        <v>32</v>
      </c>
      <c r="C277" t="s">
        <v>32</v>
      </c>
      <c r="D277" t="s">
        <v>32</v>
      </c>
    </row>
    <row r="278" spans="1:4" x14ac:dyDescent="0.25">
      <c r="A278" s="99">
        <v>44838</v>
      </c>
      <c r="B278" t="s">
        <v>32</v>
      </c>
      <c r="C278" t="s">
        <v>32</v>
      </c>
      <c r="D278" t="s">
        <v>32</v>
      </c>
    </row>
    <row r="279" spans="1:4" x14ac:dyDescent="0.25">
      <c r="A279" s="99">
        <v>44839</v>
      </c>
      <c r="B279" t="s">
        <v>32</v>
      </c>
      <c r="C279" t="s">
        <v>32</v>
      </c>
      <c r="D279" t="s">
        <v>32</v>
      </c>
    </row>
    <row r="280" spans="1:4" x14ac:dyDescent="0.25">
      <c r="A280" s="99">
        <v>44840</v>
      </c>
      <c r="B280" t="s">
        <v>32</v>
      </c>
      <c r="C280" t="s">
        <v>32</v>
      </c>
      <c r="D280" t="s">
        <v>32</v>
      </c>
    </row>
    <row r="281" spans="1:4" x14ac:dyDescent="0.25">
      <c r="A281" s="99">
        <v>44841</v>
      </c>
      <c r="B281" t="s">
        <v>32</v>
      </c>
      <c r="C281" t="s">
        <v>32</v>
      </c>
      <c r="D281" t="s">
        <v>32</v>
      </c>
    </row>
    <row r="282" spans="1:4" x14ac:dyDescent="0.25">
      <c r="A282" s="99">
        <v>44842</v>
      </c>
      <c r="B282" t="s">
        <v>32</v>
      </c>
      <c r="C282" t="s">
        <v>32</v>
      </c>
      <c r="D282" t="s">
        <v>32</v>
      </c>
    </row>
    <row r="283" spans="1:4" x14ac:dyDescent="0.25">
      <c r="A283" s="99">
        <v>44843</v>
      </c>
      <c r="B283" t="s">
        <v>32</v>
      </c>
      <c r="C283" t="s">
        <v>32</v>
      </c>
      <c r="D283" t="s">
        <v>32</v>
      </c>
    </row>
    <row r="284" spans="1:4" x14ac:dyDescent="0.25">
      <c r="A284" s="99">
        <v>44844</v>
      </c>
      <c r="B284" t="s">
        <v>32</v>
      </c>
      <c r="C284" t="s">
        <v>32</v>
      </c>
      <c r="D284" t="s">
        <v>32</v>
      </c>
    </row>
    <row r="285" spans="1:4" x14ac:dyDescent="0.25">
      <c r="A285" s="99">
        <v>44845</v>
      </c>
      <c r="B285" t="s">
        <v>32</v>
      </c>
      <c r="C285" t="s">
        <v>32</v>
      </c>
      <c r="D285" t="s">
        <v>32</v>
      </c>
    </row>
    <row r="286" spans="1:4" x14ac:dyDescent="0.25">
      <c r="A286" s="99">
        <v>44846</v>
      </c>
      <c r="B286" t="s">
        <v>32</v>
      </c>
      <c r="C286" t="s">
        <v>32</v>
      </c>
      <c r="D286" t="s">
        <v>32</v>
      </c>
    </row>
    <row r="287" spans="1:4" x14ac:dyDescent="0.25">
      <c r="A287" s="99">
        <v>44847</v>
      </c>
      <c r="B287" t="s">
        <v>32</v>
      </c>
      <c r="C287" t="s">
        <v>32</v>
      </c>
      <c r="D287" t="s">
        <v>32</v>
      </c>
    </row>
    <row r="288" spans="1:4" x14ac:dyDescent="0.25">
      <c r="A288" s="99">
        <v>44848</v>
      </c>
      <c r="B288" t="s">
        <v>32</v>
      </c>
      <c r="C288" t="s">
        <v>32</v>
      </c>
      <c r="D288" t="s">
        <v>32</v>
      </c>
    </row>
    <row r="289" spans="1:4" x14ac:dyDescent="0.25">
      <c r="A289" s="99">
        <v>44849</v>
      </c>
      <c r="B289" t="s">
        <v>32</v>
      </c>
      <c r="C289" t="s">
        <v>32</v>
      </c>
      <c r="D289" t="s">
        <v>32</v>
      </c>
    </row>
    <row r="290" spans="1:4" x14ac:dyDescent="0.25">
      <c r="A290" s="99">
        <v>44850</v>
      </c>
      <c r="B290" t="s">
        <v>32</v>
      </c>
      <c r="C290" t="s">
        <v>32</v>
      </c>
      <c r="D290" t="s">
        <v>32</v>
      </c>
    </row>
    <row r="291" spans="1:4" x14ac:dyDescent="0.25">
      <c r="A291" s="99">
        <v>44851</v>
      </c>
      <c r="B291" t="s">
        <v>32</v>
      </c>
      <c r="C291" t="s">
        <v>32</v>
      </c>
      <c r="D291" t="s">
        <v>32</v>
      </c>
    </row>
    <row r="292" spans="1:4" x14ac:dyDescent="0.25">
      <c r="A292" s="99">
        <v>44852</v>
      </c>
      <c r="B292" t="s">
        <v>32</v>
      </c>
      <c r="C292" t="s">
        <v>32</v>
      </c>
      <c r="D292" t="s">
        <v>32</v>
      </c>
    </row>
    <row r="293" spans="1:4" x14ac:dyDescent="0.25">
      <c r="A293" s="99">
        <v>44853</v>
      </c>
      <c r="B293" t="s">
        <v>32</v>
      </c>
      <c r="C293" t="s">
        <v>32</v>
      </c>
      <c r="D293" t="s">
        <v>32</v>
      </c>
    </row>
    <row r="294" spans="1:4" x14ac:dyDescent="0.25">
      <c r="A294" s="99">
        <v>44854</v>
      </c>
      <c r="B294" t="s">
        <v>32</v>
      </c>
      <c r="C294" t="s">
        <v>32</v>
      </c>
      <c r="D294" t="s">
        <v>32</v>
      </c>
    </row>
    <row r="295" spans="1:4" x14ac:dyDescent="0.25">
      <c r="A295" s="99">
        <v>44855</v>
      </c>
      <c r="B295" t="s">
        <v>32</v>
      </c>
      <c r="C295" t="s">
        <v>32</v>
      </c>
      <c r="D295" t="s">
        <v>32</v>
      </c>
    </row>
    <row r="296" spans="1:4" x14ac:dyDescent="0.25">
      <c r="A296" s="99">
        <v>44856</v>
      </c>
      <c r="B296" t="s">
        <v>19</v>
      </c>
      <c r="C296" t="s">
        <v>19</v>
      </c>
      <c r="D296" t="s">
        <v>19</v>
      </c>
    </row>
    <row r="297" spans="1:4" x14ac:dyDescent="0.25">
      <c r="A297" s="99">
        <v>44857</v>
      </c>
      <c r="B297" t="s">
        <v>19</v>
      </c>
      <c r="C297" t="s">
        <v>19</v>
      </c>
      <c r="D297" t="s">
        <v>19</v>
      </c>
    </row>
    <row r="298" spans="1:4" x14ac:dyDescent="0.25">
      <c r="A298" s="99">
        <v>44858</v>
      </c>
      <c r="B298" t="s">
        <v>19</v>
      </c>
      <c r="C298" t="s">
        <v>19</v>
      </c>
      <c r="D298" t="s">
        <v>19</v>
      </c>
    </row>
    <row r="299" spans="1:4" x14ac:dyDescent="0.25">
      <c r="A299" s="99">
        <v>44859</v>
      </c>
      <c r="B299" t="s">
        <v>19</v>
      </c>
      <c r="C299" t="s">
        <v>19</v>
      </c>
      <c r="D299" t="s">
        <v>19</v>
      </c>
    </row>
    <row r="300" spans="1:4" x14ac:dyDescent="0.25">
      <c r="A300" s="99">
        <v>44860</v>
      </c>
      <c r="B300" t="s">
        <v>19</v>
      </c>
      <c r="C300" t="s">
        <v>19</v>
      </c>
      <c r="D300" t="s">
        <v>19</v>
      </c>
    </row>
    <row r="301" spans="1:4" x14ac:dyDescent="0.25">
      <c r="A301" s="99">
        <v>44861</v>
      </c>
      <c r="B301" t="s">
        <v>19</v>
      </c>
      <c r="C301" t="s">
        <v>19</v>
      </c>
      <c r="D301" t="s">
        <v>19</v>
      </c>
    </row>
    <row r="302" spans="1:4" x14ac:dyDescent="0.25">
      <c r="A302" s="99">
        <v>44862</v>
      </c>
      <c r="B302" t="s">
        <v>19</v>
      </c>
      <c r="C302" t="s">
        <v>19</v>
      </c>
      <c r="D302" t="s">
        <v>19</v>
      </c>
    </row>
    <row r="303" spans="1:4" x14ac:dyDescent="0.25">
      <c r="A303" s="99">
        <v>44863</v>
      </c>
      <c r="B303" t="s">
        <v>19</v>
      </c>
      <c r="C303" t="s">
        <v>19</v>
      </c>
      <c r="D303" t="s">
        <v>19</v>
      </c>
    </row>
    <row r="304" spans="1:4" x14ac:dyDescent="0.25">
      <c r="A304" s="99">
        <v>44864</v>
      </c>
      <c r="B304" t="s">
        <v>19</v>
      </c>
      <c r="C304" t="s">
        <v>19</v>
      </c>
      <c r="D304" t="s">
        <v>19</v>
      </c>
    </row>
    <row r="305" spans="1:4" x14ac:dyDescent="0.25">
      <c r="A305" s="99">
        <v>44865</v>
      </c>
      <c r="B305" t="s">
        <v>19</v>
      </c>
      <c r="C305" t="s">
        <v>19</v>
      </c>
      <c r="D305" t="s">
        <v>19</v>
      </c>
    </row>
    <row r="306" spans="1:4" x14ac:dyDescent="0.25">
      <c r="A306" s="99">
        <v>44866</v>
      </c>
      <c r="B306" t="s">
        <v>19</v>
      </c>
      <c r="C306" t="s">
        <v>19</v>
      </c>
      <c r="D306" t="s">
        <v>19</v>
      </c>
    </row>
    <row r="307" spans="1:4" x14ac:dyDescent="0.25">
      <c r="A307" s="99">
        <v>44867</v>
      </c>
      <c r="B307" t="s">
        <v>19</v>
      </c>
      <c r="C307" t="s">
        <v>19</v>
      </c>
      <c r="D307" t="s">
        <v>19</v>
      </c>
    </row>
    <row r="308" spans="1:4" x14ac:dyDescent="0.25">
      <c r="A308" s="99">
        <v>44868</v>
      </c>
      <c r="B308" t="s">
        <v>19</v>
      </c>
      <c r="C308" t="s">
        <v>19</v>
      </c>
      <c r="D308" t="s">
        <v>19</v>
      </c>
    </row>
    <row r="309" spans="1:4" x14ac:dyDescent="0.25">
      <c r="A309" s="99">
        <v>44869</v>
      </c>
      <c r="B309" t="s">
        <v>19</v>
      </c>
      <c r="C309" t="s">
        <v>19</v>
      </c>
      <c r="D309" t="s">
        <v>19</v>
      </c>
    </row>
    <row r="310" spans="1:4" x14ac:dyDescent="0.25">
      <c r="A310" s="99">
        <v>44870</v>
      </c>
      <c r="B310" t="s">
        <v>19</v>
      </c>
      <c r="C310" t="s">
        <v>19</v>
      </c>
      <c r="D310" t="s">
        <v>19</v>
      </c>
    </row>
    <row r="311" spans="1:4" x14ac:dyDescent="0.25">
      <c r="A311" s="99">
        <v>44871</v>
      </c>
      <c r="B311" t="s">
        <v>19</v>
      </c>
      <c r="C311" t="s">
        <v>19</v>
      </c>
      <c r="D311" t="s">
        <v>19</v>
      </c>
    </row>
    <row r="312" spans="1:4" x14ac:dyDescent="0.25">
      <c r="A312" s="99">
        <v>44872</v>
      </c>
      <c r="B312" t="s">
        <v>32</v>
      </c>
      <c r="C312" t="s">
        <v>32</v>
      </c>
      <c r="D312" t="s">
        <v>32</v>
      </c>
    </row>
    <row r="313" spans="1:4" x14ac:dyDescent="0.25">
      <c r="A313" s="99">
        <v>44873</v>
      </c>
      <c r="B313" t="s">
        <v>32</v>
      </c>
      <c r="C313" t="s">
        <v>32</v>
      </c>
      <c r="D313" t="s">
        <v>32</v>
      </c>
    </row>
    <row r="314" spans="1:4" x14ac:dyDescent="0.25">
      <c r="A314" s="99">
        <v>44874</v>
      </c>
      <c r="B314" t="s">
        <v>32</v>
      </c>
      <c r="C314" t="s">
        <v>32</v>
      </c>
      <c r="D314" t="s">
        <v>32</v>
      </c>
    </row>
    <row r="315" spans="1:4" x14ac:dyDescent="0.25">
      <c r="A315" s="99">
        <v>44875</v>
      </c>
      <c r="B315" t="s">
        <v>32</v>
      </c>
      <c r="C315" t="s">
        <v>32</v>
      </c>
      <c r="D315" t="s">
        <v>32</v>
      </c>
    </row>
    <row r="316" spans="1:4" x14ac:dyDescent="0.25">
      <c r="A316" s="99">
        <v>44876</v>
      </c>
      <c r="B316" t="s">
        <v>32</v>
      </c>
      <c r="C316" t="s">
        <v>32</v>
      </c>
      <c r="D316" t="s">
        <v>32</v>
      </c>
    </row>
    <row r="317" spans="1:4" x14ac:dyDescent="0.25">
      <c r="A317" s="99">
        <v>44877</v>
      </c>
      <c r="B317" t="s">
        <v>32</v>
      </c>
      <c r="C317" t="s">
        <v>32</v>
      </c>
      <c r="D317" t="s">
        <v>32</v>
      </c>
    </row>
    <row r="318" spans="1:4" x14ac:dyDescent="0.25">
      <c r="A318" s="99">
        <v>44878</v>
      </c>
      <c r="B318" t="s">
        <v>32</v>
      </c>
      <c r="C318" t="s">
        <v>32</v>
      </c>
      <c r="D318" t="s">
        <v>32</v>
      </c>
    </row>
    <row r="319" spans="1:4" x14ac:dyDescent="0.25">
      <c r="A319" s="99">
        <v>44879</v>
      </c>
      <c r="B319" t="s">
        <v>32</v>
      </c>
      <c r="C319" t="s">
        <v>32</v>
      </c>
      <c r="D319" t="s">
        <v>32</v>
      </c>
    </row>
    <row r="320" spans="1:4" x14ac:dyDescent="0.25">
      <c r="A320" s="99">
        <v>44880</v>
      </c>
      <c r="B320" t="s">
        <v>32</v>
      </c>
      <c r="C320" t="s">
        <v>32</v>
      </c>
      <c r="D320" t="s">
        <v>32</v>
      </c>
    </row>
    <row r="321" spans="1:4" x14ac:dyDescent="0.25">
      <c r="A321" s="99">
        <v>44881</v>
      </c>
      <c r="B321" t="s">
        <v>32</v>
      </c>
      <c r="C321" t="s">
        <v>32</v>
      </c>
      <c r="D321" t="s">
        <v>32</v>
      </c>
    </row>
    <row r="322" spans="1:4" x14ac:dyDescent="0.25">
      <c r="A322" s="99">
        <v>44882</v>
      </c>
      <c r="B322" t="s">
        <v>32</v>
      </c>
      <c r="C322" t="s">
        <v>32</v>
      </c>
      <c r="D322" t="s">
        <v>32</v>
      </c>
    </row>
    <row r="323" spans="1:4" x14ac:dyDescent="0.25">
      <c r="A323" s="99">
        <v>44883</v>
      </c>
      <c r="B323" t="s">
        <v>32</v>
      </c>
      <c r="C323" t="s">
        <v>32</v>
      </c>
      <c r="D323" t="s">
        <v>32</v>
      </c>
    </row>
    <row r="324" spans="1:4" x14ac:dyDescent="0.25">
      <c r="A324" s="99">
        <v>44884</v>
      </c>
      <c r="B324" t="s">
        <v>32</v>
      </c>
      <c r="C324" t="s">
        <v>32</v>
      </c>
      <c r="D324" t="s">
        <v>32</v>
      </c>
    </row>
    <row r="325" spans="1:4" x14ac:dyDescent="0.25">
      <c r="A325" s="99">
        <v>44885</v>
      </c>
      <c r="B325" t="s">
        <v>32</v>
      </c>
      <c r="C325" t="s">
        <v>32</v>
      </c>
      <c r="D325" t="s">
        <v>32</v>
      </c>
    </row>
    <row r="326" spans="1:4" x14ac:dyDescent="0.25">
      <c r="A326" s="99">
        <v>44886</v>
      </c>
      <c r="B326" t="s">
        <v>32</v>
      </c>
      <c r="C326" t="s">
        <v>32</v>
      </c>
      <c r="D326" t="s">
        <v>32</v>
      </c>
    </row>
    <row r="327" spans="1:4" x14ac:dyDescent="0.25">
      <c r="A327" s="99">
        <v>44887</v>
      </c>
      <c r="B327" t="s">
        <v>32</v>
      </c>
      <c r="C327" t="s">
        <v>32</v>
      </c>
      <c r="D327" t="s">
        <v>32</v>
      </c>
    </row>
    <row r="328" spans="1:4" x14ac:dyDescent="0.25">
      <c r="A328" s="99">
        <v>44888</v>
      </c>
      <c r="B328" t="s">
        <v>32</v>
      </c>
      <c r="C328" t="s">
        <v>32</v>
      </c>
      <c r="D328" t="s">
        <v>32</v>
      </c>
    </row>
    <row r="329" spans="1:4" x14ac:dyDescent="0.25">
      <c r="A329" s="99">
        <v>44889</v>
      </c>
      <c r="B329" t="s">
        <v>32</v>
      </c>
      <c r="C329" t="s">
        <v>32</v>
      </c>
      <c r="D329" t="s">
        <v>32</v>
      </c>
    </row>
    <row r="330" spans="1:4" x14ac:dyDescent="0.25">
      <c r="A330" s="99">
        <v>44890</v>
      </c>
      <c r="B330" t="s">
        <v>32</v>
      </c>
      <c r="C330" t="s">
        <v>32</v>
      </c>
      <c r="D330" t="s">
        <v>32</v>
      </c>
    </row>
    <row r="331" spans="1:4" x14ac:dyDescent="0.25">
      <c r="A331" s="99">
        <v>44891</v>
      </c>
      <c r="B331" t="s">
        <v>32</v>
      </c>
      <c r="C331" t="s">
        <v>32</v>
      </c>
      <c r="D331" t="s">
        <v>32</v>
      </c>
    </row>
    <row r="332" spans="1:4" x14ac:dyDescent="0.25">
      <c r="A332" s="99">
        <v>44892</v>
      </c>
      <c r="B332" t="s">
        <v>32</v>
      </c>
      <c r="C332" t="s">
        <v>32</v>
      </c>
      <c r="D332" t="s">
        <v>32</v>
      </c>
    </row>
    <row r="333" spans="1:4" x14ac:dyDescent="0.25">
      <c r="A333" s="99">
        <v>44893</v>
      </c>
      <c r="B333" t="s">
        <v>32</v>
      </c>
      <c r="C333" t="s">
        <v>32</v>
      </c>
      <c r="D333" t="s">
        <v>32</v>
      </c>
    </row>
    <row r="334" spans="1:4" x14ac:dyDescent="0.25">
      <c r="A334" s="99">
        <v>44894</v>
      </c>
      <c r="B334" t="s">
        <v>32</v>
      </c>
      <c r="C334" t="s">
        <v>32</v>
      </c>
      <c r="D334" t="s">
        <v>32</v>
      </c>
    </row>
    <row r="335" spans="1:4" x14ac:dyDescent="0.25">
      <c r="A335" s="99">
        <v>44895</v>
      </c>
      <c r="B335" t="s">
        <v>32</v>
      </c>
      <c r="C335" t="s">
        <v>32</v>
      </c>
      <c r="D335" t="s">
        <v>32</v>
      </c>
    </row>
    <row r="336" spans="1:4" x14ac:dyDescent="0.25">
      <c r="A336" s="99">
        <v>44896</v>
      </c>
      <c r="B336" t="s">
        <v>32</v>
      </c>
      <c r="C336" t="s">
        <v>32</v>
      </c>
      <c r="D336" t="s">
        <v>32</v>
      </c>
    </row>
    <row r="337" spans="1:4" x14ac:dyDescent="0.25">
      <c r="A337" s="99">
        <v>44897</v>
      </c>
      <c r="B337" t="s">
        <v>32</v>
      </c>
      <c r="C337" t="s">
        <v>32</v>
      </c>
      <c r="D337" t="s">
        <v>32</v>
      </c>
    </row>
    <row r="338" spans="1:4" x14ac:dyDescent="0.25">
      <c r="A338" s="99">
        <v>44898</v>
      </c>
      <c r="B338" t="s">
        <v>32</v>
      </c>
      <c r="C338" t="s">
        <v>32</v>
      </c>
      <c r="D338" t="s">
        <v>32</v>
      </c>
    </row>
    <row r="339" spans="1:4" x14ac:dyDescent="0.25">
      <c r="A339" s="99">
        <v>44899</v>
      </c>
      <c r="B339" t="s">
        <v>32</v>
      </c>
      <c r="C339" t="s">
        <v>32</v>
      </c>
      <c r="D339" t="s">
        <v>32</v>
      </c>
    </row>
    <row r="340" spans="1:4" x14ac:dyDescent="0.25">
      <c r="A340" s="99">
        <v>44900</v>
      </c>
      <c r="B340" t="s">
        <v>32</v>
      </c>
      <c r="C340" t="s">
        <v>32</v>
      </c>
      <c r="D340" t="s">
        <v>32</v>
      </c>
    </row>
    <row r="341" spans="1:4" x14ac:dyDescent="0.25">
      <c r="A341" s="99">
        <v>44901</v>
      </c>
      <c r="B341" t="s">
        <v>32</v>
      </c>
      <c r="C341" t="s">
        <v>32</v>
      </c>
      <c r="D341" t="s">
        <v>32</v>
      </c>
    </row>
    <row r="342" spans="1:4" x14ac:dyDescent="0.25">
      <c r="A342" s="99">
        <v>44902</v>
      </c>
      <c r="B342" t="s">
        <v>32</v>
      </c>
      <c r="C342" t="s">
        <v>32</v>
      </c>
      <c r="D342" t="s">
        <v>32</v>
      </c>
    </row>
    <row r="343" spans="1:4" x14ac:dyDescent="0.25">
      <c r="A343" s="99">
        <v>44903</v>
      </c>
      <c r="B343" t="s">
        <v>32</v>
      </c>
      <c r="C343" t="s">
        <v>32</v>
      </c>
      <c r="D343" t="s">
        <v>32</v>
      </c>
    </row>
    <row r="344" spans="1:4" x14ac:dyDescent="0.25">
      <c r="A344" s="99">
        <v>44904</v>
      </c>
      <c r="B344" t="s">
        <v>32</v>
      </c>
      <c r="C344" t="s">
        <v>32</v>
      </c>
      <c r="D344" t="s">
        <v>32</v>
      </c>
    </row>
    <row r="345" spans="1:4" x14ac:dyDescent="0.25">
      <c r="A345" s="99">
        <v>44905</v>
      </c>
      <c r="B345" t="s">
        <v>32</v>
      </c>
      <c r="C345" t="s">
        <v>32</v>
      </c>
      <c r="D345" t="s">
        <v>32</v>
      </c>
    </row>
    <row r="346" spans="1:4" x14ac:dyDescent="0.25">
      <c r="A346" s="99">
        <v>44906</v>
      </c>
      <c r="B346" t="s">
        <v>32</v>
      </c>
      <c r="C346" t="s">
        <v>32</v>
      </c>
      <c r="D346" t="s">
        <v>32</v>
      </c>
    </row>
    <row r="347" spans="1:4" x14ac:dyDescent="0.25">
      <c r="A347" s="99">
        <v>44907</v>
      </c>
      <c r="B347" t="s">
        <v>32</v>
      </c>
      <c r="C347" t="s">
        <v>32</v>
      </c>
      <c r="D347" t="s">
        <v>32</v>
      </c>
    </row>
    <row r="348" spans="1:4" x14ac:dyDescent="0.25">
      <c r="A348" s="99">
        <v>44908</v>
      </c>
      <c r="B348" t="s">
        <v>32</v>
      </c>
      <c r="C348" t="s">
        <v>32</v>
      </c>
      <c r="D348" t="s">
        <v>32</v>
      </c>
    </row>
    <row r="349" spans="1:4" x14ac:dyDescent="0.25">
      <c r="A349" s="99">
        <v>44909</v>
      </c>
      <c r="B349" t="s">
        <v>32</v>
      </c>
      <c r="C349" t="s">
        <v>32</v>
      </c>
      <c r="D349" t="s">
        <v>32</v>
      </c>
    </row>
    <row r="350" spans="1:4" x14ac:dyDescent="0.25">
      <c r="A350" s="99">
        <v>44910</v>
      </c>
      <c r="B350" t="s">
        <v>32</v>
      </c>
      <c r="C350" t="s">
        <v>32</v>
      </c>
      <c r="D350" t="s">
        <v>32</v>
      </c>
    </row>
    <row r="351" spans="1:4" x14ac:dyDescent="0.25">
      <c r="A351" s="99">
        <v>44911</v>
      </c>
      <c r="B351" t="s">
        <v>32</v>
      </c>
      <c r="C351" t="s">
        <v>32</v>
      </c>
      <c r="D351" t="s">
        <v>32</v>
      </c>
    </row>
    <row r="352" spans="1:4" x14ac:dyDescent="0.25">
      <c r="A352" s="99">
        <v>44912</v>
      </c>
      <c r="B352" t="s">
        <v>19</v>
      </c>
      <c r="C352" t="s">
        <v>19</v>
      </c>
      <c r="D352" t="s">
        <v>19</v>
      </c>
    </row>
    <row r="353" spans="1:4" x14ac:dyDescent="0.25">
      <c r="A353" s="99">
        <v>44913</v>
      </c>
      <c r="B353" t="s">
        <v>19</v>
      </c>
      <c r="C353" t="s">
        <v>19</v>
      </c>
      <c r="D353" t="s">
        <v>19</v>
      </c>
    </row>
    <row r="354" spans="1:4" x14ac:dyDescent="0.25">
      <c r="A354" s="99">
        <v>44914</v>
      </c>
      <c r="B354" t="s">
        <v>19</v>
      </c>
      <c r="C354" t="s">
        <v>19</v>
      </c>
      <c r="D354" t="s">
        <v>19</v>
      </c>
    </row>
    <row r="355" spans="1:4" x14ac:dyDescent="0.25">
      <c r="A355" s="99">
        <v>44915</v>
      </c>
      <c r="B355" t="s">
        <v>19</v>
      </c>
      <c r="C355" t="s">
        <v>19</v>
      </c>
      <c r="D355" t="s">
        <v>19</v>
      </c>
    </row>
    <row r="356" spans="1:4" x14ac:dyDescent="0.25">
      <c r="A356" s="99">
        <v>44916</v>
      </c>
      <c r="B356" t="s">
        <v>19</v>
      </c>
      <c r="C356" t="s">
        <v>19</v>
      </c>
      <c r="D356" t="s">
        <v>19</v>
      </c>
    </row>
    <row r="357" spans="1:4" x14ac:dyDescent="0.25">
      <c r="A357" s="99">
        <v>44917</v>
      </c>
      <c r="B357" t="s">
        <v>19</v>
      </c>
      <c r="C357" t="s">
        <v>19</v>
      </c>
      <c r="D357" t="s">
        <v>19</v>
      </c>
    </row>
    <row r="358" spans="1:4" x14ac:dyDescent="0.25">
      <c r="A358" s="99">
        <v>44918</v>
      </c>
      <c r="B358" t="s">
        <v>19</v>
      </c>
      <c r="C358" t="s">
        <v>19</v>
      </c>
      <c r="D358" t="s">
        <v>19</v>
      </c>
    </row>
    <row r="359" spans="1:4" x14ac:dyDescent="0.25">
      <c r="A359" s="99">
        <v>44919</v>
      </c>
      <c r="B359" t="s">
        <v>19</v>
      </c>
      <c r="C359" t="s">
        <v>19</v>
      </c>
      <c r="D359" t="s">
        <v>19</v>
      </c>
    </row>
    <row r="360" spans="1:4" x14ac:dyDescent="0.25">
      <c r="A360" s="99">
        <v>44920</v>
      </c>
      <c r="B360" t="s">
        <v>19</v>
      </c>
      <c r="C360" t="s">
        <v>19</v>
      </c>
      <c r="D360" t="s">
        <v>19</v>
      </c>
    </row>
    <row r="361" spans="1:4" x14ac:dyDescent="0.25">
      <c r="A361" s="99">
        <v>44921</v>
      </c>
      <c r="B361" t="s">
        <v>19</v>
      </c>
      <c r="C361" t="s">
        <v>19</v>
      </c>
      <c r="D361" t="s">
        <v>19</v>
      </c>
    </row>
    <row r="362" spans="1:4" x14ac:dyDescent="0.25">
      <c r="A362" s="99">
        <v>44922</v>
      </c>
      <c r="B362" t="s">
        <v>19</v>
      </c>
      <c r="C362" t="s">
        <v>19</v>
      </c>
      <c r="D362" t="s">
        <v>19</v>
      </c>
    </row>
    <row r="363" spans="1:4" x14ac:dyDescent="0.25">
      <c r="A363" s="99">
        <v>44923</v>
      </c>
      <c r="B363" t="s">
        <v>19</v>
      </c>
      <c r="C363" t="s">
        <v>19</v>
      </c>
      <c r="D363" t="s">
        <v>19</v>
      </c>
    </row>
    <row r="364" spans="1:4" x14ac:dyDescent="0.25">
      <c r="A364" s="99">
        <v>44924</v>
      </c>
      <c r="B364" t="s">
        <v>19</v>
      </c>
      <c r="C364" t="s">
        <v>19</v>
      </c>
      <c r="D364" t="s">
        <v>19</v>
      </c>
    </row>
    <row r="365" spans="1:4" x14ac:dyDescent="0.25">
      <c r="A365" s="99">
        <v>44925</v>
      </c>
      <c r="B365" t="s">
        <v>19</v>
      </c>
      <c r="C365" t="s">
        <v>19</v>
      </c>
      <c r="D365" t="s">
        <v>19</v>
      </c>
    </row>
    <row r="366" spans="1:4" x14ac:dyDescent="0.25">
      <c r="A366" s="99">
        <v>44926</v>
      </c>
      <c r="B366" t="s">
        <v>19</v>
      </c>
      <c r="C366" t="s">
        <v>19</v>
      </c>
      <c r="D366" t="s">
        <v>19</v>
      </c>
    </row>
    <row r="367" spans="1:4" x14ac:dyDescent="0.25">
      <c r="A367" s="99">
        <v>44927</v>
      </c>
      <c r="B367" t="s">
        <v>19</v>
      </c>
      <c r="C367" t="s">
        <v>19</v>
      </c>
      <c r="D367" t="s">
        <v>19</v>
      </c>
    </row>
    <row r="368" spans="1:4" x14ac:dyDescent="0.25">
      <c r="A368" s="99">
        <v>44928</v>
      </c>
      <c r="B368" t="s">
        <v>19</v>
      </c>
      <c r="C368" t="s">
        <v>19</v>
      </c>
      <c r="D368" t="s">
        <v>19</v>
      </c>
    </row>
    <row r="369" spans="1:4" x14ac:dyDescent="0.25">
      <c r="A369" s="99">
        <v>44929</v>
      </c>
      <c r="B369" t="s">
        <v>32</v>
      </c>
      <c r="C369" t="s">
        <v>32</v>
      </c>
      <c r="D369" t="s">
        <v>32</v>
      </c>
    </row>
    <row r="370" spans="1:4" x14ac:dyDescent="0.25">
      <c r="A370" s="99">
        <v>44930</v>
      </c>
      <c r="B370" t="s">
        <v>32</v>
      </c>
      <c r="C370" t="s">
        <v>32</v>
      </c>
      <c r="D370" t="s">
        <v>32</v>
      </c>
    </row>
    <row r="371" spans="1:4" x14ac:dyDescent="0.25">
      <c r="A371" s="99">
        <v>44931</v>
      </c>
      <c r="B371" t="s">
        <v>32</v>
      </c>
      <c r="C371" t="s">
        <v>32</v>
      </c>
      <c r="D371" t="s">
        <v>32</v>
      </c>
    </row>
    <row r="372" spans="1:4" x14ac:dyDescent="0.25">
      <c r="A372" s="99">
        <v>44932</v>
      </c>
      <c r="B372" t="s">
        <v>32</v>
      </c>
      <c r="C372" t="s">
        <v>32</v>
      </c>
      <c r="D372" t="s">
        <v>32</v>
      </c>
    </row>
    <row r="373" spans="1:4" x14ac:dyDescent="0.25">
      <c r="A373" s="99">
        <v>44933</v>
      </c>
      <c r="B373" t="s">
        <v>32</v>
      </c>
      <c r="C373" t="s">
        <v>32</v>
      </c>
      <c r="D373" t="s">
        <v>32</v>
      </c>
    </row>
    <row r="374" spans="1:4" x14ac:dyDescent="0.25">
      <c r="A374" s="99">
        <v>44934</v>
      </c>
      <c r="B374" t="s">
        <v>32</v>
      </c>
      <c r="C374" t="s">
        <v>32</v>
      </c>
      <c r="D374" t="s">
        <v>32</v>
      </c>
    </row>
    <row r="375" spans="1:4" x14ac:dyDescent="0.25">
      <c r="A375" s="99">
        <v>44935</v>
      </c>
      <c r="B375" t="s">
        <v>32</v>
      </c>
      <c r="C375" t="s">
        <v>32</v>
      </c>
      <c r="D375" t="s">
        <v>32</v>
      </c>
    </row>
    <row r="376" spans="1:4" x14ac:dyDescent="0.25">
      <c r="A376" s="99">
        <v>44936</v>
      </c>
      <c r="B376" t="s">
        <v>32</v>
      </c>
      <c r="C376" t="s">
        <v>32</v>
      </c>
      <c r="D376" t="s">
        <v>32</v>
      </c>
    </row>
    <row r="377" spans="1:4" x14ac:dyDescent="0.25">
      <c r="A377" s="99">
        <v>44937</v>
      </c>
      <c r="B377" t="s">
        <v>32</v>
      </c>
      <c r="C377" t="s">
        <v>32</v>
      </c>
      <c r="D377" t="s">
        <v>32</v>
      </c>
    </row>
    <row r="378" spans="1:4" x14ac:dyDescent="0.25">
      <c r="A378" s="99">
        <v>44938</v>
      </c>
      <c r="B378" t="s">
        <v>32</v>
      </c>
      <c r="C378" t="s">
        <v>32</v>
      </c>
      <c r="D378" t="s">
        <v>32</v>
      </c>
    </row>
    <row r="379" spans="1:4" x14ac:dyDescent="0.25">
      <c r="A379" s="99">
        <v>44939</v>
      </c>
      <c r="B379" t="s">
        <v>32</v>
      </c>
      <c r="C379" t="s">
        <v>32</v>
      </c>
      <c r="D379" t="s">
        <v>32</v>
      </c>
    </row>
    <row r="380" spans="1:4" x14ac:dyDescent="0.25">
      <c r="A380" s="99">
        <v>44940</v>
      </c>
      <c r="B380" t="s">
        <v>32</v>
      </c>
      <c r="C380" t="s">
        <v>32</v>
      </c>
      <c r="D380" t="s">
        <v>32</v>
      </c>
    </row>
    <row r="381" spans="1:4" x14ac:dyDescent="0.25">
      <c r="A381" s="99">
        <v>44941</v>
      </c>
      <c r="B381" t="s">
        <v>32</v>
      </c>
      <c r="C381" t="s">
        <v>32</v>
      </c>
      <c r="D381" t="s">
        <v>32</v>
      </c>
    </row>
    <row r="382" spans="1:4" x14ac:dyDescent="0.25">
      <c r="A382" s="99">
        <v>44942</v>
      </c>
      <c r="B382" t="s">
        <v>32</v>
      </c>
      <c r="C382" t="s">
        <v>32</v>
      </c>
      <c r="D382" t="s">
        <v>32</v>
      </c>
    </row>
    <row r="383" spans="1:4" x14ac:dyDescent="0.25">
      <c r="A383" s="99">
        <v>44943</v>
      </c>
      <c r="B383" t="s">
        <v>32</v>
      </c>
      <c r="C383" t="s">
        <v>32</v>
      </c>
      <c r="D383" t="s">
        <v>32</v>
      </c>
    </row>
    <row r="384" spans="1:4" x14ac:dyDescent="0.25">
      <c r="A384" s="99">
        <v>44944</v>
      </c>
      <c r="B384" t="s">
        <v>32</v>
      </c>
      <c r="C384" t="s">
        <v>32</v>
      </c>
      <c r="D384" t="s">
        <v>32</v>
      </c>
    </row>
    <row r="385" spans="1:4" x14ac:dyDescent="0.25">
      <c r="A385" s="99">
        <v>44945</v>
      </c>
      <c r="B385" t="s">
        <v>32</v>
      </c>
      <c r="C385" t="s">
        <v>32</v>
      </c>
      <c r="D385" t="s">
        <v>32</v>
      </c>
    </row>
    <row r="386" spans="1:4" x14ac:dyDescent="0.25">
      <c r="A386" s="99">
        <v>44946</v>
      </c>
      <c r="B386" t="s">
        <v>32</v>
      </c>
      <c r="C386" t="s">
        <v>32</v>
      </c>
      <c r="D386" t="s">
        <v>32</v>
      </c>
    </row>
    <row r="387" spans="1:4" x14ac:dyDescent="0.25">
      <c r="A387" s="99">
        <v>44947</v>
      </c>
      <c r="B387" t="s">
        <v>32</v>
      </c>
      <c r="C387" t="s">
        <v>32</v>
      </c>
      <c r="D387" t="s">
        <v>32</v>
      </c>
    </row>
    <row r="388" spans="1:4" x14ac:dyDescent="0.25">
      <c r="A388" s="99">
        <v>44948</v>
      </c>
      <c r="B388" t="s">
        <v>32</v>
      </c>
      <c r="C388" t="s">
        <v>32</v>
      </c>
      <c r="D388" t="s">
        <v>32</v>
      </c>
    </row>
    <row r="389" spans="1:4" x14ac:dyDescent="0.25">
      <c r="A389" s="99">
        <v>44949</v>
      </c>
      <c r="B389" t="s">
        <v>32</v>
      </c>
      <c r="C389" t="s">
        <v>32</v>
      </c>
      <c r="D389" t="s">
        <v>32</v>
      </c>
    </row>
    <row r="390" spans="1:4" x14ac:dyDescent="0.25">
      <c r="A390" s="99">
        <v>44950</v>
      </c>
      <c r="B390" t="s">
        <v>32</v>
      </c>
      <c r="C390" t="s">
        <v>32</v>
      </c>
      <c r="D390" t="s">
        <v>32</v>
      </c>
    </row>
    <row r="391" spans="1:4" x14ac:dyDescent="0.25">
      <c r="A391" s="99">
        <v>44951</v>
      </c>
      <c r="B391" t="s">
        <v>32</v>
      </c>
      <c r="C391" t="s">
        <v>32</v>
      </c>
      <c r="D391" t="s">
        <v>32</v>
      </c>
    </row>
    <row r="392" spans="1:4" x14ac:dyDescent="0.25">
      <c r="A392" s="99">
        <v>44952</v>
      </c>
      <c r="B392" t="s">
        <v>32</v>
      </c>
      <c r="C392" t="s">
        <v>32</v>
      </c>
      <c r="D392" t="s">
        <v>32</v>
      </c>
    </row>
    <row r="393" spans="1:4" x14ac:dyDescent="0.25">
      <c r="A393" s="99">
        <v>44953</v>
      </c>
      <c r="B393" t="s">
        <v>32</v>
      </c>
      <c r="C393" t="s">
        <v>32</v>
      </c>
      <c r="D393" t="s">
        <v>32</v>
      </c>
    </row>
    <row r="394" spans="1:4" x14ac:dyDescent="0.25">
      <c r="A394" s="99">
        <v>44954</v>
      </c>
      <c r="B394" t="s">
        <v>32</v>
      </c>
      <c r="C394" t="s">
        <v>32</v>
      </c>
      <c r="D394" t="s">
        <v>32</v>
      </c>
    </row>
    <row r="395" spans="1:4" x14ac:dyDescent="0.25">
      <c r="A395" s="99">
        <v>44955</v>
      </c>
      <c r="B395" t="s">
        <v>32</v>
      </c>
      <c r="C395" t="s">
        <v>32</v>
      </c>
      <c r="D395" t="s">
        <v>32</v>
      </c>
    </row>
    <row r="396" spans="1:4" x14ac:dyDescent="0.25">
      <c r="A396" s="99">
        <v>44956</v>
      </c>
      <c r="B396" t="s">
        <v>32</v>
      </c>
      <c r="C396" t="s">
        <v>32</v>
      </c>
      <c r="D396" t="s">
        <v>32</v>
      </c>
    </row>
    <row r="397" spans="1:4" x14ac:dyDescent="0.25">
      <c r="A397" s="99">
        <v>44957</v>
      </c>
      <c r="B397" t="s">
        <v>32</v>
      </c>
      <c r="C397" t="s">
        <v>32</v>
      </c>
      <c r="D397" t="s">
        <v>32</v>
      </c>
    </row>
    <row r="398" spans="1:4" x14ac:dyDescent="0.25">
      <c r="A398" s="99">
        <v>44958</v>
      </c>
      <c r="B398" t="s">
        <v>32</v>
      </c>
      <c r="C398" t="s">
        <v>32</v>
      </c>
      <c r="D398" t="s">
        <v>32</v>
      </c>
    </row>
    <row r="399" spans="1:4" x14ac:dyDescent="0.25">
      <c r="A399" s="99">
        <v>44959</v>
      </c>
      <c r="B399" t="s">
        <v>32</v>
      </c>
      <c r="C399" t="s">
        <v>32</v>
      </c>
      <c r="D399" t="s">
        <v>32</v>
      </c>
    </row>
    <row r="400" spans="1:4" x14ac:dyDescent="0.25">
      <c r="A400" s="99">
        <v>44960</v>
      </c>
      <c r="B400" t="s">
        <v>32</v>
      </c>
      <c r="C400" t="s">
        <v>32</v>
      </c>
      <c r="D400" t="s">
        <v>32</v>
      </c>
    </row>
    <row r="401" spans="1:4" x14ac:dyDescent="0.25">
      <c r="A401" s="99">
        <v>44961</v>
      </c>
      <c r="B401" t="s">
        <v>19</v>
      </c>
      <c r="C401" t="s">
        <v>32</v>
      </c>
      <c r="D401" t="s">
        <v>32</v>
      </c>
    </row>
    <row r="402" spans="1:4" x14ac:dyDescent="0.25">
      <c r="A402" s="99">
        <v>44962</v>
      </c>
      <c r="B402" t="s">
        <v>19</v>
      </c>
      <c r="C402" t="s">
        <v>32</v>
      </c>
      <c r="D402" t="s">
        <v>32</v>
      </c>
    </row>
    <row r="403" spans="1:4" x14ac:dyDescent="0.25">
      <c r="A403" s="99">
        <v>44963</v>
      </c>
      <c r="B403" t="s">
        <v>19</v>
      </c>
      <c r="C403" t="s">
        <v>32</v>
      </c>
      <c r="D403" t="s">
        <v>32</v>
      </c>
    </row>
    <row r="404" spans="1:4" x14ac:dyDescent="0.25">
      <c r="A404" s="99">
        <v>44964</v>
      </c>
      <c r="B404" t="s">
        <v>19</v>
      </c>
      <c r="C404" t="s">
        <v>32</v>
      </c>
      <c r="D404" t="s">
        <v>32</v>
      </c>
    </row>
    <row r="405" spans="1:4" x14ac:dyDescent="0.25">
      <c r="A405" s="99">
        <v>44965</v>
      </c>
      <c r="B405" t="s">
        <v>19</v>
      </c>
      <c r="C405" t="s">
        <v>32</v>
      </c>
      <c r="D405" t="s">
        <v>32</v>
      </c>
    </row>
    <row r="406" spans="1:4" x14ac:dyDescent="0.25">
      <c r="A406" s="99">
        <v>44966</v>
      </c>
      <c r="B406" t="s">
        <v>19</v>
      </c>
      <c r="C406" t="s">
        <v>32</v>
      </c>
      <c r="D406" t="s">
        <v>32</v>
      </c>
    </row>
    <row r="407" spans="1:4" x14ac:dyDescent="0.25">
      <c r="A407" s="99">
        <v>44967</v>
      </c>
      <c r="B407" t="s">
        <v>19</v>
      </c>
      <c r="C407" t="s">
        <v>32</v>
      </c>
      <c r="D407" t="s">
        <v>32</v>
      </c>
    </row>
    <row r="408" spans="1:4" x14ac:dyDescent="0.25">
      <c r="A408" s="99">
        <v>44968</v>
      </c>
      <c r="B408" t="s">
        <v>19</v>
      </c>
      <c r="C408" t="s">
        <v>19</v>
      </c>
      <c r="D408" t="s">
        <v>32</v>
      </c>
    </row>
    <row r="409" spans="1:4" x14ac:dyDescent="0.25">
      <c r="A409" s="99">
        <v>44969</v>
      </c>
      <c r="B409" t="s">
        <v>19</v>
      </c>
      <c r="C409" t="s">
        <v>19</v>
      </c>
      <c r="D409" t="s">
        <v>32</v>
      </c>
    </row>
    <row r="410" spans="1:4" x14ac:dyDescent="0.25">
      <c r="A410" s="99">
        <v>44970</v>
      </c>
      <c r="B410" t="s">
        <v>19</v>
      </c>
      <c r="C410" t="s">
        <v>19</v>
      </c>
      <c r="D410" t="s">
        <v>32</v>
      </c>
    </row>
    <row r="411" spans="1:4" x14ac:dyDescent="0.25">
      <c r="A411" s="99">
        <v>44971</v>
      </c>
      <c r="B411" t="s">
        <v>19</v>
      </c>
      <c r="C411" t="s">
        <v>19</v>
      </c>
      <c r="D411" t="s">
        <v>32</v>
      </c>
    </row>
    <row r="412" spans="1:4" x14ac:dyDescent="0.25">
      <c r="A412" s="99">
        <v>44972</v>
      </c>
      <c r="B412" t="s">
        <v>19</v>
      </c>
      <c r="C412" t="s">
        <v>19</v>
      </c>
      <c r="D412" t="s">
        <v>32</v>
      </c>
    </row>
    <row r="413" spans="1:4" x14ac:dyDescent="0.25">
      <c r="A413" s="99">
        <v>44973</v>
      </c>
      <c r="B413" t="s">
        <v>19</v>
      </c>
      <c r="C413" t="s">
        <v>19</v>
      </c>
      <c r="D413" t="s">
        <v>32</v>
      </c>
    </row>
    <row r="414" spans="1:4" x14ac:dyDescent="0.25">
      <c r="A414" s="99">
        <v>44974</v>
      </c>
      <c r="B414" t="s">
        <v>19</v>
      </c>
      <c r="C414" t="s">
        <v>19</v>
      </c>
      <c r="D414" t="s">
        <v>32</v>
      </c>
    </row>
    <row r="415" spans="1:4" x14ac:dyDescent="0.25">
      <c r="A415" s="99">
        <v>44975</v>
      </c>
      <c r="B415" t="s">
        <v>19</v>
      </c>
      <c r="C415" t="s">
        <v>19</v>
      </c>
      <c r="D415" t="s">
        <v>19</v>
      </c>
    </row>
    <row r="416" spans="1:4" x14ac:dyDescent="0.25">
      <c r="A416" s="99">
        <v>44976</v>
      </c>
      <c r="B416" t="s">
        <v>19</v>
      </c>
      <c r="C416" t="s">
        <v>19</v>
      </c>
      <c r="D416" t="s">
        <v>19</v>
      </c>
    </row>
    <row r="417" spans="1:4" x14ac:dyDescent="0.25">
      <c r="A417" s="99">
        <v>44977</v>
      </c>
      <c r="B417" t="s">
        <v>32</v>
      </c>
      <c r="C417" t="s">
        <v>19</v>
      </c>
      <c r="D417" t="s">
        <v>19</v>
      </c>
    </row>
    <row r="418" spans="1:4" x14ac:dyDescent="0.25">
      <c r="A418" s="99">
        <v>44978</v>
      </c>
      <c r="B418" t="s">
        <v>32</v>
      </c>
      <c r="C418" t="s">
        <v>19</v>
      </c>
      <c r="D418" t="s">
        <v>19</v>
      </c>
    </row>
    <row r="419" spans="1:4" x14ac:dyDescent="0.25">
      <c r="A419" s="99">
        <v>44979</v>
      </c>
      <c r="B419" t="s">
        <v>32</v>
      </c>
      <c r="C419" t="s">
        <v>19</v>
      </c>
      <c r="D419" t="s">
        <v>19</v>
      </c>
    </row>
    <row r="420" spans="1:4" x14ac:dyDescent="0.25">
      <c r="A420" s="99">
        <v>44980</v>
      </c>
      <c r="B420" t="s">
        <v>32</v>
      </c>
      <c r="C420" t="s">
        <v>19</v>
      </c>
      <c r="D420" t="s">
        <v>19</v>
      </c>
    </row>
    <row r="421" spans="1:4" x14ac:dyDescent="0.25">
      <c r="A421" s="99">
        <v>44981</v>
      </c>
      <c r="B421" t="s">
        <v>32</v>
      </c>
      <c r="C421" t="s">
        <v>19</v>
      </c>
      <c r="D421" t="s">
        <v>19</v>
      </c>
    </row>
    <row r="422" spans="1:4" x14ac:dyDescent="0.25">
      <c r="A422" s="99">
        <v>44982</v>
      </c>
      <c r="B422" t="s">
        <v>32</v>
      </c>
      <c r="C422" t="s">
        <v>19</v>
      </c>
      <c r="D422" t="s">
        <v>19</v>
      </c>
    </row>
    <row r="423" spans="1:4" x14ac:dyDescent="0.25">
      <c r="A423" s="99">
        <v>44983</v>
      </c>
      <c r="B423" t="s">
        <v>32</v>
      </c>
      <c r="C423" t="s">
        <v>19</v>
      </c>
      <c r="D423" t="s">
        <v>19</v>
      </c>
    </row>
    <row r="424" spans="1:4" x14ac:dyDescent="0.25">
      <c r="A424" s="99">
        <v>44984</v>
      </c>
      <c r="B424" t="s">
        <v>32</v>
      </c>
      <c r="C424" t="s">
        <v>32</v>
      </c>
      <c r="D424" t="s">
        <v>19</v>
      </c>
    </row>
    <row r="425" spans="1:4" x14ac:dyDescent="0.25">
      <c r="A425" s="99">
        <v>44985</v>
      </c>
      <c r="B425" t="s">
        <v>32</v>
      </c>
      <c r="C425" t="s">
        <v>32</v>
      </c>
      <c r="D425" t="s">
        <v>19</v>
      </c>
    </row>
    <row r="426" spans="1:4" x14ac:dyDescent="0.25">
      <c r="A426" s="99">
        <v>44986</v>
      </c>
      <c r="B426" t="s">
        <v>32</v>
      </c>
      <c r="C426" t="s">
        <v>32</v>
      </c>
      <c r="D426" t="s">
        <v>19</v>
      </c>
    </row>
    <row r="427" spans="1:4" x14ac:dyDescent="0.25">
      <c r="A427" s="99">
        <v>44987</v>
      </c>
      <c r="B427" t="s">
        <v>32</v>
      </c>
      <c r="C427" t="s">
        <v>32</v>
      </c>
      <c r="D427" t="s">
        <v>19</v>
      </c>
    </row>
    <row r="428" spans="1:4" x14ac:dyDescent="0.25">
      <c r="A428" s="99">
        <v>44988</v>
      </c>
      <c r="B428" t="s">
        <v>32</v>
      </c>
      <c r="C428" t="s">
        <v>32</v>
      </c>
      <c r="D428" t="s">
        <v>19</v>
      </c>
    </row>
    <row r="429" spans="1:4" x14ac:dyDescent="0.25">
      <c r="A429" s="99">
        <v>44989</v>
      </c>
      <c r="B429" t="s">
        <v>32</v>
      </c>
      <c r="C429" t="s">
        <v>32</v>
      </c>
      <c r="D429" t="s">
        <v>19</v>
      </c>
    </row>
    <row r="430" spans="1:4" x14ac:dyDescent="0.25">
      <c r="A430" s="99">
        <v>44990</v>
      </c>
      <c r="B430" t="s">
        <v>32</v>
      </c>
      <c r="C430" t="s">
        <v>32</v>
      </c>
      <c r="D430" t="s">
        <v>19</v>
      </c>
    </row>
    <row r="431" spans="1:4" x14ac:dyDescent="0.25">
      <c r="A431" s="99">
        <v>44991</v>
      </c>
      <c r="B431" t="s">
        <v>32</v>
      </c>
      <c r="C431" t="s">
        <v>32</v>
      </c>
      <c r="D431" t="s">
        <v>32</v>
      </c>
    </row>
    <row r="432" spans="1:4" x14ac:dyDescent="0.25">
      <c r="A432" s="99">
        <v>44992</v>
      </c>
      <c r="B432" t="s">
        <v>32</v>
      </c>
      <c r="C432" t="s">
        <v>32</v>
      </c>
      <c r="D432" t="s">
        <v>32</v>
      </c>
    </row>
    <row r="433" spans="1:4" x14ac:dyDescent="0.25">
      <c r="A433" s="99">
        <v>44993</v>
      </c>
      <c r="B433" t="s">
        <v>32</v>
      </c>
      <c r="C433" t="s">
        <v>32</v>
      </c>
      <c r="D433" t="s">
        <v>32</v>
      </c>
    </row>
    <row r="434" spans="1:4" x14ac:dyDescent="0.25">
      <c r="A434" s="99">
        <v>44994</v>
      </c>
      <c r="B434" t="s">
        <v>32</v>
      </c>
      <c r="C434" t="s">
        <v>32</v>
      </c>
      <c r="D434" t="s">
        <v>32</v>
      </c>
    </row>
    <row r="435" spans="1:4" x14ac:dyDescent="0.25">
      <c r="A435" s="99">
        <v>44995</v>
      </c>
      <c r="B435" t="s">
        <v>32</v>
      </c>
      <c r="C435" t="s">
        <v>32</v>
      </c>
      <c r="D435" t="s">
        <v>32</v>
      </c>
    </row>
    <row r="436" spans="1:4" x14ac:dyDescent="0.25">
      <c r="A436" s="99">
        <v>44996</v>
      </c>
      <c r="B436" t="s">
        <v>32</v>
      </c>
      <c r="C436" t="s">
        <v>32</v>
      </c>
      <c r="D436" t="s">
        <v>32</v>
      </c>
    </row>
    <row r="437" spans="1:4" x14ac:dyDescent="0.25">
      <c r="A437" s="99">
        <v>44997</v>
      </c>
      <c r="B437" t="s">
        <v>32</v>
      </c>
      <c r="C437" t="s">
        <v>32</v>
      </c>
      <c r="D437" t="s">
        <v>32</v>
      </c>
    </row>
    <row r="438" spans="1:4" x14ac:dyDescent="0.25">
      <c r="A438" s="99">
        <v>44998</v>
      </c>
      <c r="B438" t="s">
        <v>32</v>
      </c>
      <c r="C438" t="s">
        <v>32</v>
      </c>
      <c r="D438" t="s">
        <v>32</v>
      </c>
    </row>
    <row r="439" spans="1:4" x14ac:dyDescent="0.25">
      <c r="A439" s="99">
        <v>44999</v>
      </c>
      <c r="B439" t="s">
        <v>32</v>
      </c>
      <c r="C439" t="s">
        <v>32</v>
      </c>
      <c r="D439" t="s">
        <v>32</v>
      </c>
    </row>
    <row r="440" spans="1:4" x14ac:dyDescent="0.25">
      <c r="A440" s="99">
        <v>45000</v>
      </c>
      <c r="B440" t="s">
        <v>32</v>
      </c>
      <c r="C440" t="s">
        <v>32</v>
      </c>
      <c r="D440" t="s">
        <v>32</v>
      </c>
    </row>
    <row r="441" spans="1:4" x14ac:dyDescent="0.25">
      <c r="A441" s="99">
        <v>45001</v>
      </c>
      <c r="B441" t="s">
        <v>32</v>
      </c>
      <c r="C441" t="s">
        <v>32</v>
      </c>
      <c r="D441" t="s">
        <v>32</v>
      </c>
    </row>
    <row r="442" spans="1:4" x14ac:dyDescent="0.25">
      <c r="A442" s="99">
        <v>45002</v>
      </c>
      <c r="B442" t="s">
        <v>32</v>
      </c>
      <c r="C442" t="s">
        <v>32</v>
      </c>
      <c r="D442" t="s">
        <v>32</v>
      </c>
    </row>
    <row r="443" spans="1:4" x14ac:dyDescent="0.25">
      <c r="A443" s="99">
        <v>45003</v>
      </c>
      <c r="B443" t="s">
        <v>32</v>
      </c>
      <c r="C443" t="s">
        <v>32</v>
      </c>
      <c r="D443" t="s">
        <v>32</v>
      </c>
    </row>
    <row r="444" spans="1:4" x14ac:dyDescent="0.25">
      <c r="A444" s="99">
        <v>45004</v>
      </c>
      <c r="B444" t="s">
        <v>32</v>
      </c>
      <c r="C444" t="s">
        <v>32</v>
      </c>
      <c r="D444" t="s">
        <v>32</v>
      </c>
    </row>
    <row r="445" spans="1:4" x14ac:dyDescent="0.25">
      <c r="A445" s="99">
        <v>45005</v>
      </c>
      <c r="B445" t="s">
        <v>32</v>
      </c>
      <c r="C445" t="s">
        <v>32</v>
      </c>
      <c r="D445" t="s">
        <v>32</v>
      </c>
    </row>
    <row r="446" spans="1:4" x14ac:dyDescent="0.25">
      <c r="A446" s="99">
        <v>45006</v>
      </c>
      <c r="B446" t="s">
        <v>32</v>
      </c>
      <c r="C446" t="s">
        <v>32</v>
      </c>
      <c r="D446" t="s">
        <v>32</v>
      </c>
    </row>
    <row r="447" spans="1:4" x14ac:dyDescent="0.25">
      <c r="A447" s="99">
        <v>45007</v>
      </c>
      <c r="B447" t="s">
        <v>32</v>
      </c>
      <c r="C447" t="s">
        <v>32</v>
      </c>
      <c r="D447" t="s">
        <v>32</v>
      </c>
    </row>
    <row r="448" spans="1:4" x14ac:dyDescent="0.25">
      <c r="A448" s="99">
        <v>45008</v>
      </c>
      <c r="B448" t="s">
        <v>32</v>
      </c>
      <c r="C448" t="s">
        <v>32</v>
      </c>
      <c r="D448" t="s">
        <v>32</v>
      </c>
    </row>
    <row r="449" spans="1:4" x14ac:dyDescent="0.25">
      <c r="A449" s="99">
        <v>45009</v>
      </c>
      <c r="B449" t="s">
        <v>32</v>
      </c>
      <c r="C449" t="s">
        <v>32</v>
      </c>
      <c r="D449" t="s">
        <v>32</v>
      </c>
    </row>
    <row r="450" spans="1:4" x14ac:dyDescent="0.25">
      <c r="A450" s="99">
        <v>45010</v>
      </c>
      <c r="B450" t="s">
        <v>32</v>
      </c>
      <c r="C450" t="s">
        <v>32</v>
      </c>
      <c r="D450" t="s">
        <v>32</v>
      </c>
    </row>
    <row r="451" spans="1:4" x14ac:dyDescent="0.25">
      <c r="A451" s="99">
        <v>45011</v>
      </c>
      <c r="B451" t="s">
        <v>32</v>
      </c>
      <c r="C451" t="s">
        <v>32</v>
      </c>
      <c r="D451" t="s">
        <v>32</v>
      </c>
    </row>
    <row r="452" spans="1:4" x14ac:dyDescent="0.25">
      <c r="A452" s="99">
        <v>45012</v>
      </c>
      <c r="B452" t="s">
        <v>32</v>
      </c>
      <c r="C452" t="s">
        <v>32</v>
      </c>
      <c r="D452" t="s">
        <v>32</v>
      </c>
    </row>
    <row r="453" spans="1:4" x14ac:dyDescent="0.25">
      <c r="A453" s="99">
        <v>45013</v>
      </c>
      <c r="B453" t="s">
        <v>32</v>
      </c>
      <c r="C453" t="s">
        <v>32</v>
      </c>
      <c r="D453" t="s">
        <v>32</v>
      </c>
    </row>
    <row r="454" spans="1:4" x14ac:dyDescent="0.25">
      <c r="A454" s="99">
        <v>45014</v>
      </c>
      <c r="B454" t="s">
        <v>32</v>
      </c>
      <c r="C454" t="s">
        <v>32</v>
      </c>
      <c r="D454" t="s">
        <v>32</v>
      </c>
    </row>
    <row r="455" spans="1:4" x14ac:dyDescent="0.25">
      <c r="A455" s="99">
        <v>45015</v>
      </c>
      <c r="B455" t="s">
        <v>32</v>
      </c>
      <c r="C455" t="s">
        <v>32</v>
      </c>
      <c r="D455" t="s">
        <v>32</v>
      </c>
    </row>
    <row r="456" spans="1:4" x14ac:dyDescent="0.25">
      <c r="A456" s="99">
        <v>45016</v>
      </c>
      <c r="B456" t="s">
        <v>32</v>
      </c>
      <c r="C456" t="s">
        <v>32</v>
      </c>
      <c r="D456" t="s">
        <v>32</v>
      </c>
    </row>
    <row r="457" spans="1:4" x14ac:dyDescent="0.25">
      <c r="A457" s="99">
        <v>45017</v>
      </c>
      <c r="B457" t="s">
        <v>32</v>
      </c>
      <c r="C457" t="s">
        <v>32</v>
      </c>
      <c r="D457" t="s">
        <v>32</v>
      </c>
    </row>
    <row r="458" spans="1:4" x14ac:dyDescent="0.25">
      <c r="A458" s="99">
        <v>45018</v>
      </c>
      <c r="B458" t="s">
        <v>32</v>
      </c>
      <c r="C458" t="s">
        <v>32</v>
      </c>
      <c r="D458" t="s">
        <v>32</v>
      </c>
    </row>
    <row r="459" spans="1:4" x14ac:dyDescent="0.25">
      <c r="A459" s="99">
        <v>45019</v>
      </c>
      <c r="B459" t="s">
        <v>32</v>
      </c>
      <c r="C459" t="s">
        <v>32</v>
      </c>
      <c r="D459" t="s">
        <v>32</v>
      </c>
    </row>
    <row r="460" spans="1:4" x14ac:dyDescent="0.25">
      <c r="A460" s="99">
        <v>45020</v>
      </c>
      <c r="B460" t="s">
        <v>32</v>
      </c>
      <c r="C460" t="s">
        <v>32</v>
      </c>
      <c r="D460" t="s">
        <v>32</v>
      </c>
    </row>
    <row r="461" spans="1:4" x14ac:dyDescent="0.25">
      <c r="A461" s="99">
        <v>45021</v>
      </c>
      <c r="B461" t="s">
        <v>32</v>
      </c>
      <c r="C461" t="s">
        <v>32</v>
      </c>
      <c r="D461" t="s">
        <v>32</v>
      </c>
    </row>
    <row r="462" spans="1:4" x14ac:dyDescent="0.25">
      <c r="A462" s="99">
        <v>45022</v>
      </c>
      <c r="B462" t="s">
        <v>32</v>
      </c>
      <c r="C462" t="s">
        <v>32</v>
      </c>
      <c r="D462" t="s">
        <v>32</v>
      </c>
    </row>
    <row r="463" spans="1:4" x14ac:dyDescent="0.25">
      <c r="A463" s="99">
        <v>45023</v>
      </c>
      <c r="B463" t="s">
        <v>32</v>
      </c>
      <c r="C463" t="s">
        <v>32</v>
      </c>
      <c r="D463" t="s">
        <v>32</v>
      </c>
    </row>
    <row r="464" spans="1:4" x14ac:dyDescent="0.25">
      <c r="A464" s="99">
        <v>45024</v>
      </c>
      <c r="B464" t="s">
        <v>19</v>
      </c>
      <c r="C464" t="s">
        <v>32</v>
      </c>
      <c r="D464" t="s">
        <v>32</v>
      </c>
    </row>
    <row r="465" spans="1:4" x14ac:dyDescent="0.25">
      <c r="A465" s="99">
        <v>45025</v>
      </c>
      <c r="B465" t="s">
        <v>19</v>
      </c>
      <c r="C465" t="s">
        <v>32</v>
      </c>
      <c r="D465" t="s">
        <v>32</v>
      </c>
    </row>
    <row r="466" spans="1:4" x14ac:dyDescent="0.25">
      <c r="A466" s="99">
        <v>45026</v>
      </c>
      <c r="B466" t="s">
        <v>19</v>
      </c>
      <c r="C466" t="s">
        <v>32</v>
      </c>
      <c r="D466" t="s">
        <v>32</v>
      </c>
    </row>
    <row r="467" spans="1:4" x14ac:dyDescent="0.25">
      <c r="A467" s="99">
        <v>45027</v>
      </c>
      <c r="B467" t="s">
        <v>19</v>
      </c>
      <c r="C467" t="s">
        <v>32</v>
      </c>
      <c r="D467" t="s">
        <v>32</v>
      </c>
    </row>
    <row r="468" spans="1:4" x14ac:dyDescent="0.25">
      <c r="A468" s="99">
        <v>45028</v>
      </c>
      <c r="B468" t="s">
        <v>19</v>
      </c>
      <c r="C468" t="s">
        <v>32</v>
      </c>
      <c r="D468" t="s">
        <v>32</v>
      </c>
    </row>
    <row r="469" spans="1:4" x14ac:dyDescent="0.25">
      <c r="A469" s="99">
        <v>45029</v>
      </c>
      <c r="B469" t="s">
        <v>19</v>
      </c>
      <c r="C469" t="s">
        <v>32</v>
      </c>
      <c r="D469" t="s">
        <v>32</v>
      </c>
    </row>
    <row r="470" spans="1:4" x14ac:dyDescent="0.25">
      <c r="A470" s="99">
        <v>45030</v>
      </c>
      <c r="B470" t="s">
        <v>19</v>
      </c>
      <c r="C470" t="s">
        <v>32</v>
      </c>
      <c r="D470" t="s">
        <v>32</v>
      </c>
    </row>
    <row r="471" spans="1:4" x14ac:dyDescent="0.25">
      <c r="A471" s="99">
        <v>45031</v>
      </c>
      <c r="B471" t="s">
        <v>19</v>
      </c>
      <c r="C471" t="s">
        <v>19</v>
      </c>
      <c r="D471" t="s">
        <v>32</v>
      </c>
    </row>
    <row r="472" spans="1:4" x14ac:dyDescent="0.25">
      <c r="A472" s="99">
        <v>45032</v>
      </c>
      <c r="B472" t="s">
        <v>19</v>
      </c>
      <c r="C472" t="s">
        <v>19</v>
      </c>
      <c r="D472" t="s">
        <v>32</v>
      </c>
    </row>
    <row r="473" spans="1:4" x14ac:dyDescent="0.25">
      <c r="A473" s="99">
        <v>45033</v>
      </c>
      <c r="B473" t="s">
        <v>19</v>
      </c>
      <c r="C473" t="s">
        <v>19</v>
      </c>
      <c r="D473" t="s">
        <v>32</v>
      </c>
    </row>
    <row r="474" spans="1:4" x14ac:dyDescent="0.25">
      <c r="A474" s="99">
        <v>45034</v>
      </c>
      <c r="B474" t="s">
        <v>19</v>
      </c>
      <c r="C474" t="s">
        <v>19</v>
      </c>
      <c r="D474" t="s">
        <v>32</v>
      </c>
    </row>
    <row r="475" spans="1:4" x14ac:dyDescent="0.25">
      <c r="A475" s="99">
        <v>45035</v>
      </c>
      <c r="B475" t="s">
        <v>19</v>
      </c>
      <c r="C475" t="s">
        <v>19</v>
      </c>
      <c r="D475" t="s">
        <v>32</v>
      </c>
    </row>
    <row r="476" spans="1:4" x14ac:dyDescent="0.25">
      <c r="A476" s="99">
        <v>45036</v>
      </c>
      <c r="B476" t="s">
        <v>19</v>
      </c>
      <c r="C476" t="s">
        <v>19</v>
      </c>
      <c r="D476" t="s">
        <v>32</v>
      </c>
    </row>
    <row r="477" spans="1:4" x14ac:dyDescent="0.25">
      <c r="A477" s="99">
        <v>45037</v>
      </c>
      <c r="B477" t="s">
        <v>19</v>
      </c>
      <c r="C477" t="s">
        <v>19</v>
      </c>
      <c r="D477" t="s">
        <v>32</v>
      </c>
    </row>
    <row r="478" spans="1:4" x14ac:dyDescent="0.25">
      <c r="A478" s="99">
        <v>45038</v>
      </c>
      <c r="B478" t="s">
        <v>19</v>
      </c>
      <c r="C478" t="s">
        <v>19</v>
      </c>
      <c r="D478" t="s">
        <v>19</v>
      </c>
    </row>
    <row r="479" spans="1:4" x14ac:dyDescent="0.25">
      <c r="A479" s="99">
        <v>45039</v>
      </c>
      <c r="B479" t="s">
        <v>19</v>
      </c>
      <c r="C479" t="s">
        <v>19</v>
      </c>
      <c r="D479" t="s">
        <v>19</v>
      </c>
    </row>
    <row r="480" spans="1:4" x14ac:dyDescent="0.25">
      <c r="A480" s="99">
        <v>45040</v>
      </c>
      <c r="B480" t="s">
        <v>32</v>
      </c>
      <c r="C480" t="s">
        <v>19</v>
      </c>
      <c r="D480" t="s">
        <v>19</v>
      </c>
    </row>
    <row r="481" spans="1:4" x14ac:dyDescent="0.25">
      <c r="A481" s="99">
        <v>45041</v>
      </c>
      <c r="B481" t="s">
        <v>32</v>
      </c>
      <c r="C481" t="s">
        <v>19</v>
      </c>
      <c r="D481" t="s">
        <v>19</v>
      </c>
    </row>
    <row r="482" spans="1:4" x14ac:dyDescent="0.25">
      <c r="A482" s="99">
        <v>45042</v>
      </c>
      <c r="B482" t="s">
        <v>32</v>
      </c>
      <c r="C482" t="s">
        <v>19</v>
      </c>
      <c r="D482" t="s">
        <v>19</v>
      </c>
    </row>
    <row r="483" spans="1:4" x14ac:dyDescent="0.25">
      <c r="A483" s="99">
        <v>45043</v>
      </c>
      <c r="B483" t="s">
        <v>32</v>
      </c>
      <c r="C483" t="s">
        <v>19</v>
      </c>
      <c r="D483" t="s">
        <v>19</v>
      </c>
    </row>
    <row r="484" spans="1:4" x14ac:dyDescent="0.25">
      <c r="A484" s="99">
        <v>45044</v>
      </c>
      <c r="B484" t="s">
        <v>32</v>
      </c>
      <c r="C484" t="s">
        <v>19</v>
      </c>
      <c r="D484" t="s">
        <v>19</v>
      </c>
    </row>
    <row r="485" spans="1:4" x14ac:dyDescent="0.25">
      <c r="A485" s="99">
        <v>45045</v>
      </c>
      <c r="B485" t="s">
        <v>32</v>
      </c>
      <c r="C485" t="s">
        <v>19</v>
      </c>
      <c r="D485" t="s">
        <v>19</v>
      </c>
    </row>
    <row r="486" spans="1:4" x14ac:dyDescent="0.25">
      <c r="A486" s="99">
        <v>45046</v>
      </c>
      <c r="B486" t="s">
        <v>32</v>
      </c>
      <c r="C486" t="s">
        <v>19</v>
      </c>
      <c r="D486" t="s">
        <v>19</v>
      </c>
    </row>
    <row r="487" spans="1:4" x14ac:dyDescent="0.25">
      <c r="A487" s="99">
        <v>45047</v>
      </c>
      <c r="B487" t="s">
        <v>32</v>
      </c>
      <c r="C487" t="s">
        <v>32</v>
      </c>
      <c r="D487" t="s">
        <v>19</v>
      </c>
    </row>
    <row r="488" spans="1:4" x14ac:dyDescent="0.25">
      <c r="A488" s="99">
        <v>45048</v>
      </c>
      <c r="B488" t="s">
        <v>32</v>
      </c>
      <c r="C488" t="s">
        <v>32</v>
      </c>
      <c r="D488" t="s">
        <v>19</v>
      </c>
    </row>
    <row r="489" spans="1:4" x14ac:dyDescent="0.25">
      <c r="A489" s="99">
        <v>45049</v>
      </c>
      <c r="B489" t="s">
        <v>32</v>
      </c>
      <c r="C489" t="s">
        <v>32</v>
      </c>
      <c r="D489" t="s">
        <v>19</v>
      </c>
    </row>
    <row r="490" spans="1:4" x14ac:dyDescent="0.25">
      <c r="A490" s="99">
        <v>45050</v>
      </c>
      <c r="B490" t="s">
        <v>32</v>
      </c>
      <c r="C490" t="s">
        <v>32</v>
      </c>
      <c r="D490" t="s">
        <v>19</v>
      </c>
    </row>
    <row r="491" spans="1:4" x14ac:dyDescent="0.25">
      <c r="A491" s="99">
        <v>45051</v>
      </c>
      <c r="B491" t="s">
        <v>32</v>
      </c>
      <c r="C491" t="s">
        <v>32</v>
      </c>
      <c r="D491" t="s">
        <v>19</v>
      </c>
    </row>
    <row r="492" spans="1:4" x14ac:dyDescent="0.25">
      <c r="A492" s="99">
        <v>45052</v>
      </c>
      <c r="B492" t="s">
        <v>32</v>
      </c>
      <c r="C492" t="s">
        <v>32</v>
      </c>
      <c r="D492" t="s">
        <v>19</v>
      </c>
    </row>
    <row r="493" spans="1:4" x14ac:dyDescent="0.25">
      <c r="A493" s="99">
        <v>45053</v>
      </c>
      <c r="B493" t="s">
        <v>32</v>
      </c>
      <c r="C493" t="s">
        <v>32</v>
      </c>
      <c r="D493" t="s">
        <v>19</v>
      </c>
    </row>
    <row r="494" spans="1:4" x14ac:dyDescent="0.25">
      <c r="A494" s="99">
        <v>45054</v>
      </c>
      <c r="B494" t="s">
        <v>32</v>
      </c>
      <c r="C494" t="s">
        <v>32</v>
      </c>
      <c r="D494" t="s">
        <v>32</v>
      </c>
    </row>
    <row r="495" spans="1:4" x14ac:dyDescent="0.25">
      <c r="A495" s="99">
        <v>45055</v>
      </c>
      <c r="B495" t="s">
        <v>32</v>
      </c>
      <c r="C495" t="s">
        <v>32</v>
      </c>
      <c r="D495" t="s">
        <v>32</v>
      </c>
    </row>
    <row r="496" spans="1:4" x14ac:dyDescent="0.25">
      <c r="A496" s="99">
        <v>45056</v>
      </c>
      <c r="B496" t="s">
        <v>32</v>
      </c>
      <c r="C496" t="s">
        <v>32</v>
      </c>
      <c r="D496" t="s">
        <v>32</v>
      </c>
    </row>
    <row r="497" spans="1:4" x14ac:dyDescent="0.25">
      <c r="A497" s="99">
        <v>45057</v>
      </c>
      <c r="B497" t="s">
        <v>32</v>
      </c>
      <c r="C497" t="s">
        <v>32</v>
      </c>
      <c r="D497" t="s">
        <v>32</v>
      </c>
    </row>
    <row r="498" spans="1:4" x14ac:dyDescent="0.25">
      <c r="A498" s="99">
        <v>45058</v>
      </c>
      <c r="B498" t="s">
        <v>32</v>
      </c>
      <c r="C498" t="s">
        <v>32</v>
      </c>
      <c r="D498" t="s">
        <v>32</v>
      </c>
    </row>
    <row r="499" spans="1:4" x14ac:dyDescent="0.25">
      <c r="A499" s="99">
        <v>45059</v>
      </c>
      <c r="B499" t="s">
        <v>32</v>
      </c>
      <c r="C499" t="s">
        <v>32</v>
      </c>
      <c r="D499" t="s">
        <v>32</v>
      </c>
    </row>
    <row r="500" spans="1:4" x14ac:dyDescent="0.25">
      <c r="A500" s="99">
        <v>45060</v>
      </c>
      <c r="B500" t="s">
        <v>32</v>
      </c>
      <c r="C500" t="s">
        <v>32</v>
      </c>
      <c r="D500" t="s">
        <v>32</v>
      </c>
    </row>
    <row r="501" spans="1:4" x14ac:dyDescent="0.25">
      <c r="A501" s="99">
        <v>45061</v>
      </c>
      <c r="B501" t="s">
        <v>32</v>
      </c>
      <c r="C501" t="s">
        <v>32</v>
      </c>
      <c r="D501" t="s">
        <v>32</v>
      </c>
    </row>
    <row r="502" spans="1:4" x14ac:dyDescent="0.25">
      <c r="A502" s="99">
        <v>45062</v>
      </c>
      <c r="B502" t="s">
        <v>32</v>
      </c>
      <c r="C502" t="s">
        <v>32</v>
      </c>
      <c r="D502" t="s">
        <v>32</v>
      </c>
    </row>
    <row r="503" spans="1:4" x14ac:dyDescent="0.25">
      <c r="A503" s="99">
        <v>45063</v>
      </c>
      <c r="B503" t="s">
        <v>32</v>
      </c>
      <c r="C503" t="s">
        <v>32</v>
      </c>
      <c r="D503" t="s">
        <v>32</v>
      </c>
    </row>
    <row r="504" spans="1:4" x14ac:dyDescent="0.25">
      <c r="A504" s="99">
        <v>45064</v>
      </c>
      <c r="B504" t="s">
        <v>32</v>
      </c>
      <c r="C504" t="s">
        <v>32</v>
      </c>
      <c r="D504" t="s">
        <v>32</v>
      </c>
    </row>
    <row r="505" spans="1:4" x14ac:dyDescent="0.25">
      <c r="A505" s="99">
        <v>45065</v>
      </c>
      <c r="B505" t="s">
        <v>32</v>
      </c>
      <c r="C505" t="s">
        <v>32</v>
      </c>
      <c r="D505" t="s">
        <v>32</v>
      </c>
    </row>
    <row r="506" spans="1:4" x14ac:dyDescent="0.25">
      <c r="A506" s="99">
        <v>45066</v>
      </c>
      <c r="B506" t="s">
        <v>32</v>
      </c>
      <c r="C506" t="s">
        <v>32</v>
      </c>
      <c r="D506" t="s">
        <v>32</v>
      </c>
    </row>
    <row r="507" spans="1:4" x14ac:dyDescent="0.25">
      <c r="A507" s="99">
        <v>45067</v>
      </c>
      <c r="B507" t="s">
        <v>32</v>
      </c>
      <c r="C507" t="s">
        <v>32</v>
      </c>
      <c r="D507" t="s">
        <v>32</v>
      </c>
    </row>
    <row r="508" spans="1:4" x14ac:dyDescent="0.25">
      <c r="A508" s="99">
        <v>45068</v>
      </c>
      <c r="B508" t="s">
        <v>32</v>
      </c>
      <c r="C508" t="s">
        <v>32</v>
      </c>
      <c r="D508" t="s">
        <v>32</v>
      </c>
    </row>
    <row r="509" spans="1:4" x14ac:dyDescent="0.25">
      <c r="A509" s="99">
        <v>45069</v>
      </c>
      <c r="B509" t="s">
        <v>32</v>
      </c>
      <c r="C509" t="s">
        <v>32</v>
      </c>
      <c r="D509" t="s">
        <v>32</v>
      </c>
    </row>
    <row r="510" spans="1:4" x14ac:dyDescent="0.25">
      <c r="A510" s="99">
        <v>45070</v>
      </c>
      <c r="B510" t="s">
        <v>32</v>
      </c>
      <c r="C510" t="s">
        <v>32</v>
      </c>
      <c r="D510" t="s">
        <v>32</v>
      </c>
    </row>
    <row r="511" spans="1:4" x14ac:dyDescent="0.25">
      <c r="A511" s="99">
        <v>45071</v>
      </c>
      <c r="B511" t="s">
        <v>32</v>
      </c>
      <c r="C511" t="s">
        <v>32</v>
      </c>
      <c r="D511" t="s">
        <v>32</v>
      </c>
    </row>
    <row r="512" spans="1:4" x14ac:dyDescent="0.25">
      <c r="A512" s="99">
        <v>45072</v>
      </c>
      <c r="B512" t="s">
        <v>32</v>
      </c>
      <c r="C512" t="s">
        <v>32</v>
      </c>
      <c r="D512" t="s">
        <v>32</v>
      </c>
    </row>
    <row r="513" spans="1:4" x14ac:dyDescent="0.25">
      <c r="A513" s="99">
        <v>45073</v>
      </c>
      <c r="B513" t="s">
        <v>32</v>
      </c>
      <c r="C513" t="s">
        <v>32</v>
      </c>
      <c r="D513" t="s">
        <v>32</v>
      </c>
    </row>
    <row r="514" spans="1:4" x14ac:dyDescent="0.25">
      <c r="A514" s="99">
        <v>45074</v>
      </c>
      <c r="B514" t="s">
        <v>32</v>
      </c>
      <c r="C514" t="s">
        <v>32</v>
      </c>
      <c r="D514" t="s">
        <v>32</v>
      </c>
    </row>
    <row r="515" spans="1:4" x14ac:dyDescent="0.25">
      <c r="A515" s="99">
        <v>45075</v>
      </c>
      <c r="B515" t="s">
        <v>32</v>
      </c>
      <c r="C515" t="s">
        <v>32</v>
      </c>
      <c r="D515" t="s">
        <v>32</v>
      </c>
    </row>
    <row r="516" spans="1:4" x14ac:dyDescent="0.25">
      <c r="A516" s="99">
        <v>45076</v>
      </c>
      <c r="B516" t="s">
        <v>32</v>
      </c>
      <c r="C516" t="s">
        <v>32</v>
      </c>
      <c r="D516" t="s">
        <v>32</v>
      </c>
    </row>
    <row r="517" spans="1:4" x14ac:dyDescent="0.25">
      <c r="A517" s="99">
        <v>45077</v>
      </c>
      <c r="B517" t="s">
        <v>32</v>
      </c>
      <c r="C517" t="s">
        <v>32</v>
      </c>
      <c r="D517" t="s">
        <v>32</v>
      </c>
    </row>
    <row r="518" spans="1:4" x14ac:dyDescent="0.25">
      <c r="A518" s="99">
        <v>45078</v>
      </c>
      <c r="B518" t="s">
        <v>32</v>
      </c>
      <c r="C518" t="s">
        <v>32</v>
      </c>
      <c r="D518" t="s">
        <v>32</v>
      </c>
    </row>
    <row r="519" spans="1:4" x14ac:dyDescent="0.25">
      <c r="A519" s="99">
        <v>45079</v>
      </c>
      <c r="B519" t="s">
        <v>32</v>
      </c>
      <c r="C519" t="s">
        <v>32</v>
      </c>
      <c r="D519" t="s">
        <v>32</v>
      </c>
    </row>
    <row r="520" spans="1:4" x14ac:dyDescent="0.25">
      <c r="A520" s="99">
        <v>45080</v>
      </c>
      <c r="B520" t="s">
        <v>32</v>
      </c>
      <c r="C520" t="s">
        <v>32</v>
      </c>
      <c r="D520" t="s">
        <v>32</v>
      </c>
    </row>
    <row r="521" spans="1:4" x14ac:dyDescent="0.25">
      <c r="A521" s="99">
        <v>45081</v>
      </c>
      <c r="B521" t="s">
        <v>32</v>
      </c>
      <c r="C521" t="s">
        <v>32</v>
      </c>
      <c r="D521" t="s">
        <v>32</v>
      </c>
    </row>
    <row r="522" spans="1:4" x14ac:dyDescent="0.25">
      <c r="A522" s="99">
        <v>45082</v>
      </c>
      <c r="B522" t="s">
        <v>32</v>
      </c>
      <c r="C522" t="s">
        <v>32</v>
      </c>
      <c r="D522" t="s">
        <v>32</v>
      </c>
    </row>
    <row r="523" spans="1:4" x14ac:dyDescent="0.25">
      <c r="A523" s="99">
        <v>45083</v>
      </c>
      <c r="B523" t="s">
        <v>32</v>
      </c>
      <c r="C523" t="s">
        <v>32</v>
      </c>
      <c r="D523" t="s">
        <v>32</v>
      </c>
    </row>
    <row r="524" spans="1:4" x14ac:dyDescent="0.25">
      <c r="A524" s="99">
        <v>45084</v>
      </c>
      <c r="B524" t="s">
        <v>32</v>
      </c>
      <c r="C524" t="s">
        <v>32</v>
      </c>
      <c r="D524" t="s">
        <v>32</v>
      </c>
    </row>
    <row r="525" spans="1:4" x14ac:dyDescent="0.25">
      <c r="A525" s="99">
        <v>45085</v>
      </c>
      <c r="B525" t="s">
        <v>32</v>
      </c>
      <c r="C525" t="s">
        <v>32</v>
      </c>
      <c r="D525" t="s">
        <v>32</v>
      </c>
    </row>
    <row r="526" spans="1:4" x14ac:dyDescent="0.25">
      <c r="A526" s="99">
        <v>45086</v>
      </c>
      <c r="B526" t="s">
        <v>32</v>
      </c>
      <c r="C526" t="s">
        <v>32</v>
      </c>
      <c r="D526" t="s">
        <v>32</v>
      </c>
    </row>
    <row r="527" spans="1:4" x14ac:dyDescent="0.25">
      <c r="A527" s="99">
        <v>45087</v>
      </c>
      <c r="B527" t="s">
        <v>32</v>
      </c>
      <c r="C527" t="s">
        <v>32</v>
      </c>
      <c r="D527" t="s">
        <v>32</v>
      </c>
    </row>
    <row r="528" spans="1:4" x14ac:dyDescent="0.25">
      <c r="A528" s="99">
        <v>45088</v>
      </c>
      <c r="B528" t="s">
        <v>32</v>
      </c>
      <c r="C528" t="s">
        <v>32</v>
      </c>
      <c r="D528" t="s">
        <v>32</v>
      </c>
    </row>
    <row r="529" spans="1:4" x14ac:dyDescent="0.25">
      <c r="A529" s="99">
        <v>45089</v>
      </c>
      <c r="B529" t="s">
        <v>32</v>
      </c>
      <c r="C529" t="s">
        <v>32</v>
      </c>
      <c r="D529" t="s">
        <v>32</v>
      </c>
    </row>
    <row r="530" spans="1:4" x14ac:dyDescent="0.25">
      <c r="A530" s="99">
        <v>45090</v>
      </c>
      <c r="B530" t="s">
        <v>32</v>
      </c>
      <c r="C530" t="s">
        <v>32</v>
      </c>
      <c r="D530" t="s">
        <v>32</v>
      </c>
    </row>
    <row r="531" spans="1:4" x14ac:dyDescent="0.25">
      <c r="A531" s="99">
        <v>45091</v>
      </c>
      <c r="B531" t="s">
        <v>32</v>
      </c>
      <c r="C531" t="s">
        <v>32</v>
      </c>
      <c r="D531" t="s">
        <v>32</v>
      </c>
    </row>
    <row r="532" spans="1:4" x14ac:dyDescent="0.25">
      <c r="A532" s="99">
        <v>45092</v>
      </c>
      <c r="B532" t="s">
        <v>32</v>
      </c>
      <c r="C532" t="s">
        <v>32</v>
      </c>
      <c r="D532" t="s">
        <v>32</v>
      </c>
    </row>
    <row r="533" spans="1:4" x14ac:dyDescent="0.25">
      <c r="A533" s="99">
        <v>45093</v>
      </c>
      <c r="B533" t="s">
        <v>32</v>
      </c>
      <c r="C533" t="s">
        <v>32</v>
      </c>
      <c r="D533" t="s">
        <v>32</v>
      </c>
    </row>
    <row r="534" spans="1:4" x14ac:dyDescent="0.25">
      <c r="A534" s="99">
        <v>45094</v>
      </c>
      <c r="B534" t="s">
        <v>32</v>
      </c>
      <c r="C534" t="s">
        <v>32</v>
      </c>
      <c r="D534" t="s">
        <v>32</v>
      </c>
    </row>
    <row r="535" spans="1:4" x14ac:dyDescent="0.25">
      <c r="A535" s="99">
        <v>45095</v>
      </c>
      <c r="B535" t="s">
        <v>32</v>
      </c>
      <c r="C535" t="s">
        <v>32</v>
      </c>
      <c r="D535" t="s">
        <v>32</v>
      </c>
    </row>
    <row r="536" spans="1:4" x14ac:dyDescent="0.25">
      <c r="A536" s="99">
        <v>45096</v>
      </c>
      <c r="B536" t="s">
        <v>32</v>
      </c>
      <c r="C536" t="s">
        <v>32</v>
      </c>
      <c r="D536" t="s">
        <v>32</v>
      </c>
    </row>
    <row r="537" spans="1:4" x14ac:dyDescent="0.25">
      <c r="A537" s="99">
        <v>45097</v>
      </c>
      <c r="B537" t="s">
        <v>32</v>
      </c>
      <c r="C537" t="s">
        <v>32</v>
      </c>
      <c r="D537" t="s">
        <v>32</v>
      </c>
    </row>
    <row r="538" spans="1:4" x14ac:dyDescent="0.25">
      <c r="A538" s="99">
        <v>45098</v>
      </c>
      <c r="B538" t="s">
        <v>32</v>
      </c>
      <c r="C538" t="s">
        <v>32</v>
      </c>
      <c r="D538" t="s">
        <v>32</v>
      </c>
    </row>
    <row r="539" spans="1:4" x14ac:dyDescent="0.25">
      <c r="A539" s="99">
        <v>45099</v>
      </c>
      <c r="B539" t="s">
        <v>32</v>
      </c>
      <c r="C539" t="s">
        <v>32</v>
      </c>
      <c r="D539" t="s">
        <v>32</v>
      </c>
    </row>
    <row r="540" spans="1:4" x14ac:dyDescent="0.25">
      <c r="A540" s="99">
        <v>45100</v>
      </c>
      <c r="B540" t="s">
        <v>32</v>
      </c>
      <c r="C540" t="s">
        <v>32</v>
      </c>
      <c r="D540" t="s">
        <v>32</v>
      </c>
    </row>
    <row r="541" spans="1:4" x14ac:dyDescent="0.25">
      <c r="A541" s="99">
        <v>45101</v>
      </c>
      <c r="B541" t="s">
        <v>32</v>
      </c>
      <c r="C541" t="s">
        <v>32</v>
      </c>
      <c r="D541" t="s">
        <v>32</v>
      </c>
    </row>
    <row r="542" spans="1:4" x14ac:dyDescent="0.25">
      <c r="A542" s="99">
        <v>45102</v>
      </c>
      <c r="B542" t="s">
        <v>32</v>
      </c>
      <c r="C542" t="s">
        <v>32</v>
      </c>
      <c r="D542" t="s">
        <v>32</v>
      </c>
    </row>
    <row r="543" spans="1:4" x14ac:dyDescent="0.25">
      <c r="A543" s="99">
        <v>45103</v>
      </c>
      <c r="B543" t="s">
        <v>32</v>
      </c>
      <c r="C543" t="s">
        <v>32</v>
      </c>
      <c r="D543" t="s">
        <v>32</v>
      </c>
    </row>
    <row r="544" spans="1:4" x14ac:dyDescent="0.25">
      <c r="A544" s="99">
        <v>45104</v>
      </c>
      <c r="B544" t="s">
        <v>32</v>
      </c>
      <c r="C544" t="s">
        <v>32</v>
      </c>
      <c r="D544" t="s">
        <v>32</v>
      </c>
    </row>
    <row r="545" spans="1:4" x14ac:dyDescent="0.25">
      <c r="A545" s="99">
        <v>45105</v>
      </c>
      <c r="B545" t="s">
        <v>32</v>
      </c>
      <c r="C545" t="s">
        <v>32</v>
      </c>
      <c r="D545" t="s">
        <v>32</v>
      </c>
    </row>
    <row r="546" spans="1:4" x14ac:dyDescent="0.25">
      <c r="A546" s="99">
        <v>45106</v>
      </c>
      <c r="B546" t="s">
        <v>32</v>
      </c>
      <c r="C546" t="s">
        <v>32</v>
      </c>
      <c r="D546" t="s">
        <v>32</v>
      </c>
    </row>
    <row r="547" spans="1:4" x14ac:dyDescent="0.25">
      <c r="A547" s="99">
        <v>45107</v>
      </c>
      <c r="B547" t="s">
        <v>32</v>
      </c>
      <c r="C547" t="s">
        <v>32</v>
      </c>
      <c r="D547" t="s">
        <v>32</v>
      </c>
    </row>
    <row r="548" spans="1:4" x14ac:dyDescent="0.25">
      <c r="A548" s="99">
        <v>45108</v>
      </c>
      <c r="B548" t="s">
        <v>32</v>
      </c>
      <c r="C548" t="s">
        <v>32</v>
      </c>
      <c r="D548" t="s">
        <v>32</v>
      </c>
    </row>
    <row r="549" spans="1:4" x14ac:dyDescent="0.25">
      <c r="A549" s="99">
        <v>45109</v>
      </c>
      <c r="B549" t="s">
        <v>32</v>
      </c>
      <c r="C549" t="s">
        <v>32</v>
      </c>
      <c r="D549" t="s">
        <v>32</v>
      </c>
    </row>
    <row r="550" spans="1:4" x14ac:dyDescent="0.25">
      <c r="A550" s="99">
        <v>45110</v>
      </c>
      <c r="B550" t="s">
        <v>32</v>
      </c>
      <c r="C550" t="s">
        <v>32</v>
      </c>
      <c r="D550" t="s">
        <v>32</v>
      </c>
    </row>
    <row r="551" spans="1:4" x14ac:dyDescent="0.25">
      <c r="A551" s="99">
        <v>45111</v>
      </c>
      <c r="B551" t="s">
        <v>32</v>
      </c>
      <c r="C551" t="s">
        <v>32</v>
      </c>
      <c r="D551" t="s">
        <v>32</v>
      </c>
    </row>
    <row r="552" spans="1:4" x14ac:dyDescent="0.25">
      <c r="A552" s="99">
        <v>45112</v>
      </c>
      <c r="B552" t="s">
        <v>32</v>
      </c>
      <c r="C552" t="s">
        <v>32</v>
      </c>
      <c r="D552" t="s">
        <v>32</v>
      </c>
    </row>
    <row r="553" spans="1:4" x14ac:dyDescent="0.25">
      <c r="A553" s="99">
        <v>45113</v>
      </c>
      <c r="B553" t="s">
        <v>32</v>
      </c>
      <c r="C553" t="s">
        <v>32</v>
      </c>
      <c r="D553" t="s">
        <v>32</v>
      </c>
    </row>
    <row r="554" spans="1:4" x14ac:dyDescent="0.25">
      <c r="A554" s="99">
        <v>45114</v>
      </c>
      <c r="B554" t="s">
        <v>32</v>
      </c>
      <c r="C554" t="s">
        <v>32</v>
      </c>
      <c r="D554" t="s">
        <v>32</v>
      </c>
    </row>
    <row r="555" spans="1:4" x14ac:dyDescent="0.25">
      <c r="A555" s="99">
        <v>45115</v>
      </c>
      <c r="B555" t="s">
        <v>19</v>
      </c>
      <c r="C555" t="s">
        <v>19</v>
      </c>
      <c r="D555" t="s">
        <v>19</v>
      </c>
    </row>
    <row r="556" spans="1:4" x14ac:dyDescent="0.25">
      <c r="A556" s="99">
        <v>45116</v>
      </c>
      <c r="B556" t="s">
        <v>19</v>
      </c>
      <c r="C556" t="s">
        <v>19</v>
      </c>
      <c r="D556" t="s">
        <v>19</v>
      </c>
    </row>
    <row r="557" spans="1:4" x14ac:dyDescent="0.25">
      <c r="A557" s="99">
        <v>45117</v>
      </c>
      <c r="B557" t="s">
        <v>19</v>
      </c>
      <c r="C557" t="s">
        <v>19</v>
      </c>
      <c r="D557" t="s">
        <v>19</v>
      </c>
    </row>
    <row r="558" spans="1:4" x14ac:dyDescent="0.25">
      <c r="A558" s="99">
        <v>45118</v>
      </c>
      <c r="B558" t="s">
        <v>19</v>
      </c>
      <c r="C558" t="s">
        <v>19</v>
      </c>
      <c r="D558" t="s">
        <v>19</v>
      </c>
    </row>
    <row r="559" spans="1:4" x14ac:dyDescent="0.25">
      <c r="A559" s="99">
        <v>45119</v>
      </c>
      <c r="B559" t="s">
        <v>19</v>
      </c>
      <c r="C559" t="s">
        <v>19</v>
      </c>
      <c r="D559" t="s">
        <v>19</v>
      </c>
    </row>
    <row r="560" spans="1:4" x14ac:dyDescent="0.25">
      <c r="A560" s="99">
        <v>45120</v>
      </c>
      <c r="B560" t="s">
        <v>19</v>
      </c>
      <c r="C560" t="s">
        <v>19</v>
      </c>
      <c r="D560" t="s">
        <v>19</v>
      </c>
    </row>
    <row r="561" spans="1:4" x14ac:dyDescent="0.25">
      <c r="A561" s="99">
        <v>45121</v>
      </c>
      <c r="B561" t="s">
        <v>19</v>
      </c>
      <c r="C561" t="s">
        <v>19</v>
      </c>
      <c r="D561" t="s">
        <v>19</v>
      </c>
    </row>
    <row r="562" spans="1:4" x14ac:dyDescent="0.25">
      <c r="A562" s="99">
        <v>45122</v>
      </c>
      <c r="B562" t="s">
        <v>19</v>
      </c>
      <c r="C562" t="s">
        <v>19</v>
      </c>
      <c r="D562" t="s">
        <v>19</v>
      </c>
    </row>
    <row r="563" spans="1:4" x14ac:dyDescent="0.25">
      <c r="A563" s="99">
        <v>45123</v>
      </c>
      <c r="B563" t="s">
        <v>19</v>
      </c>
      <c r="C563" t="s">
        <v>19</v>
      </c>
      <c r="D563" t="s">
        <v>19</v>
      </c>
    </row>
    <row r="564" spans="1:4" x14ac:dyDescent="0.25">
      <c r="A564" s="99">
        <v>45124</v>
      </c>
      <c r="B564" t="s">
        <v>19</v>
      </c>
      <c r="C564" t="s">
        <v>19</v>
      </c>
      <c r="D564" t="s">
        <v>19</v>
      </c>
    </row>
    <row r="565" spans="1:4" x14ac:dyDescent="0.25">
      <c r="A565" s="99">
        <v>45125</v>
      </c>
      <c r="B565" t="s">
        <v>19</v>
      </c>
      <c r="C565" t="s">
        <v>19</v>
      </c>
      <c r="D565" t="s">
        <v>19</v>
      </c>
    </row>
    <row r="566" spans="1:4" x14ac:dyDescent="0.25">
      <c r="A566" s="99">
        <v>45126</v>
      </c>
      <c r="B566" t="s">
        <v>19</v>
      </c>
      <c r="C566" t="s">
        <v>19</v>
      </c>
      <c r="D566" t="s">
        <v>19</v>
      </c>
    </row>
    <row r="567" spans="1:4" x14ac:dyDescent="0.25">
      <c r="A567" s="99">
        <v>45127</v>
      </c>
      <c r="B567" t="s">
        <v>19</v>
      </c>
      <c r="C567" t="s">
        <v>19</v>
      </c>
      <c r="D567" t="s">
        <v>19</v>
      </c>
    </row>
    <row r="568" spans="1:4" x14ac:dyDescent="0.25">
      <c r="A568" s="99">
        <v>45128</v>
      </c>
      <c r="B568" t="s">
        <v>19</v>
      </c>
      <c r="C568" t="s">
        <v>19</v>
      </c>
      <c r="D568" t="s">
        <v>19</v>
      </c>
    </row>
    <row r="569" spans="1:4" x14ac:dyDescent="0.25">
      <c r="A569" s="99">
        <v>45129</v>
      </c>
      <c r="B569" t="s">
        <v>19</v>
      </c>
      <c r="C569" t="s">
        <v>19</v>
      </c>
      <c r="D569" t="s">
        <v>19</v>
      </c>
    </row>
    <row r="570" spans="1:4" x14ac:dyDescent="0.25">
      <c r="A570" s="99">
        <v>45130</v>
      </c>
      <c r="B570" t="s">
        <v>19</v>
      </c>
      <c r="C570" t="s">
        <v>19</v>
      </c>
      <c r="D570" t="s">
        <v>19</v>
      </c>
    </row>
    <row r="571" spans="1:4" x14ac:dyDescent="0.25">
      <c r="A571" s="99">
        <v>45131</v>
      </c>
      <c r="B571" t="s">
        <v>19</v>
      </c>
      <c r="C571" t="s">
        <v>19</v>
      </c>
      <c r="D571" t="s">
        <v>19</v>
      </c>
    </row>
    <row r="572" spans="1:4" x14ac:dyDescent="0.25">
      <c r="A572" s="99">
        <v>45132</v>
      </c>
      <c r="B572" t="s">
        <v>19</v>
      </c>
      <c r="C572" t="s">
        <v>19</v>
      </c>
      <c r="D572" t="s">
        <v>19</v>
      </c>
    </row>
    <row r="573" spans="1:4" x14ac:dyDescent="0.25">
      <c r="A573" s="99">
        <v>45133</v>
      </c>
      <c r="B573" t="s">
        <v>19</v>
      </c>
      <c r="C573" t="s">
        <v>19</v>
      </c>
      <c r="D573" t="s">
        <v>19</v>
      </c>
    </row>
    <row r="574" spans="1:4" x14ac:dyDescent="0.25">
      <c r="A574" s="99">
        <v>45134</v>
      </c>
      <c r="B574" t="s">
        <v>19</v>
      </c>
      <c r="C574" t="s">
        <v>19</v>
      </c>
      <c r="D574" t="s">
        <v>19</v>
      </c>
    </row>
    <row r="575" spans="1:4" x14ac:dyDescent="0.25">
      <c r="A575" s="99">
        <v>45135</v>
      </c>
      <c r="B575" t="s">
        <v>19</v>
      </c>
      <c r="C575" t="s">
        <v>19</v>
      </c>
      <c r="D575" t="s">
        <v>19</v>
      </c>
    </row>
    <row r="576" spans="1:4" x14ac:dyDescent="0.25">
      <c r="A576" s="99">
        <v>45136</v>
      </c>
      <c r="B576" t="s">
        <v>19</v>
      </c>
      <c r="C576" t="s">
        <v>19</v>
      </c>
      <c r="D576" t="s">
        <v>19</v>
      </c>
    </row>
    <row r="577" spans="1:4" x14ac:dyDescent="0.25">
      <c r="A577" s="99">
        <v>45137</v>
      </c>
      <c r="B577" t="s">
        <v>19</v>
      </c>
      <c r="C577" t="s">
        <v>19</v>
      </c>
      <c r="D577" t="s">
        <v>19</v>
      </c>
    </row>
    <row r="578" spans="1:4" x14ac:dyDescent="0.25">
      <c r="A578" s="99">
        <v>45138</v>
      </c>
      <c r="B578" t="s">
        <v>19</v>
      </c>
      <c r="C578" t="s">
        <v>19</v>
      </c>
      <c r="D578" t="s">
        <v>19</v>
      </c>
    </row>
    <row r="579" spans="1:4" x14ac:dyDescent="0.25">
      <c r="A579" s="99">
        <v>45139</v>
      </c>
      <c r="B579" t="s">
        <v>19</v>
      </c>
      <c r="C579" t="s">
        <v>19</v>
      </c>
      <c r="D579" t="s">
        <v>19</v>
      </c>
    </row>
    <row r="580" spans="1:4" x14ac:dyDescent="0.25">
      <c r="A580" s="99">
        <v>45140</v>
      </c>
      <c r="B580" t="s">
        <v>19</v>
      </c>
      <c r="C580" t="s">
        <v>19</v>
      </c>
      <c r="D580" t="s">
        <v>19</v>
      </c>
    </row>
    <row r="581" spans="1:4" x14ac:dyDescent="0.25">
      <c r="A581" s="99">
        <v>45141</v>
      </c>
      <c r="B581" t="s">
        <v>19</v>
      </c>
      <c r="C581" t="s">
        <v>19</v>
      </c>
      <c r="D581" t="s">
        <v>19</v>
      </c>
    </row>
    <row r="582" spans="1:4" x14ac:dyDescent="0.25">
      <c r="A582" s="99">
        <v>45142</v>
      </c>
      <c r="B582" t="s">
        <v>19</v>
      </c>
      <c r="C582" t="s">
        <v>19</v>
      </c>
      <c r="D582" t="s">
        <v>19</v>
      </c>
    </row>
    <row r="583" spans="1:4" x14ac:dyDescent="0.25">
      <c r="A583" s="99">
        <v>45143</v>
      </c>
      <c r="B583" t="s">
        <v>19</v>
      </c>
      <c r="C583" t="s">
        <v>19</v>
      </c>
      <c r="D583" t="s">
        <v>19</v>
      </c>
    </row>
    <row r="584" spans="1:4" x14ac:dyDescent="0.25">
      <c r="A584" s="99">
        <v>45144</v>
      </c>
      <c r="B584" t="s">
        <v>19</v>
      </c>
      <c r="C584" t="s">
        <v>19</v>
      </c>
      <c r="D584" t="s">
        <v>19</v>
      </c>
    </row>
    <row r="585" spans="1:4" x14ac:dyDescent="0.25">
      <c r="A585" s="99">
        <v>45145</v>
      </c>
      <c r="B585" t="s">
        <v>19</v>
      </c>
      <c r="C585" t="s">
        <v>19</v>
      </c>
      <c r="D585" t="s">
        <v>19</v>
      </c>
    </row>
    <row r="586" spans="1:4" x14ac:dyDescent="0.25">
      <c r="A586" s="99">
        <v>45146</v>
      </c>
      <c r="B586" t="s">
        <v>19</v>
      </c>
      <c r="C586" t="s">
        <v>19</v>
      </c>
      <c r="D586" t="s">
        <v>19</v>
      </c>
    </row>
    <row r="587" spans="1:4" x14ac:dyDescent="0.25">
      <c r="A587" s="99">
        <v>45147</v>
      </c>
      <c r="B587" t="s">
        <v>19</v>
      </c>
      <c r="C587" t="s">
        <v>19</v>
      </c>
      <c r="D587" t="s">
        <v>19</v>
      </c>
    </row>
    <row r="588" spans="1:4" x14ac:dyDescent="0.25">
      <c r="A588" s="99">
        <v>45148</v>
      </c>
      <c r="B588" t="s">
        <v>19</v>
      </c>
      <c r="C588" t="s">
        <v>19</v>
      </c>
      <c r="D588" t="s">
        <v>19</v>
      </c>
    </row>
    <row r="589" spans="1:4" x14ac:dyDescent="0.25">
      <c r="A589" s="99">
        <v>45149</v>
      </c>
      <c r="B589" t="s">
        <v>19</v>
      </c>
      <c r="C589" t="s">
        <v>19</v>
      </c>
      <c r="D589" t="s">
        <v>19</v>
      </c>
    </row>
    <row r="590" spans="1:4" x14ac:dyDescent="0.25">
      <c r="A590" s="99">
        <v>45150</v>
      </c>
      <c r="B590" t="s">
        <v>19</v>
      </c>
      <c r="C590" t="s">
        <v>19</v>
      </c>
      <c r="D590" t="s">
        <v>19</v>
      </c>
    </row>
    <row r="591" spans="1:4" x14ac:dyDescent="0.25">
      <c r="A591" s="99">
        <v>45151</v>
      </c>
      <c r="B591" t="s">
        <v>19</v>
      </c>
      <c r="C591" t="s">
        <v>19</v>
      </c>
      <c r="D591" t="s">
        <v>19</v>
      </c>
    </row>
    <row r="592" spans="1:4" x14ac:dyDescent="0.25">
      <c r="A592" s="99">
        <v>45152</v>
      </c>
      <c r="B592" t="s">
        <v>19</v>
      </c>
      <c r="C592" t="s">
        <v>19</v>
      </c>
      <c r="D592" t="s">
        <v>19</v>
      </c>
    </row>
    <row r="593" spans="1:5" x14ac:dyDescent="0.25">
      <c r="A593" s="99">
        <v>45153</v>
      </c>
      <c r="B593" t="s">
        <v>19</v>
      </c>
      <c r="C593" t="s">
        <v>19</v>
      </c>
      <c r="D593" t="s">
        <v>19</v>
      </c>
    </row>
    <row r="594" spans="1:5" x14ac:dyDescent="0.25">
      <c r="A594" s="99">
        <v>45154</v>
      </c>
      <c r="B594" t="s">
        <v>19</v>
      </c>
      <c r="C594" t="s">
        <v>19</v>
      </c>
      <c r="D594" t="s">
        <v>19</v>
      </c>
    </row>
    <row r="595" spans="1:5" x14ac:dyDescent="0.25">
      <c r="A595" s="99">
        <v>45155</v>
      </c>
      <c r="B595" t="s">
        <v>19</v>
      </c>
      <c r="C595" t="s">
        <v>19</v>
      </c>
      <c r="D595" t="s">
        <v>19</v>
      </c>
    </row>
    <row r="596" spans="1:5" x14ac:dyDescent="0.25">
      <c r="A596" s="99">
        <v>45156</v>
      </c>
      <c r="B596" t="s">
        <v>19</v>
      </c>
      <c r="C596" t="s">
        <v>19</v>
      </c>
      <c r="D596" t="s">
        <v>19</v>
      </c>
    </row>
    <row r="597" spans="1:5" x14ac:dyDescent="0.25">
      <c r="A597" s="99">
        <v>45157</v>
      </c>
      <c r="B597" t="s">
        <v>19</v>
      </c>
      <c r="C597" t="s">
        <v>19</v>
      </c>
      <c r="D597" t="s">
        <v>19</v>
      </c>
    </row>
    <row r="598" spans="1:5" x14ac:dyDescent="0.25">
      <c r="A598" s="99">
        <v>45158</v>
      </c>
      <c r="B598" t="s">
        <v>19</v>
      </c>
      <c r="C598" t="s">
        <v>19</v>
      </c>
      <c r="D598" t="s">
        <v>19</v>
      </c>
    </row>
    <row r="599" spans="1:5" x14ac:dyDescent="0.25">
      <c r="A599" s="99">
        <v>45159</v>
      </c>
      <c r="B599" t="s">
        <v>19</v>
      </c>
      <c r="C599" t="s">
        <v>19</v>
      </c>
      <c r="D599" t="s">
        <v>19</v>
      </c>
    </row>
    <row r="600" spans="1:5" x14ac:dyDescent="0.25">
      <c r="A600" s="99">
        <v>45160</v>
      </c>
      <c r="B600" t="s">
        <v>19</v>
      </c>
      <c r="C600" t="s">
        <v>19</v>
      </c>
      <c r="D600" t="s">
        <v>19</v>
      </c>
    </row>
    <row r="601" spans="1:5" x14ac:dyDescent="0.25">
      <c r="A601" s="99">
        <v>45161</v>
      </c>
      <c r="B601" t="s">
        <v>19</v>
      </c>
      <c r="C601" t="s">
        <v>19</v>
      </c>
      <c r="D601" t="s">
        <v>19</v>
      </c>
    </row>
    <row r="602" spans="1:5" x14ac:dyDescent="0.25">
      <c r="A602" s="99">
        <v>45162</v>
      </c>
      <c r="B602" t="s">
        <v>19</v>
      </c>
      <c r="C602" t="s">
        <v>19</v>
      </c>
      <c r="D602" t="s">
        <v>19</v>
      </c>
    </row>
    <row r="603" spans="1:5" x14ac:dyDescent="0.25">
      <c r="A603" s="99">
        <v>45163</v>
      </c>
      <c r="B603" t="s">
        <v>19</v>
      </c>
      <c r="C603" t="s">
        <v>19</v>
      </c>
      <c r="D603" t="s">
        <v>19</v>
      </c>
    </row>
    <row r="604" spans="1:5" x14ac:dyDescent="0.25">
      <c r="A604" s="99">
        <v>45164</v>
      </c>
      <c r="B604" t="s">
        <v>19</v>
      </c>
      <c r="C604" t="s">
        <v>19</v>
      </c>
      <c r="D604" t="s">
        <v>19</v>
      </c>
    </row>
    <row r="605" spans="1:5" x14ac:dyDescent="0.25">
      <c r="A605" s="99">
        <v>45165</v>
      </c>
      <c r="B605" t="s">
        <v>19</v>
      </c>
      <c r="C605" t="s">
        <v>19</v>
      </c>
      <c r="D605" t="s">
        <v>19</v>
      </c>
      <c r="E605" t="s">
        <v>33</v>
      </c>
    </row>
    <row r="606" spans="1:5" x14ac:dyDescent="0.25">
      <c r="A606" s="99">
        <v>45166</v>
      </c>
      <c r="B606" t="s">
        <v>19</v>
      </c>
      <c r="C606" t="s">
        <v>19</v>
      </c>
      <c r="D606" t="s">
        <v>19</v>
      </c>
    </row>
    <row r="607" spans="1:5" x14ac:dyDescent="0.25">
      <c r="A607" s="99">
        <v>45167</v>
      </c>
      <c r="B607" t="s">
        <v>19</v>
      </c>
      <c r="C607" t="s">
        <v>19</v>
      </c>
      <c r="D607" t="s">
        <v>19</v>
      </c>
    </row>
    <row r="608" spans="1:5" x14ac:dyDescent="0.25">
      <c r="A608" s="99">
        <v>45168</v>
      </c>
      <c r="B608" t="s">
        <v>19</v>
      </c>
      <c r="C608" t="s">
        <v>19</v>
      </c>
      <c r="D608" t="s">
        <v>19</v>
      </c>
    </row>
    <row r="609" spans="1:4" x14ac:dyDescent="0.25">
      <c r="A609" s="99">
        <v>45169</v>
      </c>
      <c r="B609" t="s">
        <v>19</v>
      </c>
      <c r="C609" t="s">
        <v>19</v>
      </c>
      <c r="D609" t="s">
        <v>19</v>
      </c>
    </row>
    <row r="610" spans="1:4" x14ac:dyDescent="0.25">
      <c r="A610" s="99">
        <v>45170</v>
      </c>
      <c r="B610" t="s">
        <v>19</v>
      </c>
      <c r="C610" t="s">
        <v>19</v>
      </c>
      <c r="D610" t="s">
        <v>19</v>
      </c>
    </row>
    <row r="611" spans="1:4" x14ac:dyDescent="0.25">
      <c r="A611" s="99">
        <v>45171</v>
      </c>
      <c r="B611" t="s">
        <v>19</v>
      </c>
      <c r="C611" t="s">
        <v>19</v>
      </c>
      <c r="D611" t="s">
        <v>19</v>
      </c>
    </row>
    <row r="612" spans="1:4" x14ac:dyDescent="0.25">
      <c r="A612" s="99">
        <v>45172</v>
      </c>
      <c r="B612" t="s">
        <v>19</v>
      </c>
      <c r="C612" t="s">
        <v>19</v>
      </c>
      <c r="D612" t="s">
        <v>19</v>
      </c>
    </row>
    <row r="613" spans="1:4" x14ac:dyDescent="0.25">
      <c r="A613" s="99">
        <v>45173</v>
      </c>
      <c r="B613" t="s">
        <v>32</v>
      </c>
      <c r="C613" t="s">
        <v>32</v>
      </c>
      <c r="D613" t="s">
        <v>32</v>
      </c>
    </row>
    <row r="614" spans="1:4" x14ac:dyDescent="0.25">
      <c r="A614" s="99">
        <v>45174</v>
      </c>
      <c r="B614" t="s">
        <v>32</v>
      </c>
      <c r="C614" t="s">
        <v>32</v>
      </c>
      <c r="D614" t="s">
        <v>32</v>
      </c>
    </row>
    <row r="615" spans="1:4" x14ac:dyDescent="0.25">
      <c r="A615" s="99">
        <v>45175</v>
      </c>
      <c r="B615" t="s">
        <v>32</v>
      </c>
      <c r="C615" t="s">
        <v>32</v>
      </c>
      <c r="D615" t="s">
        <v>32</v>
      </c>
    </row>
    <row r="616" spans="1:4" x14ac:dyDescent="0.25">
      <c r="A616" s="99">
        <v>45176</v>
      </c>
      <c r="B616" t="s">
        <v>32</v>
      </c>
      <c r="C616" t="s">
        <v>32</v>
      </c>
      <c r="D616" t="s">
        <v>32</v>
      </c>
    </row>
    <row r="617" spans="1:4" x14ac:dyDescent="0.25">
      <c r="A617" s="99">
        <v>45177</v>
      </c>
      <c r="B617" t="s">
        <v>32</v>
      </c>
      <c r="C617" t="s">
        <v>32</v>
      </c>
      <c r="D617" t="s">
        <v>32</v>
      </c>
    </row>
    <row r="618" spans="1:4" x14ac:dyDescent="0.25">
      <c r="A618" s="99">
        <v>45178</v>
      </c>
      <c r="B618" t="s">
        <v>32</v>
      </c>
      <c r="C618" t="s">
        <v>32</v>
      </c>
      <c r="D618" t="s">
        <v>32</v>
      </c>
    </row>
    <row r="619" spans="1:4" x14ac:dyDescent="0.25">
      <c r="A619" s="99">
        <v>45179</v>
      </c>
      <c r="B619" t="s">
        <v>32</v>
      </c>
      <c r="C619" t="s">
        <v>32</v>
      </c>
      <c r="D619" t="s">
        <v>32</v>
      </c>
    </row>
    <row r="620" spans="1:4" x14ac:dyDescent="0.25">
      <c r="A620" s="99">
        <v>45180</v>
      </c>
      <c r="B620" t="s">
        <v>32</v>
      </c>
      <c r="C620" t="s">
        <v>32</v>
      </c>
      <c r="D620" t="s">
        <v>32</v>
      </c>
    </row>
    <row r="621" spans="1:4" x14ac:dyDescent="0.25">
      <c r="A621" s="99">
        <v>45181</v>
      </c>
      <c r="B621" t="s">
        <v>32</v>
      </c>
      <c r="C621" t="s">
        <v>32</v>
      </c>
      <c r="D621" t="s">
        <v>32</v>
      </c>
    </row>
    <row r="622" spans="1:4" x14ac:dyDescent="0.25">
      <c r="A622" s="99">
        <v>45182</v>
      </c>
      <c r="B622" t="s">
        <v>32</v>
      </c>
      <c r="C622" t="s">
        <v>32</v>
      </c>
      <c r="D622" t="s">
        <v>32</v>
      </c>
    </row>
    <row r="623" spans="1:4" x14ac:dyDescent="0.25">
      <c r="A623" s="99">
        <v>45183</v>
      </c>
      <c r="B623" t="s">
        <v>32</v>
      </c>
      <c r="C623" t="s">
        <v>32</v>
      </c>
      <c r="D623" t="s">
        <v>32</v>
      </c>
    </row>
    <row r="624" spans="1:4" x14ac:dyDescent="0.25">
      <c r="A624" s="99">
        <v>45184</v>
      </c>
      <c r="B624" t="s">
        <v>32</v>
      </c>
      <c r="C624" t="s">
        <v>32</v>
      </c>
      <c r="D624" t="s">
        <v>32</v>
      </c>
    </row>
    <row r="625" spans="1:4" x14ac:dyDescent="0.25">
      <c r="A625" s="99">
        <v>45185</v>
      </c>
      <c r="B625" t="s">
        <v>32</v>
      </c>
      <c r="C625" t="s">
        <v>32</v>
      </c>
      <c r="D625" t="s">
        <v>32</v>
      </c>
    </row>
    <row r="626" spans="1:4" x14ac:dyDescent="0.25">
      <c r="A626" s="99">
        <v>45186</v>
      </c>
      <c r="B626" t="s">
        <v>32</v>
      </c>
      <c r="C626" t="s">
        <v>32</v>
      </c>
      <c r="D626" t="s">
        <v>32</v>
      </c>
    </row>
    <row r="627" spans="1:4" x14ac:dyDescent="0.25">
      <c r="A627" s="99">
        <v>45187</v>
      </c>
      <c r="B627" t="s">
        <v>32</v>
      </c>
      <c r="C627" t="s">
        <v>32</v>
      </c>
      <c r="D627" t="s">
        <v>32</v>
      </c>
    </row>
    <row r="628" spans="1:4" x14ac:dyDescent="0.25">
      <c r="A628" s="99">
        <v>45188</v>
      </c>
      <c r="B628" t="s">
        <v>32</v>
      </c>
      <c r="C628" t="s">
        <v>32</v>
      </c>
      <c r="D628" t="s">
        <v>32</v>
      </c>
    </row>
    <row r="629" spans="1:4" x14ac:dyDescent="0.25">
      <c r="A629" s="99">
        <v>45189</v>
      </c>
      <c r="B629" t="s">
        <v>32</v>
      </c>
      <c r="C629" t="s">
        <v>32</v>
      </c>
      <c r="D629" t="s">
        <v>32</v>
      </c>
    </row>
    <row r="630" spans="1:4" x14ac:dyDescent="0.25">
      <c r="A630" s="99">
        <v>45190</v>
      </c>
      <c r="B630" t="s">
        <v>32</v>
      </c>
      <c r="C630" t="s">
        <v>32</v>
      </c>
      <c r="D630" t="s">
        <v>32</v>
      </c>
    </row>
    <row r="631" spans="1:4" x14ac:dyDescent="0.25">
      <c r="A631" s="99">
        <v>45191</v>
      </c>
      <c r="B631" t="s">
        <v>32</v>
      </c>
      <c r="C631" t="s">
        <v>32</v>
      </c>
      <c r="D631" t="s">
        <v>32</v>
      </c>
    </row>
    <row r="632" spans="1:4" x14ac:dyDescent="0.25">
      <c r="A632" s="99">
        <v>45192</v>
      </c>
      <c r="B632" t="s">
        <v>32</v>
      </c>
      <c r="C632" t="s">
        <v>32</v>
      </c>
      <c r="D632" t="s">
        <v>32</v>
      </c>
    </row>
    <row r="633" spans="1:4" x14ac:dyDescent="0.25">
      <c r="A633" s="99">
        <v>45193</v>
      </c>
      <c r="B633" t="s">
        <v>32</v>
      </c>
      <c r="C633" t="s">
        <v>32</v>
      </c>
      <c r="D633" t="s">
        <v>32</v>
      </c>
    </row>
    <row r="634" spans="1:4" x14ac:dyDescent="0.25">
      <c r="A634" s="99">
        <v>45194</v>
      </c>
      <c r="B634" t="s">
        <v>32</v>
      </c>
      <c r="C634" t="s">
        <v>32</v>
      </c>
      <c r="D634" t="s">
        <v>32</v>
      </c>
    </row>
    <row r="635" spans="1:4" x14ac:dyDescent="0.25">
      <c r="A635" s="99">
        <v>45195</v>
      </c>
      <c r="B635" t="s">
        <v>32</v>
      </c>
      <c r="C635" t="s">
        <v>32</v>
      </c>
      <c r="D635" t="s">
        <v>32</v>
      </c>
    </row>
    <row r="636" spans="1:4" x14ac:dyDescent="0.25">
      <c r="A636" s="99">
        <v>45196</v>
      </c>
      <c r="B636" t="s">
        <v>32</v>
      </c>
      <c r="C636" t="s">
        <v>32</v>
      </c>
      <c r="D636" t="s">
        <v>32</v>
      </c>
    </row>
    <row r="637" spans="1:4" x14ac:dyDescent="0.25">
      <c r="A637" s="99">
        <v>45197</v>
      </c>
      <c r="B637" t="s">
        <v>32</v>
      </c>
      <c r="C637" t="s">
        <v>32</v>
      </c>
      <c r="D637" t="s">
        <v>32</v>
      </c>
    </row>
    <row r="638" spans="1:4" x14ac:dyDescent="0.25">
      <c r="A638" s="99">
        <v>45198</v>
      </c>
      <c r="B638" t="s">
        <v>32</v>
      </c>
      <c r="C638" t="s">
        <v>32</v>
      </c>
      <c r="D638" t="s">
        <v>32</v>
      </c>
    </row>
    <row r="639" spans="1:4" x14ac:dyDescent="0.25">
      <c r="A639" s="99">
        <v>45199</v>
      </c>
      <c r="B639" t="s">
        <v>32</v>
      </c>
      <c r="C639" t="s">
        <v>32</v>
      </c>
      <c r="D639" t="s">
        <v>32</v>
      </c>
    </row>
    <row r="640" spans="1:4" x14ac:dyDescent="0.25">
      <c r="A640" s="99">
        <v>45200</v>
      </c>
      <c r="B640" t="s">
        <v>32</v>
      </c>
      <c r="C640" t="s">
        <v>32</v>
      </c>
      <c r="D640" t="s">
        <v>32</v>
      </c>
    </row>
    <row r="641" spans="1:4" x14ac:dyDescent="0.25">
      <c r="A641" s="99">
        <v>45201</v>
      </c>
      <c r="B641" t="s">
        <v>32</v>
      </c>
      <c r="C641" t="s">
        <v>32</v>
      </c>
      <c r="D641" t="s">
        <v>32</v>
      </c>
    </row>
    <row r="642" spans="1:4" x14ac:dyDescent="0.25">
      <c r="A642" s="99">
        <v>45202</v>
      </c>
      <c r="B642" t="s">
        <v>32</v>
      </c>
      <c r="C642" t="s">
        <v>32</v>
      </c>
      <c r="D642" t="s">
        <v>32</v>
      </c>
    </row>
    <row r="643" spans="1:4" x14ac:dyDescent="0.25">
      <c r="A643" s="99">
        <v>45203</v>
      </c>
      <c r="B643" t="s">
        <v>32</v>
      </c>
      <c r="C643" t="s">
        <v>32</v>
      </c>
      <c r="D643" t="s">
        <v>32</v>
      </c>
    </row>
    <row r="644" spans="1:4" x14ac:dyDescent="0.25">
      <c r="A644" s="99">
        <v>45204</v>
      </c>
      <c r="B644" t="s">
        <v>32</v>
      </c>
      <c r="C644" t="s">
        <v>32</v>
      </c>
      <c r="D644" t="s">
        <v>32</v>
      </c>
    </row>
    <row r="645" spans="1:4" x14ac:dyDescent="0.25">
      <c r="A645" s="99">
        <v>45205</v>
      </c>
      <c r="B645" t="s">
        <v>32</v>
      </c>
      <c r="C645" t="s">
        <v>32</v>
      </c>
      <c r="D645" t="s">
        <v>32</v>
      </c>
    </row>
    <row r="646" spans="1:4" x14ac:dyDescent="0.25">
      <c r="A646" s="99">
        <v>45206</v>
      </c>
      <c r="B646" t="s">
        <v>32</v>
      </c>
      <c r="C646" t="s">
        <v>32</v>
      </c>
      <c r="D646" t="s">
        <v>32</v>
      </c>
    </row>
    <row r="647" spans="1:4" x14ac:dyDescent="0.25">
      <c r="A647" s="99">
        <v>45207</v>
      </c>
      <c r="B647" t="s">
        <v>32</v>
      </c>
      <c r="C647" t="s">
        <v>32</v>
      </c>
      <c r="D647" t="s">
        <v>32</v>
      </c>
    </row>
    <row r="648" spans="1:4" x14ac:dyDescent="0.25">
      <c r="A648" s="99">
        <v>45208</v>
      </c>
      <c r="B648" t="s">
        <v>32</v>
      </c>
      <c r="C648" t="s">
        <v>32</v>
      </c>
      <c r="D648" t="s">
        <v>32</v>
      </c>
    </row>
    <row r="649" spans="1:4" x14ac:dyDescent="0.25">
      <c r="A649" s="99">
        <v>45209</v>
      </c>
      <c r="B649" t="s">
        <v>32</v>
      </c>
      <c r="C649" t="s">
        <v>32</v>
      </c>
      <c r="D649" t="s">
        <v>32</v>
      </c>
    </row>
    <row r="650" spans="1:4" x14ac:dyDescent="0.25">
      <c r="A650" s="99">
        <v>45210</v>
      </c>
      <c r="B650" t="s">
        <v>32</v>
      </c>
      <c r="C650" t="s">
        <v>32</v>
      </c>
      <c r="D650" t="s">
        <v>32</v>
      </c>
    </row>
    <row r="651" spans="1:4" x14ac:dyDescent="0.25">
      <c r="A651" s="99">
        <v>45211</v>
      </c>
      <c r="B651" t="s">
        <v>32</v>
      </c>
      <c r="C651" t="s">
        <v>32</v>
      </c>
      <c r="D651" t="s">
        <v>32</v>
      </c>
    </row>
    <row r="652" spans="1:4" x14ac:dyDescent="0.25">
      <c r="A652" s="99">
        <v>45212</v>
      </c>
      <c r="B652" t="s">
        <v>32</v>
      </c>
      <c r="C652" t="s">
        <v>32</v>
      </c>
      <c r="D652" t="s">
        <v>32</v>
      </c>
    </row>
    <row r="653" spans="1:4" x14ac:dyDescent="0.25">
      <c r="A653" s="99">
        <v>45213</v>
      </c>
      <c r="B653" t="s">
        <v>32</v>
      </c>
      <c r="C653" t="s">
        <v>32</v>
      </c>
      <c r="D653" t="s">
        <v>32</v>
      </c>
    </row>
    <row r="654" spans="1:4" x14ac:dyDescent="0.25">
      <c r="A654" s="99">
        <v>45214</v>
      </c>
      <c r="B654" t="s">
        <v>32</v>
      </c>
      <c r="C654" t="s">
        <v>32</v>
      </c>
      <c r="D654" t="s">
        <v>32</v>
      </c>
    </row>
    <row r="655" spans="1:4" x14ac:dyDescent="0.25">
      <c r="A655" s="99">
        <v>45215</v>
      </c>
      <c r="B655" t="s">
        <v>32</v>
      </c>
      <c r="C655" t="s">
        <v>32</v>
      </c>
      <c r="D655" t="s">
        <v>32</v>
      </c>
    </row>
    <row r="656" spans="1:4" x14ac:dyDescent="0.25">
      <c r="A656" s="99">
        <v>45216</v>
      </c>
      <c r="B656" t="s">
        <v>32</v>
      </c>
      <c r="C656" t="s">
        <v>32</v>
      </c>
      <c r="D656" t="s">
        <v>32</v>
      </c>
    </row>
    <row r="657" spans="1:4" x14ac:dyDescent="0.25">
      <c r="A657" s="99">
        <v>45217</v>
      </c>
      <c r="B657" t="s">
        <v>32</v>
      </c>
      <c r="C657" t="s">
        <v>32</v>
      </c>
      <c r="D657" t="s">
        <v>32</v>
      </c>
    </row>
    <row r="658" spans="1:4" x14ac:dyDescent="0.25">
      <c r="A658" s="99">
        <v>45218</v>
      </c>
      <c r="B658" t="s">
        <v>32</v>
      </c>
      <c r="C658" t="s">
        <v>32</v>
      </c>
      <c r="D658" t="s">
        <v>32</v>
      </c>
    </row>
    <row r="659" spans="1:4" x14ac:dyDescent="0.25">
      <c r="A659" s="99">
        <v>45219</v>
      </c>
      <c r="B659" t="s">
        <v>32</v>
      </c>
      <c r="C659" t="s">
        <v>32</v>
      </c>
      <c r="D659" t="s">
        <v>32</v>
      </c>
    </row>
    <row r="660" spans="1:4" x14ac:dyDescent="0.25">
      <c r="A660" s="99">
        <v>45220</v>
      </c>
      <c r="B660" s="36" t="s">
        <v>19</v>
      </c>
      <c r="C660" s="36" t="s">
        <v>19</v>
      </c>
      <c r="D660" s="36" t="s">
        <v>19</v>
      </c>
    </row>
    <row r="661" spans="1:4" x14ac:dyDescent="0.25">
      <c r="A661" s="99">
        <v>45221</v>
      </c>
      <c r="B661" s="36" t="s">
        <v>19</v>
      </c>
      <c r="C661" s="36" t="s">
        <v>19</v>
      </c>
      <c r="D661" s="36" t="s">
        <v>19</v>
      </c>
    </row>
    <row r="662" spans="1:4" x14ac:dyDescent="0.25">
      <c r="A662" s="99">
        <v>45222</v>
      </c>
      <c r="B662" s="36" t="s">
        <v>19</v>
      </c>
      <c r="C662" s="36" t="s">
        <v>19</v>
      </c>
      <c r="D662" s="36" t="s">
        <v>19</v>
      </c>
    </row>
    <row r="663" spans="1:4" x14ac:dyDescent="0.25">
      <c r="A663" s="99">
        <v>45223</v>
      </c>
      <c r="B663" s="36" t="s">
        <v>19</v>
      </c>
      <c r="C663" s="36" t="s">
        <v>19</v>
      </c>
      <c r="D663" s="36" t="s">
        <v>19</v>
      </c>
    </row>
    <row r="664" spans="1:4" x14ac:dyDescent="0.25">
      <c r="A664" s="99">
        <v>45224</v>
      </c>
      <c r="B664" s="36" t="s">
        <v>19</v>
      </c>
      <c r="C664" s="36" t="s">
        <v>19</v>
      </c>
      <c r="D664" s="36" t="s">
        <v>19</v>
      </c>
    </row>
    <row r="665" spans="1:4" x14ac:dyDescent="0.25">
      <c r="A665" s="99">
        <v>45225</v>
      </c>
      <c r="B665" s="36" t="s">
        <v>19</v>
      </c>
      <c r="C665" s="36" t="s">
        <v>19</v>
      </c>
      <c r="D665" s="36" t="s">
        <v>19</v>
      </c>
    </row>
    <row r="666" spans="1:4" x14ac:dyDescent="0.25">
      <c r="A666" s="99">
        <v>45226</v>
      </c>
      <c r="B666" s="36" t="s">
        <v>19</v>
      </c>
      <c r="C666" s="36" t="s">
        <v>19</v>
      </c>
      <c r="D666" s="36" t="s">
        <v>19</v>
      </c>
    </row>
    <row r="667" spans="1:4" x14ac:dyDescent="0.25">
      <c r="A667" s="99">
        <v>45227</v>
      </c>
      <c r="B667" s="36" t="s">
        <v>19</v>
      </c>
      <c r="C667" s="36" t="s">
        <v>19</v>
      </c>
      <c r="D667" s="36" t="s">
        <v>19</v>
      </c>
    </row>
    <row r="668" spans="1:4" x14ac:dyDescent="0.25">
      <c r="A668" s="99">
        <v>45228</v>
      </c>
      <c r="B668" s="36" t="s">
        <v>19</v>
      </c>
      <c r="C668" s="36" t="s">
        <v>19</v>
      </c>
      <c r="D668" s="36" t="s">
        <v>19</v>
      </c>
    </row>
    <row r="669" spans="1:4" x14ac:dyDescent="0.25">
      <c r="A669" s="99">
        <v>45229</v>
      </c>
      <c r="B669" s="36" t="s">
        <v>19</v>
      </c>
      <c r="C669" s="36" t="s">
        <v>19</v>
      </c>
      <c r="D669" s="36" t="s">
        <v>19</v>
      </c>
    </row>
    <row r="670" spans="1:4" x14ac:dyDescent="0.25">
      <c r="A670" s="99">
        <v>45230</v>
      </c>
      <c r="B670" s="36" t="s">
        <v>19</v>
      </c>
      <c r="C670" s="36" t="s">
        <v>19</v>
      </c>
      <c r="D670" s="36" t="s">
        <v>19</v>
      </c>
    </row>
    <row r="671" spans="1:4" x14ac:dyDescent="0.25">
      <c r="A671" s="99">
        <v>45231</v>
      </c>
      <c r="B671" s="36" t="s">
        <v>19</v>
      </c>
      <c r="C671" s="36" t="s">
        <v>19</v>
      </c>
      <c r="D671" s="36" t="s">
        <v>19</v>
      </c>
    </row>
    <row r="672" spans="1:4" x14ac:dyDescent="0.25">
      <c r="A672" s="99">
        <v>45232</v>
      </c>
      <c r="B672" s="36" t="s">
        <v>19</v>
      </c>
      <c r="C672" s="36" t="s">
        <v>19</v>
      </c>
      <c r="D672" s="36" t="s">
        <v>19</v>
      </c>
    </row>
    <row r="673" spans="1:4" x14ac:dyDescent="0.25">
      <c r="A673" s="99">
        <v>45233</v>
      </c>
      <c r="B673" s="36" t="s">
        <v>19</v>
      </c>
      <c r="C673" s="36" t="s">
        <v>19</v>
      </c>
      <c r="D673" s="36" t="s">
        <v>19</v>
      </c>
    </row>
    <row r="674" spans="1:4" x14ac:dyDescent="0.25">
      <c r="A674" s="99">
        <v>45234</v>
      </c>
      <c r="B674" s="36" t="s">
        <v>19</v>
      </c>
      <c r="C674" s="36" t="s">
        <v>19</v>
      </c>
      <c r="D674" s="36" t="s">
        <v>19</v>
      </c>
    </row>
    <row r="675" spans="1:4" x14ac:dyDescent="0.25">
      <c r="A675" s="99">
        <v>45235</v>
      </c>
      <c r="B675" s="36" t="s">
        <v>19</v>
      </c>
      <c r="C675" s="36" t="s">
        <v>19</v>
      </c>
      <c r="D675" s="36" t="s">
        <v>19</v>
      </c>
    </row>
    <row r="676" spans="1:4" x14ac:dyDescent="0.25">
      <c r="A676" s="99">
        <v>45236</v>
      </c>
      <c r="B676" t="s">
        <v>32</v>
      </c>
      <c r="C676" t="s">
        <v>32</v>
      </c>
      <c r="D676" t="s">
        <v>32</v>
      </c>
    </row>
    <row r="677" spans="1:4" x14ac:dyDescent="0.25">
      <c r="A677" s="99">
        <v>45237</v>
      </c>
      <c r="B677" t="s">
        <v>32</v>
      </c>
      <c r="C677" t="s">
        <v>32</v>
      </c>
      <c r="D677" t="s">
        <v>32</v>
      </c>
    </row>
    <row r="678" spans="1:4" x14ac:dyDescent="0.25">
      <c r="A678" s="99">
        <v>45238</v>
      </c>
      <c r="B678" t="s">
        <v>32</v>
      </c>
      <c r="C678" t="s">
        <v>32</v>
      </c>
      <c r="D678" t="s">
        <v>32</v>
      </c>
    </row>
    <row r="679" spans="1:4" x14ac:dyDescent="0.25">
      <c r="A679" s="99">
        <v>45239</v>
      </c>
      <c r="B679" t="s">
        <v>32</v>
      </c>
      <c r="C679" t="s">
        <v>32</v>
      </c>
      <c r="D679" t="s">
        <v>32</v>
      </c>
    </row>
    <row r="680" spans="1:4" x14ac:dyDescent="0.25">
      <c r="A680" s="99">
        <v>45240</v>
      </c>
      <c r="B680" t="s">
        <v>32</v>
      </c>
      <c r="C680" t="s">
        <v>32</v>
      </c>
      <c r="D680" t="s">
        <v>32</v>
      </c>
    </row>
    <row r="681" spans="1:4" x14ac:dyDescent="0.25">
      <c r="A681" s="99">
        <v>45241</v>
      </c>
      <c r="B681" t="s">
        <v>32</v>
      </c>
      <c r="C681" t="s">
        <v>32</v>
      </c>
      <c r="D681" t="s">
        <v>32</v>
      </c>
    </row>
    <row r="682" spans="1:4" x14ac:dyDescent="0.25">
      <c r="A682" s="99">
        <v>45242</v>
      </c>
      <c r="B682" t="s">
        <v>32</v>
      </c>
      <c r="C682" t="s">
        <v>32</v>
      </c>
      <c r="D682" t="s">
        <v>32</v>
      </c>
    </row>
    <row r="683" spans="1:4" x14ac:dyDescent="0.25">
      <c r="A683" s="99">
        <v>45243</v>
      </c>
      <c r="B683" t="s">
        <v>32</v>
      </c>
      <c r="C683" t="s">
        <v>32</v>
      </c>
      <c r="D683" t="s">
        <v>32</v>
      </c>
    </row>
    <row r="684" spans="1:4" x14ac:dyDescent="0.25">
      <c r="A684" s="99">
        <v>45244</v>
      </c>
      <c r="B684" t="s">
        <v>32</v>
      </c>
      <c r="C684" t="s">
        <v>32</v>
      </c>
      <c r="D684" t="s">
        <v>32</v>
      </c>
    </row>
    <row r="685" spans="1:4" x14ac:dyDescent="0.25">
      <c r="A685" s="99">
        <v>45245</v>
      </c>
      <c r="B685" t="s">
        <v>32</v>
      </c>
      <c r="C685" t="s">
        <v>32</v>
      </c>
      <c r="D685" t="s">
        <v>32</v>
      </c>
    </row>
    <row r="686" spans="1:4" x14ac:dyDescent="0.25">
      <c r="A686" s="99">
        <v>45246</v>
      </c>
      <c r="B686" t="s">
        <v>32</v>
      </c>
      <c r="C686" t="s">
        <v>32</v>
      </c>
      <c r="D686" t="s">
        <v>32</v>
      </c>
    </row>
    <row r="687" spans="1:4" x14ac:dyDescent="0.25">
      <c r="A687" s="99">
        <v>45247</v>
      </c>
      <c r="B687" t="s">
        <v>32</v>
      </c>
      <c r="C687" t="s">
        <v>32</v>
      </c>
      <c r="D687" t="s">
        <v>32</v>
      </c>
    </row>
    <row r="688" spans="1:4" x14ac:dyDescent="0.25">
      <c r="A688" s="99">
        <v>45248</v>
      </c>
      <c r="B688" t="s">
        <v>32</v>
      </c>
      <c r="C688" t="s">
        <v>32</v>
      </c>
      <c r="D688" t="s">
        <v>32</v>
      </c>
    </row>
    <row r="689" spans="1:4" x14ac:dyDescent="0.25">
      <c r="A689" s="99">
        <v>45249</v>
      </c>
      <c r="B689" t="s">
        <v>32</v>
      </c>
      <c r="C689" t="s">
        <v>32</v>
      </c>
      <c r="D689" t="s">
        <v>32</v>
      </c>
    </row>
    <row r="690" spans="1:4" x14ac:dyDescent="0.25">
      <c r="A690" s="99">
        <v>45250</v>
      </c>
      <c r="B690" t="s">
        <v>32</v>
      </c>
      <c r="C690" t="s">
        <v>32</v>
      </c>
      <c r="D690" t="s">
        <v>32</v>
      </c>
    </row>
    <row r="691" spans="1:4" x14ac:dyDescent="0.25">
      <c r="A691" s="99">
        <v>45251</v>
      </c>
      <c r="B691" t="s">
        <v>32</v>
      </c>
      <c r="C691" t="s">
        <v>32</v>
      </c>
      <c r="D691" t="s">
        <v>32</v>
      </c>
    </row>
    <row r="692" spans="1:4" x14ac:dyDescent="0.25">
      <c r="A692" s="99">
        <v>45252</v>
      </c>
      <c r="B692" t="s">
        <v>32</v>
      </c>
      <c r="C692" t="s">
        <v>32</v>
      </c>
      <c r="D692" t="s">
        <v>32</v>
      </c>
    </row>
    <row r="693" spans="1:4" x14ac:dyDescent="0.25">
      <c r="A693" s="99">
        <v>45253</v>
      </c>
      <c r="B693" t="s">
        <v>32</v>
      </c>
      <c r="C693" t="s">
        <v>32</v>
      </c>
      <c r="D693" t="s">
        <v>32</v>
      </c>
    </row>
    <row r="694" spans="1:4" x14ac:dyDescent="0.25">
      <c r="A694" s="99">
        <v>45254</v>
      </c>
      <c r="B694" t="s">
        <v>32</v>
      </c>
      <c r="C694" t="s">
        <v>32</v>
      </c>
      <c r="D694" t="s">
        <v>32</v>
      </c>
    </row>
    <row r="695" spans="1:4" x14ac:dyDescent="0.25">
      <c r="A695" s="99">
        <v>45255</v>
      </c>
      <c r="B695" t="s">
        <v>32</v>
      </c>
      <c r="C695" t="s">
        <v>32</v>
      </c>
      <c r="D695" t="s">
        <v>32</v>
      </c>
    </row>
    <row r="696" spans="1:4" x14ac:dyDescent="0.25">
      <c r="A696" s="99">
        <v>45256</v>
      </c>
      <c r="B696" t="s">
        <v>32</v>
      </c>
      <c r="C696" t="s">
        <v>32</v>
      </c>
      <c r="D696" t="s">
        <v>32</v>
      </c>
    </row>
    <row r="697" spans="1:4" x14ac:dyDescent="0.25">
      <c r="A697" s="99">
        <v>45257</v>
      </c>
      <c r="B697" t="s">
        <v>32</v>
      </c>
      <c r="C697" t="s">
        <v>32</v>
      </c>
      <c r="D697" t="s">
        <v>32</v>
      </c>
    </row>
    <row r="698" spans="1:4" x14ac:dyDescent="0.25">
      <c r="A698" s="99">
        <v>45258</v>
      </c>
      <c r="B698" t="s">
        <v>32</v>
      </c>
      <c r="C698" t="s">
        <v>32</v>
      </c>
      <c r="D698" t="s">
        <v>32</v>
      </c>
    </row>
    <row r="699" spans="1:4" x14ac:dyDescent="0.25">
      <c r="A699" s="99">
        <v>45259</v>
      </c>
      <c r="B699" t="s">
        <v>32</v>
      </c>
      <c r="C699" t="s">
        <v>32</v>
      </c>
      <c r="D699" t="s">
        <v>32</v>
      </c>
    </row>
    <row r="700" spans="1:4" x14ac:dyDescent="0.25">
      <c r="A700" s="99">
        <v>45260</v>
      </c>
      <c r="B700" t="s">
        <v>32</v>
      </c>
      <c r="C700" t="s">
        <v>32</v>
      </c>
      <c r="D700" t="s">
        <v>32</v>
      </c>
    </row>
    <row r="701" spans="1:4" x14ac:dyDescent="0.25">
      <c r="A701" s="99">
        <v>45261</v>
      </c>
      <c r="B701" t="s">
        <v>32</v>
      </c>
      <c r="C701" t="s">
        <v>32</v>
      </c>
      <c r="D701" t="s">
        <v>32</v>
      </c>
    </row>
    <row r="702" spans="1:4" x14ac:dyDescent="0.25">
      <c r="A702" s="99">
        <v>45262</v>
      </c>
      <c r="B702" t="s">
        <v>32</v>
      </c>
      <c r="C702" t="s">
        <v>32</v>
      </c>
      <c r="D702" t="s">
        <v>32</v>
      </c>
    </row>
    <row r="703" spans="1:4" x14ac:dyDescent="0.25">
      <c r="A703" s="99">
        <v>45263</v>
      </c>
      <c r="B703" t="s">
        <v>32</v>
      </c>
      <c r="C703" t="s">
        <v>32</v>
      </c>
      <c r="D703" t="s">
        <v>32</v>
      </c>
    </row>
    <row r="704" spans="1:4" x14ac:dyDescent="0.25">
      <c r="A704" s="99">
        <v>45264</v>
      </c>
      <c r="B704" t="s">
        <v>32</v>
      </c>
      <c r="C704" t="s">
        <v>32</v>
      </c>
      <c r="D704" t="s">
        <v>32</v>
      </c>
    </row>
    <row r="705" spans="1:4" x14ac:dyDescent="0.25">
      <c r="A705" s="99">
        <v>45265</v>
      </c>
      <c r="B705" t="s">
        <v>32</v>
      </c>
      <c r="C705" t="s">
        <v>32</v>
      </c>
      <c r="D705" t="s">
        <v>32</v>
      </c>
    </row>
    <row r="706" spans="1:4" x14ac:dyDescent="0.25">
      <c r="A706" s="99">
        <v>45266</v>
      </c>
      <c r="B706" t="s">
        <v>32</v>
      </c>
      <c r="C706" t="s">
        <v>32</v>
      </c>
      <c r="D706" t="s">
        <v>32</v>
      </c>
    </row>
    <row r="707" spans="1:4" x14ac:dyDescent="0.25">
      <c r="A707" s="99">
        <v>45267</v>
      </c>
      <c r="B707" t="s">
        <v>32</v>
      </c>
      <c r="C707" t="s">
        <v>32</v>
      </c>
      <c r="D707" t="s">
        <v>32</v>
      </c>
    </row>
    <row r="708" spans="1:4" x14ac:dyDescent="0.25">
      <c r="A708" s="99">
        <v>45268</v>
      </c>
      <c r="B708" t="s">
        <v>32</v>
      </c>
      <c r="C708" t="s">
        <v>32</v>
      </c>
      <c r="D708" t="s">
        <v>32</v>
      </c>
    </row>
    <row r="709" spans="1:4" x14ac:dyDescent="0.25">
      <c r="A709" s="99">
        <v>45269</v>
      </c>
      <c r="B709" t="s">
        <v>32</v>
      </c>
      <c r="C709" t="s">
        <v>32</v>
      </c>
      <c r="D709" t="s">
        <v>32</v>
      </c>
    </row>
    <row r="710" spans="1:4" x14ac:dyDescent="0.25">
      <c r="A710" s="99">
        <v>45270</v>
      </c>
      <c r="B710" t="s">
        <v>32</v>
      </c>
      <c r="C710" t="s">
        <v>32</v>
      </c>
      <c r="D710" t="s">
        <v>32</v>
      </c>
    </row>
    <row r="711" spans="1:4" x14ac:dyDescent="0.25">
      <c r="A711" s="99">
        <v>45271</v>
      </c>
      <c r="B711" t="s">
        <v>32</v>
      </c>
      <c r="C711" t="s">
        <v>32</v>
      </c>
      <c r="D711" t="s">
        <v>32</v>
      </c>
    </row>
    <row r="712" spans="1:4" x14ac:dyDescent="0.25">
      <c r="A712" s="99">
        <v>45272</v>
      </c>
      <c r="B712" t="s">
        <v>32</v>
      </c>
      <c r="C712" t="s">
        <v>32</v>
      </c>
      <c r="D712" t="s">
        <v>32</v>
      </c>
    </row>
    <row r="713" spans="1:4" x14ac:dyDescent="0.25">
      <c r="A713" s="99">
        <v>45273</v>
      </c>
      <c r="B713" t="s">
        <v>32</v>
      </c>
      <c r="C713" t="s">
        <v>32</v>
      </c>
      <c r="D713" t="s">
        <v>32</v>
      </c>
    </row>
    <row r="714" spans="1:4" x14ac:dyDescent="0.25">
      <c r="A714" s="99">
        <v>45274</v>
      </c>
      <c r="B714" t="s">
        <v>32</v>
      </c>
      <c r="C714" t="s">
        <v>32</v>
      </c>
      <c r="D714" t="s">
        <v>32</v>
      </c>
    </row>
    <row r="715" spans="1:4" x14ac:dyDescent="0.25">
      <c r="A715" s="99">
        <v>45275</v>
      </c>
      <c r="B715" t="s">
        <v>32</v>
      </c>
      <c r="C715" t="s">
        <v>32</v>
      </c>
      <c r="D715" t="s">
        <v>32</v>
      </c>
    </row>
    <row r="716" spans="1:4" x14ac:dyDescent="0.25">
      <c r="A716" s="99">
        <v>45276</v>
      </c>
      <c r="B716" t="s">
        <v>32</v>
      </c>
      <c r="C716" t="s">
        <v>32</v>
      </c>
      <c r="D716" t="s">
        <v>32</v>
      </c>
    </row>
    <row r="717" spans="1:4" x14ac:dyDescent="0.25">
      <c r="A717" s="99">
        <v>45277</v>
      </c>
      <c r="B717" t="s">
        <v>32</v>
      </c>
      <c r="C717" t="s">
        <v>32</v>
      </c>
      <c r="D717" t="s">
        <v>32</v>
      </c>
    </row>
    <row r="718" spans="1:4" x14ac:dyDescent="0.25">
      <c r="A718" s="99">
        <v>45278</v>
      </c>
      <c r="B718" t="s">
        <v>32</v>
      </c>
      <c r="C718" t="s">
        <v>32</v>
      </c>
      <c r="D718" t="s">
        <v>32</v>
      </c>
    </row>
    <row r="719" spans="1:4" x14ac:dyDescent="0.25">
      <c r="A719" s="99">
        <v>45279</v>
      </c>
      <c r="B719" t="s">
        <v>32</v>
      </c>
      <c r="C719" t="s">
        <v>32</v>
      </c>
      <c r="D719" t="s">
        <v>32</v>
      </c>
    </row>
    <row r="720" spans="1:4" x14ac:dyDescent="0.25">
      <c r="A720" s="99">
        <v>45280</v>
      </c>
      <c r="B720" t="s">
        <v>32</v>
      </c>
      <c r="C720" t="s">
        <v>32</v>
      </c>
      <c r="D720" t="s">
        <v>32</v>
      </c>
    </row>
    <row r="721" spans="1:4" x14ac:dyDescent="0.25">
      <c r="A721" s="99">
        <v>45281</v>
      </c>
      <c r="B721" t="s">
        <v>32</v>
      </c>
      <c r="C721" t="s">
        <v>32</v>
      </c>
      <c r="D721" t="s">
        <v>32</v>
      </c>
    </row>
    <row r="722" spans="1:4" x14ac:dyDescent="0.25">
      <c r="A722" s="99">
        <v>45282</v>
      </c>
      <c r="B722" t="s">
        <v>32</v>
      </c>
      <c r="C722" t="s">
        <v>32</v>
      </c>
      <c r="D722" t="s">
        <v>32</v>
      </c>
    </row>
    <row r="723" spans="1:4" x14ac:dyDescent="0.25">
      <c r="A723" s="99">
        <v>45283</v>
      </c>
      <c r="B723" s="36" t="s">
        <v>19</v>
      </c>
      <c r="C723" s="36" t="s">
        <v>19</v>
      </c>
      <c r="D723" s="36" t="s">
        <v>19</v>
      </c>
    </row>
    <row r="724" spans="1:4" x14ac:dyDescent="0.25">
      <c r="A724" s="99">
        <v>45284</v>
      </c>
      <c r="B724" s="36" t="s">
        <v>19</v>
      </c>
      <c r="C724" s="36" t="s">
        <v>19</v>
      </c>
      <c r="D724" s="36" t="s">
        <v>19</v>
      </c>
    </row>
    <row r="725" spans="1:4" x14ac:dyDescent="0.25">
      <c r="A725" s="99">
        <v>45285</v>
      </c>
      <c r="B725" s="36" t="s">
        <v>19</v>
      </c>
      <c r="C725" s="36" t="s">
        <v>19</v>
      </c>
      <c r="D725" s="36" t="s">
        <v>19</v>
      </c>
    </row>
    <row r="726" spans="1:4" x14ac:dyDescent="0.25">
      <c r="A726" s="99">
        <v>45286</v>
      </c>
      <c r="B726" s="36" t="s">
        <v>19</v>
      </c>
      <c r="C726" s="36" t="s">
        <v>19</v>
      </c>
      <c r="D726" s="36" t="s">
        <v>19</v>
      </c>
    </row>
    <row r="727" spans="1:4" x14ac:dyDescent="0.25">
      <c r="A727" s="99">
        <v>45287</v>
      </c>
      <c r="B727" s="36" t="s">
        <v>19</v>
      </c>
      <c r="C727" s="36" t="s">
        <v>19</v>
      </c>
      <c r="D727" s="36" t="s">
        <v>19</v>
      </c>
    </row>
    <row r="728" spans="1:4" x14ac:dyDescent="0.25">
      <c r="A728" s="99">
        <v>45288</v>
      </c>
      <c r="B728" s="36" t="s">
        <v>19</v>
      </c>
      <c r="C728" s="36" t="s">
        <v>19</v>
      </c>
      <c r="D728" s="36" t="s">
        <v>19</v>
      </c>
    </row>
    <row r="729" spans="1:4" x14ac:dyDescent="0.25">
      <c r="A729" s="99">
        <v>45289</v>
      </c>
      <c r="B729" s="36" t="s">
        <v>19</v>
      </c>
      <c r="C729" s="36" t="s">
        <v>19</v>
      </c>
      <c r="D729" s="36" t="s">
        <v>19</v>
      </c>
    </row>
    <row r="730" spans="1:4" x14ac:dyDescent="0.25">
      <c r="A730" s="99">
        <v>45290</v>
      </c>
      <c r="B730" s="36" t="s">
        <v>19</v>
      </c>
      <c r="C730" s="36" t="s">
        <v>19</v>
      </c>
      <c r="D730" s="36" t="s">
        <v>19</v>
      </c>
    </row>
    <row r="731" spans="1:4" x14ac:dyDescent="0.25">
      <c r="A731" s="99">
        <v>45291</v>
      </c>
      <c r="B731" s="36" t="s">
        <v>19</v>
      </c>
      <c r="C731" s="36" t="s">
        <v>19</v>
      </c>
      <c r="D731" s="36" t="s">
        <v>19</v>
      </c>
    </row>
    <row r="732" spans="1:4" x14ac:dyDescent="0.25">
      <c r="A732" s="99">
        <v>45292</v>
      </c>
      <c r="B732" s="36" t="s">
        <v>19</v>
      </c>
      <c r="C732" s="36" t="s">
        <v>19</v>
      </c>
      <c r="D732" s="36" t="s">
        <v>19</v>
      </c>
    </row>
    <row r="733" spans="1:4" x14ac:dyDescent="0.25">
      <c r="A733" s="99">
        <v>45293</v>
      </c>
      <c r="B733" s="36" t="s">
        <v>19</v>
      </c>
      <c r="C733" s="36" t="s">
        <v>19</v>
      </c>
      <c r="D733" s="36" t="s">
        <v>19</v>
      </c>
    </row>
    <row r="734" spans="1:4" x14ac:dyDescent="0.25">
      <c r="A734" s="99">
        <v>45294</v>
      </c>
      <c r="B734" s="36" t="s">
        <v>19</v>
      </c>
      <c r="C734" s="36" t="s">
        <v>19</v>
      </c>
      <c r="D734" s="36" t="s">
        <v>19</v>
      </c>
    </row>
    <row r="735" spans="1:4" x14ac:dyDescent="0.25">
      <c r="A735" s="99">
        <v>45295</v>
      </c>
      <c r="B735" s="36" t="s">
        <v>19</v>
      </c>
      <c r="C735" s="36" t="s">
        <v>19</v>
      </c>
      <c r="D735" s="36" t="s">
        <v>19</v>
      </c>
    </row>
    <row r="736" spans="1:4" x14ac:dyDescent="0.25">
      <c r="A736" s="99">
        <v>45296</v>
      </c>
      <c r="B736" s="36" t="s">
        <v>19</v>
      </c>
      <c r="C736" s="36" t="s">
        <v>19</v>
      </c>
      <c r="D736" s="36" t="s">
        <v>19</v>
      </c>
    </row>
    <row r="737" spans="1:4" x14ac:dyDescent="0.25">
      <c r="A737" s="99">
        <v>45297</v>
      </c>
      <c r="B737" s="36" t="s">
        <v>19</v>
      </c>
      <c r="C737" s="36" t="s">
        <v>19</v>
      </c>
      <c r="D737" s="36" t="s">
        <v>19</v>
      </c>
    </row>
    <row r="738" spans="1:4" x14ac:dyDescent="0.25">
      <c r="A738" s="99">
        <v>45298</v>
      </c>
      <c r="B738" s="36" t="s">
        <v>19</v>
      </c>
      <c r="C738" s="36" t="s">
        <v>19</v>
      </c>
      <c r="D738" s="36" t="s">
        <v>19</v>
      </c>
    </row>
    <row r="739" spans="1:4" x14ac:dyDescent="0.25">
      <c r="A739" s="99">
        <v>45299</v>
      </c>
      <c r="B739" t="s">
        <v>32</v>
      </c>
      <c r="C739" t="s">
        <v>32</v>
      </c>
      <c r="D739" t="s">
        <v>32</v>
      </c>
    </row>
    <row r="740" spans="1:4" x14ac:dyDescent="0.25">
      <c r="A740" s="99">
        <v>45300</v>
      </c>
      <c r="B740" t="s">
        <v>32</v>
      </c>
      <c r="C740" t="s">
        <v>32</v>
      </c>
      <c r="D740" t="s">
        <v>32</v>
      </c>
    </row>
    <row r="741" spans="1:4" x14ac:dyDescent="0.25">
      <c r="A741" s="99">
        <v>45301</v>
      </c>
      <c r="B741" t="s">
        <v>32</v>
      </c>
      <c r="C741" t="s">
        <v>32</v>
      </c>
      <c r="D741" t="s">
        <v>32</v>
      </c>
    </row>
    <row r="742" spans="1:4" x14ac:dyDescent="0.25">
      <c r="A742" s="99">
        <v>45302</v>
      </c>
      <c r="B742" t="s">
        <v>32</v>
      </c>
      <c r="C742" t="s">
        <v>32</v>
      </c>
      <c r="D742" t="s">
        <v>32</v>
      </c>
    </row>
    <row r="743" spans="1:4" x14ac:dyDescent="0.25">
      <c r="A743" s="99">
        <v>45303</v>
      </c>
      <c r="B743" t="s">
        <v>32</v>
      </c>
      <c r="C743" t="s">
        <v>32</v>
      </c>
      <c r="D743" t="s">
        <v>32</v>
      </c>
    </row>
    <row r="744" spans="1:4" x14ac:dyDescent="0.25">
      <c r="A744" s="99">
        <v>45304</v>
      </c>
      <c r="B744" t="s">
        <v>32</v>
      </c>
      <c r="C744" t="s">
        <v>32</v>
      </c>
      <c r="D744" t="s">
        <v>32</v>
      </c>
    </row>
    <row r="745" spans="1:4" x14ac:dyDescent="0.25">
      <c r="A745" s="99">
        <v>45305</v>
      </c>
      <c r="B745" t="s">
        <v>32</v>
      </c>
      <c r="C745" t="s">
        <v>32</v>
      </c>
      <c r="D745" t="s">
        <v>32</v>
      </c>
    </row>
    <row r="746" spans="1:4" x14ac:dyDescent="0.25">
      <c r="A746" s="99">
        <v>45306</v>
      </c>
      <c r="B746" t="s">
        <v>32</v>
      </c>
      <c r="C746" t="s">
        <v>32</v>
      </c>
      <c r="D746" t="s">
        <v>32</v>
      </c>
    </row>
    <row r="747" spans="1:4" x14ac:dyDescent="0.25">
      <c r="A747" s="99">
        <v>45307</v>
      </c>
      <c r="B747" t="s">
        <v>32</v>
      </c>
      <c r="C747" t="s">
        <v>32</v>
      </c>
      <c r="D747" t="s">
        <v>32</v>
      </c>
    </row>
    <row r="748" spans="1:4" x14ac:dyDescent="0.25">
      <c r="A748" s="99">
        <v>45308</v>
      </c>
      <c r="B748" t="s">
        <v>32</v>
      </c>
      <c r="C748" t="s">
        <v>32</v>
      </c>
      <c r="D748" t="s">
        <v>32</v>
      </c>
    </row>
    <row r="749" spans="1:4" x14ac:dyDescent="0.25">
      <c r="A749" s="99">
        <v>45309</v>
      </c>
      <c r="B749" t="s">
        <v>32</v>
      </c>
      <c r="C749" t="s">
        <v>32</v>
      </c>
      <c r="D749" t="s">
        <v>32</v>
      </c>
    </row>
    <row r="750" spans="1:4" x14ac:dyDescent="0.25">
      <c r="A750" s="99">
        <v>45310</v>
      </c>
      <c r="B750" t="s">
        <v>32</v>
      </c>
      <c r="C750" t="s">
        <v>32</v>
      </c>
      <c r="D750" t="s">
        <v>32</v>
      </c>
    </row>
    <row r="751" spans="1:4" x14ac:dyDescent="0.25">
      <c r="A751" s="99">
        <v>45311</v>
      </c>
      <c r="B751" t="s">
        <v>32</v>
      </c>
      <c r="C751" t="s">
        <v>32</v>
      </c>
      <c r="D751" t="s">
        <v>32</v>
      </c>
    </row>
    <row r="752" spans="1:4" x14ac:dyDescent="0.25">
      <c r="A752" s="99">
        <v>45312</v>
      </c>
      <c r="B752" t="s">
        <v>32</v>
      </c>
      <c r="C752" t="s">
        <v>32</v>
      </c>
      <c r="D752" t="s">
        <v>32</v>
      </c>
    </row>
    <row r="753" spans="1:4" x14ac:dyDescent="0.25">
      <c r="A753" s="99">
        <v>45313</v>
      </c>
      <c r="B753" t="s">
        <v>32</v>
      </c>
      <c r="C753" t="s">
        <v>32</v>
      </c>
      <c r="D753" t="s">
        <v>32</v>
      </c>
    </row>
    <row r="754" spans="1:4" x14ac:dyDescent="0.25">
      <c r="A754" s="99">
        <v>45314</v>
      </c>
      <c r="B754" t="s">
        <v>32</v>
      </c>
      <c r="C754" t="s">
        <v>32</v>
      </c>
      <c r="D754" t="s">
        <v>32</v>
      </c>
    </row>
    <row r="755" spans="1:4" x14ac:dyDescent="0.25">
      <c r="A755" s="99">
        <v>45315</v>
      </c>
      <c r="B755" t="s">
        <v>32</v>
      </c>
      <c r="C755" t="s">
        <v>32</v>
      </c>
      <c r="D755" t="s">
        <v>32</v>
      </c>
    </row>
    <row r="756" spans="1:4" x14ac:dyDescent="0.25">
      <c r="A756" s="99">
        <v>45316</v>
      </c>
      <c r="B756" t="s">
        <v>32</v>
      </c>
      <c r="C756" t="s">
        <v>32</v>
      </c>
      <c r="D756" t="s">
        <v>32</v>
      </c>
    </row>
    <row r="757" spans="1:4" x14ac:dyDescent="0.25">
      <c r="A757" s="99">
        <v>45317</v>
      </c>
      <c r="B757" t="s">
        <v>32</v>
      </c>
      <c r="C757" t="s">
        <v>32</v>
      </c>
      <c r="D757" t="s">
        <v>32</v>
      </c>
    </row>
    <row r="758" spans="1:4" x14ac:dyDescent="0.25">
      <c r="A758" s="99">
        <v>45318</v>
      </c>
      <c r="B758" t="s">
        <v>32</v>
      </c>
      <c r="C758" t="s">
        <v>32</v>
      </c>
      <c r="D758" t="s">
        <v>32</v>
      </c>
    </row>
    <row r="759" spans="1:4" x14ac:dyDescent="0.25">
      <c r="A759" s="99">
        <v>45319</v>
      </c>
      <c r="B759" t="s">
        <v>32</v>
      </c>
      <c r="C759" t="s">
        <v>32</v>
      </c>
      <c r="D759" t="s">
        <v>32</v>
      </c>
    </row>
    <row r="760" spans="1:4" x14ac:dyDescent="0.25">
      <c r="A760" s="99">
        <v>45320</v>
      </c>
      <c r="B760" t="s">
        <v>32</v>
      </c>
      <c r="C760" t="s">
        <v>32</v>
      </c>
      <c r="D760" t="s">
        <v>32</v>
      </c>
    </row>
    <row r="761" spans="1:4" x14ac:dyDescent="0.25">
      <c r="A761" s="99">
        <v>45321</v>
      </c>
      <c r="B761" t="s">
        <v>32</v>
      </c>
      <c r="C761" t="s">
        <v>32</v>
      </c>
      <c r="D761" t="s">
        <v>32</v>
      </c>
    </row>
    <row r="762" spans="1:4" x14ac:dyDescent="0.25">
      <c r="A762" s="99">
        <v>45322</v>
      </c>
      <c r="B762" t="s">
        <v>32</v>
      </c>
      <c r="C762" t="s">
        <v>32</v>
      </c>
      <c r="D762" t="s">
        <v>32</v>
      </c>
    </row>
    <row r="763" spans="1:4" x14ac:dyDescent="0.25">
      <c r="A763" s="99">
        <v>45323</v>
      </c>
      <c r="B763" t="s">
        <v>32</v>
      </c>
      <c r="C763" t="s">
        <v>32</v>
      </c>
      <c r="D763" t="s">
        <v>32</v>
      </c>
    </row>
    <row r="764" spans="1:4" x14ac:dyDescent="0.25">
      <c r="A764" s="99">
        <v>45324</v>
      </c>
      <c r="B764" t="s">
        <v>32</v>
      </c>
      <c r="C764" t="s">
        <v>32</v>
      </c>
      <c r="D764" t="s">
        <v>32</v>
      </c>
    </row>
    <row r="765" spans="1:4" x14ac:dyDescent="0.25">
      <c r="A765" s="99">
        <v>45325</v>
      </c>
      <c r="B765" t="s">
        <v>32</v>
      </c>
      <c r="C765" t="s">
        <v>32</v>
      </c>
      <c r="D765" t="s">
        <v>32</v>
      </c>
    </row>
    <row r="766" spans="1:4" x14ac:dyDescent="0.25">
      <c r="A766" s="99">
        <v>45326</v>
      </c>
      <c r="B766" t="s">
        <v>32</v>
      </c>
      <c r="C766" t="s">
        <v>32</v>
      </c>
      <c r="D766" t="s">
        <v>32</v>
      </c>
    </row>
    <row r="767" spans="1:4" x14ac:dyDescent="0.25">
      <c r="A767" s="99">
        <v>45327</v>
      </c>
      <c r="B767" t="s">
        <v>32</v>
      </c>
      <c r="C767" t="s">
        <v>32</v>
      </c>
      <c r="D767" t="s">
        <v>32</v>
      </c>
    </row>
    <row r="768" spans="1:4" x14ac:dyDescent="0.25">
      <c r="A768" s="99">
        <v>45328</v>
      </c>
      <c r="B768" t="s">
        <v>32</v>
      </c>
      <c r="C768" t="s">
        <v>32</v>
      </c>
      <c r="D768" t="s">
        <v>32</v>
      </c>
    </row>
    <row r="769" spans="1:4" x14ac:dyDescent="0.25">
      <c r="A769" s="99">
        <v>45329</v>
      </c>
      <c r="B769" t="s">
        <v>32</v>
      </c>
      <c r="C769" t="s">
        <v>32</v>
      </c>
      <c r="D769" t="s">
        <v>32</v>
      </c>
    </row>
    <row r="770" spans="1:4" x14ac:dyDescent="0.25">
      <c r="A770" s="99">
        <v>45330</v>
      </c>
      <c r="B770" t="s">
        <v>32</v>
      </c>
      <c r="C770" t="s">
        <v>32</v>
      </c>
      <c r="D770" t="s">
        <v>32</v>
      </c>
    </row>
    <row r="771" spans="1:4" x14ac:dyDescent="0.25">
      <c r="A771" s="99">
        <v>45331</v>
      </c>
      <c r="B771" t="s">
        <v>32</v>
      </c>
      <c r="C771" t="s">
        <v>32</v>
      </c>
      <c r="D771" t="s">
        <v>32</v>
      </c>
    </row>
    <row r="772" spans="1:4" x14ac:dyDescent="0.25">
      <c r="A772" s="99">
        <v>45332</v>
      </c>
      <c r="B772" t="s">
        <v>32</v>
      </c>
      <c r="C772" t="s">
        <v>32</v>
      </c>
      <c r="D772" s="36" t="s">
        <v>19</v>
      </c>
    </row>
    <row r="773" spans="1:4" x14ac:dyDescent="0.25">
      <c r="A773" s="99">
        <v>45333</v>
      </c>
      <c r="B773" t="s">
        <v>32</v>
      </c>
      <c r="C773" t="s">
        <v>32</v>
      </c>
      <c r="D773" s="36" t="s">
        <v>19</v>
      </c>
    </row>
    <row r="774" spans="1:4" x14ac:dyDescent="0.25">
      <c r="A774" s="99">
        <v>45334</v>
      </c>
      <c r="B774" t="s">
        <v>32</v>
      </c>
      <c r="C774" t="s">
        <v>32</v>
      </c>
      <c r="D774" s="36" t="s">
        <v>19</v>
      </c>
    </row>
    <row r="775" spans="1:4" x14ac:dyDescent="0.25">
      <c r="A775" s="99">
        <v>45335</v>
      </c>
      <c r="B775" t="s">
        <v>32</v>
      </c>
      <c r="C775" t="s">
        <v>32</v>
      </c>
      <c r="D775" s="36" t="s">
        <v>19</v>
      </c>
    </row>
    <row r="776" spans="1:4" x14ac:dyDescent="0.25">
      <c r="A776" s="99">
        <v>45336</v>
      </c>
      <c r="B776" t="s">
        <v>32</v>
      </c>
      <c r="C776" t="s">
        <v>32</v>
      </c>
      <c r="D776" s="36" t="s">
        <v>19</v>
      </c>
    </row>
    <row r="777" spans="1:4" x14ac:dyDescent="0.25">
      <c r="A777" s="99">
        <v>45337</v>
      </c>
      <c r="B777" t="s">
        <v>32</v>
      </c>
      <c r="C777" t="s">
        <v>32</v>
      </c>
      <c r="D777" s="36" t="s">
        <v>19</v>
      </c>
    </row>
    <row r="778" spans="1:4" x14ac:dyDescent="0.25">
      <c r="A778" s="99">
        <v>45338</v>
      </c>
      <c r="B778" t="s">
        <v>32</v>
      </c>
      <c r="C778" t="s">
        <v>32</v>
      </c>
      <c r="D778" s="36" t="s">
        <v>19</v>
      </c>
    </row>
    <row r="779" spans="1:4" x14ac:dyDescent="0.25">
      <c r="A779" s="99">
        <v>45339</v>
      </c>
      <c r="B779" s="36" t="s">
        <v>19</v>
      </c>
      <c r="C779" t="s">
        <v>32</v>
      </c>
      <c r="D779" s="36" t="s">
        <v>19</v>
      </c>
    </row>
    <row r="780" spans="1:4" x14ac:dyDescent="0.25">
      <c r="A780" s="99">
        <v>45340</v>
      </c>
      <c r="B780" s="36" t="s">
        <v>19</v>
      </c>
      <c r="C780" t="s">
        <v>32</v>
      </c>
      <c r="D780" s="36" t="s">
        <v>19</v>
      </c>
    </row>
    <row r="781" spans="1:4" x14ac:dyDescent="0.25">
      <c r="A781" s="99">
        <v>45341</v>
      </c>
      <c r="B781" s="36" t="s">
        <v>19</v>
      </c>
      <c r="C781" t="s">
        <v>32</v>
      </c>
      <c r="D781" s="36" t="s">
        <v>19</v>
      </c>
    </row>
    <row r="782" spans="1:4" x14ac:dyDescent="0.25">
      <c r="A782" s="99">
        <v>45342</v>
      </c>
      <c r="B782" s="36" t="s">
        <v>19</v>
      </c>
      <c r="C782" t="s">
        <v>32</v>
      </c>
      <c r="D782" s="36" t="s">
        <v>19</v>
      </c>
    </row>
    <row r="783" spans="1:4" x14ac:dyDescent="0.25">
      <c r="A783" s="99">
        <v>45343</v>
      </c>
      <c r="B783" s="36" t="s">
        <v>19</v>
      </c>
      <c r="C783" t="s">
        <v>32</v>
      </c>
      <c r="D783" s="36" t="s">
        <v>19</v>
      </c>
    </row>
    <row r="784" spans="1:4" x14ac:dyDescent="0.25">
      <c r="A784" s="99">
        <v>45344</v>
      </c>
      <c r="B784" s="36" t="s">
        <v>19</v>
      </c>
      <c r="C784" t="s">
        <v>32</v>
      </c>
      <c r="D784" s="36" t="s">
        <v>19</v>
      </c>
    </row>
    <row r="785" spans="1:4" x14ac:dyDescent="0.25">
      <c r="A785" s="99">
        <v>45345</v>
      </c>
      <c r="B785" s="36" t="s">
        <v>19</v>
      </c>
      <c r="C785" t="s">
        <v>32</v>
      </c>
      <c r="D785" s="36" t="s">
        <v>19</v>
      </c>
    </row>
    <row r="786" spans="1:4" x14ac:dyDescent="0.25">
      <c r="A786" s="99">
        <v>45346</v>
      </c>
      <c r="B786" s="36" t="s">
        <v>19</v>
      </c>
      <c r="C786" s="36" t="s">
        <v>19</v>
      </c>
      <c r="D786" s="36" t="s">
        <v>19</v>
      </c>
    </row>
    <row r="787" spans="1:4" x14ac:dyDescent="0.25">
      <c r="A787" s="99">
        <v>45347</v>
      </c>
      <c r="B787" s="36" t="s">
        <v>19</v>
      </c>
      <c r="C787" s="36" t="s">
        <v>19</v>
      </c>
      <c r="D787" s="36" t="s">
        <v>19</v>
      </c>
    </row>
    <row r="788" spans="1:4" x14ac:dyDescent="0.25">
      <c r="A788" s="99">
        <v>45348</v>
      </c>
      <c r="B788" s="36" t="s">
        <v>19</v>
      </c>
      <c r="C788" s="36" t="s">
        <v>19</v>
      </c>
      <c r="D788" t="s">
        <v>32</v>
      </c>
    </row>
    <row r="789" spans="1:4" x14ac:dyDescent="0.25">
      <c r="A789" s="99">
        <v>45349</v>
      </c>
      <c r="B789" s="36" t="s">
        <v>19</v>
      </c>
      <c r="C789" s="36" t="s">
        <v>19</v>
      </c>
      <c r="D789" t="s">
        <v>32</v>
      </c>
    </row>
    <row r="790" spans="1:4" x14ac:dyDescent="0.25">
      <c r="A790" s="99">
        <v>45350</v>
      </c>
      <c r="B790" s="36" t="s">
        <v>19</v>
      </c>
      <c r="C790" s="36" t="s">
        <v>19</v>
      </c>
      <c r="D790" t="s">
        <v>32</v>
      </c>
    </row>
    <row r="791" spans="1:4" x14ac:dyDescent="0.25">
      <c r="A791" s="99">
        <v>45351</v>
      </c>
      <c r="B791" s="36" t="s">
        <v>19</v>
      </c>
      <c r="C791" s="36" t="s">
        <v>19</v>
      </c>
      <c r="D791" t="s">
        <v>32</v>
      </c>
    </row>
    <row r="792" spans="1:4" x14ac:dyDescent="0.25">
      <c r="A792" s="99">
        <v>45352</v>
      </c>
      <c r="B792" s="36" t="s">
        <v>19</v>
      </c>
      <c r="C792" s="36" t="s">
        <v>19</v>
      </c>
      <c r="D792" t="s">
        <v>32</v>
      </c>
    </row>
    <row r="793" spans="1:4" x14ac:dyDescent="0.25">
      <c r="A793" s="99">
        <v>45353</v>
      </c>
      <c r="B793" s="36" t="s">
        <v>19</v>
      </c>
      <c r="C793" s="36" t="s">
        <v>19</v>
      </c>
      <c r="D793" t="s">
        <v>32</v>
      </c>
    </row>
    <row r="794" spans="1:4" x14ac:dyDescent="0.25">
      <c r="A794" s="99">
        <v>45354</v>
      </c>
      <c r="B794" s="36" t="s">
        <v>19</v>
      </c>
      <c r="C794" s="36" t="s">
        <v>19</v>
      </c>
      <c r="D794" t="s">
        <v>32</v>
      </c>
    </row>
    <row r="795" spans="1:4" x14ac:dyDescent="0.25">
      <c r="A795" s="99">
        <v>45355</v>
      </c>
      <c r="B795" t="s">
        <v>32</v>
      </c>
      <c r="C795" s="36" t="s">
        <v>19</v>
      </c>
      <c r="D795" t="s">
        <v>32</v>
      </c>
    </row>
    <row r="796" spans="1:4" x14ac:dyDescent="0.25">
      <c r="A796" s="99">
        <v>45356</v>
      </c>
      <c r="B796" t="s">
        <v>32</v>
      </c>
      <c r="C796" s="36" t="s">
        <v>19</v>
      </c>
      <c r="D796" t="s">
        <v>32</v>
      </c>
    </row>
    <row r="797" spans="1:4" x14ac:dyDescent="0.25">
      <c r="A797" s="99">
        <v>45357</v>
      </c>
      <c r="B797" t="s">
        <v>32</v>
      </c>
      <c r="C797" s="36" t="s">
        <v>19</v>
      </c>
      <c r="D797" t="s">
        <v>32</v>
      </c>
    </row>
    <row r="798" spans="1:4" x14ac:dyDescent="0.25">
      <c r="A798" s="99">
        <v>45358</v>
      </c>
      <c r="B798" t="s">
        <v>32</v>
      </c>
      <c r="C798" s="36" t="s">
        <v>19</v>
      </c>
      <c r="D798" t="s">
        <v>32</v>
      </c>
    </row>
    <row r="799" spans="1:4" x14ac:dyDescent="0.25">
      <c r="A799" s="99">
        <v>45359</v>
      </c>
      <c r="B799" t="s">
        <v>32</v>
      </c>
      <c r="C799" s="36" t="s">
        <v>19</v>
      </c>
      <c r="D799" t="s">
        <v>32</v>
      </c>
    </row>
    <row r="800" spans="1:4" x14ac:dyDescent="0.25">
      <c r="A800" s="99">
        <v>45360</v>
      </c>
      <c r="B800" t="s">
        <v>32</v>
      </c>
      <c r="C800" s="36" t="s">
        <v>19</v>
      </c>
      <c r="D800" t="s">
        <v>32</v>
      </c>
    </row>
    <row r="801" spans="1:4" x14ac:dyDescent="0.25">
      <c r="A801" s="99">
        <v>45361</v>
      </c>
      <c r="B801" t="s">
        <v>32</v>
      </c>
      <c r="C801" s="36" t="s">
        <v>19</v>
      </c>
      <c r="D801" t="s">
        <v>32</v>
      </c>
    </row>
    <row r="802" spans="1:4" x14ac:dyDescent="0.25">
      <c r="A802" s="99">
        <v>45362</v>
      </c>
      <c r="B802" t="s">
        <v>32</v>
      </c>
      <c r="C802" t="s">
        <v>32</v>
      </c>
      <c r="D802" t="s">
        <v>32</v>
      </c>
    </row>
    <row r="803" spans="1:4" x14ac:dyDescent="0.25">
      <c r="A803" s="99">
        <v>45363</v>
      </c>
      <c r="B803" t="s">
        <v>32</v>
      </c>
      <c r="C803" t="s">
        <v>32</v>
      </c>
      <c r="D803" t="s">
        <v>32</v>
      </c>
    </row>
    <row r="804" spans="1:4" x14ac:dyDescent="0.25">
      <c r="A804" s="99">
        <v>45364</v>
      </c>
      <c r="B804" t="s">
        <v>32</v>
      </c>
      <c r="C804" t="s">
        <v>32</v>
      </c>
      <c r="D804" t="s">
        <v>32</v>
      </c>
    </row>
    <row r="805" spans="1:4" x14ac:dyDescent="0.25">
      <c r="A805" s="99">
        <v>45365</v>
      </c>
      <c r="B805" t="s">
        <v>32</v>
      </c>
      <c r="C805" t="s">
        <v>32</v>
      </c>
      <c r="D805" t="s">
        <v>32</v>
      </c>
    </row>
    <row r="806" spans="1:4" x14ac:dyDescent="0.25">
      <c r="A806" s="99">
        <v>45366</v>
      </c>
      <c r="B806" t="s">
        <v>32</v>
      </c>
      <c r="C806" t="s">
        <v>32</v>
      </c>
      <c r="D806" t="s">
        <v>32</v>
      </c>
    </row>
    <row r="807" spans="1:4" x14ac:dyDescent="0.25">
      <c r="A807" s="99">
        <v>45367</v>
      </c>
      <c r="B807" t="s">
        <v>32</v>
      </c>
      <c r="C807" t="s">
        <v>32</v>
      </c>
      <c r="D807" t="s">
        <v>32</v>
      </c>
    </row>
    <row r="808" spans="1:4" x14ac:dyDescent="0.25">
      <c r="A808" s="99">
        <v>45368</v>
      </c>
      <c r="B808" t="s">
        <v>32</v>
      </c>
      <c r="C808" t="s">
        <v>32</v>
      </c>
      <c r="D808" t="s">
        <v>32</v>
      </c>
    </row>
    <row r="809" spans="1:4" x14ac:dyDescent="0.25">
      <c r="A809" s="99">
        <v>45369</v>
      </c>
      <c r="B809" t="s">
        <v>32</v>
      </c>
      <c r="C809" t="s">
        <v>32</v>
      </c>
      <c r="D809" t="s">
        <v>32</v>
      </c>
    </row>
    <row r="810" spans="1:4" x14ac:dyDescent="0.25">
      <c r="A810" s="99">
        <v>45370</v>
      </c>
      <c r="B810" t="s">
        <v>32</v>
      </c>
      <c r="C810" t="s">
        <v>32</v>
      </c>
      <c r="D810" t="s">
        <v>32</v>
      </c>
    </row>
    <row r="811" spans="1:4" x14ac:dyDescent="0.25">
      <c r="A811" s="99">
        <v>45371</v>
      </c>
      <c r="B811" t="s">
        <v>32</v>
      </c>
      <c r="C811" t="s">
        <v>32</v>
      </c>
      <c r="D811" t="s">
        <v>32</v>
      </c>
    </row>
    <row r="812" spans="1:4" x14ac:dyDescent="0.25">
      <c r="A812" s="99">
        <v>45372</v>
      </c>
      <c r="B812" t="s">
        <v>32</v>
      </c>
      <c r="C812" t="s">
        <v>32</v>
      </c>
      <c r="D812" t="s">
        <v>32</v>
      </c>
    </row>
    <row r="813" spans="1:4" x14ac:dyDescent="0.25">
      <c r="A813" s="99">
        <v>45373</v>
      </c>
      <c r="B813" t="s">
        <v>32</v>
      </c>
      <c r="C813" t="s">
        <v>32</v>
      </c>
      <c r="D813" t="s">
        <v>32</v>
      </c>
    </row>
    <row r="814" spans="1:4" x14ac:dyDescent="0.25">
      <c r="A814" s="99">
        <v>45374</v>
      </c>
      <c r="B814" t="s">
        <v>32</v>
      </c>
      <c r="C814" t="s">
        <v>32</v>
      </c>
      <c r="D814" t="s">
        <v>32</v>
      </c>
    </row>
    <row r="815" spans="1:4" x14ac:dyDescent="0.25">
      <c r="A815" s="99">
        <v>45375</v>
      </c>
      <c r="B815" t="s">
        <v>32</v>
      </c>
      <c r="C815" t="s">
        <v>32</v>
      </c>
      <c r="D815" t="s">
        <v>32</v>
      </c>
    </row>
    <row r="816" spans="1:4" x14ac:dyDescent="0.25">
      <c r="A816" s="99">
        <v>45376</v>
      </c>
      <c r="B816" t="s">
        <v>32</v>
      </c>
      <c r="C816" t="s">
        <v>32</v>
      </c>
      <c r="D816" t="s">
        <v>32</v>
      </c>
    </row>
    <row r="817" spans="1:4" x14ac:dyDescent="0.25">
      <c r="A817" s="99">
        <v>45377</v>
      </c>
      <c r="B817" t="s">
        <v>32</v>
      </c>
      <c r="C817" t="s">
        <v>32</v>
      </c>
      <c r="D817" t="s">
        <v>32</v>
      </c>
    </row>
    <row r="818" spans="1:4" x14ac:dyDescent="0.25">
      <c r="A818" s="99">
        <v>45378</v>
      </c>
      <c r="B818" t="s">
        <v>32</v>
      </c>
      <c r="C818" t="s">
        <v>32</v>
      </c>
      <c r="D818" t="s">
        <v>32</v>
      </c>
    </row>
    <row r="819" spans="1:4" x14ac:dyDescent="0.25">
      <c r="A819" s="99">
        <v>45379</v>
      </c>
      <c r="B819" t="s">
        <v>32</v>
      </c>
      <c r="C819" t="s">
        <v>32</v>
      </c>
      <c r="D819" t="s">
        <v>32</v>
      </c>
    </row>
    <row r="820" spans="1:4" x14ac:dyDescent="0.25">
      <c r="A820" s="99">
        <v>45380</v>
      </c>
      <c r="B820" t="s">
        <v>32</v>
      </c>
      <c r="C820" t="s">
        <v>32</v>
      </c>
      <c r="D820" t="s">
        <v>32</v>
      </c>
    </row>
    <row r="821" spans="1:4" x14ac:dyDescent="0.25">
      <c r="A821" s="99">
        <v>45381</v>
      </c>
      <c r="B821" t="s">
        <v>32</v>
      </c>
      <c r="C821" t="s">
        <v>32</v>
      </c>
      <c r="D821" t="s">
        <v>32</v>
      </c>
    </row>
    <row r="822" spans="1:4" x14ac:dyDescent="0.25">
      <c r="A822" s="99">
        <v>45382</v>
      </c>
      <c r="B822" t="s">
        <v>32</v>
      </c>
      <c r="C822" t="s">
        <v>32</v>
      </c>
      <c r="D822" t="s">
        <v>32</v>
      </c>
    </row>
    <row r="823" spans="1:4" x14ac:dyDescent="0.25">
      <c r="A823" s="99">
        <v>45383</v>
      </c>
      <c r="B823" t="s">
        <v>32</v>
      </c>
      <c r="C823" t="s">
        <v>32</v>
      </c>
      <c r="D823" t="s">
        <v>32</v>
      </c>
    </row>
    <row r="824" spans="1:4" x14ac:dyDescent="0.25">
      <c r="A824" s="99">
        <v>45384</v>
      </c>
      <c r="B824" t="s">
        <v>32</v>
      </c>
      <c r="C824" t="s">
        <v>32</v>
      </c>
      <c r="D824" t="s">
        <v>32</v>
      </c>
    </row>
    <row r="825" spans="1:4" x14ac:dyDescent="0.25">
      <c r="A825" s="99">
        <v>45385</v>
      </c>
      <c r="B825" t="s">
        <v>32</v>
      </c>
      <c r="C825" t="s">
        <v>32</v>
      </c>
      <c r="D825" t="s">
        <v>32</v>
      </c>
    </row>
    <row r="826" spans="1:4" x14ac:dyDescent="0.25">
      <c r="A826" s="99">
        <v>45386</v>
      </c>
      <c r="B826" t="s">
        <v>32</v>
      </c>
      <c r="C826" t="s">
        <v>32</v>
      </c>
      <c r="D826" t="s">
        <v>32</v>
      </c>
    </row>
    <row r="827" spans="1:4" x14ac:dyDescent="0.25">
      <c r="A827" s="99">
        <v>45387</v>
      </c>
      <c r="B827" t="s">
        <v>32</v>
      </c>
      <c r="C827" t="s">
        <v>32</v>
      </c>
      <c r="D827" t="s">
        <v>32</v>
      </c>
    </row>
    <row r="828" spans="1:4" x14ac:dyDescent="0.25">
      <c r="A828" s="99">
        <v>45388</v>
      </c>
      <c r="B828" t="s">
        <v>32</v>
      </c>
      <c r="C828" t="s">
        <v>32</v>
      </c>
      <c r="D828" s="36" t="s">
        <v>19</v>
      </c>
    </row>
    <row r="829" spans="1:4" x14ac:dyDescent="0.25">
      <c r="A829" s="99">
        <v>45389</v>
      </c>
      <c r="B829" t="s">
        <v>32</v>
      </c>
      <c r="C829" t="s">
        <v>32</v>
      </c>
      <c r="D829" s="36" t="s">
        <v>19</v>
      </c>
    </row>
    <row r="830" spans="1:4" x14ac:dyDescent="0.25">
      <c r="A830" s="99">
        <v>45390</v>
      </c>
      <c r="B830" t="s">
        <v>32</v>
      </c>
      <c r="C830" t="s">
        <v>32</v>
      </c>
      <c r="D830" s="36" t="s">
        <v>19</v>
      </c>
    </row>
    <row r="831" spans="1:4" x14ac:dyDescent="0.25">
      <c r="A831" s="99">
        <v>45391</v>
      </c>
      <c r="B831" t="s">
        <v>32</v>
      </c>
      <c r="C831" t="s">
        <v>32</v>
      </c>
      <c r="D831" s="36" t="s">
        <v>19</v>
      </c>
    </row>
    <row r="832" spans="1:4" x14ac:dyDescent="0.25">
      <c r="A832" s="99">
        <v>45392</v>
      </c>
      <c r="B832" t="s">
        <v>32</v>
      </c>
      <c r="C832" t="s">
        <v>32</v>
      </c>
      <c r="D832" s="36" t="s">
        <v>19</v>
      </c>
    </row>
    <row r="833" spans="1:4" x14ac:dyDescent="0.25">
      <c r="A833" s="99">
        <v>45393</v>
      </c>
      <c r="B833" t="s">
        <v>32</v>
      </c>
      <c r="C833" t="s">
        <v>32</v>
      </c>
      <c r="D833" s="36" t="s">
        <v>19</v>
      </c>
    </row>
    <row r="834" spans="1:4" x14ac:dyDescent="0.25">
      <c r="A834" s="99">
        <v>45394</v>
      </c>
      <c r="B834" t="s">
        <v>32</v>
      </c>
      <c r="C834" t="s">
        <v>32</v>
      </c>
      <c r="D834" s="36" t="s">
        <v>19</v>
      </c>
    </row>
    <row r="835" spans="1:4" x14ac:dyDescent="0.25">
      <c r="A835" s="99">
        <v>45395</v>
      </c>
      <c r="B835" s="36" t="s">
        <v>19</v>
      </c>
      <c r="C835" t="s">
        <v>32</v>
      </c>
      <c r="D835" s="36" t="s">
        <v>19</v>
      </c>
    </row>
    <row r="836" spans="1:4" x14ac:dyDescent="0.25">
      <c r="A836" s="99">
        <v>45396</v>
      </c>
      <c r="B836" s="36" t="s">
        <v>19</v>
      </c>
      <c r="C836" t="s">
        <v>32</v>
      </c>
      <c r="D836" s="36" t="s">
        <v>19</v>
      </c>
    </row>
    <row r="837" spans="1:4" x14ac:dyDescent="0.25">
      <c r="A837" s="99">
        <v>45397</v>
      </c>
      <c r="B837" s="36" t="s">
        <v>19</v>
      </c>
      <c r="C837" t="s">
        <v>32</v>
      </c>
      <c r="D837" s="36" t="s">
        <v>19</v>
      </c>
    </row>
    <row r="838" spans="1:4" x14ac:dyDescent="0.25">
      <c r="A838" s="99">
        <v>45398</v>
      </c>
      <c r="B838" s="36" t="s">
        <v>19</v>
      </c>
      <c r="C838" t="s">
        <v>32</v>
      </c>
      <c r="D838" s="36" t="s">
        <v>19</v>
      </c>
    </row>
    <row r="839" spans="1:4" x14ac:dyDescent="0.25">
      <c r="A839" s="99">
        <v>45399</v>
      </c>
      <c r="B839" s="36" t="s">
        <v>19</v>
      </c>
      <c r="C839" t="s">
        <v>32</v>
      </c>
      <c r="D839" s="36" t="s">
        <v>19</v>
      </c>
    </row>
    <row r="840" spans="1:4" x14ac:dyDescent="0.25">
      <c r="A840" s="99">
        <v>45400</v>
      </c>
      <c r="B840" s="36" t="s">
        <v>19</v>
      </c>
      <c r="C840" t="s">
        <v>32</v>
      </c>
      <c r="D840" s="36" t="s">
        <v>19</v>
      </c>
    </row>
    <row r="841" spans="1:4" x14ac:dyDescent="0.25">
      <c r="A841" s="99">
        <v>45401</v>
      </c>
      <c r="B841" s="36" t="s">
        <v>19</v>
      </c>
      <c r="C841" t="s">
        <v>32</v>
      </c>
      <c r="D841" s="36" t="s">
        <v>19</v>
      </c>
    </row>
    <row r="842" spans="1:4" x14ac:dyDescent="0.25">
      <c r="A842" s="99">
        <v>45402</v>
      </c>
      <c r="B842" s="36" t="s">
        <v>19</v>
      </c>
      <c r="C842" s="36" t="s">
        <v>19</v>
      </c>
      <c r="D842" s="36" t="s">
        <v>19</v>
      </c>
    </row>
    <row r="843" spans="1:4" x14ac:dyDescent="0.25">
      <c r="A843" s="99">
        <v>45403</v>
      </c>
      <c r="B843" s="36" t="s">
        <v>19</v>
      </c>
      <c r="C843" s="36" t="s">
        <v>19</v>
      </c>
      <c r="D843" s="36" t="s">
        <v>19</v>
      </c>
    </row>
    <row r="844" spans="1:4" x14ac:dyDescent="0.25">
      <c r="A844" s="99">
        <v>45404</v>
      </c>
      <c r="B844" s="36" t="s">
        <v>19</v>
      </c>
      <c r="C844" s="36" t="s">
        <v>19</v>
      </c>
      <c r="D844" t="s">
        <v>32</v>
      </c>
    </row>
    <row r="845" spans="1:4" x14ac:dyDescent="0.25">
      <c r="A845" s="99">
        <v>45405</v>
      </c>
      <c r="B845" s="36" t="s">
        <v>19</v>
      </c>
      <c r="C845" s="36" t="s">
        <v>19</v>
      </c>
      <c r="D845" t="s">
        <v>32</v>
      </c>
    </row>
    <row r="846" spans="1:4" x14ac:dyDescent="0.25">
      <c r="A846" s="99">
        <v>45406</v>
      </c>
      <c r="B846" s="36" t="s">
        <v>19</v>
      </c>
      <c r="C846" s="36" t="s">
        <v>19</v>
      </c>
      <c r="D846" t="s">
        <v>32</v>
      </c>
    </row>
    <row r="847" spans="1:4" x14ac:dyDescent="0.25">
      <c r="A847" s="99">
        <v>45407</v>
      </c>
      <c r="B847" s="36" t="s">
        <v>19</v>
      </c>
      <c r="C847" s="36" t="s">
        <v>19</v>
      </c>
      <c r="D847" t="s">
        <v>32</v>
      </c>
    </row>
    <row r="848" spans="1:4" x14ac:dyDescent="0.25">
      <c r="A848" s="99">
        <v>45408</v>
      </c>
      <c r="B848" s="36" t="s">
        <v>19</v>
      </c>
      <c r="C848" s="36" t="s">
        <v>19</v>
      </c>
      <c r="D848" t="s">
        <v>32</v>
      </c>
    </row>
    <row r="849" spans="1:4" x14ac:dyDescent="0.25">
      <c r="A849" s="99">
        <v>45409</v>
      </c>
      <c r="B849" s="36" t="s">
        <v>19</v>
      </c>
      <c r="C849" s="36" t="s">
        <v>19</v>
      </c>
      <c r="D849" t="s">
        <v>32</v>
      </c>
    </row>
    <row r="850" spans="1:4" x14ac:dyDescent="0.25">
      <c r="A850" s="99">
        <v>45410</v>
      </c>
      <c r="B850" s="36" t="s">
        <v>19</v>
      </c>
      <c r="C850" s="36" t="s">
        <v>19</v>
      </c>
      <c r="D850" t="s">
        <v>32</v>
      </c>
    </row>
    <row r="851" spans="1:4" x14ac:dyDescent="0.25">
      <c r="A851" s="99">
        <v>45411</v>
      </c>
      <c r="B851" t="s">
        <v>32</v>
      </c>
      <c r="C851" s="36" t="s">
        <v>19</v>
      </c>
      <c r="D851" t="s">
        <v>32</v>
      </c>
    </row>
    <row r="852" spans="1:4" x14ac:dyDescent="0.25">
      <c r="A852" s="99">
        <v>45412</v>
      </c>
      <c r="B852" t="s">
        <v>32</v>
      </c>
      <c r="C852" s="36" t="s">
        <v>19</v>
      </c>
      <c r="D852" t="s">
        <v>32</v>
      </c>
    </row>
    <row r="853" spans="1:4" x14ac:dyDescent="0.25">
      <c r="A853" s="99">
        <v>45413</v>
      </c>
      <c r="B853" t="s">
        <v>32</v>
      </c>
      <c r="C853" s="36" t="s">
        <v>19</v>
      </c>
      <c r="D853" t="s">
        <v>32</v>
      </c>
    </row>
    <row r="854" spans="1:4" x14ac:dyDescent="0.25">
      <c r="A854" s="99">
        <v>45414</v>
      </c>
      <c r="B854" t="s">
        <v>32</v>
      </c>
      <c r="C854" s="36" t="s">
        <v>19</v>
      </c>
      <c r="D854" t="s">
        <v>32</v>
      </c>
    </row>
    <row r="855" spans="1:4" x14ac:dyDescent="0.25">
      <c r="A855" s="99">
        <v>45415</v>
      </c>
      <c r="B855" t="s">
        <v>32</v>
      </c>
      <c r="C855" s="36" t="s">
        <v>19</v>
      </c>
      <c r="D855" t="s">
        <v>32</v>
      </c>
    </row>
    <row r="856" spans="1:4" x14ac:dyDescent="0.25">
      <c r="A856" s="99">
        <v>45416</v>
      </c>
      <c r="B856" t="s">
        <v>32</v>
      </c>
      <c r="C856" s="36" t="s">
        <v>19</v>
      </c>
      <c r="D856" t="s">
        <v>32</v>
      </c>
    </row>
    <row r="857" spans="1:4" x14ac:dyDescent="0.25">
      <c r="A857" s="99">
        <v>45417</v>
      </c>
      <c r="B857" t="s">
        <v>32</v>
      </c>
      <c r="C857" s="36" t="s">
        <v>19</v>
      </c>
      <c r="D857" t="s">
        <v>32</v>
      </c>
    </row>
    <row r="858" spans="1:4" x14ac:dyDescent="0.25">
      <c r="A858" s="99">
        <v>45418</v>
      </c>
      <c r="B858" t="s">
        <v>32</v>
      </c>
      <c r="C858" t="s">
        <v>32</v>
      </c>
      <c r="D858" t="s">
        <v>32</v>
      </c>
    </row>
    <row r="859" spans="1:4" x14ac:dyDescent="0.25">
      <c r="A859" s="99">
        <v>45419</v>
      </c>
      <c r="B859" t="s">
        <v>32</v>
      </c>
      <c r="C859" t="s">
        <v>32</v>
      </c>
      <c r="D859" t="s">
        <v>32</v>
      </c>
    </row>
    <row r="860" spans="1:4" x14ac:dyDescent="0.25">
      <c r="A860" s="99">
        <v>45420</v>
      </c>
      <c r="B860" t="s">
        <v>32</v>
      </c>
      <c r="C860" t="s">
        <v>32</v>
      </c>
      <c r="D860" t="s">
        <v>32</v>
      </c>
    </row>
    <row r="861" spans="1:4" x14ac:dyDescent="0.25">
      <c r="A861" s="99">
        <v>45421</v>
      </c>
      <c r="B861" t="s">
        <v>32</v>
      </c>
      <c r="C861" t="s">
        <v>32</v>
      </c>
      <c r="D861" t="s">
        <v>32</v>
      </c>
    </row>
    <row r="862" spans="1:4" x14ac:dyDescent="0.25">
      <c r="A862" s="99">
        <v>45422</v>
      </c>
      <c r="B862" t="s">
        <v>32</v>
      </c>
      <c r="C862" t="s">
        <v>32</v>
      </c>
      <c r="D862" t="s">
        <v>32</v>
      </c>
    </row>
    <row r="863" spans="1:4" x14ac:dyDescent="0.25">
      <c r="A863" s="99">
        <v>45423</v>
      </c>
      <c r="B863" t="s">
        <v>32</v>
      </c>
      <c r="C863" t="s">
        <v>32</v>
      </c>
      <c r="D863" t="s">
        <v>32</v>
      </c>
    </row>
    <row r="864" spans="1:4" x14ac:dyDescent="0.25">
      <c r="A864" s="99">
        <v>45424</v>
      </c>
      <c r="B864" t="s">
        <v>32</v>
      </c>
      <c r="C864" t="s">
        <v>32</v>
      </c>
      <c r="D864" t="s">
        <v>32</v>
      </c>
    </row>
    <row r="865" spans="1:4" x14ac:dyDescent="0.25">
      <c r="A865" s="99">
        <v>45425</v>
      </c>
      <c r="B865" t="s">
        <v>32</v>
      </c>
      <c r="C865" t="s">
        <v>32</v>
      </c>
      <c r="D865" t="s">
        <v>32</v>
      </c>
    </row>
    <row r="866" spans="1:4" x14ac:dyDescent="0.25">
      <c r="A866" s="99">
        <v>45426</v>
      </c>
      <c r="B866" t="s">
        <v>32</v>
      </c>
      <c r="C866" t="s">
        <v>32</v>
      </c>
      <c r="D866" t="s">
        <v>32</v>
      </c>
    </row>
    <row r="867" spans="1:4" x14ac:dyDescent="0.25">
      <c r="A867" s="99">
        <v>45427</v>
      </c>
      <c r="B867" t="s">
        <v>32</v>
      </c>
      <c r="C867" t="s">
        <v>32</v>
      </c>
      <c r="D867" t="s">
        <v>32</v>
      </c>
    </row>
    <row r="868" spans="1:4" x14ac:dyDescent="0.25">
      <c r="A868" s="99">
        <v>45428</v>
      </c>
      <c r="B868" t="s">
        <v>32</v>
      </c>
      <c r="C868" t="s">
        <v>32</v>
      </c>
      <c r="D868" t="s">
        <v>32</v>
      </c>
    </row>
    <row r="869" spans="1:4" x14ac:dyDescent="0.25">
      <c r="A869" s="99">
        <v>45429</v>
      </c>
      <c r="B869" t="s">
        <v>32</v>
      </c>
      <c r="C869" t="s">
        <v>32</v>
      </c>
      <c r="D869" t="s">
        <v>32</v>
      </c>
    </row>
    <row r="870" spans="1:4" x14ac:dyDescent="0.25">
      <c r="A870" s="99">
        <v>45430</v>
      </c>
      <c r="B870" t="s">
        <v>32</v>
      </c>
      <c r="C870" t="s">
        <v>32</v>
      </c>
      <c r="D870" t="s">
        <v>32</v>
      </c>
    </row>
    <row r="871" spans="1:4" x14ac:dyDescent="0.25">
      <c r="A871" s="99">
        <v>45431</v>
      </c>
      <c r="B871" t="s">
        <v>32</v>
      </c>
      <c r="C871" t="s">
        <v>32</v>
      </c>
      <c r="D871" t="s">
        <v>32</v>
      </c>
    </row>
    <row r="872" spans="1:4" x14ac:dyDescent="0.25">
      <c r="A872" s="99">
        <v>45432</v>
      </c>
      <c r="B872" t="s">
        <v>32</v>
      </c>
      <c r="C872" t="s">
        <v>32</v>
      </c>
      <c r="D872" t="s">
        <v>32</v>
      </c>
    </row>
    <row r="873" spans="1:4" x14ac:dyDescent="0.25">
      <c r="A873" s="99">
        <v>45433</v>
      </c>
      <c r="B873" t="s">
        <v>32</v>
      </c>
      <c r="C873" t="s">
        <v>32</v>
      </c>
      <c r="D873" t="s">
        <v>32</v>
      </c>
    </row>
    <row r="874" spans="1:4" x14ac:dyDescent="0.25">
      <c r="A874" s="99">
        <v>45434</v>
      </c>
      <c r="B874" t="s">
        <v>32</v>
      </c>
      <c r="C874" t="s">
        <v>32</v>
      </c>
      <c r="D874" t="s">
        <v>32</v>
      </c>
    </row>
    <row r="875" spans="1:4" x14ac:dyDescent="0.25">
      <c r="A875" s="99">
        <v>45435</v>
      </c>
      <c r="B875" t="s">
        <v>32</v>
      </c>
      <c r="C875" t="s">
        <v>32</v>
      </c>
      <c r="D875" t="s">
        <v>32</v>
      </c>
    </row>
    <row r="876" spans="1:4" x14ac:dyDescent="0.25">
      <c r="A876" s="99">
        <v>45436</v>
      </c>
      <c r="B876" t="s">
        <v>32</v>
      </c>
      <c r="C876" t="s">
        <v>32</v>
      </c>
      <c r="D876" t="s">
        <v>32</v>
      </c>
    </row>
    <row r="877" spans="1:4" x14ac:dyDescent="0.25">
      <c r="A877" s="99">
        <v>45437</v>
      </c>
      <c r="B877" t="s">
        <v>32</v>
      </c>
      <c r="C877" t="s">
        <v>32</v>
      </c>
      <c r="D877" t="s">
        <v>32</v>
      </c>
    </row>
    <row r="878" spans="1:4" x14ac:dyDescent="0.25">
      <c r="A878" s="99">
        <v>45438</v>
      </c>
      <c r="B878" t="s">
        <v>32</v>
      </c>
      <c r="C878" t="s">
        <v>32</v>
      </c>
      <c r="D878" t="s">
        <v>32</v>
      </c>
    </row>
    <row r="879" spans="1:4" x14ac:dyDescent="0.25">
      <c r="A879" s="99">
        <v>45439</v>
      </c>
      <c r="B879" t="s">
        <v>32</v>
      </c>
      <c r="C879" t="s">
        <v>32</v>
      </c>
      <c r="D879" t="s">
        <v>32</v>
      </c>
    </row>
    <row r="880" spans="1:4" x14ac:dyDescent="0.25">
      <c r="A880" s="99">
        <v>45440</v>
      </c>
      <c r="B880" t="s">
        <v>32</v>
      </c>
      <c r="C880" t="s">
        <v>32</v>
      </c>
      <c r="D880" t="s">
        <v>32</v>
      </c>
    </row>
    <row r="881" spans="1:4" x14ac:dyDescent="0.25">
      <c r="A881" s="99">
        <v>45441</v>
      </c>
      <c r="B881" t="s">
        <v>32</v>
      </c>
      <c r="C881" t="s">
        <v>32</v>
      </c>
      <c r="D881" t="s">
        <v>32</v>
      </c>
    </row>
    <row r="882" spans="1:4" x14ac:dyDescent="0.25">
      <c r="A882" s="99">
        <v>45442</v>
      </c>
      <c r="B882" t="s">
        <v>32</v>
      </c>
      <c r="C882" t="s">
        <v>32</v>
      </c>
      <c r="D882" t="s">
        <v>32</v>
      </c>
    </row>
    <row r="883" spans="1:4" x14ac:dyDescent="0.25">
      <c r="A883" s="99">
        <v>45443</v>
      </c>
      <c r="B883" t="s">
        <v>32</v>
      </c>
      <c r="C883" t="s">
        <v>32</v>
      </c>
      <c r="D883" t="s">
        <v>32</v>
      </c>
    </row>
    <row r="884" spans="1:4" x14ac:dyDescent="0.25">
      <c r="A884" s="99">
        <v>45444</v>
      </c>
      <c r="B884" t="s">
        <v>32</v>
      </c>
      <c r="C884" t="s">
        <v>32</v>
      </c>
      <c r="D884" t="s">
        <v>32</v>
      </c>
    </row>
    <row r="885" spans="1:4" x14ac:dyDescent="0.25">
      <c r="A885" s="99">
        <v>45445</v>
      </c>
      <c r="B885" t="s">
        <v>32</v>
      </c>
      <c r="C885" t="s">
        <v>32</v>
      </c>
      <c r="D885" t="s">
        <v>32</v>
      </c>
    </row>
    <row r="886" spans="1:4" x14ac:dyDescent="0.25">
      <c r="A886" s="99">
        <v>45446</v>
      </c>
      <c r="B886" t="s">
        <v>32</v>
      </c>
      <c r="C886" t="s">
        <v>32</v>
      </c>
      <c r="D886" t="s">
        <v>32</v>
      </c>
    </row>
    <row r="887" spans="1:4" x14ac:dyDescent="0.25">
      <c r="A887" s="99">
        <v>45447</v>
      </c>
      <c r="B887" t="s">
        <v>32</v>
      </c>
      <c r="C887" t="s">
        <v>32</v>
      </c>
      <c r="D887" t="s">
        <v>32</v>
      </c>
    </row>
    <row r="888" spans="1:4" x14ac:dyDescent="0.25">
      <c r="A888" s="99">
        <v>45448</v>
      </c>
      <c r="B888" t="s">
        <v>32</v>
      </c>
      <c r="C888" t="s">
        <v>32</v>
      </c>
      <c r="D888" t="s">
        <v>32</v>
      </c>
    </row>
    <row r="889" spans="1:4" x14ac:dyDescent="0.25">
      <c r="A889" s="99">
        <v>45449</v>
      </c>
      <c r="B889" t="s">
        <v>32</v>
      </c>
      <c r="C889" t="s">
        <v>32</v>
      </c>
      <c r="D889" t="s">
        <v>32</v>
      </c>
    </row>
    <row r="890" spans="1:4" x14ac:dyDescent="0.25">
      <c r="A890" s="99">
        <v>45450</v>
      </c>
      <c r="B890" t="s">
        <v>32</v>
      </c>
      <c r="C890" t="s">
        <v>32</v>
      </c>
      <c r="D890" t="s">
        <v>32</v>
      </c>
    </row>
    <row r="891" spans="1:4" x14ac:dyDescent="0.25">
      <c r="A891" s="99">
        <v>45451</v>
      </c>
      <c r="B891" t="s">
        <v>32</v>
      </c>
      <c r="C891" t="s">
        <v>32</v>
      </c>
      <c r="D891" t="s">
        <v>32</v>
      </c>
    </row>
    <row r="892" spans="1:4" x14ac:dyDescent="0.25">
      <c r="A892" s="99">
        <v>45452</v>
      </c>
      <c r="B892" t="s">
        <v>32</v>
      </c>
      <c r="C892" t="s">
        <v>32</v>
      </c>
      <c r="D892" t="s">
        <v>32</v>
      </c>
    </row>
    <row r="893" spans="1:4" x14ac:dyDescent="0.25">
      <c r="A893" s="99">
        <v>45453</v>
      </c>
      <c r="B893" t="s">
        <v>32</v>
      </c>
      <c r="C893" t="s">
        <v>32</v>
      </c>
      <c r="D893" t="s">
        <v>32</v>
      </c>
    </row>
    <row r="894" spans="1:4" x14ac:dyDescent="0.25">
      <c r="A894" s="99">
        <v>45454</v>
      </c>
      <c r="B894" t="s">
        <v>32</v>
      </c>
      <c r="C894" t="s">
        <v>32</v>
      </c>
      <c r="D894" t="s">
        <v>32</v>
      </c>
    </row>
    <row r="895" spans="1:4" x14ac:dyDescent="0.25">
      <c r="A895" s="99">
        <v>45455</v>
      </c>
      <c r="B895" t="s">
        <v>32</v>
      </c>
      <c r="C895" t="s">
        <v>32</v>
      </c>
      <c r="D895" t="s">
        <v>32</v>
      </c>
    </row>
    <row r="896" spans="1:4" x14ac:dyDescent="0.25">
      <c r="A896" s="99">
        <v>45456</v>
      </c>
      <c r="B896" t="s">
        <v>32</v>
      </c>
      <c r="C896" t="s">
        <v>32</v>
      </c>
      <c r="D896" t="s">
        <v>32</v>
      </c>
    </row>
    <row r="897" spans="1:4" x14ac:dyDescent="0.25">
      <c r="A897" s="99">
        <v>45457</v>
      </c>
      <c r="B897" t="s">
        <v>32</v>
      </c>
      <c r="C897" t="s">
        <v>32</v>
      </c>
      <c r="D897" t="s">
        <v>32</v>
      </c>
    </row>
    <row r="898" spans="1:4" x14ac:dyDescent="0.25">
      <c r="A898" s="99">
        <v>45458</v>
      </c>
      <c r="B898" t="s">
        <v>32</v>
      </c>
      <c r="C898" t="s">
        <v>32</v>
      </c>
      <c r="D898" t="s">
        <v>32</v>
      </c>
    </row>
    <row r="899" spans="1:4" x14ac:dyDescent="0.25">
      <c r="A899" s="99">
        <v>45459</v>
      </c>
      <c r="B899" t="s">
        <v>32</v>
      </c>
      <c r="C899" t="s">
        <v>32</v>
      </c>
      <c r="D899" t="s">
        <v>32</v>
      </c>
    </row>
    <row r="900" spans="1:4" x14ac:dyDescent="0.25">
      <c r="A900" s="99">
        <v>45460</v>
      </c>
      <c r="B900" t="s">
        <v>32</v>
      </c>
      <c r="C900" t="s">
        <v>32</v>
      </c>
      <c r="D900" t="s">
        <v>32</v>
      </c>
    </row>
    <row r="901" spans="1:4" x14ac:dyDescent="0.25">
      <c r="A901" s="99">
        <v>45461</v>
      </c>
      <c r="B901" t="s">
        <v>32</v>
      </c>
      <c r="C901" t="s">
        <v>32</v>
      </c>
      <c r="D901" t="s">
        <v>32</v>
      </c>
    </row>
    <row r="902" spans="1:4" x14ac:dyDescent="0.25">
      <c r="A902" s="99">
        <v>45462</v>
      </c>
      <c r="B902" t="s">
        <v>32</v>
      </c>
      <c r="C902" t="s">
        <v>32</v>
      </c>
      <c r="D902" t="s">
        <v>32</v>
      </c>
    </row>
    <row r="903" spans="1:4" x14ac:dyDescent="0.25">
      <c r="A903" s="99">
        <v>45463</v>
      </c>
      <c r="B903" t="s">
        <v>32</v>
      </c>
      <c r="C903" t="s">
        <v>32</v>
      </c>
      <c r="D903" t="s">
        <v>32</v>
      </c>
    </row>
    <row r="904" spans="1:4" x14ac:dyDescent="0.25">
      <c r="A904" s="99">
        <v>45464</v>
      </c>
      <c r="B904" t="s">
        <v>32</v>
      </c>
      <c r="C904" t="s">
        <v>32</v>
      </c>
      <c r="D904" t="s">
        <v>32</v>
      </c>
    </row>
    <row r="905" spans="1:4" x14ac:dyDescent="0.25">
      <c r="A905" s="99">
        <v>45465</v>
      </c>
      <c r="B905" t="s">
        <v>32</v>
      </c>
      <c r="C905" t="s">
        <v>32</v>
      </c>
      <c r="D905" t="s">
        <v>32</v>
      </c>
    </row>
    <row r="906" spans="1:4" x14ac:dyDescent="0.25">
      <c r="A906" s="99">
        <v>45466</v>
      </c>
      <c r="B906" t="s">
        <v>32</v>
      </c>
      <c r="C906" t="s">
        <v>32</v>
      </c>
      <c r="D906" t="s">
        <v>32</v>
      </c>
    </row>
    <row r="907" spans="1:4" x14ac:dyDescent="0.25">
      <c r="A907" s="99">
        <v>45467</v>
      </c>
      <c r="B907" t="s">
        <v>32</v>
      </c>
      <c r="C907" t="s">
        <v>32</v>
      </c>
      <c r="D907" t="s">
        <v>32</v>
      </c>
    </row>
    <row r="908" spans="1:4" x14ac:dyDescent="0.25">
      <c r="A908" s="99">
        <v>45468</v>
      </c>
      <c r="B908" t="s">
        <v>32</v>
      </c>
      <c r="C908" t="s">
        <v>32</v>
      </c>
      <c r="D908" t="s">
        <v>32</v>
      </c>
    </row>
    <row r="909" spans="1:4" x14ac:dyDescent="0.25">
      <c r="A909" s="99">
        <v>45469</v>
      </c>
      <c r="B909" t="s">
        <v>32</v>
      </c>
      <c r="C909" t="s">
        <v>32</v>
      </c>
      <c r="D909" t="s">
        <v>32</v>
      </c>
    </row>
    <row r="910" spans="1:4" x14ac:dyDescent="0.25">
      <c r="A910" s="99">
        <v>45470</v>
      </c>
      <c r="B910" t="s">
        <v>32</v>
      </c>
      <c r="C910" t="s">
        <v>32</v>
      </c>
      <c r="D910" t="s">
        <v>32</v>
      </c>
    </row>
    <row r="911" spans="1:4" x14ac:dyDescent="0.25">
      <c r="A911" s="99">
        <v>45471</v>
      </c>
      <c r="B911" t="s">
        <v>32</v>
      </c>
      <c r="C911" t="s">
        <v>32</v>
      </c>
      <c r="D911" t="s">
        <v>32</v>
      </c>
    </row>
    <row r="912" spans="1:4" x14ac:dyDescent="0.25">
      <c r="A912" s="99">
        <v>45472</v>
      </c>
      <c r="B912" t="s">
        <v>32</v>
      </c>
      <c r="C912" t="s">
        <v>32</v>
      </c>
      <c r="D912" t="s">
        <v>32</v>
      </c>
    </row>
    <row r="913" spans="1:4" x14ac:dyDescent="0.25">
      <c r="A913" s="99">
        <v>45473</v>
      </c>
      <c r="B913" t="s">
        <v>32</v>
      </c>
      <c r="C913" t="s">
        <v>32</v>
      </c>
      <c r="D913" t="s">
        <v>32</v>
      </c>
    </row>
    <row r="914" spans="1:4" x14ac:dyDescent="0.25">
      <c r="A914" s="99">
        <v>45474</v>
      </c>
      <c r="B914" t="s">
        <v>32</v>
      </c>
      <c r="C914" t="s">
        <v>32</v>
      </c>
      <c r="D914" t="s">
        <v>32</v>
      </c>
    </row>
    <row r="915" spans="1:4" x14ac:dyDescent="0.25">
      <c r="A915" s="99">
        <v>45475</v>
      </c>
      <c r="B915" t="s">
        <v>32</v>
      </c>
      <c r="C915" t="s">
        <v>32</v>
      </c>
      <c r="D915" t="s">
        <v>32</v>
      </c>
    </row>
    <row r="916" spans="1:4" x14ac:dyDescent="0.25">
      <c r="A916" s="99">
        <v>45476</v>
      </c>
      <c r="B916" t="s">
        <v>32</v>
      </c>
      <c r="C916" t="s">
        <v>32</v>
      </c>
      <c r="D916" t="s">
        <v>32</v>
      </c>
    </row>
    <row r="917" spans="1:4" x14ac:dyDescent="0.25">
      <c r="A917" s="99">
        <v>45477</v>
      </c>
      <c r="B917" t="s">
        <v>32</v>
      </c>
      <c r="C917" t="s">
        <v>32</v>
      </c>
      <c r="D917" t="s">
        <v>32</v>
      </c>
    </row>
    <row r="918" spans="1:4" x14ac:dyDescent="0.25">
      <c r="A918" s="99">
        <v>45478</v>
      </c>
      <c r="B918" t="s">
        <v>32</v>
      </c>
      <c r="C918" t="s">
        <v>32</v>
      </c>
      <c r="D918" t="s">
        <v>32</v>
      </c>
    </row>
    <row r="919" spans="1:4" x14ac:dyDescent="0.25">
      <c r="A919" s="99">
        <v>45479</v>
      </c>
      <c r="B919" s="36" t="s">
        <v>19</v>
      </c>
      <c r="C919" s="36" t="s">
        <v>19</v>
      </c>
      <c r="D919" s="36" t="s">
        <v>19</v>
      </c>
    </row>
    <row r="920" spans="1:4" x14ac:dyDescent="0.25">
      <c r="A920" s="99">
        <v>45480</v>
      </c>
      <c r="B920" s="36" t="s">
        <v>19</v>
      </c>
      <c r="C920" s="36" t="s">
        <v>19</v>
      </c>
      <c r="D920" s="36" t="s">
        <v>19</v>
      </c>
    </row>
    <row r="921" spans="1:4" x14ac:dyDescent="0.25">
      <c r="A921" s="99">
        <v>45481</v>
      </c>
      <c r="B921" s="36" t="s">
        <v>19</v>
      </c>
      <c r="C921" s="36" t="s">
        <v>19</v>
      </c>
      <c r="D921" s="36" t="s">
        <v>19</v>
      </c>
    </row>
    <row r="922" spans="1:4" x14ac:dyDescent="0.25">
      <c r="A922" s="99">
        <v>45482</v>
      </c>
      <c r="B922" s="36" t="s">
        <v>19</v>
      </c>
      <c r="C922" s="36" t="s">
        <v>19</v>
      </c>
      <c r="D922" s="36" t="s">
        <v>19</v>
      </c>
    </row>
    <row r="923" spans="1:4" x14ac:dyDescent="0.25">
      <c r="A923" s="99">
        <v>45483</v>
      </c>
      <c r="B923" s="36" t="s">
        <v>19</v>
      </c>
      <c r="C923" s="36" t="s">
        <v>19</v>
      </c>
      <c r="D923" s="36" t="s">
        <v>19</v>
      </c>
    </row>
    <row r="924" spans="1:4" x14ac:dyDescent="0.25">
      <c r="A924" s="99">
        <v>45484</v>
      </c>
      <c r="B924" s="36" t="s">
        <v>19</v>
      </c>
      <c r="C924" s="36" t="s">
        <v>19</v>
      </c>
      <c r="D924" s="36" t="s">
        <v>19</v>
      </c>
    </row>
    <row r="925" spans="1:4" x14ac:dyDescent="0.25">
      <c r="A925" s="99">
        <v>45485</v>
      </c>
      <c r="B925" s="36" t="s">
        <v>19</v>
      </c>
      <c r="C925" s="36" t="s">
        <v>19</v>
      </c>
      <c r="D925" s="36" t="s">
        <v>19</v>
      </c>
    </row>
    <row r="926" spans="1:4" x14ac:dyDescent="0.25">
      <c r="A926" s="99">
        <v>45486</v>
      </c>
      <c r="B926" s="36" t="s">
        <v>19</v>
      </c>
      <c r="C926" s="36" t="s">
        <v>19</v>
      </c>
      <c r="D926" s="36" t="s">
        <v>19</v>
      </c>
    </row>
    <row r="927" spans="1:4" x14ac:dyDescent="0.25">
      <c r="A927" s="99">
        <v>45487</v>
      </c>
      <c r="B927" s="36" t="s">
        <v>19</v>
      </c>
      <c r="C927" s="36" t="s">
        <v>19</v>
      </c>
      <c r="D927" s="36" t="s">
        <v>19</v>
      </c>
    </row>
    <row r="928" spans="1:4" x14ac:dyDescent="0.25">
      <c r="A928" s="99">
        <v>45488</v>
      </c>
      <c r="B928" s="36" t="s">
        <v>19</v>
      </c>
      <c r="C928" s="36" t="s">
        <v>19</v>
      </c>
      <c r="D928" s="36" t="s">
        <v>19</v>
      </c>
    </row>
    <row r="929" spans="1:4" x14ac:dyDescent="0.25">
      <c r="A929" s="99">
        <v>45489</v>
      </c>
      <c r="B929" s="36" t="s">
        <v>19</v>
      </c>
      <c r="C929" s="36" t="s">
        <v>19</v>
      </c>
      <c r="D929" s="36" t="s">
        <v>19</v>
      </c>
    </row>
    <row r="930" spans="1:4" x14ac:dyDescent="0.25">
      <c r="A930" s="99">
        <v>45490</v>
      </c>
      <c r="B930" s="36" t="s">
        <v>19</v>
      </c>
      <c r="C930" s="36" t="s">
        <v>19</v>
      </c>
      <c r="D930" s="36" t="s">
        <v>19</v>
      </c>
    </row>
    <row r="931" spans="1:4" x14ac:dyDescent="0.25">
      <c r="A931" s="99">
        <v>45491</v>
      </c>
      <c r="B931" s="36" t="s">
        <v>19</v>
      </c>
      <c r="C931" s="36" t="s">
        <v>19</v>
      </c>
      <c r="D931" s="36" t="s">
        <v>19</v>
      </c>
    </row>
    <row r="932" spans="1:4" x14ac:dyDescent="0.25">
      <c r="A932" s="99">
        <v>45492</v>
      </c>
      <c r="B932" s="36" t="s">
        <v>19</v>
      </c>
      <c r="C932" s="36" t="s">
        <v>19</v>
      </c>
      <c r="D932" s="36" t="s">
        <v>19</v>
      </c>
    </row>
    <row r="933" spans="1:4" x14ac:dyDescent="0.25">
      <c r="A933" s="99">
        <v>45493</v>
      </c>
      <c r="B933" s="36" t="s">
        <v>19</v>
      </c>
      <c r="C933" s="36" t="s">
        <v>19</v>
      </c>
      <c r="D933" s="36" t="s">
        <v>19</v>
      </c>
    </row>
    <row r="934" spans="1:4" x14ac:dyDescent="0.25">
      <c r="A934" s="99">
        <v>45494</v>
      </c>
      <c r="B934" s="36" t="s">
        <v>19</v>
      </c>
      <c r="C934" s="36" t="s">
        <v>19</v>
      </c>
      <c r="D934" s="36" t="s">
        <v>19</v>
      </c>
    </row>
    <row r="935" spans="1:4" x14ac:dyDescent="0.25">
      <c r="A935" s="99">
        <v>45495</v>
      </c>
      <c r="B935" s="36" t="s">
        <v>19</v>
      </c>
      <c r="C935" s="36" t="s">
        <v>19</v>
      </c>
      <c r="D935" s="36" t="s">
        <v>19</v>
      </c>
    </row>
    <row r="936" spans="1:4" x14ac:dyDescent="0.25">
      <c r="A936" s="99">
        <v>45496</v>
      </c>
      <c r="B936" s="36" t="s">
        <v>19</v>
      </c>
      <c r="C936" s="36" t="s">
        <v>19</v>
      </c>
      <c r="D936" s="36" t="s">
        <v>19</v>
      </c>
    </row>
    <row r="937" spans="1:4" x14ac:dyDescent="0.25">
      <c r="A937" s="99">
        <v>45497</v>
      </c>
      <c r="B937" s="36" t="s">
        <v>19</v>
      </c>
      <c r="C937" s="36" t="s">
        <v>19</v>
      </c>
      <c r="D937" s="36" t="s">
        <v>19</v>
      </c>
    </row>
    <row r="938" spans="1:4" x14ac:dyDescent="0.25">
      <c r="A938" s="99">
        <v>45498</v>
      </c>
      <c r="B938" s="36" t="s">
        <v>19</v>
      </c>
      <c r="C938" s="36" t="s">
        <v>19</v>
      </c>
      <c r="D938" s="36" t="s">
        <v>19</v>
      </c>
    </row>
    <row r="939" spans="1:4" x14ac:dyDescent="0.25">
      <c r="A939" s="99">
        <v>45499</v>
      </c>
      <c r="B939" s="36" t="s">
        <v>19</v>
      </c>
      <c r="C939" s="36" t="s">
        <v>19</v>
      </c>
      <c r="D939" s="36" t="s">
        <v>19</v>
      </c>
    </row>
    <row r="940" spans="1:4" x14ac:dyDescent="0.25">
      <c r="A940" s="99">
        <v>45500</v>
      </c>
      <c r="B940" s="36" t="s">
        <v>19</v>
      </c>
      <c r="C940" s="36" t="s">
        <v>19</v>
      </c>
      <c r="D940" s="36" t="s">
        <v>19</v>
      </c>
    </row>
    <row r="941" spans="1:4" x14ac:dyDescent="0.25">
      <c r="A941" s="99">
        <v>45501</v>
      </c>
      <c r="B941" s="36" t="s">
        <v>19</v>
      </c>
      <c r="C941" s="36" t="s">
        <v>19</v>
      </c>
      <c r="D941" s="36" t="s">
        <v>19</v>
      </c>
    </row>
    <row r="942" spans="1:4" x14ac:dyDescent="0.25">
      <c r="A942" s="99">
        <v>45502</v>
      </c>
      <c r="B942" s="36" t="s">
        <v>19</v>
      </c>
      <c r="C942" s="36" t="s">
        <v>19</v>
      </c>
      <c r="D942" s="36" t="s">
        <v>19</v>
      </c>
    </row>
    <row r="943" spans="1:4" x14ac:dyDescent="0.25">
      <c r="A943" s="99">
        <v>45503</v>
      </c>
      <c r="B943" s="36" t="s">
        <v>19</v>
      </c>
      <c r="C943" s="36" t="s">
        <v>19</v>
      </c>
      <c r="D943" s="36" t="s">
        <v>19</v>
      </c>
    </row>
    <row r="944" spans="1:4" x14ac:dyDescent="0.25">
      <c r="A944" s="99">
        <v>45504</v>
      </c>
      <c r="B944" s="36" t="s">
        <v>19</v>
      </c>
      <c r="C944" s="36" t="s">
        <v>19</v>
      </c>
      <c r="D944" s="36" t="s">
        <v>19</v>
      </c>
    </row>
    <row r="945" spans="1:4" x14ac:dyDescent="0.25">
      <c r="A945" s="99">
        <v>45505</v>
      </c>
      <c r="B945" s="36" t="s">
        <v>19</v>
      </c>
      <c r="C945" s="36" t="s">
        <v>19</v>
      </c>
      <c r="D945" s="36" t="s">
        <v>19</v>
      </c>
    </row>
    <row r="946" spans="1:4" x14ac:dyDescent="0.25">
      <c r="A946" s="99">
        <v>45506</v>
      </c>
      <c r="B946" s="36" t="s">
        <v>19</v>
      </c>
      <c r="C946" s="36" t="s">
        <v>19</v>
      </c>
      <c r="D946" s="36" t="s">
        <v>19</v>
      </c>
    </row>
    <row r="947" spans="1:4" x14ac:dyDescent="0.25">
      <c r="A947" s="99">
        <v>45507</v>
      </c>
      <c r="B947" s="36" t="s">
        <v>19</v>
      </c>
      <c r="C947" s="36" t="s">
        <v>19</v>
      </c>
      <c r="D947" s="36" t="s">
        <v>19</v>
      </c>
    </row>
    <row r="948" spans="1:4" x14ac:dyDescent="0.25">
      <c r="A948" s="99">
        <v>45508</v>
      </c>
      <c r="B948" s="36" t="s">
        <v>19</v>
      </c>
      <c r="C948" s="36" t="s">
        <v>19</v>
      </c>
      <c r="D948" s="36" t="s">
        <v>19</v>
      </c>
    </row>
    <row r="949" spans="1:4" x14ac:dyDescent="0.25">
      <c r="A949" s="99">
        <v>45509</v>
      </c>
      <c r="B949" s="36" t="s">
        <v>19</v>
      </c>
      <c r="C949" s="36" t="s">
        <v>19</v>
      </c>
      <c r="D949" s="36" t="s">
        <v>19</v>
      </c>
    </row>
    <row r="950" spans="1:4" x14ac:dyDescent="0.25">
      <c r="A950" s="99">
        <v>45510</v>
      </c>
      <c r="B950" s="36" t="s">
        <v>19</v>
      </c>
      <c r="C950" s="36" t="s">
        <v>19</v>
      </c>
      <c r="D950" s="36" t="s">
        <v>19</v>
      </c>
    </row>
    <row r="951" spans="1:4" x14ac:dyDescent="0.25">
      <c r="A951" s="99">
        <v>45511</v>
      </c>
      <c r="B951" s="36" t="s">
        <v>19</v>
      </c>
      <c r="C951" s="36" t="s">
        <v>19</v>
      </c>
      <c r="D951" s="36" t="s">
        <v>19</v>
      </c>
    </row>
    <row r="952" spans="1:4" x14ac:dyDescent="0.25">
      <c r="A952" s="99">
        <v>45512</v>
      </c>
      <c r="B952" s="36" t="s">
        <v>19</v>
      </c>
      <c r="C952" s="36" t="s">
        <v>19</v>
      </c>
      <c r="D952" s="36" t="s">
        <v>19</v>
      </c>
    </row>
    <row r="953" spans="1:4" x14ac:dyDescent="0.25">
      <c r="A953" s="99">
        <v>45513</v>
      </c>
      <c r="B953" s="36" t="s">
        <v>19</v>
      </c>
      <c r="C953" s="36" t="s">
        <v>19</v>
      </c>
      <c r="D953" s="36" t="s">
        <v>19</v>
      </c>
    </row>
    <row r="954" spans="1:4" x14ac:dyDescent="0.25">
      <c r="A954" s="99">
        <v>45514</v>
      </c>
      <c r="B954" s="36" t="s">
        <v>19</v>
      </c>
      <c r="C954" s="36" t="s">
        <v>19</v>
      </c>
      <c r="D954" s="36" t="s">
        <v>19</v>
      </c>
    </row>
    <row r="955" spans="1:4" x14ac:dyDescent="0.25">
      <c r="A955" s="99">
        <v>45515</v>
      </c>
      <c r="B955" s="36" t="s">
        <v>19</v>
      </c>
      <c r="C955" s="36" t="s">
        <v>19</v>
      </c>
      <c r="D955" s="36" t="s">
        <v>19</v>
      </c>
    </row>
    <row r="956" spans="1:4" x14ac:dyDescent="0.25">
      <c r="A956" s="99">
        <v>45516</v>
      </c>
      <c r="B956" s="36" t="s">
        <v>19</v>
      </c>
      <c r="C956" s="36" t="s">
        <v>19</v>
      </c>
      <c r="D956" s="36" t="s">
        <v>19</v>
      </c>
    </row>
    <row r="957" spans="1:4" x14ac:dyDescent="0.25">
      <c r="A957" s="99">
        <v>45517</v>
      </c>
      <c r="B957" s="36" t="s">
        <v>19</v>
      </c>
      <c r="C957" s="36" t="s">
        <v>19</v>
      </c>
      <c r="D957" s="36" t="s">
        <v>19</v>
      </c>
    </row>
    <row r="958" spans="1:4" x14ac:dyDescent="0.25">
      <c r="A958" s="99">
        <v>45518</v>
      </c>
      <c r="B958" s="36" t="s">
        <v>19</v>
      </c>
      <c r="C958" s="36" t="s">
        <v>19</v>
      </c>
      <c r="D958" s="36" t="s">
        <v>19</v>
      </c>
    </row>
    <row r="959" spans="1:4" x14ac:dyDescent="0.25">
      <c r="A959" s="99">
        <v>45519</v>
      </c>
      <c r="B959" s="36" t="s">
        <v>19</v>
      </c>
      <c r="C959" s="36" t="s">
        <v>19</v>
      </c>
      <c r="D959" s="36" t="s">
        <v>19</v>
      </c>
    </row>
    <row r="960" spans="1:4" x14ac:dyDescent="0.25">
      <c r="A960" s="99">
        <v>45520</v>
      </c>
      <c r="B960" s="36" t="s">
        <v>19</v>
      </c>
      <c r="C960" s="36" t="s">
        <v>19</v>
      </c>
      <c r="D960" s="36" t="s">
        <v>19</v>
      </c>
    </row>
    <row r="961" spans="1:4" x14ac:dyDescent="0.25">
      <c r="A961" s="99">
        <v>45521</v>
      </c>
      <c r="B961" s="36" t="s">
        <v>19</v>
      </c>
      <c r="C961" s="36" t="s">
        <v>19</v>
      </c>
      <c r="D961" s="36" t="s">
        <v>19</v>
      </c>
    </row>
    <row r="962" spans="1:4" x14ac:dyDescent="0.25">
      <c r="A962" s="99">
        <v>45522</v>
      </c>
      <c r="B962" s="36" t="s">
        <v>19</v>
      </c>
      <c r="C962" s="36" t="s">
        <v>19</v>
      </c>
      <c r="D962" s="36" t="s">
        <v>19</v>
      </c>
    </row>
    <row r="963" spans="1:4" x14ac:dyDescent="0.25">
      <c r="A963" s="99">
        <v>45523</v>
      </c>
      <c r="B963" s="36" t="s">
        <v>19</v>
      </c>
      <c r="C963" s="36" t="s">
        <v>19</v>
      </c>
      <c r="D963" s="36" t="s">
        <v>19</v>
      </c>
    </row>
    <row r="964" spans="1:4" x14ac:dyDescent="0.25">
      <c r="A964" s="99">
        <v>45524</v>
      </c>
      <c r="B964" s="36" t="s">
        <v>19</v>
      </c>
      <c r="C964" s="36" t="s">
        <v>19</v>
      </c>
      <c r="D964" s="36" t="s">
        <v>19</v>
      </c>
    </row>
    <row r="965" spans="1:4" x14ac:dyDescent="0.25">
      <c r="A965" s="99">
        <v>45525</v>
      </c>
      <c r="B965" s="36" t="s">
        <v>19</v>
      </c>
      <c r="C965" s="36" t="s">
        <v>19</v>
      </c>
      <c r="D965" s="36" t="s">
        <v>19</v>
      </c>
    </row>
    <row r="966" spans="1:4" x14ac:dyDescent="0.25">
      <c r="A966" s="99">
        <v>45526</v>
      </c>
      <c r="B966" s="36" t="s">
        <v>19</v>
      </c>
      <c r="C966" s="36" t="s">
        <v>19</v>
      </c>
      <c r="D966" s="36" t="s">
        <v>19</v>
      </c>
    </row>
    <row r="967" spans="1:4" x14ac:dyDescent="0.25">
      <c r="A967" s="99">
        <v>45527</v>
      </c>
      <c r="B967" s="36" t="s">
        <v>19</v>
      </c>
      <c r="C967" s="36" t="s">
        <v>19</v>
      </c>
      <c r="D967" s="36" t="s">
        <v>19</v>
      </c>
    </row>
    <row r="968" spans="1:4" x14ac:dyDescent="0.25">
      <c r="A968" s="99">
        <v>45528</v>
      </c>
      <c r="B968" s="36" t="s">
        <v>19</v>
      </c>
      <c r="C968" s="36" t="s">
        <v>19</v>
      </c>
      <c r="D968" s="36" t="s">
        <v>19</v>
      </c>
    </row>
    <row r="969" spans="1:4" x14ac:dyDescent="0.25">
      <c r="A969" s="99">
        <v>45529</v>
      </c>
      <c r="B969" s="36" t="s">
        <v>19</v>
      </c>
      <c r="C969" s="36" t="s">
        <v>19</v>
      </c>
      <c r="D969" s="36" t="s">
        <v>19</v>
      </c>
    </row>
    <row r="970" spans="1:4" x14ac:dyDescent="0.25">
      <c r="A970" s="99">
        <v>45530</v>
      </c>
      <c r="B970" s="36" t="s">
        <v>19</v>
      </c>
      <c r="C970" s="36" t="s">
        <v>19</v>
      </c>
      <c r="D970" s="36" t="s">
        <v>19</v>
      </c>
    </row>
    <row r="971" spans="1:4" x14ac:dyDescent="0.25">
      <c r="A971" s="99">
        <v>45531</v>
      </c>
      <c r="B971" s="36" t="s">
        <v>19</v>
      </c>
      <c r="C971" s="36" t="s">
        <v>19</v>
      </c>
      <c r="D971" s="36" t="s">
        <v>19</v>
      </c>
    </row>
    <row r="972" spans="1:4" x14ac:dyDescent="0.25">
      <c r="A972" s="99">
        <v>45532</v>
      </c>
      <c r="B972" s="36" t="s">
        <v>19</v>
      </c>
      <c r="C972" s="36" t="s">
        <v>19</v>
      </c>
      <c r="D972" s="36" t="s">
        <v>19</v>
      </c>
    </row>
    <row r="973" spans="1:4" x14ac:dyDescent="0.25">
      <c r="A973" s="99">
        <v>45533</v>
      </c>
      <c r="B973" s="36" t="s">
        <v>19</v>
      </c>
      <c r="C973" s="36" t="s">
        <v>19</v>
      </c>
      <c r="D973" s="36" t="s">
        <v>19</v>
      </c>
    </row>
    <row r="974" spans="1:4" x14ac:dyDescent="0.25">
      <c r="A974" s="99">
        <v>45534</v>
      </c>
      <c r="B974" s="36" t="s">
        <v>19</v>
      </c>
      <c r="C974" s="36" t="s">
        <v>19</v>
      </c>
      <c r="D974" s="36" t="s">
        <v>19</v>
      </c>
    </row>
    <row r="975" spans="1:4" x14ac:dyDescent="0.25">
      <c r="A975" s="99">
        <v>45535</v>
      </c>
      <c r="B975" s="36" t="s">
        <v>19</v>
      </c>
      <c r="C975" s="36" t="s">
        <v>19</v>
      </c>
      <c r="D975" s="36" t="s">
        <v>19</v>
      </c>
    </row>
    <row r="976" spans="1:4" x14ac:dyDescent="0.25">
      <c r="A976" s="99">
        <v>45536</v>
      </c>
      <c r="B976" s="36" t="s">
        <v>19</v>
      </c>
      <c r="C976" s="36" t="s">
        <v>19</v>
      </c>
      <c r="D976" s="36" t="s">
        <v>19</v>
      </c>
    </row>
    <row r="977" spans="1:4" x14ac:dyDescent="0.25">
      <c r="A977" s="99">
        <v>45537</v>
      </c>
      <c r="B977" t="s">
        <v>32</v>
      </c>
      <c r="C977" t="s">
        <v>32</v>
      </c>
      <c r="D977" t="s">
        <v>32</v>
      </c>
    </row>
    <row r="978" spans="1:4" x14ac:dyDescent="0.25">
      <c r="A978" s="99">
        <v>45538</v>
      </c>
      <c r="B978" t="s">
        <v>32</v>
      </c>
      <c r="C978" t="s">
        <v>32</v>
      </c>
      <c r="D978" t="s">
        <v>32</v>
      </c>
    </row>
    <row r="979" spans="1:4" x14ac:dyDescent="0.25">
      <c r="A979" s="99">
        <v>45539</v>
      </c>
      <c r="B979" t="s">
        <v>32</v>
      </c>
      <c r="C979" t="s">
        <v>32</v>
      </c>
      <c r="D979" t="s">
        <v>32</v>
      </c>
    </row>
    <row r="980" spans="1:4" x14ac:dyDescent="0.25">
      <c r="A980" s="99">
        <v>45540</v>
      </c>
      <c r="B980" t="s">
        <v>32</v>
      </c>
      <c r="C980" t="s">
        <v>32</v>
      </c>
      <c r="D980" t="s">
        <v>32</v>
      </c>
    </row>
    <row r="981" spans="1:4" x14ac:dyDescent="0.25">
      <c r="A981" s="99">
        <v>45541</v>
      </c>
      <c r="B981" t="s">
        <v>32</v>
      </c>
      <c r="C981" t="s">
        <v>32</v>
      </c>
      <c r="D981" t="s">
        <v>32</v>
      </c>
    </row>
    <row r="982" spans="1:4" x14ac:dyDescent="0.25">
      <c r="A982" s="99">
        <v>45542</v>
      </c>
      <c r="B982" t="s">
        <v>32</v>
      </c>
      <c r="C982" t="s">
        <v>32</v>
      </c>
      <c r="D982" t="s">
        <v>32</v>
      </c>
    </row>
    <row r="983" spans="1:4" x14ac:dyDescent="0.25">
      <c r="A983" s="99">
        <v>45543</v>
      </c>
      <c r="B983" t="s">
        <v>32</v>
      </c>
      <c r="C983" t="s">
        <v>32</v>
      </c>
      <c r="D983" t="s">
        <v>32</v>
      </c>
    </row>
    <row r="984" spans="1:4" x14ac:dyDescent="0.25">
      <c r="A984" s="99">
        <v>45544</v>
      </c>
      <c r="B984" t="s">
        <v>32</v>
      </c>
      <c r="C984" t="s">
        <v>32</v>
      </c>
      <c r="D984" t="s">
        <v>32</v>
      </c>
    </row>
    <row r="985" spans="1:4" x14ac:dyDescent="0.25">
      <c r="A985" s="99">
        <v>45545</v>
      </c>
      <c r="B985" t="s">
        <v>32</v>
      </c>
      <c r="C985" t="s">
        <v>32</v>
      </c>
      <c r="D985" t="s">
        <v>32</v>
      </c>
    </row>
    <row r="986" spans="1:4" x14ac:dyDescent="0.25">
      <c r="A986" s="99">
        <v>45546</v>
      </c>
      <c r="B986" t="s">
        <v>32</v>
      </c>
      <c r="C986" t="s">
        <v>32</v>
      </c>
      <c r="D986" t="s">
        <v>32</v>
      </c>
    </row>
    <row r="987" spans="1:4" x14ac:dyDescent="0.25">
      <c r="A987" s="99">
        <v>45547</v>
      </c>
      <c r="B987" t="s">
        <v>32</v>
      </c>
      <c r="C987" t="s">
        <v>32</v>
      </c>
      <c r="D987" t="s">
        <v>32</v>
      </c>
    </row>
    <row r="988" spans="1:4" x14ac:dyDescent="0.25">
      <c r="A988" s="99">
        <v>45548</v>
      </c>
      <c r="B988" t="s">
        <v>32</v>
      </c>
      <c r="C988" t="s">
        <v>32</v>
      </c>
      <c r="D988" t="s">
        <v>32</v>
      </c>
    </row>
    <row r="989" spans="1:4" x14ac:dyDescent="0.25">
      <c r="A989" s="99">
        <v>45549</v>
      </c>
      <c r="B989" t="s">
        <v>32</v>
      </c>
      <c r="C989" t="s">
        <v>32</v>
      </c>
      <c r="D989" t="s">
        <v>32</v>
      </c>
    </row>
    <row r="990" spans="1:4" x14ac:dyDescent="0.25">
      <c r="A990" s="99">
        <v>45550</v>
      </c>
      <c r="B990" t="s">
        <v>32</v>
      </c>
      <c r="C990" t="s">
        <v>32</v>
      </c>
      <c r="D990" t="s">
        <v>32</v>
      </c>
    </row>
    <row r="991" spans="1:4" x14ac:dyDescent="0.25">
      <c r="A991" s="99">
        <v>45551</v>
      </c>
      <c r="B991" t="s">
        <v>32</v>
      </c>
      <c r="C991" t="s">
        <v>32</v>
      </c>
      <c r="D991" t="s">
        <v>32</v>
      </c>
    </row>
    <row r="992" spans="1:4" x14ac:dyDescent="0.25">
      <c r="A992" s="99">
        <v>45552</v>
      </c>
      <c r="B992" t="s">
        <v>32</v>
      </c>
      <c r="C992" t="s">
        <v>32</v>
      </c>
      <c r="D992" t="s">
        <v>32</v>
      </c>
    </row>
    <row r="993" spans="1:4" x14ac:dyDescent="0.25">
      <c r="A993" s="99">
        <v>45553</v>
      </c>
      <c r="B993" t="s">
        <v>32</v>
      </c>
      <c r="C993" t="s">
        <v>32</v>
      </c>
      <c r="D993" t="s">
        <v>32</v>
      </c>
    </row>
    <row r="994" spans="1:4" x14ac:dyDescent="0.25">
      <c r="A994" s="99">
        <v>45554</v>
      </c>
      <c r="B994" t="s">
        <v>32</v>
      </c>
      <c r="C994" t="s">
        <v>32</v>
      </c>
      <c r="D994" t="s">
        <v>32</v>
      </c>
    </row>
    <row r="995" spans="1:4" x14ac:dyDescent="0.25">
      <c r="A995" s="99">
        <v>45555</v>
      </c>
      <c r="B995" t="s">
        <v>32</v>
      </c>
      <c r="C995" t="s">
        <v>32</v>
      </c>
      <c r="D995" t="s">
        <v>32</v>
      </c>
    </row>
    <row r="996" spans="1:4" x14ac:dyDescent="0.25">
      <c r="A996" s="99">
        <v>45556</v>
      </c>
      <c r="B996" t="s">
        <v>32</v>
      </c>
      <c r="C996" t="s">
        <v>32</v>
      </c>
      <c r="D996" t="s">
        <v>32</v>
      </c>
    </row>
    <row r="997" spans="1:4" x14ac:dyDescent="0.25">
      <c r="A997" s="99">
        <v>45557</v>
      </c>
      <c r="B997" t="s">
        <v>32</v>
      </c>
      <c r="C997" t="s">
        <v>32</v>
      </c>
      <c r="D997" t="s">
        <v>32</v>
      </c>
    </row>
    <row r="998" spans="1:4" x14ac:dyDescent="0.25">
      <c r="A998" s="99">
        <v>45558</v>
      </c>
      <c r="B998" t="s">
        <v>32</v>
      </c>
      <c r="C998" t="s">
        <v>32</v>
      </c>
      <c r="D998" t="s">
        <v>32</v>
      </c>
    </row>
    <row r="999" spans="1:4" x14ac:dyDescent="0.25">
      <c r="A999" s="99">
        <v>45559</v>
      </c>
      <c r="B999" t="s">
        <v>32</v>
      </c>
      <c r="C999" t="s">
        <v>32</v>
      </c>
      <c r="D999" t="s">
        <v>32</v>
      </c>
    </row>
    <row r="1000" spans="1:4" x14ac:dyDescent="0.25">
      <c r="A1000" s="99">
        <v>45560</v>
      </c>
      <c r="B1000" t="s">
        <v>32</v>
      </c>
      <c r="C1000" t="s">
        <v>32</v>
      </c>
      <c r="D1000" t="s">
        <v>32</v>
      </c>
    </row>
    <row r="1001" spans="1:4" x14ac:dyDescent="0.25">
      <c r="A1001" s="99">
        <v>45561</v>
      </c>
      <c r="B1001" t="s">
        <v>32</v>
      </c>
      <c r="C1001" t="s">
        <v>32</v>
      </c>
      <c r="D1001" t="s">
        <v>32</v>
      </c>
    </row>
    <row r="1002" spans="1:4" x14ac:dyDescent="0.25">
      <c r="A1002" s="99">
        <v>45562</v>
      </c>
      <c r="B1002" t="s">
        <v>32</v>
      </c>
      <c r="C1002" t="s">
        <v>32</v>
      </c>
      <c r="D1002" t="s">
        <v>32</v>
      </c>
    </row>
    <row r="1003" spans="1:4" x14ac:dyDescent="0.25">
      <c r="A1003" s="99">
        <v>45563</v>
      </c>
      <c r="B1003" t="s">
        <v>32</v>
      </c>
      <c r="C1003" t="s">
        <v>32</v>
      </c>
      <c r="D1003" t="s">
        <v>32</v>
      </c>
    </row>
    <row r="1004" spans="1:4" x14ac:dyDescent="0.25">
      <c r="A1004" s="99">
        <v>45564</v>
      </c>
      <c r="B1004" t="s">
        <v>32</v>
      </c>
      <c r="C1004" t="s">
        <v>32</v>
      </c>
      <c r="D1004" t="s">
        <v>32</v>
      </c>
    </row>
    <row r="1005" spans="1:4" x14ac:dyDescent="0.25">
      <c r="A1005" s="99">
        <v>45565</v>
      </c>
      <c r="B1005" t="s">
        <v>32</v>
      </c>
      <c r="C1005" t="s">
        <v>32</v>
      </c>
      <c r="D1005" t="s">
        <v>32</v>
      </c>
    </row>
    <row r="1006" spans="1:4" x14ac:dyDescent="0.25">
      <c r="A1006" s="99">
        <v>45566</v>
      </c>
      <c r="B1006" t="s">
        <v>32</v>
      </c>
      <c r="C1006" t="s">
        <v>32</v>
      </c>
      <c r="D1006" t="s">
        <v>32</v>
      </c>
    </row>
    <row r="1007" spans="1:4" x14ac:dyDescent="0.25">
      <c r="A1007" s="99">
        <v>45567</v>
      </c>
      <c r="B1007" t="s">
        <v>32</v>
      </c>
      <c r="C1007" t="s">
        <v>32</v>
      </c>
      <c r="D1007" t="s">
        <v>32</v>
      </c>
    </row>
    <row r="1008" spans="1:4" x14ac:dyDescent="0.25">
      <c r="A1008" s="99">
        <v>45568</v>
      </c>
      <c r="B1008" t="s">
        <v>32</v>
      </c>
      <c r="C1008" t="s">
        <v>32</v>
      </c>
      <c r="D1008" t="s">
        <v>32</v>
      </c>
    </row>
    <row r="1009" spans="1:4" x14ac:dyDescent="0.25">
      <c r="A1009" s="99">
        <v>45569</v>
      </c>
      <c r="B1009" t="s">
        <v>32</v>
      </c>
      <c r="C1009" t="s">
        <v>32</v>
      </c>
      <c r="D1009" t="s">
        <v>32</v>
      </c>
    </row>
    <row r="1010" spans="1:4" x14ac:dyDescent="0.25">
      <c r="A1010" s="99">
        <v>45570</v>
      </c>
      <c r="B1010" t="s">
        <v>32</v>
      </c>
      <c r="C1010" t="s">
        <v>32</v>
      </c>
      <c r="D1010" t="s">
        <v>32</v>
      </c>
    </row>
    <row r="1011" spans="1:4" x14ac:dyDescent="0.25">
      <c r="A1011" s="99">
        <v>45571</v>
      </c>
      <c r="B1011" t="s">
        <v>32</v>
      </c>
      <c r="C1011" t="s">
        <v>32</v>
      </c>
      <c r="D1011" t="s">
        <v>32</v>
      </c>
    </row>
    <row r="1012" spans="1:4" x14ac:dyDescent="0.25">
      <c r="A1012" s="99">
        <v>45572</v>
      </c>
      <c r="B1012" t="s">
        <v>32</v>
      </c>
      <c r="C1012" t="s">
        <v>32</v>
      </c>
      <c r="D1012" t="s">
        <v>32</v>
      </c>
    </row>
    <row r="1013" spans="1:4" x14ac:dyDescent="0.25">
      <c r="A1013" s="99">
        <v>45573</v>
      </c>
      <c r="B1013" t="s">
        <v>32</v>
      </c>
      <c r="C1013" t="s">
        <v>32</v>
      </c>
      <c r="D1013" t="s">
        <v>32</v>
      </c>
    </row>
    <row r="1014" spans="1:4" x14ac:dyDescent="0.25">
      <c r="A1014" s="99">
        <v>45574</v>
      </c>
      <c r="B1014" t="s">
        <v>32</v>
      </c>
      <c r="C1014" t="s">
        <v>32</v>
      </c>
      <c r="D1014" t="s">
        <v>32</v>
      </c>
    </row>
    <row r="1015" spans="1:4" x14ac:dyDescent="0.25">
      <c r="A1015" s="99">
        <v>45575</v>
      </c>
      <c r="B1015" t="s">
        <v>32</v>
      </c>
      <c r="C1015" t="s">
        <v>32</v>
      </c>
      <c r="D1015" t="s">
        <v>32</v>
      </c>
    </row>
    <row r="1016" spans="1:4" x14ac:dyDescent="0.25">
      <c r="A1016" s="99">
        <v>45576</v>
      </c>
      <c r="B1016" t="s">
        <v>32</v>
      </c>
      <c r="C1016" t="s">
        <v>32</v>
      </c>
      <c r="D1016" t="s">
        <v>32</v>
      </c>
    </row>
    <row r="1017" spans="1:4" x14ac:dyDescent="0.25">
      <c r="A1017" s="99">
        <v>45577</v>
      </c>
      <c r="B1017" t="s">
        <v>32</v>
      </c>
      <c r="C1017" t="s">
        <v>32</v>
      </c>
      <c r="D1017" t="s">
        <v>32</v>
      </c>
    </row>
    <row r="1018" spans="1:4" x14ac:dyDescent="0.25">
      <c r="A1018" s="99">
        <v>45578</v>
      </c>
      <c r="B1018" t="s">
        <v>32</v>
      </c>
      <c r="C1018" t="s">
        <v>32</v>
      </c>
      <c r="D1018" t="s">
        <v>32</v>
      </c>
    </row>
    <row r="1019" spans="1:4" x14ac:dyDescent="0.25">
      <c r="A1019" s="99">
        <v>45579</v>
      </c>
      <c r="B1019" t="s">
        <v>32</v>
      </c>
      <c r="C1019" t="s">
        <v>32</v>
      </c>
      <c r="D1019" t="s">
        <v>32</v>
      </c>
    </row>
    <row r="1020" spans="1:4" x14ac:dyDescent="0.25">
      <c r="A1020" s="99">
        <v>45580</v>
      </c>
      <c r="B1020" t="s">
        <v>32</v>
      </c>
      <c r="C1020" t="s">
        <v>32</v>
      </c>
      <c r="D1020" t="s">
        <v>32</v>
      </c>
    </row>
    <row r="1021" spans="1:4" x14ac:dyDescent="0.25">
      <c r="A1021" s="99">
        <v>45581</v>
      </c>
      <c r="B1021" t="s">
        <v>32</v>
      </c>
      <c r="C1021" t="s">
        <v>32</v>
      </c>
      <c r="D1021" t="s">
        <v>32</v>
      </c>
    </row>
    <row r="1022" spans="1:4" x14ac:dyDescent="0.25">
      <c r="A1022" s="99">
        <v>45582</v>
      </c>
      <c r="B1022" t="s">
        <v>32</v>
      </c>
      <c r="C1022" t="s">
        <v>32</v>
      </c>
      <c r="D1022" t="s">
        <v>32</v>
      </c>
    </row>
    <row r="1023" spans="1:4" x14ac:dyDescent="0.25">
      <c r="A1023" s="99">
        <v>45583</v>
      </c>
      <c r="B1023" t="s">
        <v>32</v>
      </c>
      <c r="C1023" t="s">
        <v>32</v>
      </c>
      <c r="D1023" t="s">
        <v>32</v>
      </c>
    </row>
    <row r="1024" spans="1:4" x14ac:dyDescent="0.25">
      <c r="A1024" s="99">
        <v>45584</v>
      </c>
      <c r="B1024" s="36" t="s">
        <v>19</v>
      </c>
      <c r="C1024" s="36" t="s">
        <v>19</v>
      </c>
      <c r="D1024" s="36" t="s">
        <v>19</v>
      </c>
    </row>
    <row r="1025" spans="1:4" x14ac:dyDescent="0.25">
      <c r="A1025" s="99">
        <v>45585</v>
      </c>
      <c r="B1025" s="36" t="s">
        <v>19</v>
      </c>
      <c r="C1025" s="36" t="s">
        <v>19</v>
      </c>
      <c r="D1025" s="36" t="s">
        <v>19</v>
      </c>
    </row>
    <row r="1026" spans="1:4" x14ac:dyDescent="0.25">
      <c r="A1026" s="99">
        <v>45586</v>
      </c>
      <c r="B1026" s="36" t="s">
        <v>19</v>
      </c>
      <c r="C1026" s="36" t="s">
        <v>19</v>
      </c>
      <c r="D1026" s="36" t="s">
        <v>19</v>
      </c>
    </row>
    <row r="1027" spans="1:4" x14ac:dyDescent="0.25">
      <c r="A1027" s="99">
        <v>45587</v>
      </c>
      <c r="B1027" s="36" t="s">
        <v>19</v>
      </c>
      <c r="C1027" s="36" t="s">
        <v>19</v>
      </c>
      <c r="D1027" s="36" t="s">
        <v>19</v>
      </c>
    </row>
    <row r="1028" spans="1:4" x14ac:dyDescent="0.25">
      <c r="A1028" s="99">
        <v>45588</v>
      </c>
      <c r="B1028" s="36" t="s">
        <v>19</v>
      </c>
      <c r="C1028" s="36" t="s">
        <v>19</v>
      </c>
      <c r="D1028" s="36" t="s">
        <v>19</v>
      </c>
    </row>
    <row r="1029" spans="1:4" x14ac:dyDescent="0.25">
      <c r="A1029" s="99">
        <v>45589</v>
      </c>
      <c r="B1029" s="36" t="s">
        <v>19</v>
      </c>
      <c r="C1029" s="36" t="s">
        <v>19</v>
      </c>
      <c r="D1029" s="36" t="s">
        <v>19</v>
      </c>
    </row>
    <row r="1030" spans="1:4" x14ac:dyDescent="0.25">
      <c r="A1030" s="99">
        <v>45590</v>
      </c>
      <c r="B1030" s="36" t="s">
        <v>19</v>
      </c>
      <c r="C1030" s="36" t="s">
        <v>19</v>
      </c>
      <c r="D1030" s="36" t="s">
        <v>19</v>
      </c>
    </row>
    <row r="1031" spans="1:4" x14ac:dyDescent="0.25">
      <c r="A1031" s="99">
        <v>45591</v>
      </c>
      <c r="B1031" s="36" t="s">
        <v>19</v>
      </c>
      <c r="C1031" s="36" t="s">
        <v>19</v>
      </c>
      <c r="D1031" s="36" t="s">
        <v>19</v>
      </c>
    </row>
    <row r="1032" spans="1:4" x14ac:dyDescent="0.25">
      <c r="A1032" s="99">
        <v>45592</v>
      </c>
      <c r="B1032" s="36" t="s">
        <v>19</v>
      </c>
      <c r="C1032" s="36" t="s">
        <v>19</v>
      </c>
      <c r="D1032" s="36" t="s">
        <v>19</v>
      </c>
    </row>
    <row r="1033" spans="1:4" x14ac:dyDescent="0.25">
      <c r="A1033" s="99">
        <v>45593</v>
      </c>
      <c r="B1033" s="36" t="s">
        <v>19</v>
      </c>
      <c r="C1033" s="36" t="s">
        <v>19</v>
      </c>
      <c r="D1033" s="36" t="s">
        <v>19</v>
      </c>
    </row>
    <row r="1034" spans="1:4" x14ac:dyDescent="0.25">
      <c r="A1034" s="99">
        <v>45594</v>
      </c>
      <c r="B1034" s="36" t="s">
        <v>19</v>
      </c>
      <c r="C1034" s="36" t="s">
        <v>19</v>
      </c>
      <c r="D1034" s="36" t="s">
        <v>19</v>
      </c>
    </row>
    <row r="1035" spans="1:4" x14ac:dyDescent="0.25">
      <c r="A1035" s="99">
        <v>45595</v>
      </c>
      <c r="B1035" s="36" t="s">
        <v>19</v>
      </c>
      <c r="C1035" s="36" t="s">
        <v>19</v>
      </c>
      <c r="D1035" s="36" t="s">
        <v>19</v>
      </c>
    </row>
    <row r="1036" spans="1:4" x14ac:dyDescent="0.25">
      <c r="A1036" s="99">
        <v>45596</v>
      </c>
      <c r="B1036" s="36" t="s">
        <v>19</v>
      </c>
      <c r="C1036" s="36" t="s">
        <v>19</v>
      </c>
      <c r="D1036" s="36" t="s">
        <v>19</v>
      </c>
    </row>
    <row r="1037" spans="1:4" x14ac:dyDescent="0.25">
      <c r="A1037" s="99">
        <v>45597</v>
      </c>
      <c r="B1037" s="36" t="s">
        <v>19</v>
      </c>
      <c r="C1037" s="36" t="s">
        <v>19</v>
      </c>
      <c r="D1037" s="36" t="s">
        <v>19</v>
      </c>
    </row>
    <row r="1038" spans="1:4" x14ac:dyDescent="0.25">
      <c r="A1038" s="99">
        <v>45598</v>
      </c>
      <c r="B1038" s="36" t="s">
        <v>19</v>
      </c>
      <c r="C1038" s="36" t="s">
        <v>19</v>
      </c>
      <c r="D1038" s="36" t="s">
        <v>19</v>
      </c>
    </row>
    <row r="1039" spans="1:4" x14ac:dyDescent="0.25">
      <c r="A1039" s="99">
        <v>45599</v>
      </c>
      <c r="B1039" s="36" t="s">
        <v>19</v>
      </c>
      <c r="C1039" s="36" t="s">
        <v>19</v>
      </c>
      <c r="D1039" s="36" t="s">
        <v>19</v>
      </c>
    </row>
    <row r="1040" spans="1:4" x14ac:dyDescent="0.25">
      <c r="A1040" s="99">
        <v>45600</v>
      </c>
      <c r="B1040" t="s">
        <v>32</v>
      </c>
      <c r="C1040" t="s">
        <v>32</v>
      </c>
      <c r="D1040" t="s">
        <v>32</v>
      </c>
    </row>
    <row r="1041" spans="1:4" x14ac:dyDescent="0.25">
      <c r="A1041" s="99">
        <v>45601</v>
      </c>
      <c r="B1041" t="s">
        <v>32</v>
      </c>
      <c r="C1041" t="s">
        <v>32</v>
      </c>
      <c r="D1041" t="s">
        <v>32</v>
      </c>
    </row>
    <row r="1042" spans="1:4" x14ac:dyDescent="0.25">
      <c r="A1042" s="99">
        <v>45602</v>
      </c>
      <c r="B1042" t="s">
        <v>32</v>
      </c>
      <c r="C1042" t="s">
        <v>32</v>
      </c>
      <c r="D1042" t="s">
        <v>32</v>
      </c>
    </row>
    <row r="1043" spans="1:4" x14ac:dyDescent="0.25">
      <c r="A1043" s="99">
        <v>45603</v>
      </c>
      <c r="B1043" t="s">
        <v>32</v>
      </c>
      <c r="C1043" t="s">
        <v>32</v>
      </c>
      <c r="D1043" t="s">
        <v>32</v>
      </c>
    </row>
    <row r="1044" spans="1:4" x14ac:dyDescent="0.25">
      <c r="A1044" s="99">
        <v>45604</v>
      </c>
      <c r="B1044" t="s">
        <v>32</v>
      </c>
      <c r="C1044" t="s">
        <v>32</v>
      </c>
      <c r="D1044" t="s">
        <v>32</v>
      </c>
    </row>
    <row r="1045" spans="1:4" x14ac:dyDescent="0.25">
      <c r="A1045" s="99">
        <v>45605</v>
      </c>
      <c r="B1045" t="s">
        <v>32</v>
      </c>
      <c r="C1045" t="s">
        <v>32</v>
      </c>
      <c r="D1045" t="s">
        <v>32</v>
      </c>
    </row>
    <row r="1046" spans="1:4" x14ac:dyDescent="0.25">
      <c r="A1046" s="99">
        <v>45606</v>
      </c>
      <c r="B1046" t="s">
        <v>32</v>
      </c>
      <c r="C1046" t="s">
        <v>32</v>
      </c>
      <c r="D1046" t="s">
        <v>32</v>
      </c>
    </row>
    <row r="1047" spans="1:4" x14ac:dyDescent="0.25">
      <c r="A1047" s="99">
        <v>45607</v>
      </c>
      <c r="B1047" t="s">
        <v>32</v>
      </c>
      <c r="C1047" t="s">
        <v>32</v>
      </c>
      <c r="D1047" t="s">
        <v>32</v>
      </c>
    </row>
    <row r="1048" spans="1:4" x14ac:dyDescent="0.25">
      <c r="A1048" s="99">
        <v>45608</v>
      </c>
      <c r="B1048" t="s">
        <v>32</v>
      </c>
      <c r="C1048" t="s">
        <v>32</v>
      </c>
      <c r="D1048" t="s">
        <v>32</v>
      </c>
    </row>
    <row r="1049" spans="1:4" x14ac:dyDescent="0.25">
      <c r="A1049" s="99">
        <v>45609</v>
      </c>
      <c r="B1049" t="s">
        <v>32</v>
      </c>
      <c r="C1049" t="s">
        <v>32</v>
      </c>
      <c r="D1049" t="s">
        <v>32</v>
      </c>
    </row>
    <row r="1050" spans="1:4" x14ac:dyDescent="0.25">
      <c r="A1050" s="99">
        <v>45610</v>
      </c>
      <c r="B1050" t="s">
        <v>32</v>
      </c>
      <c r="C1050" t="s">
        <v>32</v>
      </c>
      <c r="D1050" t="s">
        <v>32</v>
      </c>
    </row>
    <row r="1051" spans="1:4" x14ac:dyDescent="0.25">
      <c r="A1051" s="99">
        <v>45611</v>
      </c>
      <c r="B1051" t="s">
        <v>32</v>
      </c>
      <c r="C1051" t="s">
        <v>32</v>
      </c>
      <c r="D1051" t="s">
        <v>32</v>
      </c>
    </row>
    <row r="1052" spans="1:4" x14ac:dyDescent="0.25">
      <c r="A1052" s="99">
        <v>45612</v>
      </c>
      <c r="B1052" t="s">
        <v>32</v>
      </c>
      <c r="C1052" t="s">
        <v>32</v>
      </c>
      <c r="D1052" t="s">
        <v>32</v>
      </c>
    </row>
    <row r="1053" spans="1:4" x14ac:dyDescent="0.25">
      <c r="A1053" s="99">
        <v>45613</v>
      </c>
      <c r="B1053" t="s">
        <v>32</v>
      </c>
      <c r="C1053" t="s">
        <v>32</v>
      </c>
      <c r="D1053" t="s">
        <v>32</v>
      </c>
    </row>
    <row r="1054" spans="1:4" x14ac:dyDescent="0.25">
      <c r="A1054" s="99">
        <v>45614</v>
      </c>
      <c r="B1054" t="s">
        <v>32</v>
      </c>
      <c r="C1054" t="s">
        <v>32</v>
      </c>
      <c r="D1054" t="s">
        <v>32</v>
      </c>
    </row>
    <row r="1055" spans="1:4" x14ac:dyDescent="0.25">
      <c r="A1055" s="99">
        <v>45615</v>
      </c>
      <c r="B1055" t="s">
        <v>32</v>
      </c>
      <c r="C1055" t="s">
        <v>32</v>
      </c>
      <c r="D1055" t="s">
        <v>32</v>
      </c>
    </row>
    <row r="1056" spans="1:4" x14ac:dyDescent="0.25">
      <c r="A1056" s="99">
        <v>45616</v>
      </c>
      <c r="B1056" t="s">
        <v>32</v>
      </c>
      <c r="C1056" t="s">
        <v>32</v>
      </c>
      <c r="D1056" t="s">
        <v>32</v>
      </c>
    </row>
    <row r="1057" spans="1:4" x14ac:dyDescent="0.25">
      <c r="A1057" s="99">
        <v>45617</v>
      </c>
      <c r="B1057" t="s">
        <v>32</v>
      </c>
      <c r="C1057" t="s">
        <v>32</v>
      </c>
      <c r="D1057" t="s">
        <v>32</v>
      </c>
    </row>
    <row r="1058" spans="1:4" x14ac:dyDescent="0.25">
      <c r="A1058" s="99">
        <v>45618</v>
      </c>
      <c r="B1058" t="s">
        <v>32</v>
      </c>
      <c r="C1058" t="s">
        <v>32</v>
      </c>
      <c r="D1058" t="s">
        <v>32</v>
      </c>
    </row>
    <row r="1059" spans="1:4" x14ac:dyDescent="0.25">
      <c r="A1059" s="99">
        <v>45619</v>
      </c>
      <c r="B1059" t="s">
        <v>32</v>
      </c>
      <c r="C1059" t="s">
        <v>32</v>
      </c>
      <c r="D1059" t="s">
        <v>32</v>
      </c>
    </row>
    <row r="1060" spans="1:4" x14ac:dyDescent="0.25">
      <c r="A1060" s="99">
        <v>45620</v>
      </c>
      <c r="B1060" t="s">
        <v>32</v>
      </c>
      <c r="C1060" t="s">
        <v>32</v>
      </c>
      <c r="D1060" t="s">
        <v>32</v>
      </c>
    </row>
    <row r="1061" spans="1:4" x14ac:dyDescent="0.25">
      <c r="A1061" s="99">
        <v>45621</v>
      </c>
      <c r="B1061" t="s">
        <v>32</v>
      </c>
      <c r="C1061" t="s">
        <v>32</v>
      </c>
      <c r="D1061" t="s">
        <v>32</v>
      </c>
    </row>
    <row r="1062" spans="1:4" x14ac:dyDescent="0.25">
      <c r="A1062" s="99">
        <v>45622</v>
      </c>
      <c r="B1062" t="s">
        <v>32</v>
      </c>
      <c r="C1062" t="s">
        <v>32</v>
      </c>
      <c r="D1062" t="s">
        <v>32</v>
      </c>
    </row>
    <row r="1063" spans="1:4" x14ac:dyDescent="0.25">
      <c r="A1063" s="99">
        <v>45623</v>
      </c>
      <c r="B1063" t="s">
        <v>32</v>
      </c>
      <c r="C1063" t="s">
        <v>32</v>
      </c>
      <c r="D1063" t="s">
        <v>32</v>
      </c>
    </row>
    <row r="1064" spans="1:4" x14ac:dyDescent="0.25">
      <c r="A1064" s="99">
        <v>45624</v>
      </c>
      <c r="B1064" t="s">
        <v>32</v>
      </c>
      <c r="C1064" t="s">
        <v>32</v>
      </c>
      <c r="D1064" t="s">
        <v>32</v>
      </c>
    </row>
    <row r="1065" spans="1:4" x14ac:dyDescent="0.25">
      <c r="A1065" s="99">
        <v>45625</v>
      </c>
      <c r="B1065" t="s">
        <v>32</v>
      </c>
      <c r="C1065" t="s">
        <v>32</v>
      </c>
      <c r="D1065" t="s">
        <v>32</v>
      </c>
    </row>
    <row r="1066" spans="1:4" x14ac:dyDescent="0.25">
      <c r="A1066" s="99">
        <v>45626</v>
      </c>
      <c r="B1066" t="s">
        <v>32</v>
      </c>
      <c r="C1066" t="s">
        <v>32</v>
      </c>
      <c r="D1066" t="s">
        <v>32</v>
      </c>
    </row>
    <row r="1067" spans="1:4" x14ac:dyDescent="0.25">
      <c r="A1067" s="99">
        <v>45627</v>
      </c>
      <c r="B1067" t="s">
        <v>32</v>
      </c>
      <c r="C1067" t="s">
        <v>32</v>
      </c>
      <c r="D1067" t="s">
        <v>32</v>
      </c>
    </row>
    <row r="1068" spans="1:4" x14ac:dyDescent="0.25">
      <c r="A1068" s="99">
        <v>45628</v>
      </c>
      <c r="B1068" t="s">
        <v>32</v>
      </c>
      <c r="C1068" t="s">
        <v>32</v>
      </c>
      <c r="D1068" t="s">
        <v>32</v>
      </c>
    </row>
    <row r="1069" spans="1:4" x14ac:dyDescent="0.25">
      <c r="A1069" s="99">
        <v>45629</v>
      </c>
      <c r="B1069" t="s">
        <v>32</v>
      </c>
      <c r="C1069" t="s">
        <v>32</v>
      </c>
      <c r="D1069" t="s">
        <v>32</v>
      </c>
    </row>
    <row r="1070" spans="1:4" x14ac:dyDescent="0.25">
      <c r="A1070" s="99">
        <v>45630</v>
      </c>
      <c r="B1070" t="s">
        <v>32</v>
      </c>
      <c r="C1070" t="s">
        <v>32</v>
      </c>
      <c r="D1070" t="s">
        <v>32</v>
      </c>
    </row>
    <row r="1071" spans="1:4" x14ac:dyDescent="0.25">
      <c r="A1071" s="99">
        <v>45631</v>
      </c>
      <c r="B1071" t="s">
        <v>32</v>
      </c>
      <c r="C1071" t="s">
        <v>32</v>
      </c>
      <c r="D1071" t="s">
        <v>32</v>
      </c>
    </row>
    <row r="1072" spans="1:4" x14ac:dyDescent="0.25">
      <c r="A1072" s="99">
        <v>45632</v>
      </c>
      <c r="B1072" t="s">
        <v>32</v>
      </c>
      <c r="C1072" t="s">
        <v>32</v>
      </c>
      <c r="D1072" t="s">
        <v>32</v>
      </c>
    </row>
    <row r="1073" spans="1:4" x14ac:dyDescent="0.25">
      <c r="A1073" s="99">
        <v>45633</v>
      </c>
      <c r="B1073" t="s">
        <v>32</v>
      </c>
      <c r="C1073" t="s">
        <v>32</v>
      </c>
      <c r="D1073" t="s">
        <v>32</v>
      </c>
    </row>
    <row r="1074" spans="1:4" x14ac:dyDescent="0.25">
      <c r="A1074" s="99">
        <v>45634</v>
      </c>
      <c r="B1074" t="s">
        <v>32</v>
      </c>
      <c r="C1074" t="s">
        <v>32</v>
      </c>
      <c r="D1074" t="s">
        <v>32</v>
      </c>
    </row>
    <row r="1075" spans="1:4" x14ac:dyDescent="0.25">
      <c r="A1075" s="99">
        <v>45635</v>
      </c>
      <c r="B1075" t="s">
        <v>32</v>
      </c>
      <c r="C1075" t="s">
        <v>32</v>
      </c>
      <c r="D1075" t="s">
        <v>32</v>
      </c>
    </row>
    <row r="1076" spans="1:4" x14ac:dyDescent="0.25">
      <c r="A1076" s="99">
        <v>45636</v>
      </c>
      <c r="B1076" t="s">
        <v>32</v>
      </c>
      <c r="C1076" t="s">
        <v>32</v>
      </c>
      <c r="D1076" t="s">
        <v>32</v>
      </c>
    </row>
    <row r="1077" spans="1:4" x14ac:dyDescent="0.25">
      <c r="A1077" s="99">
        <v>45637</v>
      </c>
      <c r="B1077" t="s">
        <v>32</v>
      </c>
      <c r="C1077" t="s">
        <v>32</v>
      </c>
      <c r="D1077" t="s">
        <v>32</v>
      </c>
    </row>
    <row r="1078" spans="1:4" x14ac:dyDescent="0.25">
      <c r="A1078" s="99">
        <v>45638</v>
      </c>
      <c r="B1078" t="s">
        <v>32</v>
      </c>
      <c r="C1078" t="s">
        <v>32</v>
      </c>
      <c r="D1078" t="s">
        <v>32</v>
      </c>
    </row>
    <row r="1079" spans="1:4" x14ac:dyDescent="0.25">
      <c r="A1079" s="99">
        <v>45639</v>
      </c>
      <c r="B1079" t="s">
        <v>32</v>
      </c>
      <c r="C1079" t="s">
        <v>32</v>
      </c>
      <c r="D1079" t="s">
        <v>32</v>
      </c>
    </row>
    <row r="1080" spans="1:4" x14ac:dyDescent="0.25">
      <c r="A1080" s="99">
        <v>45640</v>
      </c>
      <c r="B1080" t="s">
        <v>32</v>
      </c>
      <c r="C1080" t="s">
        <v>32</v>
      </c>
      <c r="D1080" t="s">
        <v>32</v>
      </c>
    </row>
    <row r="1081" spans="1:4" x14ac:dyDescent="0.25">
      <c r="A1081" s="99">
        <v>45641</v>
      </c>
      <c r="B1081" t="s">
        <v>32</v>
      </c>
      <c r="C1081" t="s">
        <v>32</v>
      </c>
      <c r="D1081" t="s">
        <v>32</v>
      </c>
    </row>
    <row r="1082" spans="1:4" x14ac:dyDescent="0.25">
      <c r="A1082" s="99">
        <v>45642</v>
      </c>
      <c r="B1082" t="s">
        <v>32</v>
      </c>
      <c r="C1082" t="s">
        <v>32</v>
      </c>
      <c r="D1082" t="s">
        <v>32</v>
      </c>
    </row>
    <row r="1083" spans="1:4" x14ac:dyDescent="0.25">
      <c r="A1083" s="99">
        <v>45643</v>
      </c>
      <c r="B1083" t="s">
        <v>32</v>
      </c>
      <c r="C1083" t="s">
        <v>32</v>
      </c>
      <c r="D1083" t="s">
        <v>32</v>
      </c>
    </row>
    <row r="1084" spans="1:4" x14ac:dyDescent="0.25">
      <c r="A1084" s="99">
        <v>45644</v>
      </c>
      <c r="B1084" t="s">
        <v>32</v>
      </c>
      <c r="C1084" t="s">
        <v>32</v>
      </c>
      <c r="D1084" t="s">
        <v>32</v>
      </c>
    </row>
    <row r="1085" spans="1:4" x14ac:dyDescent="0.25">
      <c r="A1085" s="99">
        <v>45645</v>
      </c>
      <c r="B1085" t="s">
        <v>32</v>
      </c>
      <c r="C1085" t="s">
        <v>32</v>
      </c>
      <c r="D1085" t="s">
        <v>32</v>
      </c>
    </row>
    <row r="1086" spans="1:4" x14ac:dyDescent="0.25">
      <c r="A1086" s="99">
        <v>45646</v>
      </c>
      <c r="B1086" t="s">
        <v>32</v>
      </c>
      <c r="C1086" t="s">
        <v>32</v>
      </c>
      <c r="D1086" t="s">
        <v>32</v>
      </c>
    </row>
    <row r="1087" spans="1:4" x14ac:dyDescent="0.25">
      <c r="A1087" s="99">
        <v>45647</v>
      </c>
      <c r="B1087" s="36" t="s">
        <v>19</v>
      </c>
      <c r="C1087" s="36" t="s">
        <v>19</v>
      </c>
      <c r="D1087" s="36" t="s">
        <v>19</v>
      </c>
    </row>
    <row r="1088" spans="1:4" x14ac:dyDescent="0.25">
      <c r="A1088" s="99">
        <v>45648</v>
      </c>
      <c r="B1088" s="36" t="s">
        <v>19</v>
      </c>
      <c r="C1088" s="36" t="s">
        <v>19</v>
      </c>
      <c r="D1088" s="36" t="s">
        <v>19</v>
      </c>
    </row>
    <row r="1089" spans="1:4" x14ac:dyDescent="0.25">
      <c r="A1089" s="99">
        <v>45649</v>
      </c>
      <c r="B1089" s="36" t="s">
        <v>19</v>
      </c>
      <c r="C1089" s="36" t="s">
        <v>19</v>
      </c>
      <c r="D1089" s="36" t="s">
        <v>19</v>
      </c>
    </row>
    <row r="1090" spans="1:4" x14ac:dyDescent="0.25">
      <c r="A1090" s="99">
        <v>45650</v>
      </c>
      <c r="B1090" s="36" t="s">
        <v>19</v>
      </c>
      <c r="C1090" s="36" t="s">
        <v>19</v>
      </c>
      <c r="D1090" s="36" t="s">
        <v>19</v>
      </c>
    </row>
    <row r="1091" spans="1:4" x14ac:dyDescent="0.25">
      <c r="A1091" s="99">
        <v>45651</v>
      </c>
      <c r="B1091" s="36" t="s">
        <v>19</v>
      </c>
      <c r="C1091" s="36" t="s">
        <v>19</v>
      </c>
      <c r="D1091" s="36" t="s">
        <v>19</v>
      </c>
    </row>
    <row r="1092" spans="1:4" x14ac:dyDescent="0.25">
      <c r="A1092" s="99">
        <v>45652</v>
      </c>
      <c r="B1092" s="36" t="s">
        <v>19</v>
      </c>
      <c r="C1092" s="36" t="s">
        <v>19</v>
      </c>
      <c r="D1092" s="36" t="s">
        <v>19</v>
      </c>
    </row>
    <row r="1093" spans="1:4" x14ac:dyDescent="0.25">
      <c r="A1093" s="99">
        <v>45653</v>
      </c>
      <c r="B1093" s="36" t="s">
        <v>19</v>
      </c>
      <c r="C1093" s="36" t="s">
        <v>19</v>
      </c>
      <c r="D1093" s="36" t="s">
        <v>19</v>
      </c>
    </row>
    <row r="1094" spans="1:4" x14ac:dyDescent="0.25">
      <c r="A1094" s="99">
        <v>45654</v>
      </c>
      <c r="B1094" s="36" t="s">
        <v>19</v>
      </c>
      <c r="C1094" s="36" t="s">
        <v>19</v>
      </c>
      <c r="D1094" s="36" t="s">
        <v>19</v>
      </c>
    </row>
    <row r="1095" spans="1:4" x14ac:dyDescent="0.25">
      <c r="A1095" s="99">
        <v>45655</v>
      </c>
      <c r="B1095" s="36" t="s">
        <v>19</v>
      </c>
      <c r="C1095" s="36" t="s">
        <v>19</v>
      </c>
      <c r="D1095" s="36" t="s">
        <v>19</v>
      </c>
    </row>
    <row r="1096" spans="1:4" x14ac:dyDescent="0.25">
      <c r="A1096" s="99">
        <v>45656</v>
      </c>
      <c r="B1096" s="36" t="s">
        <v>19</v>
      </c>
      <c r="C1096" s="36" t="s">
        <v>19</v>
      </c>
      <c r="D1096" s="36" t="s">
        <v>19</v>
      </c>
    </row>
    <row r="1097" spans="1:4" x14ac:dyDescent="0.25">
      <c r="A1097" s="99">
        <v>45657</v>
      </c>
      <c r="B1097" s="36" t="s">
        <v>19</v>
      </c>
      <c r="C1097" s="36" t="s">
        <v>19</v>
      </c>
      <c r="D1097" s="36" t="s">
        <v>19</v>
      </c>
    </row>
    <row r="1098" spans="1:4" x14ac:dyDescent="0.25">
      <c r="A1098" s="99">
        <v>45658</v>
      </c>
      <c r="B1098" s="36" t="s">
        <v>19</v>
      </c>
      <c r="C1098" s="36" t="s">
        <v>19</v>
      </c>
      <c r="D1098" s="36" t="s">
        <v>19</v>
      </c>
    </row>
    <row r="1099" spans="1:4" x14ac:dyDescent="0.25">
      <c r="A1099" s="99">
        <v>45659</v>
      </c>
      <c r="B1099" s="36" t="s">
        <v>19</v>
      </c>
      <c r="C1099" s="36" t="s">
        <v>19</v>
      </c>
      <c r="D1099" s="36" t="s">
        <v>19</v>
      </c>
    </row>
    <row r="1100" spans="1:4" x14ac:dyDescent="0.25">
      <c r="A1100" s="99">
        <v>45660</v>
      </c>
      <c r="B1100" s="36" t="s">
        <v>19</v>
      </c>
      <c r="C1100" s="36" t="s">
        <v>19</v>
      </c>
      <c r="D1100" s="36" t="s">
        <v>19</v>
      </c>
    </row>
    <row r="1101" spans="1:4" x14ac:dyDescent="0.25">
      <c r="A1101" s="99">
        <v>45661</v>
      </c>
      <c r="B1101" s="36" t="s">
        <v>19</v>
      </c>
      <c r="C1101" s="36" t="s">
        <v>19</v>
      </c>
      <c r="D1101" s="36" t="s">
        <v>19</v>
      </c>
    </row>
    <row r="1102" spans="1:4" x14ac:dyDescent="0.25">
      <c r="A1102" s="99">
        <v>45662</v>
      </c>
      <c r="B1102" s="36" t="s">
        <v>19</v>
      </c>
      <c r="C1102" s="36" t="s">
        <v>19</v>
      </c>
      <c r="D1102" s="36" t="s">
        <v>19</v>
      </c>
    </row>
    <row r="1103" spans="1:4" x14ac:dyDescent="0.25">
      <c r="A1103" s="99">
        <v>45663</v>
      </c>
      <c r="B1103" t="s">
        <v>32</v>
      </c>
      <c r="C1103" t="s">
        <v>32</v>
      </c>
      <c r="D1103" t="s">
        <v>32</v>
      </c>
    </row>
    <row r="1104" spans="1:4" x14ac:dyDescent="0.25">
      <c r="A1104" s="99">
        <v>45664</v>
      </c>
      <c r="B1104" t="s">
        <v>32</v>
      </c>
      <c r="C1104" t="s">
        <v>32</v>
      </c>
      <c r="D1104" t="s">
        <v>32</v>
      </c>
    </row>
    <row r="1105" spans="1:4" x14ac:dyDescent="0.25">
      <c r="A1105" s="99">
        <v>45665</v>
      </c>
      <c r="B1105" t="s">
        <v>32</v>
      </c>
      <c r="C1105" t="s">
        <v>32</v>
      </c>
      <c r="D1105" t="s">
        <v>32</v>
      </c>
    </row>
    <row r="1106" spans="1:4" x14ac:dyDescent="0.25">
      <c r="A1106" s="99">
        <v>45666</v>
      </c>
      <c r="B1106" t="s">
        <v>32</v>
      </c>
      <c r="C1106" t="s">
        <v>32</v>
      </c>
      <c r="D1106" t="s">
        <v>32</v>
      </c>
    </row>
    <row r="1107" spans="1:4" x14ac:dyDescent="0.25">
      <c r="A1107" s="99">
        <v>45667</v>
      </c>
      <c r="B1107" t="s">
        <v>32</v>
      </c>
      <c r="C1107" t="s">
        <v>32</v>
      </c>
      <c r="D1107" t="s">
        <v>32</v>
      </c>
    </row>
    <row r="1108" spans="1:4" x14ac:dyDescent="0.25">
      <c r="A1108" s="99">
        <v>45668</v>
      </c>
      <c r="B1108" t="s">
        <v>32</v>
      </c>
      <c r="C1108" t="s">
        <v>32</v>
      </c>
      <c r="D1108" t="s">
        <v>32</v>
      </c>
    </row>
    <row r="1109" spans="1:4" x14ac:dyDescent="0.25">
      <c r="A1109" s="99">
        <v>45669</v>
      </c>
      <c r="B1109" t="s">
        <v>32</v>
      </c>
      <c r="C1109" t="s">
        <v>32</v>
      </c>
      <c r="D1109" t="s">
        <v>32</v>
      </c>
    </row>
    <row r="1110" spans="1:4" x14ac:dyDescent="0.25">
      <c r="A1110" s="99">
        <v>45670</v>
      </c>
      <c r="B1110" t="s">
        <v>32</v>
      </c>
      <c r="C1110" t="s">
        <v>32</v>
      </c>
      <c r="D1110" t="s">
        <v>32</v>
      </c>
    </row>
    <row r="1111" spans="1:4" x14ac:dyDescent="0.25">
      <c r="A1111" s="99">
        <v>45671</v>
      </c>
      <c r="B1111" t="s">
        <v>32</v>
      </c>
      <c r="C1111" t="s">
        <v>32</v>
      </c>
      <c r="D1111" t="s">
        <v>32</v>
      </c>
    </row>
    <row r="1112" spans="1:4" x14ac:dyDescent="0.25">
      <c r="A1112" s="99">
        <v>45672</v>
      </c>
      <c r="B1112" t="s">
        <v>32</v>
      </c>
      <c r="C1112" t="s">
        <v>32</v>
      </c>
      <c r="D1112" t="s">
        <v>32</v>
      </c>
    </row>
    <row r="1113" spans="1:4" x14ac:dyDescent="0.25">
      <c r="A1113" s="99">
        <v>45673</v>
      </c>
      <c r="B1113" t="s">
        <v>32</v>
      </c>
      <c r="C1113" t="s">
        <v>32</v>
      </c>
      <c r="D1113" t="s">
        <v>32</v>
      </c>
    </row>
    <row r="1114" spans="1:4" x14ac:dyDescent="0.25">
      <c r="A1114" s="99">
        <v>45674</v>
      </c>
      <c r="B1114" t="s">
        <v>32</v>
      </c>
      <c r="C1114" t="s">
        <v>32</v>
      </c>
      <c r="D1114" t="s">
        <v>32</v>
      </c>
    </row>
    <row r="1115" spans="1:4" x14ac:dyDescent="0.25">
      <c r="A1115" s="99">
        <v>45675</v>
      </c>
      <c r="B1115" t="s">
        <v>32</v>
      </c>
      <c r="C1115" t="s">
        <v>32</v>
      </c>
      <c r="D1115" t="s">
        <v>32</v>
      </c>
    </row>
    <row r="1116" spans="1:4" x14ac:dyDescent="0.25">
      <c r="A1116" s="99">
        <v>45676</v>
      </c>
      <c r="B1116" t="s">
        <v>32</v>
      </c>
      <c r="C1116" t="s">
        <v>32</v>
      </c>
      <c r="D1116" t="s">
        <v>32</v>
      </c>
    </row>
    <row r="1117" spans="1:4" x14ac:dyDescent="0.25">
      <c r="A1117" s="99">
        <v>45677</v>
      </c>
      <c r="B1117" t="s">
        <v>32</v>
      </c>
      <c r="C1117" t="s">
        <v>32</v>
      </c>
      <c r="D1117" t="s">
        <v>32</v>
      </c>
    </row>
    <row r="1118" spans="1:4" x14ac:dyDescent="0.25">
      <c r="A1118" s="99">
        <v>45678</v>
      </c>
      <c r="B1118" t="s">
        <v>32</v>
      </c>
      <c r="C1118" t="s">
        <v>32</v>
      </c>
      <c r="D1118" t="s">
        <v>32</v>
      </c>
    </row>
    <row r="1119" spans="1:4" x14ac:dyDescent="0.25">
      <c r="A1119" s="99">
        <v>45679</v>
      </c>
      <c r="B1119" t="s">
        <v>32</v>
      </c>
      <c r="C1119" t="s">
        <v>32</v>
      </c>
      <c r="D1119" t="s">
        <v>32</v>
      </c>
    </row>
    <row r="1120" spans="1:4" x14ac:dyDescent="0.25">
      <c r="A1120" s="99">
        <v>45680</v>
      </c>
      <c r="B1120" t="s">
        <v>32</v>
      </c>
      <c r="C1120" t="s">
        <v>32</v>
      </c>
      <c r="D1120" t="s">
        <v>32</v>
      </c>
    </row>
    <row r="1121" spans="1:4" x14ac:dyDescent="0.25">
      <c r="A1121" s="99">
        <v>45681</v>
      </c>
      <c r="B1121" t="s">
        <v>32</v>
      </c>
      <c r="C1121" t="s">
        <v>32</v>
      </c>
      <c r="D1121" t="s">
        <v>32</v>
      </c>
    </row>
    <row r="1122" spans="1:4" x14ac:dyDescent="0.25">
      <c r="A1122" s="99">
        <v>45682</v>
      </c>
      <c r="B1122" t="s">
        <v>32</v>
      </c>
      <c r="C1122" t="s">
        <v>32</v>
      </c>
      <c r="D1122" t="s">
        <v>32</v>
      </c>
    </row>
    <row r="1123" spans="1:4" x14ac:dyDescent="0.25">
      <c r="A1123" s="99">
        <v>45683</v>
      </c>
      <c r="B1123" t="s">
        <v>32</v>
      </c>
      <c r="C1123" t="s">
        <v>32</v>
      </c>
      <c r="D1123" t="s">
        <v>32</v>
      </c>
    </row>
    <row r="1124" spans="1:4" x14ac:dyDescent="0.25">
      <c r="A1124" s="99">
        <v>45684</v>
      </c>
      <c r="B1124" t="s">
        <v>32</v>
      </c>
      <c r="C1124" t="s">
        <v>32</v>
      </c>
      <c r="D1124" t="s">
        <v>32</v>
      </c>
    </row>
    <row r="1125" spans="1:4" x14ac:dyDescent="0.25">
      <c r="A1125" s="99">
        <v>45685</v>
      </c>
      <c r="B1125" t="s">
        <v>32</v>
      </c>
      <c r="C1125" t="s">
        <v>32</v>
      </c>
      <c r="D1125" t="s">
        <v>32</v>
      </c>
    </row>
    <row r="1126" spans="1:4" x14ac:dyDescent="0.25">
      <c r="A1126" s="99">
        <v>45686</v>
      </c>
      <c r="B1126" t="s">
        <v>32</v>
      </c>
      <c r="C1126" t="s">
        <v>32</v>
      </c>
      <c r="D1126" t="s">
        <v>32</v>
      </c>
    </row>
    <row r="1127" spans="1:4" x14ac:dyDescent="0.25">
      <c r="A1127" s="99">
        <v>45687</v>
      </c>
      <c r="B1127" t="s">
        <v>32</v>
      </c>
      <c r="C1127" t="s">
        <v>32</v>
      </c>
      <c r="D1127" t="s">
        <v>32</v>
      </c>
    </row>
    <row r="1128" spans="1:4" x14ac:dyDescent="0.25">
      <c r="A1128" s="99">
        <v>45688</v>
      </c>
      <c r="B1128" t="s">
        <v>32</v>
      </c>
      <c r="C1128" t="s">
        <v>32</v>
      </c>
      <c r="D1128" t="s">
        <v>32</v>
      </c>
    </row>
    <row r="1129" spans="1:4" x14ac:dyDescent="0.25">
      <c r="A1129" s="99">
        <v>45689</v>
      </c>
      <c r="B1129" t="s">
        <v>32</v>
      </c>
      <c r="C1129" t="s">
        <v>32</v>
      </c>
      <c r="D1129" t="s">
        <v>32</v>
      </c>
    </row>
    <row r="1130" spans="1:4" x14ac:dyDescent="0.25">
      <c r="A1130" s="99">
        <v>45690</v>
      </c>
      <c r="B1130" t="s">
        <v>32</v>
      </c>
      <c r="C1130" t="s">
        <v>32</v>
      </c>
      <c r="D1130" t="s">
        <v>32</v>
      </c>
    </row>
    <row r="1131" spans="1:4" x14ac:dyDescent="0.25">
      <c r="A1131" s="99">
        <v>45691</v>
      </c>
      <c r="B1131" t="s">
        <v>32</v>
      </c>
      <c r="C1131" t="s">
        <v>32</v>
      </c>
      <c r="D1131" t="s">
        <v>32</v>
      </c>
    </row>
    <row r="1132" spans="1:4" x14ac:dyDescent="0.25">
      <c r="A1132" s="99">
        <v>45692</v>
      </c>
      <c r="B1132" t="s">
        <v>32</v>
      </c>
      <c r="C1132" t="s">
        <v>32</v>
      </c>
      <c r="D1132" t="s">
        <v>32</v>
      </c>
    </row>
    <row r="1133" spans="1:4" x14ac:dyDescent="0.25">
      <c r="A1133" s="99">
        <v>45693</v>
      </c>
      <c r="B1133" t="s">
        <v>32</v>
      </c>
      <c r="C1133" t="s">
        <v>32</v>
      </c>
      <c r="D1133" t="s">
        <v>32</v>
      </c>
    </row>
    <row r="1134" spans="1:4" x14ac:dyDescent="0.25">
      <c r="A1134" s="99">
        <v>45694</v>
      </c>
      <c r="B1134" t="s">
        <v>32</v>
      </c>
      <c r="C1134" t="s">
        <v>32</v>
      </c>
      <c r="D1134" t="s">
        <v>32</v>
      </c>
    </row>
    <row r="1135" spans="1:4" x14ac:dyDescent="0.25">
      <c r="A1135" s="99">
        <v>45695</v>
      </c>
      <c r="B1135" t="s">
        <v>32</v>
      </c>
      <c r="C1135" t="s">
        <v>32</v>
      </c>
      <c r="D1135" t="s">
        <v>32</v>
      </c>
    </row>
    <row r="1136" spans="1:4" x14ac:dyDescent="0.25">
      <c r="A1136" s="99">
        <v>45696</v>
      </c>
      <c r="B1136" t="s">
        <v>32</v>
      </c>
      <c r="C1136" s="36" t="s">
        <v>19</v>
      </c>
      <c r="D1136" t="s">
        <v>32</v>
      </c>
    </row>
    <row r="1137" spans="1:4" x14ac:dyDescent="0.25">
      <c r="A1137" s="99">
        <v>45697</v>
      </c>
      <c r="B1137" t="s">
        <v>32</v>
      </c>
      <c r="C1137" s="36" t="s">
        <v>19</v>
      </c>
      <c r="D1137" t="s">
        <v>32</v>
      </c>
    </row>
    <row r="1138" spans="1:4" x14ac:dyDescent="0.25">
      <c r="A1138" s="99">
        <v>45698</v>
      </c>
      <c r="B1138" t="s">
        <v>32</v>
      </c>
      <c r="C1138" s="36" t="s">
        <v>19</v>
      </c>
      <c r="D1138" t="s">
        <v>32</v>
      </c>
    </row>
    <row r="1139" spans="1:4" x14ac:dyDescent="0.25">
      <c r="A1139" s="99">
        <v>45699</v>
      </c>
      <c r="B1139" t="s">
        <v>32</v>
      </c>
      <c r="C1139" s="36" t="s">
        <v>19</v>
      </c>
      <c r="D1139" t="s">
        <v>32</v>
      </c>
    </row>
    <row r="1140" spans="1:4" x14ac:dyDescent="0.25">
      <c r="A1140" s="99">
        <v>45700</v>
      </c>
      <c r="B1140" t="s">
        <v>32</v>
      </c>
      <c r="C1140" s="36" t="s">
        <v>19</v>
      </c>
      <c r="D1140" t="s">
        <v>32</v>
      </c>
    </row>
    <row r="1141" spans="1:4" x14ac:dyDescent="0.25">
      <c r="A1141" s="99">
        <v>45701</v>
      </c>
      <c r="B1141" t="s">
        <v>32</v>
      </c>
      <c r="C1141" s="36" t="s">
        <v>19</v>
      </c>
      <c r="D1141" t="s">
        <v>32</v>
      </c>
    </row>
    <row r="1142" spans="1:4" x14ac:dyDescent="0.25">
      <c r="A1142" s="99">
        <v>45702</v>
      </c>
      <c r="B1142" t="s">
        <v>32</v>
      </c>
      <c r="C1142" s="36" t="s">
        <v>19</v>
      </c>
      <c r="D1142" t="s">
        <v>32</v>
      </c>
    </row>
    <row r="1143" spans="1:4" x14ac:dyDescent="0.25">
      <c r="A1143" s="99">
        <v>45703</v>
      </c>
      <c r="B1143" t="s">
        <v>32</v>
      </c>
      <c r="C1143" s="36" t="s">
        <v>19</v>
      </c>
      <c r="D1143" s="36" t="s">
        <v>19</v>
      </c>
    </row>
    <row r="1144" spans="1:4" x14ac:dyDescent="0.25">
      <c r="A1144" s="99">
        <v>45704</v>
      </c>
      <c r="B1144" t="s">
        <v>32</v>
      </c>
      <c r="C1144" s="36" t="s">
        <v>19</v>
      </c>
      <c r="D1144" s="36" t="s">
        <v>19</v>
      </c>
    </row>
    <row r="1145" spans="1:4" x14ac:dyDescent="0.25">
      <c r="A1145" s="99">
        <v>45705</v>
      </c>
      <c r="B1145" t="s">
        <v>32</v>
      </c>
      <c r="C1145" s="36" t="s">
        <v>19</v>
      </c>
      <c r="D1145" s="36" t="s">
        <v>19</v>
      </c>
    </row>
    <row r="1146" spans="1:4" x14ac:dyDescent="0.25">
      <c r="A1146" s="99">
        <v>45706</v>
      </c>
      <c r="B1146" t="s">
        <v>32</v>
      </c>
      <c r="C1146" s="36" t="s">
        <v>19</v>
      </c>
      <c r="D1146" s="36" t="s">
        <v>19</v>
      </c>
    </row>
    <row r="1147" spans="1:4" x14ac:dyDescent="0.25">
      <c r="A1147" s="99">
        <v>45707</v>
      </c>
      <c r="B1147" t="s">
        <v>32</v>
      </c>
      <c r="C1147" s="36" t="s">
        <v>19</v>
      </c>
      <c r="D1147" s="36" t="s">
        <v>19</v>
      </c>
    </row>
    <row r="1148" spans="1:4" x14ac:dyDescent="0.25">
      <c r="A1148" s="99">
        <v>45708</v>
      </c>
      <c r="B1148" t="s">
        <v>32</v>
      </c>
      <c r="C1148" s="36" t="s">
        <v>19</v>
      </c>
      <c r="D1148" s="36" t="s">
        <v>19</v>
      </c>
    </row>
    <row r="1149" spans="1:4" x14ac:dyDescent="0.25">
      <c r="A1149" s="99">
        <v>45709</v>
      </c>
      <c r="B1149" t="s">
        <v>32</v>
      </c>
      <c r="C1149" s="36" t="s">
        <v>19</v>
      </c>
      <c r="D1149" s="36" t="s">
        <v>19</v>
      </c>
    </row>
    <row r="1150" spans="1:4" x14ac:dyDescent="0.25">
      <c r="A1150" s="99">
        <v>45710</v>
      </c>
      <c r="B1150" s="36" t="s">
        <v>19</v>
      </c>
      <c r="C1150" s="36" t="s">
        <v>19</v>
      </c>
      <c r="D1150" s="36" t="s">
        <v>19</v>
      </c>
    </row>
    <row r="1151" spans="1:4" x14ac:dyDescent="0.25">
      <c r="A1151" s="99">
        <v>45711</v>
      </c>
      <c r="B1151" s="36" t="s">
        <v>19</v>
      </c>
      <c r="C1151" s="36" t="s">
        <v>19</v>
      </c>
      <c r="D1151" s="36" t="s">
        <v>19</v>
      </c>
    </row>
    <row r="1152" spans="1:4" x14ac:dyDescent="0.25">
      <c r="A1152" s="99">
        <v>45712</v>
      </c>
      <c r="B1152" s="36" t="s">
        <v>19</v>
      </c>
      <c r="C1152" t="s">
        <v>32</v>
      </c>
      <c r="D1152" s="36" t="s">
        <v>19</v>
      </c>
    </row>
    <row r="1153" spans="1:4" x14ac:dyDescent="0.25">
      <c r="A1153" s="99">
        <v>45713</v>
      </c>
      <c r="B1153" s="36" t="s">
        <v>19</v>
      </c>
      <c r="C1153" t="s">
        <v>32</v>
      </c>
      <c r="D1153" s="36" t="s">
        <v>19</v>
      </c>
    </row>
    <row r="1154" spans="1:4" x14ac:dyDescent="0.25">
      <c r="A1154" s="99">
        <v>45714</v>
      </c>
      <c r="B1154" s="36" t="s">
        <v>19</v>
      </c>
      <c r="C1154" t="s">
        <v>32</v>
      </c>
      <c r="D1154" s="36" t="s">
        <v>19</v>
      </c>
    </row>
    <row r="1155" spans="1:4" x14ac:dyDescent="0.25">
      <c r="A1155" s="99">
        <v>45715</v>
      </c>
      <c r="B1155" s="36" t="s">
        <v>19</v>
      </c>
      <c r="C1155" t="s">
        <v>32</v>
      </c>
      <c r="D1155" s="36" t="s">
        <v>19</v>
      </c>
    </row>
    <row r="1156" spans="1:4" x14ac:dyDescent="0.25">
      <c r="A1156" s="99">
        <v>45716</v>
      </c>
      <c r="B1156" s="36" t="s">
        <v>19</v>
      </c>
      <c r="C1156" t="s">
        <v>32</v>
      </c>
      <c r="D1156" s="36" t="s">
        <v>19</v>
      </c>
    </row>
    <row r="1157" spans="1:4" x14ac:dyDescent="0.25">
      <c r="A1157" s="99">
        <v>45717</v>
      </c>
      <c r="B1157" s="36" t="s">
        <v>19</v>
      </c>
      <c r="C1157" t="s">
        <v>32</v>
      </c>
      <c r="D1157" s="36" t="s">
        <v>19</v>
      </c>
    </row>
    <row r="1158" spans="1:4" x14ac:dyDescent="0.25">
      <c r="A1158" s="99">
        <v>45718</v>
      </c>
      <c r="B1158" s="36" t="s">
        <v>19</v>
      </c>
      <c r="C1158" t="s">
        <v>32</v>
      </c>
      <c r="D1158" s="36" t="s">
        <v>19</v>
      </c>
    </row>
    <row r="1159" spans="1:4" x14ac:dyDescent="0.25">
      <c r="A1159" s="99">
        <v>45719</v>
      </c>
      <c r="B1159" s="36" t="s">
        <v>19</v>
      </c>
      <c r="C1159" t="s">
        <v>32</v>
      </c>
      <c r="D1159" t="s">
        <v>32</v>
      </c>
    </row>
    <row r="1160" spans="1:4" x14ac:dyDescent="0.25">
      <c r="A1160" s="99">
        <v>45720</v>
      </c>
      <c r="B1160" s="36" t="s">
        <v>19</v>
      </c>
      <c r="C1160" t="s">
        <v>32</v>
      </c>
      <c r="D1160" t="s">
        <v>32</v>
      </c>
    </row>
    <row r="1161" spans="1:4" x14ac:dyDescent="0.25">
      <c r="A1161" s="99">
        <v>45721</v>
      </c>
      <c r="B1161" s="36" t="s">
        <v>19</v>
      </c>
      <c r="C1161" t="s">
        <v>32</v>
      </c>
      <c r="D1161" t="s">
        <v>32</v>
      </c>
    </row>
    <row r="1162" spans="1:4" x14ac:dyDescent="0.25">
      <c r="A1162" s="99">
        <v>45722</v>
      </c>
      <c r="B1162" s="36" t="s">
        <v>19</v>
      </c>
      <c r="C1162" t="s">
        <v>32</v>
      </c>
      <c r="D1162" t="s">
        <v>32</v>
      </c>
    </row>
    <row r="1163" spans="1:4" x14ac:dyDescent="0.25">
      <c r="A1163" s="99">
        <v>45723</v>
      </c>
      <c r="B1163" s="36" t="s">
        <v>19</v>
      </c>
      <c r="C1163" t="s">
        <v>32</v>
      </c>
      <c r="D1163" t="s">
        <v>32</v>
      </c>
    </row>
    <row r="1164" spans="1:4" x14ac:dyDescent="0.25">
      <c r="A1164" s="99">
        <v>45724</v>
      </c>
      <c r="B1164" s="36" t="s">
        <v>19</v>
      </c>
      <c r="C1164" t="s">
        <v>32</v>
      </c>
      <c r="D1164" t="s">
        <v>32</v>
      </c>
    </row>
    <row r="1165" spans="1:4" x14ac:dyDescent="0.25">
      <c r="A1165" s="99">
        <v>45725</v>
      </c>
      <c r="B1165" s="36" t="s">
        <v>19</v>
      </c>
      <c r="C1165" t="s">
        <v>32</v>
      </c>
      <c r="D1165" t="s">
        <v>32</v>
      </c>
    </row>
    <row r="1166" spans="1:4" x14ac:dyDescent="0.25">
      <c r="A1166" s="99">
        <v>45726</v>
      </c>
      <c r="B1166" t="s">
        <v>32</v>
      </c>
      <c r="C1166" t="s">
        <v>32</v>
      </c>
      <c r="D1166" t="s">
        <v>32</v>
      </c>
    </row>
    <row r="1167" spans="1:4" x14ac:dyDescent="0.25">
      <c r="A1167" s="99">
        <v>45727</v>
      </c>
      <c r="B1167" t="s">
        <v>32</v>
      </c>
      <c r="C1167" t="s">
        <v>32</v>
      </c>
      <c r="D1167" t="s">
        <v>32</v>
      </c>
    </row>
    <row r="1168" spans="1:4" x14ac:dyDescent="0.25">
      <c r="A1168" s="99">
        <v>45728</v>
      </c>
      <c r="B1168" t="s">
        <v>32</v>
      </c>
      <c r="C1168" t="s">
        <v>32</v>
      </c>
      <c r="D1168" t="s">
        <v>32</v>
      </c>
    </row>
    <row r="1169" spans="1:4" x14ac:dyDescent="0.25">
      <c r="A1169" s="99">
        <v>45729</v>
      </c>
      <c r="B1169" t="s">
        <v>32</v>
      </c>
      <c r="C1169" t="s">
        <v>32</v>
      </c>
      <c r="D1169" t="s">
        <v>32</v>
      </c>
    </row>
    <row r="1170" spans="1:4" x14ac:dyDescent="0.25">
      <c r="A1170" s="99">
        <v>45730</v>
      </c>
      <c r="B1170" t="s">
        <v>32</v>
      </c>
      <c r="C1170" t="s">
        <v>32</v>
      </c>
      <c r="D1170" t="s">
        <v>32</v>
      </c>
    </row>
    <row r="1171" spans="1:4" x14ac:dyDescent="0.25">
      <c r="A1171" s="99">
        <v>45731</v>
      </c>
      <c r="B1171" t="s">
        <v>32</v>
      </c>
      <c r="C1171" t="s">
        <v>32</v>
      </c>
      <c r="D1171" t="s">
        <v>32</v>
      </c>
    </row>
    <row r="1172" spans="1:4" x14ac:dyDescent="0.25">
      <c r="A1172" s="99">
        <v>45732</v>
      </c>
      <c r="B1172" t="s">
        <v>32</v>
      </c>
      <c r="C1172" t="s">
        <v>32</v>
      </c>
      <c r="D1172" t="s">
        <v>32</v>
      </c>
    </row>
    <row r="1173" spans="1:4" x14ac:dyDescent="0.25">
      <c r="A1173" s="99">
        <v>45733</v>
      </c>
      <c r="B1173" t="s">
        <v>32</v>
      </c>
      <c r="C1173" t="s">
        <v>32</v>
      </c>
      <c r="D1173" t="s">
        <v>32</v>
      </c>
    </row>
    <row r="1174" spans="1:4" x14ac:dyDescent="0.25">
      <c r="A1174" s="99">
        <v>45734</v>
      </c>
      <c r="B1174" t="s">
        <v>32</v>
      </c>
      <c r="C1174" t="s">
        <v>32</v>
      </c>
      <c r="D1174" t="s">
        <v>32</v>
      </c>
    </row>
    <row r="1175" spans="1:4" x14ac:dyDescent="0.25">
      <c r="A1175" s="99">
        <v>45735</v>
      </c>
      <c r="B1175" t="s">
        <v>32</v>
      </c>
      <c r="C1175" t="s">
        <v>32</v>
      </c>
      <c r="D1175" t="s">
        <v>32</v>
      </c>
    </row>
    <row r="1176" spans="1:4" x14ac:dyDescent="0.25">
      <c r="A1176" s="99">
        <v>45736</v>
      </c>
      <c r="B1176" t="s">
        <v>32</v>
      </c>
      <c r="C1176" t="s">
        <v>32</v>
      </c>
      <c r="D1176" t="s">
        <v>32</v>
      </c>
    </row>
    <row r="1177" spans="1:4" x14ac:dyDescent="0.25">
      <c r="A1177" s="99">
        <v>45737</v>
      </c>
      <c r="B1177" t="s">
        <v>32</v>
      </c>
      <c r="C1177" t="s">
        <v>32</v>
      </c>
      <c r="D1177" t="s">
        <v>32</v>
      </c>
    </row>
    <row r="1178" spans="1:4" x14ac:dyDescent="0.25">
      <c r="A1178" s="99">
        <v>45738</v>
      </c>
      <c r="B1178" t="s">
        <v>32</v>
      </c>
      <c r="C1178" t="s">
        <v>32</v>
      </c>
      <c r="D1178" t="s">
        <v>32</v>
      </c>
    </row>
    <row r="1179" spans="1:4" x14ac:dyDescent="0.25">
      <c r="A1179" s="99">
        <v>45739</v>
      </c>
      <c r="B1179" t="s">
        <v>32</v>
      </c>
      <c r="C1179" t="s">
        <v>32</v>
      </c>
      <c r="D1179" t="s">
        <v>32</v>
      </c>
    </row>
    <row r="1180" spans="1:4" x14ac:dyDescent="0.25">
      <c r="A1180" s="99">
        <v>45740</v>
      </c>
      <c r="B1180" t="s">
        <v>32</v>
      </c>
      <c r="C1180" t="s">
        <v>32</v>
      </c>
      <c r="D1180" t="s">
        <v>32</v>
      </c>
    </row>
    <row r="1181" spans="1:4" x14ac:dyDescent="0.25">
      <c r="A1181" s="99">
        <v>45741</v>
      </c>
      <c r="B1181" t="s">
        <v>32</v>
      </c>
      <c r="C1181" t="s">
        <v>32</v>
      </c>
      <c r="D1181" t="s">
        <v>32</v>
      </c>
    </row>
    <row r="1182" spans="1:4" x14ac:dyDescent="0.25">
      <c r="A1182" s="99">
        <v>45742</v>
      </c>
      <c r="B1182" t="s">
        <v>32</v>
      </c>
      <c r="C1182" t="s">
        <v>32</v>
      </c>
      <c r="D1182" t="s">
        <v>32</v>
      </c>
    </row>
    <row r="1183" spans="1:4" x14ac:dyDescent="0.25">
      <c r="A1183" s="99">
        <v>45743</v>
      </c>
      <c r="B1183" t="s">
        <v>32</v>
      </c>
      <c r="C1183" t="s">
        <v>32</v>
      </c>
      <c r="D1183" t="s">
        <v>32</v>
      </c>
    </row>
    <row r="1184" spans="1:4" x14ac:dyDescent="0.25">
      <c r="A1184" s="99">
        <v>45744</v>
      </c>
      <c r="B1184" t="s">
        <v>32</v>
      </c>
      <c r="C1184" t="s">
        <v>32</v>
      </c>
      <c r="D1184" t="s">
        <v>32</v>
      </c>
    </row>
    <row r="1185" spans="1:4" x14ac:dyDescent="0.25">
      <c r="A1185" s="99">
        <v>45745</v>
      </c>
      <c r="B1185" t="s">
        <v>32</v>
      </c>
      <c r="C1185" t="s">
        <v>32</v>
      </c>
      <c r="D1185" t="s">
        <v>32</v>
      </c>
    </row>
    <row r="1186" spans="1:4" x14ac:dyDescent="0.25">
      <c r="A1186" s="99">
        <v>45746</v>
      </c>
      <c r="B1186" t="s">
        <v>32</v>
      </c>
      <c r="C1186" t="s">
        <v>32</v>
      </c>
      <c r="D1186" t="s">
        <v>32</v>
      </c>
    </row>
    <row r="1187" spans="1:4" x14ac:dyDescent="0.25">
      <c r="A1187" s="99">
        <v>45747</v>
      </c>
      <c r="B1187" t="s">
        <v>32</v>
      </c>
      <c r="C1187" t="s">
        <v>32</v>
      </c>
      <c r="D1187" t="s">
        <v>32</v>
      </c>
    </row>
    <row r="1188" spans="1:4" x14ac:dyDescent="0.25">
      <c r="A1188" s="99">
        <v>45748</v>
      </c>
      <c r="B1188" t="s">
        <v>32</v>
      </c>
      <c r="C1188" t="s">
        <v>32</v>
      </c>
      <c r="D1188" t="s">
        <v>32</v>
      </c>
    </row>
    <row r="1189" spans="1:4" x14ac:dyDescent="0.25">
      <c r="A1189" s="99">
        <v>45749</v>
      </c>
      <c r="B1189" t="s">
        <v>32</v>
      </c>
      <c r="C1189" t="s">
        <v>32</v>
      </c>
      <c r="D1189" t="s">
        <v>32</v>
      </c>
    </row>
    <row r="1190" spans="1:4" x14ac:dyDescent="0.25">
      <c r="A1190" s="99">
        <v>45750</v>
      </c>
      <c r="B1190" t="s">
        <v>32</v>
      </c>
      <c r="C1190" t="s">
        <v>32</v>
      </c>
      <c r="D1190" t="s">
        <v>32</v>
      </c>
    </row>
    <row r="1191" spans="1:4" x14ac:dyDescent="0.25">
      <c r="A1191" s="99">
        <v>45751</v>
      </c>
      <c r="B1191" t="s">
        <v>32</v>
      </c>
      <c r="C1191" t="s">
        <v>32</v>
      </c>
      <c r="D1191" t="s">
        <v>32</v>
      </c>
    </row>
    <row r="1192" spans="1:4" x14ac:dyDescent="0.25">
      <c r="A1192" s="99">
        <v>45752</v>
      </c>
      <c r="B1192" t="s">
        <v>32</v>
      </c>
      <c r="C1192" s="36" t="s">
        <v>19</v>
      </c>
      <c r="D1192" t="s">
        <v>32</v>
      </c>
    </row>
    <row r="1193" spans="1:4" x14ac:dyDescent="0.25">
      <c r="A1193" s="99">
        <v>45753</v>
      </c>
      <c r="B1193" t="s">
        <v>32</v>
      </c>
      <c r="C1193" s="36" t="s">
        <v>19</v>
      </c>
      <c r="D1193" t="s">
        <v>32</v>
      </c>
    </row>
    <row r="1194" spans="1:4" x14ac:dyDescent="0.25">
      <c r="A1194" s="99">
        <v>45754</v>
      </c>
      <c r="B1194" t="s">
        <v>32</v>
      </c>
      <c r="C1194" s="36" t="s">
        <v>19</v>
      </c>
      <c r="D1194" t="s">
        <v>32</v>
      </c>
    </row>
    <row r="1195" spans="1:4" x14ac:dyDescent="0.25">
      <c r="A1195" s="99">
        <v>45755</v>
      </c>
      <c r="B1195" t="s">
        <v>32</v>
      </c>
      <c r="C1195" s="36" t="s">
        <v>19</v>
      </c>
      <c r="D1195" t="s">
        <v>32</v>
      </c>
    </row>
    <row r="1196" spans="1:4" x14ac:dyDescent="0.25">
      <c r="A1196" s="99">
        <v>45756</v>
      </c>
      <c r="B1196" t="s">
        <v>32</v>
      </c>
      <c r="C1196" s="36" t="s">
        <v>19</v>
      </c>
      <c r="D1196" t="s">
        <v>32</v>
      </c>
    </row>
    <row r="1197" spans="1:4" x14ac:dyDescent="0.25">
      <c r="A1197" s="99">
        <v>45757</v>
      </c>
      <c r="B1197" t="s">
        <v>32</v>
      </c>
      <c r="C1197" s="36" t="s">
        <v>19</v>
      </c>
      <c r="D1197" t="s">
        <v>32</v>
      </c>
    </row>
    <row r="1198" spans="1:4" x14ac:dyDescent="0.25">
      <c r="A1198" s="99">
        <v>45758</v>
      </c>
      <c r="B1198" t="s">
        <v>32</v>
      </c>
      <c r="C1198" s="36" t="s">
        <v>19</v>
      </c>
      <c r="D1198" t="s">
        <v>32</v>
      </c>
    </row>
    <row r="1199" spans="1:4" x14ac:dyDescent="0.25">
      <c r="A1199" s="99">
        <v>45759</v>
      </c>
      <c r="B1199" t="s">
        <v>32</v>
      </c>
      <c r="C1199" s="36" t="s">
        <v>19</v>
      </c>
      <c r="D1199" s="36" t="s">
        <v>19</v>
      </c>
    </row>
    <row r="1200" spans="1:4" x14ac:dyDescent="0.25">
      <c r="A1200" s="99">
        <v>45760</v>
      </c>
      <c r="B1200" t="s">
        <v>32</v>
      </c>
      <c r="C1200" s="36" t="s">
        <v>19</v>
      </c>
      <c r="D1200" s="36" t="s">
        <v>19</v>
      </c>
    </row>
    <row r="1201" spans="1:4" x14ac:dyDescent="0.25">
      <c r="A1201" s="99">
        <v>45761</v>
      </c>
      <c r="B1201" t="s">
        <v>32</v>
      </c>
      <c r="C1201" s="36" t="s">
        <v>19</v>
      </c>
      <c r="D1201" s="36" t="s">
        <v>19</v>
      </c>
    </row>
    <row r="1202" spans="1:4" x14ac:dyDescent="0.25">
      <c r="A1202" s="99">
        <v>45762</v>
      </c>
      <c r="B1202" t="s">
        <v>32</v>
      </c>
      <c r="C1202" s="36" t="s">
        <v>19</v>
      </c>
      <c r="D1202" s="36" t="s">
        <v>19</v>
      </c>
    </row>
    <row r="1203" spans="1:4" x14ac:dyDescent="0.25">
      <c r="A1203" s="99">
        <v>45763</v>
      </c>
      <c r="B1203" t="s">
        <v>32</v>
      </c>
      <c r="C1203" s="36" t="s">
        <v>19</v>
      </c>
      <c r="D1203" s="36" t="s">
        <v>19</v>
      </c>
    </row>
    <row r="1204" spans="1:4" x14ac:dyDescent="0.25">
      <c r="A1204" s="99">
        <v>45764</v>
      </c>
      <c r="B1204" t="s">
        <v>32</v>
      </c>
      <c r="C1204" s="36" t="s">
        <v>19</v>
      </c>
      <c r="D1204" s="36" t="s">
        <v>19</v>
      </c>
    </row>
    <row r="1205" spans="1:4" x14ac:dyDescent="0.25">
      <c r="A1205" s="99">
        <v>45765</v>
      </c>
      <c r="B1205" t="s">
        <v>32</v>
      </c>
      <c r="C1205" s="36" t="s">
        <v>19</v>
      </c>
      <c r="D1205" s="36" t="s">
        <v>19</v>
      </c>
    </row>
    <row r="1206" spans="1:4" x14ac:dyDescent="0.25">
      <c r="A1206" s="99">
        <v>45766</v>
      </c>
      <c r="B1206" s="36" t="s">
        <v>19</v>
      </c>
      <c r="C1206" s="36" t="s">
        <v>19</v>
      </c>
      <c r="D1206" s="36" t="s">
        <v>19</v>
      </c>
    </row>
    <row r="1207" spans="1:4" x14ac:dyDescent="0.25">
      <c r="A1207" s="99">
        <v>45767</v>
      </c>
      <c r="B1207" s="36" t="s">
        <v>19</v>
      </c>
      <c r="C1207" s="36" t="s">
        <v>19</v>
      </c>
      <c r="D1207" s="36" t="s">
        <v>19</v>
      </c>
    </row>
    <row r="1208" spans="1:4" x14ac:dyDescent="0.25">
      <c r="A1208" s="99">
        <v>45768</v>
      </c>
      <c r="B1208" s="36" t="s">
        <v>19</v>
      </c>
      <c r="C1208" s="36" t="s">
        <v>19</v>
      </c>
      <c r="D1208" s="36" t="s">
        <v>19</v>
      </c>
    </row>
    <row r="1209" spans="1:4" x14ac:dyDescent="0.25">
      <c r="A1209" s="99">
        <v>45769</v>
      </c>
      <c r="B1209" s="36" t="s">
        <v>19</v>
      </c>
      <c r="C1209" t="s">
        <v>32</v>
      </c>
      <c r="D1209" s="36" t="s">
        <v>19</v>
      </c>
    </row>
    <row r="1210" spans="1:4" x14ac:dyDescent="0.25">
      <c r="A1210" s="99">
        <v>45770</v>
      </c>
      <c r="B1210" s="36" t="s">
        <v>19</v>
      </c>
      <c r="C1210" t="s">
        <v>32</v>
      </c>
      <c r="D1210" s="36" t="s">
        <v>19</v>
      </c>
    </row>
    <row r="1211" spans="1:4" x14ac:dyDescent="0.25">
      <c r="A1211" s="99">
        <v>45771</v>
      </c>
      <c r="B1211" s="36" t="s">
        <v>19</v>
      </c>
      <c r="C1211" t="s">
        <v>32</v>
      </c>
      <c r="D1211" s="36" t="s">
        <v>19</v>
      </c>
    </row>
    <row r="1212" spans="1:4" x14ac:dyDescent="0.25">
      <c r="A1212" s="99">
        <v>45772</v>
      </c>
      <c r="B1212" s="36" t="s">
        <v>19</v>
      </c>
      <c r="C1212" t="s">
        <v>32</v>
      </c>
      <c r="D1212" s="36" t="s">
        <v>19</v>
      </c>
    </row>
    <row r="1213" spans="1:4" x14ac:dyDescent="0.25">
      <c r="A1213" s="99">
        <v>45773</v>
      </c>
      <c r="B1213" s="36" t="s">
        <v>19</v>
      </c>
      <c r="C1213" t="s">
        <v>32</v>
      </c>
      <c r="D1213" s="36" t="s">
        <v>19</v>
      </c>
    </row>
    <row r="1214" spans="1:4" x14ac:dyDescent="0.25">
      <c r="A1214" s="99">
        <v>45774</v>
      </c>
      <c r="B1214" s="36" t="s">
        <v>19</v>
      </c>
      <c r="C1214" t="s">
        <v>32</v>
      </c>
      <c r="D1214" s="36" t="s">
        <v>19</v>
      </c>
    </row>
    <row r="1215" spans="1:4" x14ac:dyDescent="0.25">
      <c r="A1215" s="99">
        <v>45775</v>
      </c>
      <c r="B1215" s="36" t="s">
        <v>19</v>
      </c>
      <c r="C1215" t="s">
        <v>32</v>
      </c>
      <c r="D1215" t="s">
        <v>32</v>
      </c>
    </row>
    <row r="1216" spans="1:4" x14ac:dyDescent="0.25">
      <c r="A1216" s="99">
        <v>45776</v>
      </c>
      <c r="B1216" s="36" t="s">
        <v>19</v>
      </c>
      <c r="C1216" t="s">
        <v>32</v>
      </c>
      <c r="D1216" t="s">
        <v>32</v>
      </c>
    </row>
    <row r="1217" spans="1:4" x14ac:dyDescent="0.25">
      <c r="A1217" s="99">
        <v>45777</v>
      </c>
      <c r="B1217" s="36" t="s">
        <v>19</v>
      </c>
      <c r="C1217" t="s">
        <v>32</v>
      </c>
      <c r="D1217" t="s">
        <v>32</v>
      </c>
    </row>
    <row r="1218" spans="1:4" x14ac:dyDescent="0.25">
      <c r="A1218" s="99">
        <v>45778</v>
      </c>
      <c r="B1218" s="36" t="s">
        <v>19</v>
      </c>
      <c r="C1218" t="s">
        <v>32</v>
      </c>
      <c r="D1218" t="s">
        <v>32</v>
      </c>
    </row>
    <row r="1219" spans="1:4" x14ac:dyDescent="0.25">
      <c r="A1219" s="99">
        <v>45779</v>
      </c>
      <c r="B1219" s="36" t="s">
        <v>19</v>
      </c>
      <c r="C1219" t="s">
        <v>32</v>
      </c>
      <c r="D1219" t="s">
        <v>32</v>
      </c>
    </row>
    <row r="1220" spans="1:4" x14ac:dyDescent="0.25">
      <c r="A1220" s="99">
        <v>45780</v>
      </c>
      <c r="B1220" s="36" t="s">
        <v>19</v>
      </c>
      <c r="C1220" t="s">
        <v>32</v>
      </c>
      <c r="D1220" t="s">
        <v>32</v>
      </c>
    </row>
    <row r="1221" spans="1:4" x14ac:dyDescent="0.25">
      <c r="A1221" s="99">
        <v>45781</v>
      </c>
      <c r="B1221" s="36" t="s">
        <v>19</v>
      </c>
      <c r="C1221" t="s">
        <v>32</v>
      </c>
      <c r="D1221" t="s">
        <v>32</v>
      </c>
    </row>
    <row r="1222" spans="1:4" x14ac:dyDescent="0.25">
      <c r="A1222" s="99">
        <v>45782</v>
      </c>
      <c r="B1222" t="s">
        <v>32</v>
      </c>
      <c r="C1222" t="s">
        <v>32</v>
      </c>
      <c r="D1222" t="s">
        <v>32</v>
      </c>
    </row>
    <row r="1223" spans="1:4" x14ac:dyDescent="0.25">
      <c r="A1223" s="99">
        <v>45783</v>
      </c>
      <c r="B1223" t="s">
        <v>32</v>
      </c>
      <c r="C1223" t="s">
        <v>32</v>
      </c>
      <c r="D1223" t="s">
        <v>32</v>
      </c>
    </row>
    <row r="1224" spans="1:4" x14ac:dyDescent="0.25">
      <c r="A1224" s="99">
        <v>45784</v>
      </c>
      <c r="B1224" t="s">
        <v>32</v>
      </c>
      <c r="C1224" t="s">
        <v>32</v>
      </c>
      <c r="D1224" t="s">
        <v>32</v>
      </c>
    </row>
    <row r="1225" spans="1:4" x14ac:dyDescent="0.25">
      <c r="A1225" s="99">
        <v>45785</v>
      </c>
      <c r="B1225" t="s">
        <v>32</v>
      </c>
      <c r="C1225" t="s">
        <v>32</v>
      </c>
      <c r="D1225" t="s">
        <v>32</v>
      </c>
    </row>
    <row r="1226" spans="1:4" x14ac:dyDescent="0.25">
      <c r="A1226" s="99">
        <v>45786</v>
      </c>
      <c r="B1226" t="s">
        <v>32</v>
      </c>
      <c r="C1226" t="s">
        <v>32</v>
      </c>
      <c r="D1226" t="s">
        <v>32</v>
      </c>
    </row>
    <row r="1227" spans="1:4" x14ac:dyDescent="0.25">
      <c r="A1227" s="99">
        <v>45787</v>
      </c>
      <c r="B1227" t="s">
        <v>32</v>
      </c>
      <c r="C1227" t="s">
        <v>32</v>
      </c>
      <c r="D1227" t="s">
        <v>32</v>
      </c>
    </row>
    <row r="1228" spans="1:4" x14ac:dyDescent="0.25">
      <c r="A1228" s="99">
        <v>45788</v>
      </c>
      <c r="B1228" t="s">
        <v>32</v>
      </c>
      <c r="C1228" t="s">
        <v>32</v>
      </c>
      <c r="D1228" t="s">
        <v>32</v>
      </c>
    </row>
    <row r="1229" spans="1:4" x14ac:dyDescent="0.25">
      <c r="A1229" s="99">
        <v>45789</v>
      </c>
      <c r="B1229" t="s">
        <v>32</v>
      </c>
      <c r="C1229" t="s">
        <v>32</v>
      </c>
      <c r="D1229" t="s">
        <v>32</v>
      </c>
    </row>
    <row r="1230" spans="1:4" x14ac:dyDescent="0.25">
      <c r="A1230" s="99">
        <v>45790</v>
      </c>
      <c r="B1230" t="s">
        <v>32</v>
      </c>
      <c r="C1230" t="s">
        <v>32</v>
      </c>
      <c r="D1230" t="s">
        <v>32</v>
      </c>
    </row>
    <row r="1231" spans="1:4" x14ac:dyDescent="0.25">
      <c r="A1231" s="99">
        <v>45791</v>
      </c>
      <c r="B1231" t="s">
        <v>32</v>
      </c>
      <c r="C1231" t="s">
        <v>32</v>
      </c>
      <c r="D1231" t="s">
        <v>32</v>
      </c>
    </row>
    <row r="1232" spans="1:4" x14ac:dyDescent="0.25">
      <c r="A1232" s="99">
        <v>45792</v>
      </c>
      <c r="B1232" t="s">
        <v>32</v>
      </c>
      <c r="C1232" t="s">
        <v>32</v>
      </c>
      <c r="D1232" t="s">
        <v>32</v>
      </c>
    </row>
    <row r="1233" spans="1:4" x14ac:dyDescent="0.25">
      <c r="A1233" s="99">
        <v>45793</v>
      </c>
      <c r="B1233" t="s">
        <v>32</v>
      </c>
      <c r="C1233" t="s">
        <v>32</v>
      </c>
      <c r="D1233" t="s">
        <v>32</v>
      </c>
    </row>
    <row r="1234" spans="1:4" x14ac:dyDescent="0.25">
      <c r="A1234" s="99">
        <v>45794</v>
      </c>
      <c r="B1234" t="s">
        <v>32</v>
      </c>
      <c r="C1234" t="s">
        <v>32</v>
      </c>
      <c r="D1234" t="s">
        <v>32</v>
      </c>
    </row>
    <row r="1235" spans="1:4" x14ac:dyDescent="0.25">
      <c r="A1235" s="99">
        <v>45795</v>
      </c>
      <c r="B1235" t="s">
        <v>32</v>
      </c>
      <c r="C1235" t="s">
        <v>32</v>
      </c>
      <c r="D1235" t="s">
        <v>32</v>
      </c>
    </row>
    <row r="1236" spans="1:4" x14ac:dyDescent="0.25">
      <c r="A1236" s="99">
        <v>45796</v>
      </c>
      <c r="B1236" t="s">
        <v>32</v>
      </c>
      <c r="C1236" t="s">
        <v>32</v>
      </c>
      <c r="D1236" t="s">
        <v>32</v>
      </c>
    </row>
    <row r="1237" spans="1:4" x14ac:dyDescent="0.25">
      <c r="A1237" s="99">
        <v>45797</v>
      </c>
      <c r="B1237" t="s">
        <v>32</v>
      </c>
      <c r="C1237" t="s">
        <v>32</v>
      </c>
      <c r="D1237" t="s">
        <v>32</v>
      </c>
    </row>
    <row r="1238" spans="1:4" x14ac:dyDescent="0.25">
      <c r="A1238" s="99">
        <v>45798</v>
      </c>
      <c r="B1238" t="s">
        <v>32</v>
      </c>
      <c r="C1238" t="s">
        <v>32</v>
      </c>
      <c r="D1238" t="s">
        <v>32</v>
      </c>
    </row>
    <row r="1239" spans="1:4" x14ac:dyDescent="0.25">
      <c r="A1239" s="99">
        <v>45799</v>
      </c>
      <c r="B1239" t="s">
        <v>32</v>
      </c>
      <c r="C1239" t="s">
        <v>32</v>
      </c>
      <c r="D1239" t="s">
        <v>32</v>
      </c>
    </row>
    <row r="1240" spans="1:4" x14ac:dyDescent="0.25">
      <c r="A1240" s="99">
        <v>45800</v>
      </c>
      <c r="B1240" t="s">
        <v>32</v>
      </c>
      <c r="C1240" t="s">
        <v>32</v>
      </c>
      <c r="D1240" t="s">
        <v>32</v>
      </c>
    </row>
    <row r="1241" spans="1:4" x14ac:dyDescent="0.25">
      <c r="A1241" s="99">
        <v>45801</v>
      </c>
      <c r="B1241" t="s">
        <v>32</v>
      </c>
      <c r="C1241" t="s">
        <v>32</v>
      </c>
      <c r="D1241" t="s">
        <v>32</v>
      </c>
    </row>
    <row r="1242" spans="1:4" x14ac:dyDescent="0.25">
      <c r="A1242" s="99">
        <v>45802</v>
      </c>
      <c r="B1242" t="s">
        <v>32</v>
      </c>
      <c r="C1242" t="s">
        <v>32</v>
      </c>
      <c r="D1242" t="s">
        <v>32</v>
      </c>
    </row>
    <row r="1243" spans="1:4" x14ac:dyDescent="0.25">
      <c r="A1243" s="99">
        <v>45803</v>
      </c>
      <c r="B1243" t="s">
        <v>32</v>
      </c>
      <c r="C1243" t="s">
        <v>32</v>
      </c>
      <c r="D1243" t="s">
        <v>32</v>
      </c>
    </row>
    <row r="1244" spans="1:4" x14ac:dyDescent="0.25">
      <c r="A1244" s="99">
        <v>45804</v>
      </c>
      <c r="B1244" t="s">
        <v>32</v>
      </c>
      <c r="C1244" t="s">
        <v>32</v>
      </c>
      <c r="D1244" t="s">
        <v>32</v>
      </c>
    </row>
    <row r="1245" spans="1:4" x14ac:dyDescent="0.25">
      <c r="A1245" s="99">
        <v>45805</v>
      </c>
      <c r="B1245" t="s">
        <v>32</v>
      </c>
      <c r="C1245" t="s">
        <v>32</v>
      </c>
      <c r="D1245" t="s">
        <v>32</v>
      </c>
    </row>
    <row r="1246" spans="1:4" x14ac:dyDescent="0.25">
      <c r="A1246" s="99">
        <v>45806</v>
      </c>
      <c r="B1246" t="s">
        <v>32</v>
      </c>
      <c r="C1246" t="s">
        <v>32</v>
      </c>
      <c r="D1246" t="s">
        <v>32</v>
      </c>
    </row>
    <row r="1247" spans="1:4" x14ac:dyDescent="0.25">
      <c r="A1247" s="99">
        <v>45807</v>
      </c>
      <c r="B1247" s="36" t="s">
        <v>19</v>
      </c>
      <c r="C1247" s="36" t="s">
        <v>19</v>
      </c>
      <c r="D1247" s="36" t="s">
        <v>19</v>
      </c>
    </row>
    <row r="1248" spans="1:4" x14ac:dyDescent="0.25">
      <c r="A1248" s="99">
        <v>45808</v>
      </c>
      <c r="B1248" t="s">
        <v>32</v>
      </c>
      <c r="C1248" t="s">
        <v>32</v>
      </c>
      <c r="D1248" t="s">
        <v>32</v>
      </c>
    </row>
    <row r="1249" spans="1:4" x14ac:dyDescent="0.25">
      <c r="A1249" s="99">
        <v>45809</v>
      </c>
      <c r="B1249" t="s">
        <v>32</v>
      </c>
      <c r="C1249" t="s">
        <v>32</v>
      </c>
      <c r="D1249" t="s">
        <v>32</v>
      </c>
    </row>
    <row r="1250" spans="1:4" x14ac:dyDescent="0.25">
      <c r="A1250" s="99">
        <v>45810</v>
      </c>
      <c r="B1250" t="s">
        <v>32</v>
      </c>
      <c r="C1250" t="s">
        <v>32</v>
      </c>
      <c r="D1250" t="s">
        <v>32</v>
      </c>
    </row>
    <row r="1251" spans="1:4" x14ac:dyDescent="0.25">
      <c r="A1251" s="99">
        <v>45811</v>
      </c>
      <c r="B1251" t="s">
        <v>32</v>
      </c>
      <c r="C1251" t="s">
        <v>32</v>
      </c>
      <c r="D1251" t="s">
        <v>32</v>
      </c>
    </row>
    <row r="1252" spans="1:4" x14ac:dyDescent="0.25">
      <c r="A1252" s="99">
        <v>45812</v>
      </c>
      <c r="B1252" t="s">
        <v>32</v>
      </c>
      <c r="C1252" t="s">
        <v>32</v>
      </c>
      <c r="D1252" t="s">
        <v>32</v>
      </c>
    </row>
    <row r="1253" spans="1:4" x14ac:dyDescent="0.25">
      <c r="A1253" s="99">
        <v>45813</v>
      </c>
      <c r="B1253" t="s">
        <v>32</v>
      </c>
      <c r="C1253" t="s">
        <v>32</v>
      </c>
      <c r="D1253" t="s">
        <v>32</v>
      </c>
    </row>
    <row r="1254" spans="1:4" x14ac:dyDescent="0.25">
      <c r="A1254" s="99">
        <v>45814</v>
      </c>
      <c r="B1254" t="s">
        <v>32</v>
      </c>
      <c r="C1254" t="s">
        <v>32</v>
      </c>
      <c r="D1254" t="s">
        <v>32</v>
      </c>
    </row>
    <row r="1255" spans="1:4" x14ac:dyDescent="0.25">
      <c r="A1255" s="99">
        <v>45815</v>
      </c>
      <c r="B1255" t="s">
        <v>32</v>
      </c>
      <c r="C1255" t="s">
        <v>32</v>
      </c>
      <c r="D1255" t="s">
        <v>32</v>
      </c>
    </row>
    <row r="1256" spans="1:4" x14ac:dyDescent="0.25">
      <c r="A1256" s="99">
        <v>45816</v>
      </c>
      <c r="B1256" t="s">
        <v>32</v>
      </c>
      <c r="C1256" t="s">
        <v>32</v>
      </c>
      <c r="D1256" t="s">
        <v>32</v>
      </c>
    </row>
    <row r="1257" spans="1:4" x14ac:dyDescent="0.25">
      <c r="A1257" s="99">
        <v>45817</v>
      </c>
      <c r="B1257" t="s">
        <v>32</v>
      </c>
      <c r="C1257" t="s">
        <v>32</v>
      </c>
      <c r="D1257" t="s">
        <v>32</v>
      </c>
    </row>
    <row r="1258" spans="1:4" x14ac:dyDescent="0.25">
      <c r="A1258" s="99">
        <v>45818</v>
      </c>
      <c r="B1258" t="s">
        <v>32</v>
      </c>
      <c r="C1258" t="s">
        <v>32</v>
      </c>
      <c r="D1258" t="s">
        <v>32</v>
      </c>
    </row>
    <row r="1259" spans="1:4" x14ac:dyDescent="0.25">
      <c r="A1259" s="99">
        <v>45819</v>
      </c>
      <c r="B1259" t="s">
        <v>32</v>
      </c>
      <c r="C1259" t="s">
        <v>32</v>
      </c>
      <c r="D1259" t="s">
        <v>32</v>
      </c>
    </row>
    <row r="1260" spans="1:4" x14ac:dyDescent="0.25">
      <c r="A1260" s="99">
        <v>45820</v>
      </c>
      <c r="B1260" t="s">
        <v>32</v>
      </c>
      <c r="C1260" t="s">
        <v>32</v>
      </c>
      <c r="D1260" t="s">
        <v>32</v>
      </c>
    </row>
    <row r="1261" spans="1:4" x14ac:dyDescent="0.25">
      <c r="A1261" s="99">
        <v>45821</v>
      </c>
      <c r="B1261" t="s">
        <v>32</v>
      </c>
      <c r="C1261" t="s">
        <v>32</v>
      </c>
      <c r="D1261" t="s">
        <v>32</v>
      </c>
    </row>
    <row r="1262" spans="1:4" x14ac:dyDescent="0.25">
      <c r="A1262" s="99">
        <v>45822</v>
      </c>
      <c r="B1262" t="s">
        <v>32</v>
      </c>
      <c r="C1262" t="s">
        <v>32</v>
      </c>
      <c r="D1262" t="s">
        <v>32</v>
      </c>
    </row>
    <row r="1263" spans="1:4" x14ac:dyDescent="0.25">
      <c r="A1263" s="99">
        <v>45823</v>
      </c>
      <c r="B1263" t="s">
        <v>32</v>
      </c>
      <c r="C1263" t="s">
        <v>32</v>
      </c>
      <c r="D1263" t="s">
        <v>32</v>
      </c>
    </row>
    <row r="1264" spans="1:4" x14ac:dyDescent="0.25">
      <c r="A1264" s="99">
        <v>45824</v>
      </c>
      <c r="B1264" t="s">
        <v>32</v>
      </c>
      <c r="C1264" t="s">
        <v>32</v>
      </c>
      <c r="D1264" t="s">
        <v>32</v>
      </c>
    </row>
    <row r="1265" spans="1:4" x14ac:dyDescent="0.25">
      <c r="A1265" s="99">
        <v>45825</v>
      </c>
      <c r="B1265" t="s">
        <v>32</v>
      </c>
      <c r="C1265" t="s">
        <v>32</v>
      </c>
      <c r="D1265" t="s">
        <v>32</v>
      </c>
    </row>
    <row r="1266" spans="1:4" x14ac:dyDescent="0.25">
      <c r="A1266" s="99">
        <v>45826</v>
      </c>
      <c r="B1266" t="s">
        <v>32</v>
      </c>
      <c r="C1266" t="s">
        <v>32</v>
      </c>
      <c r="D1266" t="s">
        <v>32</v>
      </c>
    </row>
    <row r="1267" spans="1:4" x14ac:dyDescent="0.25">
      <c r="A1267" s="99">
        <v>45827</v>
      </c>
      <c r="B1267" t="s">
        <v>32</v>
      </c>
      <c r="C1267" t="s">
        <v>32</v>
      </c>
      <c r="D1267" t="s">
        <v>32</v>
      </c>
    </row>
    <row r="1268" spans="1:4" x14ac:dyDescent="0.25">
      <c r="A1268" s="99">
        <v>45828</v>
      </c>
      <c r="B1268" t="s">
        <v>32</v>
      </c>
      <c r="C1268" t="s">
        <v>32</v>
      </c>
      <c r="D1268" t="s">
        <v>32</v>
      </c>
    </row>
    <row r="1269" spans="1:4" x14ac:dyDescent="0.25">
      <c r="A1269" s="99">
        <v>45829</v>
      </c>
      <c r="B1269" t="s">
        <v>32</v>
      </c>
      <c r="C1269" t="s">
        <v>32</v>
      </c>
      <c r="D1269" t="s">
        <v>32</v>
      </c>
    </row>
    <row r="1270" spans="1:4" x14ac:dyDescent="0.25">
      <c r="A1270" s="99">
        <v>45830</v>
      </c>
      <c r="B1270" t="s">
        <v>32</v>
      </c>
      <c r="C1270" t="s">
        <v>32</v>
      </c>
      <c r="D1270" t="s">
        <v>32</v>
      </c>
    </row>
    <row r="1271" spans="1:4" x14ac:dyDescent="0.25">
      <c r="A1271" s="99">
        <v>45831</v>
      </c>
      <c r="B1271" t="s">
        <v>32</v>
      </c>
      <c r="C1271" t="s">
        <v>32</v>
      </c>
      <c r="D1271" t="s">
        <v>32</v>
      </c>
    </row>
    <row r="1272" spans="1:4" x14ac:dyDescent="0.25">
      <c r="A1272" s="99">
        <v>45832</v>
      </c>
      <c r="B1272" t="s">
        <v>32</v>
      </c>
      <c r="C1272" t="s">
        <v>32</v>
      </c>
      <c r="D1272" t="s">
        <v>32</v>
      </c>
    </row>
    <row r="1273" spans="1:4" x14ac:dyDescent="0.25">
      <c r="A1273" s="99">
        <v>45833</v>
      </c>
      <c r="B1273" t="s">
        <v>32</v>
      </c>
      <c r="C1273" t="s">
        <v>32</v>
      </c>
      <c r="D1273" t="s">
        <v>32</v>
      </c>
    </row>
    <row r="1274" spans="1:4" x14ac:dyDescent="0.25">
      <c r="A1274" s="99">
        <v>45834</v>
      </c>
      <c r="B1274" t="s">
        <v>32</v>
      </c>
      <c r="C1274" t="s">
        <v>32</v>
      </c>
      <c r="D1274" t="s">
        <v>32</v>
      </c>
    </row>
    <row r="1275" spans="1:4" x14ac:dyDescent="0.25">
      <c r="A1275" s="99">
        <v>45835</v>
      </c>
      <c r="B1275" t="s">
        <v>32</v>
      </c>
      <c r="C1275" t="s">
        <v>32</v>
      </c>
      <c r="D1275" t="s">
        <v>32</v>
      </c>
    </row>
    <row r="1276" spans="1:4" x14ac:dyDescent="0.25">
      <c r="A1276" s="99">
        <v>45836</v>
      </c>
      <c r="B1276" t="s">
        <v>32</v>
      </c>
      <c r="C1276" t="s">
        <v>32</v>
      </c>
      <c r="D1276" t="s">
        <v>32</v>
      </c>
    </row>
    <row r="1277" spans="1:4" x14ac:dyDescent="0.25">
      <c r="A1277" s="99">
        <v>45837</v>
      </c>
      <c r="B1277" t="s">
        <v>32</v>
      </c>
      <c r="C1277" t="s">
        <v>32</v>
      </c>
      <c r="D1277" t="s">
        <v>32</v>
      </c>
    </row>
    <row r="1278" spans="1:4" x14ac:dyDescent="0.25">
      <c r="A1278" s="99">
        <v>45838</v>
      </c>
      <c r="B1278" t="s">
        <v>32</v>
      </c>
      <c r="C1278" t="s">
        <v>32</v>
      </c>
      <c r="D1278" t="s">
        <v>32</v>
      </c>
    </row>
    <row r="1279" spans="1:4" x14ac:dyDescent="0.25">
      <c r="A1279" s="99">
        <v>45839</v>
      </c>
      <c r="B1279" t="s">
        <v>32</v>
      </c>
      <c r="C1279" t="s">
        <v>32</v>
      </c>
      <c r="D1279" t="s">
        <v>32</v>
      </c>
    </row>
    <row r="1280" spans="1:4" x14ac:dyDescent="0.25">
      <c r="A1280" s="99">
        <v>45840</v>
      </c>
      <c r="B1280" t="s">
        <v>32</v>
      </c>
      <c r="C1280" t="s">
        <v>32</v>
      </c>
      <c r="D1280" t="s">
        <v>32</v>
      </c>
    </row>
    <row r="1281" spans="1:4" x14ac:dyDescent="0.25">
      <c r="A1281" s="99">
        <v>45841</v>
      </c>
      <c r="B1281" t="s">
        <v>32</v>
      </c>
      <c r="C1281" t="s">
        <v>32</v>
      </c>
      <c r="D1281" t="s">
        <v>32</v>
      </c>
    </row>
    <row r="1282" spans="1:4" x14ac:dyDescent="0.25">
      <c r="A1282" s="99">
        <v>45842</v>
      </c>
      <c r="B1282" t="s">
        <v>32</v>
      </c>
      <c r="C1282" t="s">
        <v>32</v>
      </c>
      <c r="D1282" t="s">
        <v>32</v>
      </c>
    </row>
    <row r="1283" spans="1:4" x14ac:dyDescent="0.25">
      <c r="A1283" s="99">
        <v>45843</v>
      </c>
      <c r="B1283" s="36" t="s">
        <v>19</v>
      </c>
      <c r="C1283" s="36" t="s">
        <v>19</v>
      </c>
      <c r="D1283" s="36" t="s">
        <v>19</v>
      </c>
    </row>
    <row r="1284" spans="1:4" x14ac:dyDescent="0.25">
      <c r="A1284" s="99">
        <v>45844</v>
      </c>
      <c r="B1284" s="36" t="s">
        <v>19</v>
      </c>
      <c r="C1284" s="36" t="s">
        <v>19</v>
      </c>
      <c r="D1284" s="36" t="s">
        <v>19</v>
      </c>
    </row>
    <row r="1285" spans="1:4" x14ac:dyDescent="0.25">
      <c r="A1285" s="99">
        <v>45845</v>
      </c>
      <c r="B1285" s="36" t="s">
        <v>19</v>
      </c>
      <c r="C1285" s="36" t="s">
        <v>19</v>
      </c>
      <c r="D1285" s="36" t="s">
        <v>19</v>
      </c>
    </row>
    <row r="1286" spans="1:4" x14ac:dyDescent="0.25">
      <c r="A1286" s="99">
        <v>45846</v>
      </c>
      <c r="B1286" s="36" t="s">
        <v>19</v>
      </c>
      <c r="C1286" s="36" t="s">
        <v>19</v>
      </c>
      <c r="D1286" s="36" t="s">
        <v>19</v>
      </c>
    </row>
    <row r="1287" spans="1:4" x14ac:dyDescent="0.25">
      <c r="A1287" s="99">
        <v>45847</v>
      </c>
      <c r="B1287" s="36" t="s">
        <v>19</v>
      </c>
      <c r="C1287" s="36" t="s">
        <v>19</v>
      </c>
      <c r="D1287" s="36" t="s">
        <v>19</v>
      </c>
    </row>
    <row r="1288" spans="1:4" x14ac:dyDescent="0.25">
      <c r="A1288" s="99">
        <v>45848</v>
      </c>
      <c r="B1288" s="36" t="s">
        <v>19</v>
      </c>
      <c r="C1288" s="36" t="s">
        <v>19</v>
      </c>
      <c r="D1288" s="36" t="s">
        <v>19</v>
      </c>
    </row>
    <row r="1289" spans="1:4" x14ac:dyDescent="0.25">
      <c r="A1289" s="99">
        <v>45849</v>
      </c>
      <c r="B1289" s="36" t="s">
        <v>19</v>
      </c>
      <c r="C1289" s="36" t="s">
        <v>19</v>
      </c>
      <c r="D1289" s="36" t="s">
        <v>19</v>
      </c>
    </row>
    <row r="1290" spans="1:4" x14ac:dyDescent="0.25">
      <c r="A1290" s="99">
        <v>45850</v>
      </c>
      <c r="B1290" s="36" t="s">
        <v>19</v>
      </c>
      <c r="C1290" s="36" t="s">
        <v>19</v>
      </c>
      <c r="D1290" s="36" t="s">
        <v>19</v>
      </c>
    </row>
    <row r="1291" spans="1:4" x14ac:dyDescent="0.25">
      <c r="A1291" s="99">
        <v>45851</v>
      </c>
      <c r="B1291" s="36" t="s">
        <v>19</v>
      </c>
      <c r="C1291" s="36" t="s">
        <v>19</v>
      </c>
      <c r="D1291" s="36" t="s">
        <v>19</v>
      </c>
    </row>
    <row r="1292" spans="1:4" x14ac:dyDescent="0.25">
      <c r="A1292" s="99">
        <v>45852</v>
      </c>
      <c r="B1292" s="36" t="s">
        <v>19</v>
      </c>
      <c r="C1292" s="36" t="s">
        <v>19</v>
      </c>
      <c r="D1292" s="36" t="s">
        <v>19</v>
      </c>
    </row>
    <row r="1293" spans="1:4" x14ac:dyDescent="0.25">
      <c r="A1293" s="99">
        <v>45853</v>
      </c>
      <c r="B1293" s="36" t="s">
        <v>19</v>
      </c>
      <c r="C1293" s="36" t="s">
        <v>19</v>
      </c>
      <c r="D1293" s="36" t="s">
        <v>19</v>
      </c>
    </row>
    <row r="1294" spans="1:4" x14ac:dyDescent="0.25">
      <c r="A1294" s="99">
        <v>45854</v>
      </c>
      <c r="B1294" s="36" t="s">
        <v>19</v>
      </c>
      <c r="C1294" s="36" t="s">
        <v>19</v>
      </c>
      <c r="D1294" s="36" t="s">
        <v>19</v>
      </c>
    </row>
    <row r="1295" spans="1:4" x14ac:dyDescent="0.25">
      <c r="A1295" s="99">
        <v>45855</v>
      </c>
      <c r="B1295" s="36" t="s">
        <v>19</v>
      </c>
      <c r="C1295" s="36" t="s">
        <v>19</v>
      </c>
      <c r="D1295" s="36" t="s">
        <v>19</v>
      </c>
    </row>
    <row r="1296" spans="1:4" x14ac:dyDescent="0.25">
      <c r="A1296" s="99">
        <v>45856</v>
      </c>
      <c r="B1296" s="36" t="s">
        <v>19</v>
      </c>
      <c r="C1296" s="36" t="s">
        <v>19</v>
      </c>
      <c r="D1296" s="36" t="s">
        <v>19</v>
      </c>
    </row>
    <row r="1297" spans="1:4" x14ac:dyDescent="0.25">
      <c r="A1297" s="99">
        <v>45857</v>
      </c>
      <c r="B1297" s="36" t="s">
        <v>19</v>
      </c>
      <c r="C1297" s="36" t="s">
        <v>19</v>
      </c>
      <c r="D1297" s="36" t="s">
        <v>19</v>
      </c>
    </row>
    <row r="1298" spans="1:4" x14ac:dyDescent="0.25">
      <c r="A1298" s="99">
        <v>45858</v>
      </c>
      <c r="B1298" s="36" t="s">
        <v>19</v>
      </c>
      <c r="C1298" s="36" t="s">
        <v>19</v>
      </c>
      <c r="D1298" s="36" t="s">
        <v>19</v>
      </c>
    </row>
    <row r="1299" spans="1:4" x14ac:dyDescent="0.25">
      <c r="A1299" s="99">
        <v>45859</v>
      </c>
      <c r="B1299" s="36" t="s">
        <v>19</v>
      </c>
      <c r="C1299" s="36" t="s">
        <v>19</v>
      </c>
      <c r="D1299" s="36" t="s">
        <v>19</v>
      </c>
    </row>
    <row r="1300" spans="1:4" x14ac:dyDescent="0.25">
      <c r="A1300" s="99">
        <v>45860</v>
      </c>
      <c r="B1300" s="36" t="s">
        <v>19</v>
      </c>
      <c r="C1300" s="36" t="s">
        <v>19</v>
      </c>
      <c r="D1300" s="36" t="s">
        <v>19</v>
      </c>
    </row>
    <row r="1301" spans="1:4" x14ac:dyDescent="0.25">
      <c r="A1301" s="99">
        <v>45861</v>
      </c>
      <c r="B1301" s="36" t="s">
        <v>19</v>
      </c>
      <c r="C1301" s="36" t="s">
        <v>19</v>
      </c>
      <c r="D1301" s="36" t="s">
        <v>19</v>
      </c>
    </row>
    <row r="1302" spans="1:4" x14ac:dyDescent="0.25">
      <c r="A1302" s="99">
        <v>45862</v>
      </c>
      <c r="B1302" s="36" t="s">
        <v>19</v>
      </c>
      <c r="C1302" s="36" t="s">
        <v>19</v>
      </c>
      <c r="D1302" s="36" t="s">
        <v>19</v>
      </c>
    </row>
    <row r="1303" spans="1:4" x14ac:dyDescent="0.25">
      <c r="A1303" s="99">
        <v>45863</v>
      </c>
      <c r="B1303" s="36" t="s">
        <v>19</v>
      </c>
      <c r="C1303" s="36" t="s">
        <v>19</v>
      </c>
      <c r="D1303" s="36" t="s">
        <v>19</v>
      </c>
    </row>
    <row r="1304" spans="1:4" x14ac:dyDescent="0.25">
      <c r="A1304" s="99">
        <v>45864</v>
      </c>
      <c r="B1304" s="36" t="s">
        <v>19</v>
      </c>
      <c r="C1304" s="36" t="s">
        <v>19</v>
      </c>
      <c r="D1304" s="36" t="s">
        <v>19</v>
      </c>
    </row>
    <row r="1305" spans="1:4" x14ac:dyDescent="0.25">
      <c r="A1305" s="99">
        <v>45865</v>
      </c>
      <c r="B1305" s="36" t="s">
        <v>19</v>
      </c>
      <c r="C1305" s="36" t="s">
        <v>19</v>
      </c>
      <c r="D1305" s="36" t="s">
        <v>19</v>
      </c>
    </row>
    <row r="1306" spans="1:4" x14ac:dyDescent="0.25">
      <c r="A1306" s="99">
        <v>45866</v>
      </c>
      <c r="B1306" s="36" t="s">
        <v>19</v>
      </c>
      <c r="C1306" s="36" t="s">
        <v>19</v>
      </c>
      <c r="D1306" s="36" t="s">
        <v>19</v>
      </c>
    </row>
    <row r="1307" spans="1:4" x14ac:dyDescent="0.25">
      <c r="A1307" s="99">
        <v>45867</v>
      </c>
      <c r="B1307" s="36" t="s">
        <v>19</v>
      </c>
      <c r="C1307" s="36" t="s">
        <v>19</v>
      </c>
      <c r="D1307" s="36" t="s">
        <v>19</v>
      </c>
    </row>
    <row r="1308" spans="1:4" x14ac:dyDescent="0.25">
      <c r="A1308" s="99">
        <v>45868</v>
      </c>
      <c r="B1308" s="36" t="s">
        <v>19</v>
      </c>
      <c r="C1308" s="36" t="s">
        <v>19</v>
      </c>
      <c r="D1308" s="36" t="s">
        <v>19</v>
      </c>
    </row>
    <row r="1309" spans="1:4" x14ac:dyDescent="0.25">
      <c r="A1309" s="99">
        <v>45869</v>
      </c>
      <c r="B1309" s="36" t="s">
        <v>19</v>
      </c>
      <c r="C1309" s="36" t="s">
        <v>19</v>
      </c>
      <c r="D1309" s="36" t="s">
        <v>19</v>
      </c>
    </row>
    <row r="1310" spans="1:4" x14ac:dyDescent="0.25">
      <c r="A1310" s="99">
        <v>45870</v>
      </c>
      <c r="B1310" s="36" t="s">
        <v>19</v>
      </c>
      <c r="C1310" s="36" t="s">
        <v>19</v>
      </c>
      <c r="D1310" s="36" t="s">
        <v>19</v>
      </c>
    </row>
    <row r="1311" spans="1:4" x14ac:dyDescent="0.25">
      <c r="A1311" s="99">
        <v>45871</v>
      </c>
      <c r="B1311" s="36" t="s">
        <v>19</v>
      </c>
      <c r="C1311" s="36" t="s">
        <v>19</v>
      </c>
      <c r="D1311" s="36" t="s">
        <v>19</v>
      </c>
    </row>
    <row r="1312" spans="1:4" x14ac:dyDescent="0.25">
      <c r="A1312" s="99">
        <v>45872</v>
      </c>
      <c r="B1312" s="36" t="s">
        <v>19</v>
      </c>
      <c r="C1312" s="36" t="s">
        <v>19</v>
      </c>
      <c r="D1312" s="36" t="s">
        <v>19</v>
      </c>
    </row>
    <row r="1313" spans="1:4" x14ac:dyDescent="0.25">
      <c r="A1313" s="99">
        <v>45873</v>
      </c>
      <c r="B1313" s="36" t="s">
        <v>19</v>
      </c>
      <c r="C1313" s="36" t="s">
        <v>19</v>
      </c>
      <c r="D1313" s="36" t="s">
        <v>19</v>
      </c>
    </row>
    <row r="1314" spans="1:4" x14ac:dyDescent="0.25">
      <c r="A1314" s="99">
        <v>45874</v>
      </c>
      <c r="B1314" s="36" t="s">
        <v>19</v>
      </c>
      <c r="C1314" s="36" t="s">
        <v>19</v>
      </c>
      <c r="D1314" s="36" t="s">
        <v>19</v>
      </c>
    </row>
    <row r="1315" spans="1:4" x14ac:dyDescent="0.25">
      <c r="A1315" s="99">
        <v>45875</v>
      </c>
      <c r="B1315" s="36" t="s">
        <v>19</v>
      </c>
      <c r="C1315" s="36" t="s">
        <v>19</v>
      </c>
      <c r="D1315" s="36" t="s">
        <v>19</v>
      </c>
    </row>
    <row r="1316" spans="1:4" x14ac:dyDescent="0.25">
      <c r="A1316" s="99">
        <v>45876</v>
      </c>
      <c r="B1316" s="36" t="s">
        <v>19</v>
      </c>
      <c r="C1316" s="36" t="s">
        <v>19</v>
      </c>
      <c r="D1316" s="36" t="s">
        <v>19</v>
      </c>
    </row>
    <row r="1317" spans="1:4" x14ac:dyDescent="0.25">
      <c r="A1317" s="99">
        <v>45877</v>
      </c>
      <c r="B1317" s="36" t="s">
        <v>19</v>
      </c>
      <c r="C1317" s="36" t="s">
        <v>19</v>
      </c>
      <c r="D1317" s="36" t="s">
        <v>19</v>
      </c>
    </row>
    <row r="1318" spans="1:4" x14ac:dyDescent="0.25">
      <c r="A1318" s="99">
        <v>45878</v>
      </c>
      <c r="B1318" s="36" t="s">
        <v>19</v>
      </c>
      <c r="C1318" s="36" t="s">
        <v>19</v>
      </c>
      <c r="D1318" s="36" t="s">
        <v>19</v>
      </c>
    </row>
    <row r="1319" spans="1:4" x14ac:dyDescent="0.25">
      <c r="A1319" s="99">
        <v>45879</v>
      </c>
      <c r="B1319" s="36" t="s">
        <v>19</v>
      </c>
      <c r="C1319" s="36" t="s">
        <v>19</v>
      </c>
      <c r="D1319" s="36" t="s">
        <v>19</v>
      </c>
    </row>
    <row r="1320" spans="1:4" x14ac:dyDescent="0.25">
      <c r="A1320" s="99">
        <v>45880</v>
      </c>
      <c r="B1320" s="36" t="s">
        <v>19</v>
      </c>
      <c r="C1320" s="36" t="s">
        <v>19</v>
      </c>
      <c r="D1320" s="36" t="s">
        <v>19</v>
      </c>
    </row>
    <row r="1321" spans="1:4" x14ac:dyDescent="0.25">
      <c r="A1321" s="99">
        <v>45881</v>
      </c>
      <c r="B1321" s="36" t="s">
        <v>19</v>
      </c>
      <c r="C1321" s="36" t="s">
        <v>19</v>
      </c>
      <c r="D1321" s="36" t="s">
        <v>19</v>
      </c>
    </row>
    <row r="1322" spans="1:4" x14ac:dyDescent="0.25">
      <c r="A1322" s="99">
        <v>45882</v>
      </c>
      <c r="B1322" s="36" t="s">
        <v>19</v>
      </c>
      <c r="C1322" s="36" t="s">
        <v>19</v>
      </c>
      <c r="D1322" s="36" t="s">
        <v>19</v>
      </c>
    </row>
    <row r="1323" spans="1:4" x14ac:dyDescent="0.25">
      <c r="A1323" s="99">
        <v>45883</v>
      </c>
      <c r="B1323" s="36" t="s">
        <v>19</v>
      </c>
      <c r="C1323" s="36" t="s">
        <v>19</v>
      </c>
      <c r="D1323" s="36" t="s">
        <v>19</v>
      </c>
    </row>
    <row r="1324" spans="1:4" x14ac:dyDescent="0.25">
      <c r="A1324" s="99">
        <v>45884</v>
      </c>
      <c r="B1324" s="36" t="s">
        <v>19</v>
      </c>
      <c r="C1324" s="36" t="s">
        <v>19</v>
      </c>
      <c r="D1324" s="36" t="s">
        <v>19</v>
      </c>
    </row>
    <row r="1325" spans="1:4" x14ac:dyDescent="0.25">
      <c r="A1325" s="99">
        <v>45885</v>
      </c>
      <c r="B1325" s="36" t="s">
        <v>19</v>
      </c>
      <c r="C1325" s="36" t="s">
        <v>19</v>
      </c>
      <c r="D1325" s="36" t="s">
        <v>19</v>
      </c>
    </row>
    <row r="1326" spans="1:4" x14ac:dyDescent="0.25">
      <c r="A1326" s="99">
        <v>45886</v>
      </c>
      <c r="B1326" s="36" t="s">
        <v>19</v>
      </c>
      <c r="C1326" s="36" t="s">
        <v>19</v>
      </c>
      <c r="D1326" s="36" t="s">
        <v>19</v>
      </c>
    </row>
    <row r="1327" spans="1:4" x14ac:dyDescent="0.25">
      <c r="A1327" s="99">
        <v>45887</v>
      </c>
      <c r="B1327" s="36" t="s">
        <v>19</v>
      </c>
      <c r="C1327" s="36" t="s">
        <v>19</v>
      </c>
      <c r="D1327" s="36" t="s">
        <v>19</v>
      </c>
    </row>
    <row r="1328" spans="1:4" x14ac:dyDescent="0.25">
      <c r="A1328" s="99">
        <v>45888</v>
      </c>
      <c r="B1328" s="36" t="s">
        <v>19</v>
      </c>
      <c r="C1328" s="36" t="s">
        <v>19</v>
      </c>
      <c r="D1328" s="36" t="s">
        <v>19</v>
      </c>
    </row>
    <row r="1329" spans="1:4" x14ac:dyDescent="0.25">
      <c r="A1329" s="99">
        <v>45889</v>
      </c>
      <c r="B1329" s="36" t="s">
        <v>19</v>
      </c>
      <c r="C1329" s="36" t="s">
        <v>19</v>
      </c>
      <c r="D1329" s="36" t="s">
        <v>19</v>
      </c>
    </row>
    <row r="1330" spans="1:4" x14ac:dyDescent="0.25">
      <c r="A1330" s="99">
        <v>45890</v>
      </c>
      <c r="B1330" s="36" t="s">
        <v>19</v>
      </c>
      <c r="C1330" s="36" t="s">
        <v>19</v>
      </c>
      <c r="D1330" s="36" t="s">
        <v>19</v>
      </c>
    </row>
    <row r="1331" spans="1:4" x14ac:dyDescent="0.25">
      <c r="A1331" s="99">
        <v>45891</v>
      </c>
      <c r="B1331" s="36" t="s">
        <v>19</v>
      </c>
      <c r="C1331" s="36" t="s">
        <v>19</v>
      </c>
      <c r="D1331" s="36" t="s">
        <v>19</v>
      </c>
    </row>
    <row r="1332" spans="1:4" x14ac:dyDescent="0.25">
      <c r="A1332" s="99">
        <v>45892</v>
      </c>
      <c r="B1332" s="36" t="s">
        <v>19</v>
      </c>
      <c r="C1332" s="36" t="s">
        <v>19</v>
      </c>
      <c r="D1332" s="36" t="s">
        <v>19</v>
      </c>
    </row>
    <row r="1333" spans="1:4" x14ac:dyDescent="0.25">
      <c r="A1333" s="99">
        <v>45893</v>
      </c>
      <c r="B1333" s="36" t="s">
        <v>19</v>
      </c>
      <c r="C1333" s="36" t="s">
        <v>19</v>
      </c>
      <c r="D1333" s="36" t="s">
        <v>19</v>
      </c>
    </row>
    <row r="1334" spans="1:4" x14ac:dyDescent="0.25">
      <c r="A1334" s="99">
        <v>45894</v>
      </c>
      <c r="B1334" s="36" t="s">
        <v>19</v>
      </c>
      <c r="C1334" s="36" t="s">
        <v>19</v>
      </c>
      <c r="D1334" s="36" t="s">
        <v>19</v>
      </c>
    </row>
    <row r="1335" spans="1:4" x14ac:dyDescent="0.25">
      <c r="A1335" s="99">
        <v>45895</v>
      </c>
      <c r="B1335" s="36" t="s">
        <v>19</v>
      </c>
      <c r="C1335" s="36" t="s">
        <v>19</v>
      </c>
      <c r="D1335" s="36" t="s">
        <v>19</v>
      </c>
    </row>
    <row r="1336" spans="1:4" x14ac:dyDescent="0.25">
      <c r="A1336" s="99">
        <v>45896</v>
      </c>
      <c r="B1336" s="36" t="s">
        <v>19</v>
      </c>
      <c r="C1336" s="36" t="s">
        <v>19</v>
      </c>
      <c r="D1336" s="36" t="s">
        <v>19</v>
      </c>
    </row>
    <row r="1337" spans="1:4" x14ac:dyDescent="0.25">
      <c r="A1337" s="99">
        <v>45897</v>
      </c>
      <c r="B1337" s="36" t="s">
        <v>19</v>
      </c>
      <c r="C1337" s="36" t="s">
        <v>19</v>
      </c>
      <c r="D1337" s="36" t="s">
        <v>19</v>
      </c>
    </row>
    <row r="1338" spans="1:4" x14ac:dyDescent="0.25">
      <c r="A1338" s="99">
        <v>45898</v>
      </c>
      <c r="B1338" s="36" t="s">
        <v>19</v>
      </c>
      <c r="C1338" s="36" t="s">
        <v>19</v>
      </c>
      <c r="D1338" s="36" t="s">
        <v>19</v>
      </c>
    </row>
    <row r="1339" spans="1:4" x14ac:dyDescent="0.25">
      <c r="A1339" s="99">
        <v>45899</v>
      </c>
      <c r="B1339" s="36" t="s">
        <v>19</v>
      </c>
      <c r="C1339" s="36" t="s">
        <v>19</v>
      </c>
      <c r="D1339" s="36" t="s">
        <v>19</v>
      </c>
    </row>
    <row r="1340" spans="1:4" x14ac:dyDescent="0.25">
      <c r="A1340" s="99">
        <v>45900</v>
      </c>
      <c r="B1340" s="36" t="s">
        <v>19</v>
      </c>
      <c r="C1340" s="36" t="s">
        <v>19</v>
      </c>
      <c r="D1340" s="36" t="s">
        <v>19</v>
      </c>
    </row>
    <row r="1341" spans="1:4" x14ac:dyDescent="0.25">
      <c r="A1341" s="99">
        <v>45901</v>
      </c>
      <c r="B1341" t="s">
        <v>32</v>
      </c>
      <c r="C1341" t="s">
        <v>32</v>
      </c>
      <c r="D1341" t="s">
        <v>32</v>
      </c>
    </row>
    <row r="1342" spans="1:4" x14ac:dyDescent="0.25">
      <c r="A1342" s="99">
        <v>45902</v>
      </c>
      <c r="B1342" t="s">
        <v>32</v>
      </c>
      <c r="C1342" t="s">
        <v>32</v>
      </c>
      <c r="D1342" t="s">
        <v>32</v>
      </c>
    </row>
    <row r="1343" spans="1:4" x14ac:dyDescent="0.25">
      <c r="A1343" s="99">
        <v>45903</v>
      </c>
      <c r="B1343" t="s">
        <v>32</v>
      </c>
      <c r="C1343" t="s">
        <v>32</v>
      </c>
      <c r="D1343" t="s">
        <v>32</v>
      </c>
    </row>
    <row r="1344" spans="1:4" x14ac:dyDescent="0.25">
      <c r="A1344" s="99">
        <v>45904</v>
      </c>
      <c r="B1344" t="s">
        <v>32</v>
      </c>
      <c r="C1344" t="s">
        <v>32</v>
      </c>
      <c r="D1344" t="s">
        <v>32</v>
      </c>
    </row>
    <row r="1345" spans="1:4" x14ac:dyDescent="0.25">
      <c r="A1345" s="99">
        <v>45905</v>
      </c>
      <c r="B1345" t="s">
        <v>32</v>
      </c>
      <c r="C1345" t="s">
        <v>32</v>
      </c>
      <c r="D1345" t="s">
        <v>32</v>
      </c>
    </row>
    <row r="1346" spans="1:4" x14ac:dyDescent="0.25">
      <c r="A1346" s="99">
        <v>45906</v>
      </c>
      <c r="B1346" t="s">
        <v>32</v>
      </c>
      <c r="C1346" t="s">
        <v>32</v>
      </c>
      <c r="D1346" t="s">
        <v>32</v>
      </c>
    </row>
    <row r="1347" spans="1:4" x14ac:dyDescent="0.25">
      <c r="A1347" s="99">
        <v>45907</v>
      </c>
      <c r="B1347" t="s">
        <v>32</v>
      </c>
      <c r="C1347" t="s">
        <v>32</v>
      </c>
      <c r="D1347" t="s">
        <v>32</v>
      </c>
    </row>
    <row r="1348" spans="1:4" x14ac:dyDescent="0.25">
      <c r="A1348" s="99">
        <v>45908</v>
      </c>
      <c r="B1348" t="s">
        <v>32</v>
      </c>
      <c r="C1348" t="s">
        <v>32</v>
      </c>
      <c r="D1348" t="s">
        <v>32</v>
      </c>
    </row>
    <row r="1349" spans="1:4" x14ac:dyDescent="0.25">
      <c r="A1349" s="99">
        <v>45909</v>
      </c>
      <c r="B1349" t="s">
        <v>32</v>
      </c>
      <c r="C1349" t="s">
        <v>32</v>
      </c>
      <c r="D1349" t="s">
        <v>32</v>
      </c>
    </row>
    <row r="1350" spans="1:4" x14ac:dyDescent="0.25">
      <c r="A1350" s="99">
        <v>45910</v>
      </c>
      <c r="B1350" t="s">
        <v>32</v>
      </c>
      <c r="C1350" t="s">
        <v>32</v>
      </c>
      <c r="D1350" t="s">
        <v>32</v>
      </c>
    </row>
    <row r="1351" spans="1:4" x14ac:dyDescent="0.25">
      <c r="A1351" s="99">
        <v>45911</v>
      </c>
      <c r="B1351" t="s">
        <v>32</v>
      </c>
      <c r="C1351" t="s">
        <v>32</v>
      </c>
      <c r="D1351" t="s">
        <v>32</v>
      </c>
    </row>
    <row r="1352" spans="1:4" x14ac:dyDescent="0.25">
      <c r="A1352" s="99">
        <v>45912</v>
      </c>
      <c r="B1352" t="s">
        <v>32</v>
      </c>
      <c r="C1352" t="s">
        <v>32</v>
      </c>
      <c r="D1352" t="s">
        <v>32</v>
      </c>
    </row>
    <row r="1353" spans="1:4" x14ac:dyDescent="0.25">
      <c r="A1353" s="99">
        <v>45913</v>
      </c>
      <c r="B1353" t="s">
        <v>32</v>
      </c>
      <c r="C1353" t="s">
        <v>32</v>
      </c>
      <c r="D1353" t="s">
        <v>32</v>
      </c>
    </row>
    <row r="1354" spans="1:4" x14ac:dyDescent="0.25">
      <c r="A1354" s="99">
        <v>45914</v>
      </c>
      <c r="B1354" t="s">
        <v>32</v>
      </c>
      <c r="C1354" t="s">
        <v>32</v>
      </c>
      <c r="D1354" t="s">
        <v>32</v>
      </c>
    </row>
    <row r="1355" spans="1:4" x14ac:dyDescent="0.25">
      <c r="A1355" s="99">
        <v>45915</v>
      </c>
      <c r="B1355" t="s">
        <v>32</v>
      </c>
      <c r="C1355" t="s">
        <v>32</v>
      </c>
      <c r="D1355" t="s">
        <v>32</v>
      </c>
    </row>
    <row r="1356" spans="1:4" x14ac:dyDescent="0.25">
      <c r="A1356" s="99">
        <v>45916</v>
      </c>
      <c r="B1356" t="s">
        <v>32</v>
      </c>
      <c r="C1356" t="s">
        <v>32</v>
      </c>
      <c r="D1356" t="s">
        <v>32</v>
      </c>
    </row>
    <row r="1357" spans="1:4" x14ac:dyDescent="0.25">
      <c r="A1357" s="99">
        <v>45917</v>
      </c>
      <c r="B1357" t="s">
        <v>32</v>
      </c>
      <c r="C1357" t="s">
        <v>32</v>
      </c>
      <c r="D1357" t="s">
        <v>32</v>
      </c>
    </row>
    <row r="1358" spans="1:4" x14ac:dyDescent="0.25">
      <c r="A1358" s="99">
        <v>45918</v>
      </c>
      <c r="B1358" t="s">
        <v>32</v>
      </c>
      <c r="C1358" t="s">
        <v>32</v>
      </c>
      <c r="D1358" t="s">
        <v>32</v>
      </c>
    </row>
    <row r="1359" spans="1:4" x14ac:dyDescent="0.25">
      <c r="A1359" s="99">
        <v>45919</v>
      </c>
      <c r="B1359" t="s">
        <v>32</v>
      </c>
      <c r="C1359" t="s">
        <v>32</v>
      </c>
      <c r="D1359" t="s">
        <v>32</v>
      </c>
    </row>
    <row r="1360" spans="1:4" x14ac:dyDescent="0.25">
      <c r="A1360" s="99">
        <v>45920</v>
      </c>
      <c r="B1360" t="s">
        <v>32</v>
      </c>
      <c r="C1360" t="s">
        <v>32</v>
      </c>
      <c r="D1360" t="s">
        <v>32</v>
      </c>
    </row>
    <row r="1361" spans="1:4" x14ac:dyDescent="0.25">
      <c r="A1361" s="99">
        <v>45921</v>
      </c>
      <c r="B1361" t="s">
        <v>32</v>
      </c>
      <c r="C1361" t="s">
        <v>32</v>
      </c>
      <c r="D1361" t="s">
        <v>32</v>
      </c>
    </row>
    <row r="1362" spans="1:4" x14ac:dyDescent="0.25">
      <c r="A1362" s="99">
        <v>45922</v>
      </c>
      <c r="B1362" t="s">
        <v>32</v>
      </c>
      <c r="C1362" t="s">
        <v>32</v>
      </c>
      <c r="D1362" t="s">
        <v>32</v>
      </c>
    </row>
    <row r="1363" spans="1:4" x14ac:dyDescent="0.25">
      <c r="A1363" s="99">
        <v>45923</v>
      </c>
      <c r="B1363" t="s">
        <v>32</v>
      </c>
      <c r="C1363" t="s">
        <v>32</v>
      </c>
      <c r="D1363" t="s">
        <v>32</v>
      </c>
    </row>
    <row r="1364" spans="1:4" x14ac:dyDescent="0.25">
      <c r="A1364" s="99">
        <v>45924</v>
      </c>
      <c r="B1364" t="s">
        <v>32</v>
      </c>
      <c r="C1364" t="s">
        <v>32</v>
      </c>
      <c r="D1364" t="s">
        <v>32</v>
      </c>
    </row>
    <row r="1365" spans="1:4" x14ac:dyDescent="0.25">
      <c r="A1365" s="99">
        <v>45925</v>
      </c>
      <c r="B1365" t="s">
        <v>32</v>
      </c>
      <c r="C1365" t="s">
        <v>32</v>
      </c>
      <c r="D1365" t="s">
        <v>32</v>
      </c>
    </row>
    <row r="1366" spans="1:4" x14ac:dyDescent="0.25">
      <c r="A1366" s="99">
        <v>45926</v>
      </c>
      <c r="B1366" t="s">
        <v>32</v>
      </c>
      <c r="C1366" t="s">
        <v>32</v>
      </c>
      <c r="D1366" t="s">
        <v>32</v>
      </c>
    </row>
    <row r="1367" spans="1:4" x14ac:dyDescent="0.25">
      <c r="A1367" s="99">
        <v>45927</v>
      </c>
      <c r="B1367" t="s">
        <v>32</v>
      </c>
      <c r="C1367" t="s">
        <v>32</v>
      </c>
      <c r="D1367" t="s">
        <v>32</v>
      </c>
    </row>
    <row r="1368" spans="1:4" x14ac:dyDescent="0.25">
      <c r="A1368" s="99">
        <v>45928</v>
      </c>
      <c r="B1368" t="s">
        <v>32</v>
      </c>
      <c r="C1368" t="s">
        <v>32</v>
      </c>
      <c r="D1368" t="s">
        <v>32</v>
      </c>
    </row>
    <row r="1369" spans="1:4" x14ac:dyDescent="0.25">
      <c r="A1369" s="99">
        <v>45929</v>
      </c>
      <c r="B1369" t="s">
        <v>32</v>
      </c>
      <c r="C1369" t="s">
        <v>32</v>
      </c>
      <c r="D1369" t="s">
        <v>32</v>
      </c>
    </row>
    <row r="1370" spans="1:4" x14ac:dyDescent="0.25">
      <c r="A1370" s="99">
        <v>45930</v>
      </c>
      <c r="B1370" t="s">
        <v>32</v>
      </c>
      <c r="C1370" t="s">
        <v>32</v>
      </c>
      <c r="D1370" t="s">
        <v>32</v>
      </c>
    </row>
    <row r="1371" spans="1:4" x14ac:dyDescent="0.25">
      <c r="A1371" s="99">
        <v>45931</v>
      </c>
      <c r="B1371" t="s">
        <v>32</v>
      </c>
      <c r="C1371" t="s">
        <v>32</v>
      </c>
      <c r="D1371" t="s">
        <v>32</v>
      </c>
    </row>
    <row r="1372" spans="1:4" x14ac:dyDescent="0.25">
      <c r="A1372" s="99">
        <v>45932</v>
      </c>
      <c r="B1372" t="s">
        <v>32</v>
      </c>
      <c r="C1372" t="s">
        <v>32</v>
      </c>
      <c r="D1372" t="s">
        <v>32</v>
      </c>
    </row>
    <row r="1373" spans="1:4" x14ac:dyDescent="0.25">
      <c r="A1373" s="99">
        <v>45933</v>
      </c>
      <c r="B1373" t="s">
        <v>32</v>
      </c>
      <c r="C1373" t="s">
        <v>32</v>
      </c>
      <c r="D1373" t="s">
        <v>32</v>
      </c>
    </row>
    <row r="1374" spans="1:4" x14ac:dyDescent="0.25">
      <c r="A1374" s="99">
        <v>45934</v>
      </c>
      <c r="B1374" t="s">
        <v>32</v>
      </c>
      <c r="C1374" t="s">
        <v>32</v>
      </c>
      <c r="D1374" t="s">
        <v>32</v>
      </c>
    </row>
    <row r="1375" spans="1:4" x14ac:dyDescent="0.25">
      <c r="A1375" s="99">
        <v>45935</v>
      </c>
      <c r="B1375" t="s">
        <v>32</v>
      </c>
      <c r="C1375" t="s">
        <v>32</v>
      </c>
      <c r="D1375" t="s">
        <v>32</v>
      </c>
    </row>
    <row r="1376" spans="1:4" x14ac:dyDescent="0.25">
      <c r="A1376" s="99">
        <v>45936</v>
      </c>
      <c r="B1376" t="s">
        <v>32</v>
      </c>
      <c r="C1376" t="s">
        <v>32</v>
      </c>
      <c r="D1376" t="s">
        <v>32</v>
      </c>
    </row>
    <row r="1377" spans="1:4" x14ac:dyDescent="0.25">
      <c r="A1377" s="99">
        <v>45937</v>
      </c>
      <c r="B1377" t="s">
        <v>32</v>
      </c>
      <c r="C1377" t="s">
        <v>32</v>
      </c>
      <c r="D1377" t="s">
        <v>32</v>
      </c>
    </row>
    <row r="1378" spans="1:4" x14ac:dyDescent="0.25">
      <c r="A1378" s="99">
        <v>45938</v>
      </c>
      <c r="B1378" t="s">
        <v>32</v>
      </c>
      <c r="C1378" t="s">
        <v>32</v>
      </c>
      <c r="D1378" t="s">
        <v>32</v>
      </c>
    </row>
    <row r="1379" spans="1:4" x14ac:dyDescent="0.25">
      <c r="A1379" s="99">
        <v>45939</v>
      </c>
      <c r="B1379" t="s">
        <v>32</v>
      </c>
      <c r="C1379" t="s">
        <v>32</v>
      </c>
      <c r="D1379" t="s">
        <v>32</v>
      </c>
    </row>
    <row r="1380" spans="1:4" x14ac:dyDescent="0.25">
      <c r="A1380" s="99">
        <v>45940</v>
      </c>
      <c r="B1380" t="s">
        <v>32</v>
      </c>
      <c r="C1380" t="s">
        <v>32</v>
      </c>
      <c r="D1380" t="s">
        <v>32</v>
      </c>
    </row>
    <row r="1381" spans="1:4" x14ac:dyDescent="0.25">
      <c r="A1381" s="99">
        <v>45941</v>
      </c>
      <c r="B1381" t="s">
        <v>32</v>
      </c>
      <c r="C1381" t="s">
        <v>32</v>
      </c>
      <c r="D1381" t="s">
        <v>32</v>
      </c>
    </row>
    <row r="1382" spans="1:4" x14ac:dyDescent="0.25">
      <c r="A1382" s="99">
        <v>45942</v>
      </c>
      <c r="B1382" t="s">
        <v>32</v>
      </c>
      <c r="C1382" t="s">
        <v>32</v>
      </c>
      <c r="D1382" t="s">
        <v>32</v>
      </c>
    </row>
    <row r="1383" spans="1:4" x14ac:dyDescent="0.25">
      <c r="A1383" s="99">
        <v>45943</v>
      </c>
      <c r="B1383" t="s">
        <v>32</v>
      </c>
      <c r="C1383" t="s">
        <v>32</v>
      </c>
      <c r="D1383" t="s">
        <v>32</v>
      </c>
    </row>
    <row r="1384" spans="1:4" x14ac:dyDescent="0.25">
      <c r="A1384" s="99">
        <v>45944</v>
      </c>
      <c r="B1384" t="s">
        <v>32</v>
      </c>
      <c r="C1384" t="s">
        <v>32</v>
      </c>
      <c r="D1384" t="s">
        <v>32</v>
      </c>
    </row>
    <row r="1385" spans="1:4" x14ac:dyDescent="0.25">
      <c r="A1385" s="99">
        <v>45945</v>
      </c>
      <c r="B1385" t="s">
        <v>32</v>
      </c>
      <c r="C1385" t="s">
        <v>32</v>
      </c>
      <c r="D1385" t="s">
        <v>32</v>
      </c>
    </row>
    <row r="1386" spans="1:4" x14ac:dyDescent="0.25">
      <c r="A1386" s="99">
        <v>45946</v>
      </c>
      <c r="B1386" t="s">
        <v>32</v>
      </c>
      <c r="C1386" t="s">
        <v>32</v>
      </c>
      <c r="D1386" t="s">
        <v>32</v>
      </c>
    </row>
    <row r="1387" spans="1:4" x14ac:dyDescent="0.25">
      <c r="A1387" s="99">
        <v>45947</v>
      </c>
      <c r="B1387" t="s">
        <v>32</v>
      </c>
      <c r="C1387" t="s">
        <v>32</v>
      </c>
      <c r="D1387" t="s">
        <v>32</v>
      </c>
    </row>
    <row r="1388" spans="1:4" x14ac:dyDescent="0.25">
      <c r="A1388" s="99">
        <v>45948</v>
      </c>
      <c r="B1388" t="s">
        <v>32</v>
      </c>
      <c r="C1388" t="s">
        <v>32</v>
      </c>
      <c r="D1388" t="s">
        <v>32</v>
      </c>
    </row>
    <row r="1389" spans="1:4" x14ac:dyDescent="0.25">
      <c r="A1389" s="99">
        <v>45949</v>
      </c>
      <c r="B1389" t="s">
        <v>32</v>
      </c>
      <c r="C1389" t="s">
        <v>32</v>
      </c>
      <c r="D1389" t="s">
        <v>32</v>
      </c>
    </row>
    <row r="1390" spans="1:4" x14ac:dyDescent="0.25">
      <c r="A1390" s="99">
        <v>45950</v>
      </c>
      <c r="B1390" t="s">
        <v>32</v>
      </c>
      <c r="C1390" t="s">
        <v>32</v>
      </c>
      <c r="D1390" t="s">
        <v>32</v>
      </c>
    </row>
    <row r="1391" spans="1:4" x14ac:dyDescent="0.25">
      <c r="A1391" s="99">
        <v>45951</v>
      </c>
      <c r="B1391" t="s">
        <v>32</v>
      </c>
      <c r="C1391" t="s">
        <v>32</v>
      </c>
      <c r="D1391" t="s">
        <v>32</v>
      </c>
    </row>
    <row r="1392" spans="1:4" x14ac:dyDescent="0.25">
      <c r="A1392" s="99">
        <v>45952</v>
      </c>
      <c r="B1392" t="s">
        <v>32</v>
      </c>
      <c r="C1392" t="s">
        <v>32</v>
      </c>
      <c r="D1392" t="s">
        <v>32</v>
      </c>
    </row>
    <row r="1393" spans="1:4" x14ac:dyDescent="0.25">
      <c r="A1393" s="99">
        <v>45953</v>
      </c>
      <c r="B1393" t="s">
        <v>32</v>
      </c>
      <c r="C1393" t="s">
        <v>32</v>
      </c>
      <c r="D1393" t="s">
        <v>32</v>
      </c>
    </row>
    <row r="1394" spans="1:4" x14ac:dyDescent="0.25">
      <c r="A1394" s="99">
        <v>45954</v>
      </c>
      <c r="B1394" t="s">
        <v>32</v>
      </c>
      <c r="C1394" t="s">
        <v>32</v>
      </c>
      <c r="D1394" t="s">
        <v>32</v>
      </c>
    </row>
    <row r="1395" spans="1:4" x14ac:dyDescent="0.25">
      <c r="A1395" s="99">
        <v>45955</v>
      </c>
      <c r="B1395" t="s">
        <v>32</v>
      </c>
      <c r="C1395" t="s">
        <v>32</v>
      </c>
      <c r="D1395" t="s">
        <v>32</v>
      </c>
    </row>
    <row r="1396" spans="1:4" x14ac:dyDescent="0.25">
      <c r="A1396" s="99">
        <v>45956</v>
      </c>
      <c r="B1396" t="s">
        <v>32</v>
      </c>
      <c r="C1396" t="s">
        <v>32</v>
      </c>
      <c r="D1396" t="s">
        <v>32</v>
      </c>
    </row>
    <row r="1397" spans="1:4" x14ac:dyDescent="0.25">
      <c r="A1397" s="99">
        <v>45957</v>
      </c>
      <c r="B1397" t="s">
        <v>32</v>
      </c>
      <c r="C1397" t="s">
        <v>32</v>
      </c>
      <c r="D1397" t="s">
        <v>32</v>
      </c>
    </row>
    <row r="1398" spans="1:4" x14ac:dyDescent="0.25">
      <c r="A1398" s="99">
        <v>45958</v>
      </c>
      <c r="B1398" t="s">
        <v>32</v>
      </c>
      <c r="C1398" t="s">
        <v>32</v>
      </c>
      <c r="D1398" t="s">
        <v>32</v>
      </c>
    </row>
    <row r="1399" spans="1:4" x14ac:dyDescent="0.25">
      <c r="A1399" s="99">
        <v>45959</v>
      </c>
      <c r="B1399" t="s">
        <v>32</v>
      </c>
      <c r="C1399" t="s">
        <v>32</v>
      </c>
      <c r="D1399" t="s">
        <v>32</v>
      </c>
    </row>
    <row r="1400" spans="1:4" x14ac:dyDescent="0.25">
      <c r="A1400" s="99">
        <v>45960</v>
      </c>
      <c r="B1400" t="s">
        <v>32</v>
      </c>
      <c r="C1400" t="s">
        <v>32</v>
      </c>
      <c r="D1400" t="s">
        <v>32</v>
      </c>
    </row>
    <row r="1401" spans="1:4" x14ac:dyDescent="0.25">
      <c r="A1401" s="99">
        <v>45961</v>
      </c>
      <c r="B1401" t="s">
        <v>32</v>
      </c>
      <c r="C1401" t="s">
        <v>32</v>
      </c>
      <c r="D1401" t="s">
        <v>32</v>
      </c>
    </row>
    <row r="1402" spans="1:4" x14ac:dyDescent="0.25">
      <c r="A1402" s="99">
        <v>45962</v>
      </c>
      <c r="B1402" t="s">
        <v>32</v>
      </c>
      <c r="C1402" t="s">
        <v>32</v>
      </c>
      <c r="D1402" t="s">
        <v>32</v>
      </c>
    </row>
    <row r="1403" spans="1:4" x14ac:dyDescent="0.25">
      <c r="A1403" s="99">
        <v>45963</v>
      </c>
      <c r="B1403" t="s">
        <v>32</v>
      </c>
      <c r="C1403" t="s">
        <v>32</v>
      </c>
      <c r="D1403" t="s">
        <v>32</v>
      </c>
    </row>
    <row r="1404" spans="1:4" x14ac:dyDescent="0.25">
      <c r="A1404" s="99">
        <v>45964</v>
      </c>
      <c r="B1404" t="s">
        <v>32</v>
      </c>
      <c r="C1404" t="s">
        <v>32</v>
      </c>
      <c r="D1404" t="s">
        <v>32</v>
      </c>
    </row>
    <row r="1405" spans="1:4" x14ac:dyDescent="0.25">
      <c r="A1405" s="99">
        <v>45965</v>
      </c>
      <c r="B1405" t="s">
        <v>32</v>
      </c>
      <c r="C1405" t="s">
        <v>32</v>
      </c>
      <c r="D1405" t="s">
        <v>32</v>
      </c>
    </row>
    <row r="1406" spans="1:4" x14ac:dyDescent="0.25">
      <c r="A1406" s="99">
        <v>45966</v>
      </c>
      <c r="B1406" t="s">
        <v>32</v>
      </c>
      <c r="C1406" t="s">
        <v>32</v>
      </c>
      <c r="D1406" t="s">
        <v>32</v>
      </c>
    </row>
    <row r="1407" spans="1:4" x14ac:dyDescent="0.25">
      <c r="A1407" s="99">
        <v>45967</v>
      </c>
      <c r="B1407" t="s">
        <v>32</v>
      </c>
      <c r="C1407" t="s">
        <v>32</v>
      </c>
      <c r="D1407" t="s">
        <v>32</v>
      </c>
    </row>
    <row r="1408" spans="1:4" x14ac:dyDescent="0.25">
      <c r="A1408" s="99">
        <v>45968</v>
      </c>
      <c r="B1408" t="s">
        <v>32</v>
      </c>
      <c r="C1408" t="s">
        <v>32</v>
      </c>
      <c r="D1408" t="s">
        <v>32</v>
      </c>
    </row>
    <row r="1409" spans="1:4" x14ac:dyDescent="0.25">
      <c r="A1409" s="99">
        <v>45969</v>
      </c>
      <c r="B1409" t="s">
        <v>32</v>
      </c>
      <c r="C1409" t="s">
        <v>32</v>
      </c>
      <c r="D1409" t="s">
        <v>32</v>
      </c>
    </row>
    <row r="1410" spans="1:4" x14ac:dyDescent="0.25">
      <c r="A1410" s="99">
        <v>45970</v>
      </c>
      <c r="B1410" t="s">
        <v>32</v>
      </c>
      <c r="C1410" t="s">
        <v>32</v>
      </c>
      <c r="D1410" t="s">
        <v>32</v>
      </c>
    </row>
    <row r="1411" spans="1:4" x14ac:dyDescent="0.25">
      <c r="A1411" s="99">
        <v>45971</v>
      </c>
      <c r="B1411" t="s">
        <v>32</v>
      </c>
      <c r="C1411" t="s">
        <v>32</v>
      </c>
      <c r="D1411" t="s">
        <v>32</v>
      </c>
    </row>
    <row r="1412" spans="1:4" x14ac:dyDescent="0.25">
      <c r="A1412" s="99">
        <v>45972</v>
      </c>
      <c r="B1412" t="s">
        <v>32</v>
      </c>
      <c r="C1412" t="s">
        <v>32</v>
      </c>
      <c r="D1412" t="s">
        <v>32</v>
      </c>
    </row>
    <row r="1413" spans="1:4" x14ac:dyDescent="0.25">
      <c r="A1413" s="99">
        <v>45973</v>
      </c>
      <c r="B1413" t="s">
        <v>32</v>
      </c>
      <c r="C1413" t="s">
        <v>32</v>
      </c>
      <c r="D1413" t="s">
        <v>32</v>
      </c>
    </row>
    <row r="1414" spans="1:4" x14ac:dyDescent="0.25">
      <c r="A1414" s="99">
        <v>45974</v>
      </c>
      <c r="B1414" t="s">
        <v>32</v>
      </c>
      <c r="C1414" t="s">
        <v>32</v>
      </c>
      <c r="D1414" t="s">
        <v>32</v>
      </c>
    </row>
    <row r="1415" spans="1:4" x14ac:dyDescent="0.25">
      <c r="A1415" s="99">
        <v>45975</v>
      </c>
      <c r="B1415" t="s">
        <v>32</v>
      </c>
      <c r="C1415" t="s">
        <v>32</v>
      </c>
      <c r="D1415" t="s">
        <v>32</v>
      </c>
    </row>
    <row r="1416" spans="1:4" x14ac:dyDescent="0.25">
      <c r="A1416" s="99">
        <v>45976</v>
      </c>
      <c r="B1416" t="s">
        <v>32</v>
      </c>
      <c r="C1416" t="s">
        <v>32</v>
      </c>
      <c r="D1416" t="s">
        <v>32</v>
      </c>
    </row>
    <row r="1417" spans="1:4" x14ac:dyDescent="0.25">
      <c r="A1417" s="99">
        <v>45977</v>
      </c>
      <c r="B1417" t="s">
        <v>32</v>
      </c>
      <c r="C1417" t="s">
        <v>32</v>
      </c>
      <c r="D1417" t="s">
        <v>32</v>
      </c>
    </row>
    <row r="1418" spans="1:4" x14ac:dyDescent="0.25">
      <c r="A1418" s="99">
        <v>45978</v>
      </c>
      <c r="B1418" t="s">
        <v>32</v>
      </c>
      <c r="C1418" t="s">
        <v>32</v>
      </c>
      <c r="D1418" t="s">
        <v>32</v>
      </c>
    </row>
    <row r="1419" spans="1:4" x14ac:dyDescent="0.25">
      <c r="A1419" s="99">
        <v>45979</v>
      </c>
      <c r="B1419" t="s">
        <v>32</v>
      </c>
      <c r="C1419" t="s">
        <v>32</v>
      </c>
      <c r="D1419" t="s">
        <v>32</v>
      </c>
    </row>
    <row r="1420" spans="1:4" x14ac:dyDescent="0.25">
      <c r="A1420" s="99">
        <v>45980</v>
      </c>
      <c r="B1420" t="s">
        <v>32</v>
      </c>
      <c r="C1420" t="s">
        <v>32</v>
      </c>
      <c r="D1420" t="s">
        <v>32</v>
      </c>
    </row>
    <row r="1421" spans="1:4" x14ac:dyDescent="0.25">
      <c r="A1421" s="99">
        <v>45981</v>
      </c>
      <c r="B1421" t="s">
        <v>32</v>
      </c>
      <c r="C1421" t="s">
        <v>32</v>
      </c>
      <c r="D1421" t="s">
        <v>32</v>
      </c>
    </row>
    <row r="1422" spans="1:4" x14ac:dyDescent="0.25">
      <c r="A1422" s="99">
        <v>45982</v>
      </c>
      <c r="B1422" t="s">
        <v>32</v>
      </c>
      <c r="C1422" t="s">
        <v>32</v>
      </c>
      <c r="D1422" t="s">
        <v>32</v>
      </c>
    </row>
    <row r="1423" spans="1:4" x14ac:dyDescent="0.25">
      <c r="A1423" s="99">
        <v>45983</v>
      </c>
      <c r="B1423" t="s">
        <v>32</v>
      </c>
      <c r="C1423" t="s">
        <v>32</v>
      </c>
      <c r="D1423" t="s">
        <v>32</v>
      </c>
    </row>
    <row r="1424" spans="1:4" x14ac:dyDescent="0.25">
      <c r="A1424" s="99">
        <v>45984</v>
      </c>
      <c r="B1424" t="s">
        <v>32</v>
      </c>
      <c r="C1424" t="s">
        <v>32</v>
      </c>
      <c r="D1424" t="s">
        <v>32</v>
      </c>
    </row>
    <row r="1425" spans="1:4" x14ac:dyDescent="0.25">
      <c r="A1425" s="99">
        <v>45985</v>
      </c>
      <c r="B1425" t="s">
        <v>32</v>
      </c>
      <c r="C1425" t="s">
        <v>32</v>
      </c>
      <c r="D1425" t="s">
        <v>32</v>
      </c>
    </row>
    <row r="1426" spans="1:4" x14ac:dyDescent="0.25">
      <c r="A1426" s="99">
        <v>45986</v>
      </c>
      <c r="B1426" t="s">
        <v>32</v>
      </c>
      <c r="C1426" t="s">
        <v>32</v>
      </c>
      <c r="D1426" t="s">
        <v>32</v>
      </c>
    </row>
    <row r="1427" spans="1:4" x14ac:dyDescent="0.25">
      <c r="A1427" s="99">
        <v>45987</v>
      </c>
      <c r="B1427" t="s">
        <v>32</v>
      </c>
      <c r="C1427" t="s">
        <v>32</v>
      </c>
      <c r="D1427" t="s">
        <v>32</v>
      </c>
    </row>
    <row r="1428" spans="1:4" x14ac:dyDescent="0.25">
      <c r="A1428" s="99">
        <v>45988</v>
      </c>
      <c r="B1428" t="s">
        <v>32</v>
      </c>
      <c r="C1428" t="s">
        <v>32</v>
      </c>
      <c r="D1428" t="s">
        <v>32</v>
      </c>
    </row>
    <row r="1429" spans="1:4" x14ac:dyDescent="0.25">
      <c r="A1429" s="99">
        <v>45989</v>
      </c>
      <c r="B1429" t="s">
        <v>32</v>
      </c>
      <c r="C1429" t="s">
        <v>32</v>
      </c>
      <c r="D1429" t="s">
        <v>32</v>
      </c>
    </row>
    <row r="1430" spans="1:4" x14ac:dyDescent="0.25">
      <c r="A1430" s="99">
        <v>45990</v>
      </c>
      <c r="B1430" t="s">
        <v>32</v>
      </c>
      <c r="C1430" t="s">
        <v>32</v>
      </c>
      <c r="D1430" t="s">
        <v>32</v>
      </c>
    </row>
    <row r="1431" spans="1:4" x14ac:dyDescent="0.25">
      <c r="A1431" s="99">
        <v>45991</v>
      </c>
      <c r="B1431" t="s">
        <v>32</v>
      </c>
      <c r="C1431" t="s">
        <v>32</v>
      </c>
      <c r="D1431" t="s">
        <v>32</v>
      </c>
    </row>
    <row r="1432" spans="1:4" x14ac:dyDescent="0.25">
      <c r="A1432" s="99">
        <v>45992</v>
      </c>
      <c r="B1432" t="s">
        <v>32</v>
      </c>
      <c r="C1432" t="s">
        <v>32</v>
      </c>
      <c r="D1432" t="s">
        <v>32</v>
      </c>
    </row>
    <row r="1433" spans="1:4" x14ac:dyDescent="0.25">
      <c r="A1433" s="99">
        <v>45993</v>
      </c>
      <c r="B1433" t="s">
        <v>32</v>
      </c>
      <c r="C1433" t="s">
        <v>32</v>
      </c>
      <c r="D1433" t="s">
        <v>32</v>
      </c>
    </row>
    <row r="1434" spans="1:4" x14ac:dyDescent="0.25">
      <c r="A1434" s="99">
        <v>45994</v>
      </c>
      <c r="B1434" t="s">
        <v>32</v>
      </c>
      <c r="C1434" t="s">
        <v>32</v>
      </c>
      <c r="D1434" t="s">
        <v>32</v>
      </c>
    </row>
    <row r="1435" spans="1:4" x14ac:dyDescent="0.25">
      <c r="A1435" s="99">
        <v>45995</v>
      </c>
      <c r="B1435" t="s">
        <v>32</v>
      </c>
      <c r="C1435" t="s">
        <v>32</v>
      </c>
      <c r="D1435" t="s">
        <v>32</v>
      </c>
    </row>
    <row r="1436" spans="1:4" x14ac:dyDescent="0.25">
      <c r="A1436" s="99">
        <v>45996</v>
      </c>
      <c r="B1436" t="s">
        <v>32</v>
      </c>
      <c r="C1436" t="s">
        <v>32</v>
      </c>
      <c r="D1436" t="s">
        <v>32</v>
      </c>
    </row>
    <row r="1437" spans="1:4" x14ac:dyDescent="0.25">
      <c r="A1437" s="99">
        <v>45997</v>
      </c>
      <c r="B1437" t="s">
        <v>32</v>
      </c>
      <c r="C1437" t="s">
        <v>32</v>
      </c>
      <c r="D1437" t="s">
        <v>32</v>
      </c>
    </row>
    <row r="1438" spans="1:4" x14ac:dyDescent="0.25">
      <c r="A1438" s="99">
        <v>45998</v>
      </c>
      <c r="B1438" t="s">
        <v>32</v>
      </c>
      <c r="C1438" t="s">
        <v>32</v>
      </c>
      <c r="D1438" t="s">
        <v>32</v>
      </c>
    </row>
    <row r="1439" spans="1:4" x14ac:dyDescent="0.25">
      <c r="A1439" s="99">
        <v>45999</v>
      </c>
      <c r="B1439" t="s">
        <v>32</v>
      </c>
      <c r="C1439" t="s">
        <v>32</v>
      </c>
      <c r="D1439" t="s">
        <v>32</v>
      </c>
    </row>
    <row r="1440" spans="1:4" x14ac:dyDescent="0.25">
      <c r="A1440" s="99">
        <v>46000</v>
      </c>
      <c r="B1440" t="s">
        <v>32</v>
      </c>
      <c r="C1440" t="s">
        <v>32</v>
      </c>
      <c r="D1440" t="s">
        <v>32</v>
      </c>
    </row>
    <row r="1441" spans="1:4" x14ac:dyDescent="0.25">
      <c r="A1441" s="99">
        <v>46001</v>
      </c>
      <c r="B1441" t="s">
        <v>32</v>
      </c>
      <c r="C1441" t="s">
        <v>32</v>
      </c>
      <c r="D1441" t="s">
        <v>32</v>
      </c>
    </row>
    <row r="1442" spans="1:4" x14ac:dyDescent="0.25">
      <c r="A1442" s="99">
        <v>46002</v>
      </c>
      <c r="B1442" t="s">
        <v>32</v>
      </c>
      <c r="C1442" t="s">
        <v>32</v>
      </c>
      <c r="D1442" t="s">
        <v>32</v>
      </c>
    </row>
    <row r="1443" spans="1:4" x14ac:dyDescent="0.25">
      <c r="A1443" s="99">
        <v>46003</v>
      </c>
      <c r="B1443" t="s">
        <v>32</v>
      </c>
      <c r="C1443" t="s">
        <v>32</v>
      </c>
      <c r="D1443" t="s">
        <v>32</v>
      </c>
    </row>
    <row r="1444" spans="1:4" x14ac:dyDescent="0.25">
      <c r="A1444" s="99">
        <v>46004</v>
      </c>
      <c r="B1444" t="s">
        <v>32</v>
      </c>
      <c r="C1444" t="s">
        <v>32</v>
      </c>
      <c r="D1444" t="s">
        <v>32</v>
      </c>
    </row>
    <row r="1445" spans="1:4" x14ac:dyDescent="0.25">
      <c r="A1445" s="99">
        <v>46005</v>
      </c>
      <c r="B1445" t="s">
        <v>32</v>
      </c>
      <c r="C1445" t="s">
        <v>32</v>
      </c>
      <c r="D1445" t="s">
        <v>32</v>
      </c>
    </row>
    <row r="1446" spans="1:4" x14ac:dyDescent="0.25">
      <c r="A1446" s="99">
        <v>46006</v>
      </c>
      <c r="B1446" t="s">
        <v>32</v>
      </c>
      <c r="C1446" t="s">
        <v>32</v>
      </c>
      <c r="D1446" t="s">
        <v>32</v>
      </c>
    </row>
    <row r="1447" spans="1:4" x14ac:dyDescent="0.25">
      <c r="A1447" s="99">
        <v>46007</v>
      </c>
      <c r="B1447" t="s">
        <v>32</v>
      </c>
      <c r="C1447" t="s">
        <v>32</v>
      </c>
      <c r="D1447" t="s">
        <v>32</v>
      </c>
    </row>
    <row r="1448" spans="1:4" x14ac:dyDescent="0.25">
      <c r="A1448" s="99">
        <v>46008</v>
      </c>
      <c r="B1448" t="s">
        <v>32</v>
      </c>
      <c r="C1448" t="s">
        <v>32</v>
      </c>
      <c r="D1448" t="s">
        <v>32</v>
      </c>
    </row>
    <row r="1449" spans="1:4" x14ac:dyDescent="0.25">
      <c r="A1449" s="99">
        <v>46009</v>
      </c>
      <c r="B1449" t="s">
        <v>32</v>
      </c>
      <c r="C1449" t="s">
        <v>32</v>
      </c>
      <c r="D1449" t="s">
        <v>32</v>
      </c>
    </row>
    <row r="1450" spans="1:4" x14ac:dyDescent="0.25">
      <c r="A1450" s="99">
        <v>46010</v>
      </c>
      <c r="B1450" t="s">
        <v>32</v>
      </c>
      <c r="C1450" t="s">
        <v>32</v>
      </c>
      <c r="D1450" t="s">
        <v>32</v>
      </c>
    </row>
    <row r="1451" spans="1:4" x14ac:dyDescent="0.25">
      <c r="A1451" s="99">
        <v>46011</v>
      </c>
      <c r="B1451" t="s">
        <v>32</v>
      </c>
      <c r="C1451" t="s">
        <v>32</v>
      </c>
      <c r="D1451" t="s">
        <v>32</v>
      </c>
    </row>
    <row r="1452" spans="1:4" x14ac:dyDescent="0.25">
      <c r="A1452" s="99">
        <v>46012</v>
      </c>
      <c r="B1452" t="s">
        <v>32</v>
      </c>
      <c r="C1452" t="s">
        <v>32</v>
      </c>
      <c r="D1452" t="s">
        <v>32</v>
      </c>
    </row>
    <row r="1453" spans="1:4" x14ac:dyDescent="0.25">
      <c r="A1453" s="99">
        <v>46013</v>
      </c>
      <c r="B1453" t="s">
        <v>32</v>
      </c>
      <c r="C1453" t="s">
        <v>32</v>
      </c>
      <c r="D1453" t="s">
        <v>32</v>
      </c>
    </row>
    <row r="1454" spans="1:4" x14ac:dyDescent="0.25">
      <c r="A1454" s="99">
        <v>46014</v>
      </c>
      <c r="B1454" t="s">
        <v>32</v>
      </c>
      <c r="C1454" t="s">
        <v>32</v>
      </c>
      <c r="D1454" t="s">
        <v>32</v>
      </c>
    </row>
    <row r="1455" spans="1:4" x14ac:dyDescent="0.25">
      <c r="A1455" s="99">
        <v>46015</v>
      </c>
      <c r="B1455" t="s">
        <v>32</v>
      </c>
      <c r="C1455" t="s">
        <v>32</v>
      </c>
      <c r="D1455" t="s">
        <v>32</v>
      </c>
    </row>
    <row r="1456" spans="1:4" x14ac:dyDescent="0.25">
      <c r="A1456" s="99">
        <v>46016</v>
      </c>
      <c r="B1456" t="s">
        <v>32</v>
      </c>
      <c r="C1456" t="s">
        <v>32</v>
      </c>
      <c r="D1456" t="s">
        <v>32</v>
      </c>
    </row>
    <row r="1457" spans="1:4" x14ac:dyDescent="0.25">
      <c r="A1457" s="99">
        <v>46017</v>
      </c>
      <c r="B1457" t="s">
        <v>32</v>
      </c>
      <c r="C1457" t="s">
        <v>32</v>
      </c>
      <c r="D1457" t="s">
        <v>32</v>
      </c>
    </row>
    <row r="1458" spans="1:4" x14ac:dyDescent="0.25">
      <c r="A1458" s="99">
        <v>46018</v>
      </c>
      <c r="B1458" t="s">
        <v>32</v>
      </c>
      <c r="C1458" t="s">
        <v>32</v>
      </c>
      <c r="D1458" t="s">
        <v>32</v>
      </c>
    </row>
    <row r="1459" spans="1:4" x14ac:dyDescent="0.25">
      <c r="A1459" s="99">
        <v>46019</v>
      </c>
      <c r="B1459" t="s">
        <v>32</v>
      </c>
      <c r="C1459" t="s">
        <v>32</v>
      </c>
      <c r="D1459" t="s">
        <v>32</v>
      </c>
    </row>
    <row r="1460" spans="1:4" x14ac:dyDescent="0.25">
      <c r="A1460" s="99">
        <v>46020</v>
      </c>
      <c r="B1460" t="s">
        <v>32</v>
      </c>
      <c r="C1460" t="s">
        <v>32</v>
      </c>
      <c r="D1460" t="s">
        <v>32</v>
      </c>
    </row>
    <row r="1461" spans="1:4" x14ac:dyDescent="0.25">
      <c r="A1461" s="99">
        <v>46021</v>
      </c>
      <c r="B1461" t="s">
        <v>32</v>
      </c>
      <c r="C1461" t="s">
        <v>32</v>
      </c>
      <c r="D1461" t="s">
        <v>32</v>
      </c>
    </row>
    <row r="1462" spans="1:4" x14ac:dyDescent="0.25">
      <c r="A1462" s="99">
        <v>46022</v>
      </c>
      <c r="B1462" t="s">
        <v>32</v>
      </c>
      <c r="C1462" t="s">
        <v>32</v>
      </c>
      <c r="D1462" t="s">
        <v>32</v>
      </c>
    </row>
    <row r="1463" spans="1:4" x14ac:dyDescent="0.25">
      <c r="A1463" s="99">
        <v>46023</v>
      </c>
      <c r="B1463" t="s">
        <v>32</v>
      </c>
      <c r="C1463" t="s">
        <v>32</v>
      </c>
      <c r="D1463" t="s">
        <v>32</v>
      </c>
    </row>
    <row r="1464" spans="1:4" x14ac:dyDescent="0.25">
      <c r="A1464" s="99">
        <v>46024</v>
      </c>
      <c r="B1464" t="s">
        <v>32</v>
      </c>
      <c r="C1464" t="s">
        <v>32</v>
      </c>
      <c r="D1464" t="s">
        <v>32</v>
      </c>
    </row>
    <row r="1465" spans="1:4" x14ac:dyDescent="0.25">
      <c r="A1465" s="99">
        <v>46025</v>
      </c>
      <c r="B1465" t="s">
        <v>32</v>
      </c>
      <c r="C1465" t="s">
        <v>32</v>
      </c>
      <c r="D1465" t="s">
        <v>32</v>
      </c>
    </row>
    <row r="1466" spans="1:4" x14ac:dyDescent="0.25">
      <c r="A1466" s="99">
        <v>46026</v>
      </c>
      <c r="B1466" t="s">
        <v>32</v>
      </c>
      <c r="C1466" t="s">
        <v>32</v>
      </c>
      <c r="D1466" t="s">
        <v>32</v>
      </c>
    </row>
    <row r="1467" spans="1:4" x14ac:dyDescent="0.25">
      <c r="A1467" s="99">
        <v>46027</v>
      </c>
      <c r="B1467" t="s">
        <v>32</v>
      </c>
      <c r="C1467" t="s">
        <v>32</v>
      </c>
      <c r="D1467" t="s">
        <v>32</v>
      </c>
    </row>
    <row r="1468" spans="1:4" x14ac:dyDescent="0.25">
      <c r="A1468" s="99">
        <v>46028</v>
      </c>
      <c r="B1468" t="s">
        <v>32</v>
      </c>
      <c r="C1468" t="s">
        <v>32</v>
      </c>
      <c r="D1468" t="s">
        <v>32</v>
      </c>
    </row>
    <row r="1469" spans="1:4" x14ac:dyDescent="0.25">
      <c r="A1469" s="99">
        <v>46029</v>
      </c>
      <c r="B1469" t="s">
        <v>32</v>
      </c>
      <c r="C1469" t="s">
        <v>32</v>
      </c>
      <c r="D1469" t="s">
        <v>32</v>
      </c>
    </row>
    <row r="1470" spans="1:4" x14ac:dyDescent="0.25">
      <c r="A1470" s="99">
        <v>46030</v>
      </c>
      <c r="B1470" t="s">
        <v>32</v>
      </c>
      <c r="C1470" t="s">
        <v>32</v>
      </c>
      <c r="D1470" t="s">
        <v>32</v>
      </c>
    </row>
    <row r="1471" spans="1:4" x14ac:dyDescent="0.25">
      <c r="A1471" s="99">
        <v>46031</v>
      </c>
      <c r="B1471" t="s">
        <v>32</v>
      </c>
      <c r="C1471" t="s">
        <v>32</v>
      </c>
      <c r="D1471" t="s">
        <v>32</v>
      </c>
    </row>
    <row r="1472" spans="1:4" x14ac:dyDescent="0.25">
      <c r="A1472" s="99">
        <v>46032</v>
      </c>
      <c r="B1472" t="s">
        <v>32</v>
      </c>
      <c r="C1472" t="s">
        <v>32</v>
      </c>
      <c r="D1472" t="s">
        <v>32</v>
      </c>
    </row>
    <row r="1473" spans="1:4" x14ac:dyDescent="0.25">
      <c r="A1473" s="99">
        <v>46033</v>
      </c>
      <c r="B1473" t="s">
        <v>32</v>
      </c>
      <c r="C1473" t="s">
        <v>32</v>
      </c>
      <c r="D1473" t="s">
        <v>32</v>
      </c>
    </row>
    <row r="1474" spans="1:4" x14ac:dyDescent="0.25">
      <c r="A1474" s="99">
        <v>46034</v>
      </c>
      <c r="B1474" t="s">
        <v>32</v>
      </c>
      <c r="C1474" t="s">
        <v>32</v>
      </c>
      <c r="D1474" t="s">
        <v>32</v>
      </c>
    </row>
    <row r="1475" spans="1:4" x14ac:dyDescent="0.25">
      <c r="A1475" s="99">
        <v>46035</v>
      </c>
      <c r="B1475" t="s">
        <v>32</v>
      </c>
      <c r="C1475" t="s">
        <v>32</v>
      </c>
      <c r="D1475" t="s">
        <v>32</v>
      </c>
    </row>
    <row r="1476" spans="1:4" x14ac:dyDescent="0.25">
      <c r="A1476" s="99">
        <v>46036</v>
      </c>
      <c r="B1476" t="s">
        <v>32</v>
      </c>
      <c r="C1476" t="s">
        <v>32</v>
      </c>
      <c r="D1476" t="s">
        <v>32</v>
      </c>
    </row>
    <row r="1477" spans="1:4" x14ac:dyDescent="0.25">
      <c r="A1477" s="99">
        <v>46037</v>
      </c>
      <c r="B1477" t="s">
        <v>32</v>
      </c>
      <c r="C1477" t="s">
        <v>32</v>
      </c>
      <c r="D1477" t="s">
        <v>32</v>
      </c>
    </row>
    <row r="1478" spans="1:4" x14ac:dyDescent="0.25">
      <c r="A1478" s="99">
        <v>46038</v>
      </c>
      <c r="B1478" t="s">
        <v>32</v>
      </c>
      <c r="C1478" t="s">
        <v>32</v>
      </c>
      <c r="D1478" t="s">
        <v>32</v>
      </c>
    </row>
    <row r="1479" spans="1:4" x14ac:dyDescent="0.25">
      <c r="A1479" s="99">
        <v>46039</v>
      </c>
      <c r="B1479" t="s">
        <v>32</v>
      </c>
      <c r="C1479" t="s">
        <v>32</v>
      </c>
      <c r="D1479" t="s">
        <v>32</v>
      </c>
    </row>
    <row r="1480" spans="1:4" x14ac:dyDescent="0.25">
      <c r="A1480" s="99">
        <v>46040</v>
      </c>
      <c r="B1480" t="s">
        <v>32</v>
      </c>
      <c r="C1480" t="s">
        <v>32</v>
      </c>
      <c r="D1480" t="s">
        <v>32</v>
      </c>
    </row>
    <row r="1481" spans="1:4" x14ac:dyDescent="0.25">
      <c r="A1481" s="99">
        <v>46041</v>
      </c>
      <c r="B1481" t="s">
        <v>32</v>
      </c>
      <c r="C1481" t="s">
        <v>32</v>
      </c>
      <c r="D1481" t="s">
        <v>32</v>
      </c>
    </row>
    <row r="1482" spans="1:4" x14ac:dyDescent="0.25">
      <c r="A1482" s="99">
        <v>46042</v>
      </c>
      <c r="B1482" t="s">
        <v>32</v>
      </c>
      <c r="C1482" t="s">
        <v>32</v>
      </c>
      <c r="D1482" t="s">
        <v>32</v>
      </c>
    </row>
    <row r="1483" spans="1:4" x14ac:dyDescent="0.25">
      <c r="A1483" s="99">
        <v>46043</v>
      </c>
      <c r="B1483" t="s">
        <v>32</v>
      </c>
      <c r="C1483" t="s">
        <v>32</v>
      </c>
      <c r="D1483" t="s">
        <v>32</v>
      </c>
    </row>
    <row r="1484" spans="1:4" x14ac:dyDescent="0.25">
      <c r="A1484" s="99">
        <v>46044</v>
      </c>
      <c r="B1484" t="s">
        <v>32</v>
      </c>
      <c r="C1484" t="s">
        <v>32</v>
      </c>
      <c r="D1484" t="s">
        <v>32</v>
      </c>
    </row>
    <row r="1485" spans="1:4" x14ac:dyDescent="0.25">
      <c r="A1485" s="99">
        <v>46045</v>
      </c>
      <c r="B1485" t="s">
        <v>32</v>
      </c>
      <c r="C1485" t="s">
        <v>32</v>
      </c>
      <c r="D1485" t="s">
        <v>32</v>
      </c>
    </row>
    <row r="1486" spans="1:4" x14ac:dyDescent="0.25">
      <c r="A1486" s="99">
        <v>46046</v>
      </c>
      <c r="B1486" t="s">
        <v>32</v>
      </c>
      <c r="C1486" t="s">
        <v>32</v>
      </c>
      <c r="D1486" t="s">
        <v>32</v>
      </c>
    </row>
    <row r="1487" spans="1:4" x14ac:dyDescent="0.25">
      <c r="A1487" s="99">
        <v>46047</v>
      </c>
      <c r="B1487" t="s">
        <v>32</v>
      </c>
      <c r="C1487" t="s">
        <v>32</v>
      </c>
      <c r="D1487" t="s">
        <v>32</v>
      </c>
    </row>
    <row r="1488" spans="1:4" x14ac:dyDescent="0.25">
      <c r="A1488" s="99">
        <v>46048</v>
      </c>
      <c r="B1488" t="s">
        <v>32</v>
      </c>
      <c r="C1488" t="s">
        <v>32</v>
      </c>
      <c r="D1488" t="s">
        <v>32</v>
      </c>
    </row>
    <row r="1489" spans="1:4" x14ac:dyDescent="0.25">
      <c r="A1489" s="99">
        <v>46049</v>
      </c>
      <c r="B1489" t="s">
        <v>32</v>
      </c>
      <c r="C1489" t="s">
        <v>32</v>
      </c>
      <c r="D1489" t="s">
        <v>32</v>
      </c>
    </row>
    <row r="1490" spans="1:4" x14ac:dyDescent="0.25">
      <c r="A1490" s="99">
        <v>46050</v>
      </c>
      <c r="B1490" t="s">
        <v>32</v>
      </c>
      <c r="C1490" t="s">
        <v>32</v>
      </c>
      <c r="D1490" t="s">
        <v>32</v>
      </c>
    </row>
    <row r="1491" spans="1:4" x14ac:dyDescent="0.25">
      <c r="A1491" s="99">
        <v>46051</v>
      </c>
      <c r="B1491" t="s">
        <v>32</v>
      </c>
      <c r="C1491" t="s">
        <v>32</v>
      </c>
      <c r="D1491" t="s">
        <v>32</v>
      </c>
    </row>
    <row r="1492" spans="1:4" x14ac:dyDescent="0.25">
      <c r="A1492" s="99">
        <v>46052</v>
      </c>
      <c r="B1492" t="s">
        <v>32</v>
      </c>
      <c r="C1492" t="s">
        <v>32</v>
      </c>
      <c r="D1492" t="s">
        <v>32</v>
      </c>
    </row>
    <row r="1493" spans="1:4" x14ac:dyDescent="0.25">
      <c r="A1493" s="99">
        <v>46053</v>
      </c>
      <c r="B1493" t="s">
        <v>32</v>
      </c>
      <c r="C1493" t="s">
        <v>32</v>
      </c>
      <c r="D1493" t="s">
        <v>32</v>
      </c>
    </row>
    <row r="1494" spans="1:4" x14ac:dyDescent="0.25">
      <c r="A1494" s="99">
        <v>46054</v>
      </c>
      <c r="B1494" t="s">
        <v>32</v>
      </c>
      <c r="C1494" t="s">
        <v>32</v>
      </c>
      <c r="D1494" t="s">
        <v>32</v>
      </c>
    </row>
    <row r="1495" spans="1:4" x14ac:dyDescent="0.25">
      <c r="A1495" s="99">
        <v>46055</v>
      </c>
      <c r="B1495" t="s">
        <v>32</v>
      </c>
      <c r="C1495" t="s">
        <v>32</v>
      </c>
      <c r="D1495" t="s">
        <v>32</v>
      </c>
    </row>
    <row r="1496" spans="1:4" x14ac:dyDescent="0.25">
      <c r="A1496" s="99">
        <v>46056</v>
      </c>
      <c r="B1496" t="s">
        <v>32</v>
      </c>
      <c r="C1496" t="s">
        <v>32</v>
      </c>
      <c r="D1496" t="s">
        <v>32</v>
      </c>
    </row>
    <row r="1497" spans="1:4" x14ac:dyDescent="0.25">
      <c r="A1497" s="99">
        <v>46057</v>
      </c>
      <c r="B1497" t="s">
        <v>32</v>
      </c>
      <c r="C1497" t="s">
        <v>32</v>
      </c>
      <c r="D1497" t="s">
        <v>32</v>
      </c>
    </row>
    <row r="1498" spans="1:4" x14ac:dyDescent="0.25">
      <c r="A1498" s="99">
        <v>46058</v>
      </c>
      <c r="B1498" t="s">
        <v>32</v>
      </c>
      <c r="C1498" t="s">
        <v>32</v>
      </c>
      <c r="D1498" t="s">
        <v>32</v>
      </c>
    </row>
    <row r="1499" spans="1:4" x14ac:dyDescent="0.25">
      <c r="A1499" s="99">
        <v>46059</v>
      </c>
      <c r="B1499" t="s">
        <v>32</v>
      </c>
      <c r="C1499" t="s">
        <v>32</v>
      </c>
      <c r="D1499" t="s">
        <v>32</v>
      </c>
    </row>
    <row r="1500" spans="1:4" x14ac:dyDescent="0.25">
      <c r="A1500" s="99">
        <v>46060</v>
      </c>
      <c r="B1500" t="s">
        <v>32</v>
      </c>
      <c r="C1500" t="s">
        <v>32</v>
      </c>
      <c r="D1500" t="s">
        <v>32</v>
      </c>
    </row>
    <row r="1501" spans="1:4" x14ac:dyDescent="0.25">
      <c r="A1501" s="99">
        <v>46061</v>
      </c>
      <c r="B1501" t="s">
        <v>32</v>
      </c>
      <c r="C1501" t="s">
        <v>32</v>
      </c>
      <c r="D1501" t="s">
        <v>32</v>
      </c>
    </row>
    <row r="1502" spans="1:4" x14ac:dyDescent="0.25">
      <c r="A1502" s="99">
        <v>46062</v>
      </c>
      <c r="B1502" t="s">
        <v>32</v>
      </c>
      <c r="C1502" t="s">
        <v>32</v>
      </c>
      <c r="D1502" t="s">
        <v>32</v>
      </c>
    </row>
    <row r="1503" spans="1:4" x14ac:dyDescent="0.25">
      <c r="A1503" s="99">
        <v>46063</v>
      </c>
      <c r="B1503" t="s">
        <v>32</v>
      </c>
      <c r="C1503" t="s">
        <v>32</v>
      </c>
      <c r="D1503" t="s">
        <v>32</v>
      </c>
    </row>
    <row r="1504" spans="1:4" x14ac:dyDescent="0.25">
      <c r="A1504" s="99">
        <v>46064</v>
      </c>
      <c r="B1504" t="s">
        <v>32</v>
      </c>
      <c r="C1504" t="s">
        <v>32</v>
      </c>
      <c r="D1504" t="s">
        <v>32</v>
      </c>
    </row>
    <row r="1505" spans="1:4" x14ac:dyDescent="0.25">
      <c r="A1505" s="99">
        <v>46065</v>
      </c>
      <c r="B1505" t="s">
        <v>32</v>
      </c>
      <c r="C1505" t="s">
        <v>32</v>
      </c>
      <c r="D1505" t="s">
        <v>32</v>
      </c>
    </row>
    <row r="1506" spans="1:4" x14ac:dyDescent="0.25">
      <c r="A1506" s="99">
        <v>46066</v>
      </c>
      <c r="B1506" t="s">
        <v>32</v>
      </c>
      <c r="C1506" t="s">
        <v>32</v>
      </c>
      <c r="D1506" t="s">
        <v>32</v>
      </c>
    </row>
    <row r="1507" spans="1:4" x14ac:dyDescent="0.25">
      <c r="A1507" s="99">
        <v>46067</v>
      </c>
      <c r="B1507" t="s">
        <v>32</v>
      </c>
      <c r="C1507" t="s">
        <v>32</v>
      </c>
      <c r="D1507" t="s">
        <v>32</v>
      </c>
    </row>
    <row r="1508" spans="1:4" x14ac:dyDescent="0.25">
      <c r="A1508" s="99">
        <v>46068</v>
      </c>
      <c r="B1508" t="s">
        <v>32</v>
      </c>
      <c r="C1508" t="s">
        <v>32</v>
      </c>
      <c r="D1508" t="s">
        <v>32</v>
      </c>
    </row>
    <row r="1509" spans="1:4" x14ac:dyDescent="0.25">
      <c r="A1509" s="99">
        <v>46069</v>
      </c>
      <c r="B1509" t="s">
        <v>32</v>
      </c>
      <c r="C1509" t="s">
        <v>32</v>
      </c>
      <c r="D1509" t="s">
        <v>32</v>
      </c>
    </row>
    <row r="1510" spans="1:4" x14ac:dyDescent="0.25">
      <c r="A1510" s="99">
        <v>46070</v>
      </c>
      <c r="B1510" t="s">
        <v>32</v>
      </c>
      <c r="C1510" t="s">
        <v>32</v>
      </c>
      <c r="D1510" t="s">
        <v>32</v>
      </c>
    </row>
    <row r="1511" spans="1:4" x14ac:dyDescent="0.25">
      <c r="A1511" s="99">
        <v>46071</v>
      </c>
      <c r="B1511" t="s">
        <v>32</v>
      </c>
      <c r="C1511" t="s">
        <v>32</v>
      </c>
      <c r="D1511" t="s">
        <v>32</v>
      </c>
    </row>
    <row r="1512" spans="1:4" x14ac:dyDescent="0.25">
      <c r="A1512" s="99">
        <v>46072</v>
      </c>
      <c r="B1512" t="s">
        <v>32</v>
      </c>
      <c r="C1512" t="s">
        <v>32</v>
      </c>
      <c r="D1512" t="s">
        <v>32</v>
      </c>
    </row>
    <row r="1513" spans="1:4" x14ac:dyDescent="0.25">
      <c r="A1513" s="99">
        <v>46073</v>
      </c>
      <c r="B1513" t="s">
        <v>32</v>
      </c>
      <c r="C1513" t="s">
        <v>32</v>
      </c>
      <c r="D1513" t="s">
        <v>32</v>
      </c>
    </row>
    <row r="1514" spans="1:4" x14ac:dyDescent="0.25">
      <c r="A1514" s="99">
        <v>46074</v>
      </c>
      <c r="B1514" t="s">
        <v>32</v>
      </c>
      <c r="C1514" t="s">
        <v>32</v>
      </c>
      <c r="D1514" t="s">
        <v>32</v>
      </c>
    </row>
    <row r="1515" spans="1:4" x14ac:dyDescent="0.25">
      <c r="A1515" s="99">
        <v>46075</v>
      </c>
      <c r="B1515" t="s">
        <v>32</v>
      </c>
      <c r="C1515" t="s">
        <v>32</v>
      </c>
      <c r="D1515" t="s">
        <v>32</v>
      </c>
    </row>
    <row r="1516" spans="1:4" x14ac:dyDescent="0.25">
      <c r="A1516" s="99">
        <v>46076</v>
      </c>
      <c r="B1516" t="s">
        <v>32</v>
      </c>
      <c r="C1516" t="s">
        <v>32</v>
      </c>
      <c r="D1516" t="s">
        <v>32</v>
      </c>
    </row>
    <row r="1517" spans="1:4" x14ac:dyDescent="0.25">
      <c r="A1517" s="99">
        <v>46077</v>
      </c>
      <c r="B1517" t="s">
        <v>32</v>
      </c>
      <c r="C1517" t="s">
        <v>32</v>
      </c>
      <c r="D1517" t="s">
        <v>32</v>
      </c>
    </row>
    <row r="1518" spans="1:4" x14ac:dyDescent="0.25">
      <c r="A1518" s="99">
        <v>46078</v>
      </c>
      <c r="B1518" t="s">
        <v>32</v>
      </c>
      <c r="C1518" t="s">
        <v>32</v>
      </c>
      <c r="D1518" t="s">
        <v>32</v>
      </c>
    </row>
    <row r="1519" spans="1:4" x14ac:dyDescent="0.25">
      <c r="A1519" s="99">
        <v>46079</v>
      </c>
      <c r="B1519" t="s">
        <v>32</v>
      </c>
      <c r="C1519" t="s">
        <v>32</v>
      </c>
      <c r="D1519" t="s">
        <v>32</v>
      </c>
    </row>
    <row r="1520" spans="1:4" x14ac:dyDescent="0.25">
      <c r="A1520" s="99">
        <v>46080</v>
      </c>
      <c r="B1520" t="s">
        <v>32</v>
      </c>
      <c r="C1520" t="s">
        <v>32</v>
      </c>
      <c r="D1520" t="s">
        <v>32</v>
      </c>
    </row>
    <row r="1521" spans="1:4" x14ac:dyDescent="0.25">
      <c r="A1521" s="99">
        <v>46081</v>
      </c>
      <c r="B1521" t="s">
        <v>32</v>
      </c>
      <c r="C1521" t="s">
        <v>32</v>
      </c>
      <c r="D1521" t="s">
        <v>32</v>
      </c>
    </row>
    <row r="1522" spans="1:4" x14ac:dyDescent="0.25">
      <c r="A1522" s="99">
        <v>46082</v>
      </c>
      <c r="B1522" t="s">
        <v>32</v>
      </c>
      <c r="C1522" t="s">
        <v>32</v>
      </c>
      <c r="D1522" t="s">
        <v>32</v>
      </c>
    </row>
    <row r="1523" spans="1:4" x14ac:dyDescent="0.25">
      <c r="A1523" s="99">
        <v>46083</v>
      </c>
      <c r="B1523" t="s">
        <v>32</v>
      </c>
      <c r="C1523" t="s">
        <v>32</v>
      </c>
      <c r="D1523" t="s">
        <v>32</v>
      </c>
    </row>
    <row r="1524" spans="1:4" x14ac:dyDescent="0.25">
      <c r="A1524" s="99">
        <v>46084</v>
      </c>
      <c r="B1524" t="s">
        <v>32</v>
      </c>
      <c r="C1524" t="s">
        <v>32</v>
      </c>
      <c r="D1524" t="s">
        <v>32</v>
      </c>
    </row>
    <row r="1525" spans="1:4" x14ac:dyDescent="0.25">
      <c r="A1525" s="99">
        <v>46085</v>
      </c>
      <c r="B1525" t="s">
        <v>32</v>
      </c>
      <c r="C1525" t="s">
        <v>32</v>
      </c>
      <c r="D1525" t="s">
        <v>32</v>
      </c>
    </row>
    <row r="1526" spans="1:4" x14ac:dyDescent="0.25">
      <c r="A1526" s="99">
        <v>46086</v>
      </c>
      <c r="B1526" t="s">
        <v>32</v>
      </c>
      <c r="C1526" t="s">
        <v>32</v>
      </c>
      <c r="D1526" t="s">
        <v>32</v>
      </c>
    </row>
    <row r="1527" spans="1:4" x14ac:dyDescent="0.25">
      <c r="A1527" s="99">
        <v>46087</v>
      </c>
      <c r="B1527" t="s">
        <v>32</v>
      </c>
      <c r="C1527" t="s">
        <v>32</v>
      </c>
      <c r="D1527" t="s">
        <v>32</v>
      </c>
    </row>
    <row r="1528" spans="1:4" x14ac:dyDescent="0.25">
      <c r="A1528" s="99">
        <v>46088</v>
      </c>
      <c r="B1528" t="s">
        <v>32</v>
      </c>
      <c r="C1528" t="s">
        <v>32</v>
      </c>
      <c r="D1528" t="s">
        <v>32</v>
      </c>
    </row>
    <row r="1529" spans="1:4" x14ac:dyDescent="0.25">
      <c r="A1529" s="99">
        <v>46089</v>
      </c>
      <c r="B1529" t="s">
        <v>32</v>
      </c>
      <c r="C1529" t="s">
        <v>32</v>
      </c>
      <c r="D1529" t="s">
        <v>32</v>
      </c>
    </row>
    <row r="1530" spans="1:4" x14ac:dyDescent="0.25">
      <c r="A1530" s="99">
        <v>46090</v>
      </c>
      <c r="B1530" t="s">
        <v>32</v>
      </c>
      <c r="C1530" t="s">
        <v>32</v>
      </c>
      <c r="D1530" t="s">
        <v>32</v>
      </c>
    </row>
    <row r="1531" spans="1:4" x14ac:dyDescent="0.25">
      <c r="A1531" s="99">
        <v>46091</v>
      </c>
      <c r="B1531" t="s">
        <v>32</v>
      </c>
      <c r="C1531" t="s">
        <v>32</v>
      </c>
      <c r="D1531" t="s">
        <v>32</v>
      </c>
    </row>
    <row r="1532" spans="1:4" x14ac:dyDescent="0.25">
      <c r="A1532" s="99">
        <v>46092</v>
      </c>
      <c r="B1532" t="s">
        <v>32</v>
      </c>
      <c r="C1532" t="s">
        <v>32</v>
      </c>
      <c r="D1532" t="s">
        <v>32</v>
      </c>
    </row>
    <row r="1533" spans="1:4" x14ac:dyDescent="0.25">
      <c r="A1533" s="99">
        <v>46093</v>
      </c>
      <c r="B1533" t="s">
        <v>32</v>
      </c>
      <c r="C1533" t="s">
        <v>32</v>
      </c>
      <c r="D1533" t="s">
        <v>32</v>
      </c>
    </row>
    <row r="1534" spans="1:4" x14ac:dyDescent="0.25">
      <c r="A1534" s="99">
        <v>46094</v>
      </c>
      <c r="B1534" t="s">
        <v>32</v>
      </c>
      <c r="C1534" t="s">
        <v>32</v>
      </c>
      <c r="D1534" t="s">
        <v>32</v>
      </c>
    </row>
    <row r="1535" spans="1:4" x14ac:dyDescent="0.25">
      <c r="A1535" s="99">
        <v>46095</v>
      </c>
      <c r="B1535" t="s">
        <v>32</v>
      </c>
      <c r="C1535" t="s">
        <v>32</v>
      </c>
      <c r="D1535" t="s">
        <v>32</v>
      </c>
    </row>
    <row r="1536" spans="1:4" x14ac:dyDescent="0.25">
      <c r="A1536" s="99">
        <v>46096</v>
      </c>
      <c r="B1536" t="s">
        <v>32</v>
      </c>
      <c r="C1536" t="s">
        <v>32</v>
      </c>
      <c r="D1536" t="s">
        <v>32</v>
      </c>
    </row>
    <row r="1537" spans="1:4" x14ac:dyDescent="0.25">
      <c r="A1537" s="99">
        <v>46097</v>
      </c>
      <c r="B1537" t="s">
        <v>32</v>
      </c>
      <c r="C1537" t="s">
        <v>32</v>
      </c>
      <c r="D1537" t="s">
        <v>32</v>
      </c>
    </row>
    <row r="1538" spans="1:4" x14ac:dyDescent="0.25">
      <c r="A1538" s="99">
        <v>46098</v>
      </c>
      <c r="B1538" t="s">
        <v>32</v>
      </c>
      <c r="C1538" t="s">
        <v>32</v>
      </c>
      <c r="D1538" t="s">
        <v>32</v>
      </c>
    </row>
    <row r="1539" spans="1:4" x14ac:dyDescent="0.25">
      <c r="A1539" s="99">
        <v>46099</v>
      </c>
      <c r="B1539" t="s">
        <v>32</v>
      </c>
      <c r="C1539" t="s">
        <v>32</v>
      </c>
      <c r="D1539" t="s">
        <v>32</v>
      </c>
    </row>
    <row r="1540" spans="1:4" x14ac:dyDescent="0.25">
      <c r="A1540" s="99">
        <v>46100</v>
      </c>
      <c r="B1540" t="s">
        <v>32</v>
      </c>
      <c r="C1540" t="s">
        <v>32</v>
      </c>
      <c r="D1540" t="s">
        <v>32</v>
      </c>
    </row>
    <row r="1541" spans="1:4" x14ac:dyDescent="0.25">
      <c r="A1541" s="99">
        <v>46101</v>
      </c>
      <c r="B1541" t="s">
        <v>32</v>
      </c>
      <c r="C1541" t="s">
        <v>32</v>
      </c>
      <c r="D1541" t="s">
        <v>32</v>
      </c>
    </row>
    <row r="1542" spans="1:4" x14ac:dyDescent="0.25">
      <c r="A1542" s="99">
        <v>46102</v>
      </c>
      <c r="B1542" t="s">
        <v>32</v>
      </c>
      <c r="C1542" t="s">
        <v>32</v>
      </c>
      <c r="D1542" t="s">
        <v>32</v>
      </c>
    </row>
    <row r="1543" spans="1:4" x14ac:dyDescent="0.25">
      <c r="A1543" s="99">
        <v>46103</v>
      </c>
      <c r="B1543" t="s">
        <v>32</v>
      </c>
      <c r="C1543" t="s">
        <v>32</v>
      </c>
      <c r="D1543" t="s">
        <v>32</v>
      </c>
    </row>
    <row r="1544" spans="1:4" x14ac:dyDescent="0.25">
      <c r="A1544" s="99">
        <v>46104</v>
      </c>
      <c r="B1544" t="s">
        <v>32</v>
      </c>
      <c r="C1544" t="s">
        <v>32</v>
      </c>
      <c r="D1544" t="s">
        <v>32</v>
      </c>
    </row>
    <row r="1545" spans="1:4" x14ac:dyDescent="0.25">
      <c r="A1545" s="99">
        <v>46105</v>
      </c>
      <c r="B1545" t="s">
        <v>32</v>
      </c>
      <c r="C1545" t="s">
        <v>32</v>
      </c>
      <c r="D1545" t="s">
        <v>32</v>
      </c>
    </row>
    <row r="1546" spans="1:4" x14ac:dyDescent="0.25">
      <c r="A1546" s="99">
        <v>46106</v>
      </c>
      <c r="B1546" t="s">
        <v>32</v>
      </c>
      <c r="C1546" t="s">
        <v>32</v>
      </c>
      <c r="D1546" t="s">
        <v>32</v>
      </c>
    </row>
    <row r="1547" spans="1:4" x14ac:dyDescent="0.25">
      <c r="A1547" s="99">
        <v>46107</v>
      </c>
      <c r="B1547" t="s">
        <v>32</v>
      </c>
      <c r="C1547" t="s">
        <v>32</v>
      </c>
      <c r="D1547" t="s">
        <v>32</v>
      </c>
    </row>
    <row r="1548" spans="1:4" x14ac:dyDescent="0.25">
      <c r="A1548" s="99">
        <v>46108</v>
      </c>
      <c r="B1548" t="s">
        <v>32</v>
      </c>
      <c r="C1548" t="s">
        <v>32</v>
      </c>
      <c r="D1548" t="s">
        <v>32</v>
      </c>
    </row>
    <row r="1549" spans="1:4" x14ac:dyDescent="0.25">
      <c r="A1549" s="99">
        <v>46109</v>
      </c>
      <c r="B1549" t="s">
        <v>32</v>
      </c>
      <c r="C1549" t="s">
        <v>32</v>
      </c>
      <c r="D1549" t="s">
        <v>32</v>
      </c>
    </row>
    <row r="1550" spans="1:4" x14ac:dyDescent="0.25">
      <c r="A1550" s="99">
        <v>46110</v>
      </c>
      <c r="B1550" t="s">
        <v>32</v>
      </c>
      <c r="C1550" t="s">
        <v>32</v>
      </c>
      <c r="D1550" t="s">
        <v>32</v>
      </c>
    </row>
    <row r="1551" spans="1:4" x14ac:dyDescent="0.25">
      <c r="A1551" s="99">
        <v>46111</v>
      </c>
      <c r="B1551" t="s">
        <v>32</v>
      </c>
      <c r="C1551" t="s">
        <v>32</v>
      </c>
      <c r="D1551" t="s">
        <v>32</v>
      </c>
    </row>
    <row r="1552" spans="1:4" x14ac:dyDescent="0.25">
      <c r="A1552" s="99">
        <v>46112</v>
      </c>
      <c r="B1552" t="s">
        <v>32</v>
      </c>
      <c r="C1552" t="s">
        <v>32</v>
      </c>
      <c r="D1552" t="s">
        <v>32</v>
      </c>
    </row>
    <row r="1553" spans="1:4" x14ac:dyDescent="0.25">
      <c r="A1553" s="99">
        <v>46113</v>
      </c>
      <c r="B1553" t="s">
        <v>32</v>
      </c>
      <c r="C1553" t="s">
        <v>32</v>
      </c>
      <c r="D1553" t="s">
        <v>32</v>
      </c>
    </row>
    <row r="1554" spans="1:4" x14ac:dyDescent="0.25">
      <c r="A1554" s="99">
        <v>46114</v>
      </c>
      <c r="B1554" t="s">
        <v>32</v>
      </c>
      <c r="C1554" t="s">
        <v>32</v>
      </c>
      <c r="D1554" t="s">
        <v>32</v>
      </c>
    </row>
    <row r="1555" spans="1:4" x14ac:dyDescent="0.25">
      <c r="A1555" s="99">
        <v>46115</v>
      </c>
      <c r="B1555" t="s">
        <v>32</v>
      </c>
      <c r="C1555" t="s">
        <v>32</v>
      </c>
      <c r="D1555" t="s">
        <v>32</v>
      </c>
    </row>
    <row r="1556" spans="1:4" x14ac:dyDescent="0.25">
      <c r="A1556" s="99">
        <v>46116</v>
      </c>
      <c r="B1556" t="s">
        <v>32</v>
      </c>
      <c r="C1556" t="s">
        <v>32</v>
      </c>
      <c r="D1556" t="s">
        <v>32</v>
      </c>
    </row>
    <row r="1557" spans="1:4" x14ac:dyDescent="0.25">
      <c r="A1557" s="99">
        <v>46117</v>
      </c>
      <c r="B1557" t="s">
        <v>32</v>
      </c>
      <c r="C1557" t="s">
        <v>32</v>
      </c>
      <c r="D1557" t="s">
        <v>32</v>
      </c>
    </row>
    <row r="1558" spans="1:4" x14ac:dyDescent="0.25">
      <c r="A1558" s="99">
        <v>46118</v>
      </c>
      <c r="B1558" t="s">
        <v>32</v>
      </c>
      <c r="C1558" t="s">
        <v>32</v>
      </c>
      <c r="D1558" t="s">
        <v>32</v>
      </c>
    </row>
    <row r="1559" spans="1:4" x14ac:dyDescent="0.25">
      <c r="A1559" s="99">
        <v>46119</v>
      </c>
      <c r="B1559" t="s">
        <v>32</v>
      </c>
      <c r="C1559" t="s">
        <v>32</v>
      </c>
      <c r="D1559" t="s">
        <v>32</v>
      </c>
    </row>
    <row r="1560" spans="1:4" x14ac:dyDescent="0.25">
      <c r="A1560" s="99">
        <v>46120</v>
      </c>
      <c r="B1560" t="s">
        <v>32</v>
      </c>
      <c r="C1560" t="s">
        <v>32</v>
      </c>
      <c r="D1560" t="s">
        <v>32</v>
      </c>
    </row>
    <row r="1561" spans="1:4" x14ac:dyDescent="0.25">
      <c r="A1561" s="99">
        <v>46121</v>
      </c>
      <c r="B1561" t="s">
        <v>32</v>
      </c>
      <c r="C1561" t="s">
        <v>32</v>
      </c>
      <c r="D1561" t="s">
        <v>32</v>
      </c>
    </row>
    <row r="1562" spans="1:4" x14ac:dyDescent="0.25">
      <c r="A1562" s="99">
        <v>46122</v>
      </c>
      <c r="B1562" t="s">
        <v>32</v>
      </c>
      <c r="C1562" t="s">
        <v>32</v>
      </c>
      <c r="D1562" t="s">
        <v>32</v>
      </c>
    </row>
    <row r="1563" spans="1:4" x14ac:dyDescent="0.25">
      <c r="A1563" s="99">
        <v>46123</v>
      </c>
      <c r="B1563" t="s">
        <v>32</v>
      </c>
      <c r="C1563" t="s">
        <v>32</v>
      </c>
      <c r="D1563" t="s">
        <v>32</v>
      </c>
    </row>
    <row r="1564" spans="1:4" x14ac:dyDescent="0.25">
      <c r="A1564" s="99">
        <v>46124</v>
      </c>
      <c r="B1564" t="s">
        <v>32</v>
      </c>
      <c r="C1564" t="s">
        <v>32</v>
      </c>
      <c r="D1564" t="s">
        <v>32</v>
      </c>
    </row>
    <row r="1565" spans="1:4" x14ac:dyDescent="0.25">
      <c r="A1565" s="99">
        <v>46125</v>
      </c>
      <c r="B1565" t="s">
        <v>32</v>
      </c>
      <c r="C1565" t="s">
        <v>32</v>
      </c>
      <c r="D1565" t="s">
        <v>32</v>
      </c>
    </row>
    <row r="1566" spans="1:4" x14ac:dyDescent="0.25">
      <c r="A1566" s="99">
        <v>46126</v>
      </c>
      <c r="B1566" t="s">
        <v>32</v>
      </c>
      <c r="C1566" t="s">
        <v>32</v>
      </c>
      <c r="D1566" t="s">
        <v>32</v>
      </c>
    </row>
    <row r="1567" spans="1:4" x14ac:dyDescent="0.25">
      <c r="A1567" s="99">
        <v>46127</v>
      </c>
      <c r="B1567" t="s">
        <v>32</v>
      </c>
      <c r="C1567" t="s">
        <v>32</v>
      </c>
      <c r="D1567" t="s">
        <v>32</v>
      </c>
    </row>
    <row r="1568" spans="1:4" x14ac:dyDescent="0.25">
      <c r="A1568" s="99">
        <v>46128</v>
      </c>
      <c r="B1568" t="s">
        <v>32</v>
      </c>
      <c r="C1568" t="s">
        <v>32</v>
      </c>
      <c r="D1568" t="s">
        <v>32</v>
      </c>
    </row>
    <row r="1569" spans="1:4" x14ac:dyDescent="0.25">
      <c r="A1569" s="99">
        <v>46129</v>
      </c>
      <c r="B1569" t="s">
        <v>32</v>
      </c>
      <c r="C1569" t="s">
        <v>32</v>
      </c>
      <c r="D1569" t="s">
        <v>32</v>
      </c>
    </row>
    <row r="1570" spans="1:4" x14ac:dyDescent="0.25">
      <c r="A1570" s="99">
        <v>46130</v>
      </c>
      <c r="B1570" t="s">
        <v>32</v>
      </c>
      <c r="C1570" t="s">
        <v>32</v>
      </c>
      <c r="D1570" t="s">
        <v>32</v>
      </c>
    </row>
    <row r="1571" spans="1:4" x14ac:dyDescent="0.25">
      <c r="A1571" s="99">
        <v>46131</v>
      </c>
      <c r="B1571" t="s">
        <v>32</v>
      </c>
      <c r="C1571" t="s">
        <v>32</v>
      </c>
      <c r="D1571" t="s">
        <v>32</v>
      </c>
    </row>
    <row r="1572" spans="1:4" x14ac:dyDescent="0.25">
      <c r="A1572" s="99">
        <v>46132</v>
      </c>
      <c r="B1572" t="s">
        <v>32</v>
      </c>
      <c r="C1572" t="s">
        <v>32</v>
      </c>
      <c r="D1572" t="s">
        <v>32</v>
      </c>
    </row>
    <row r="1573" spans="1:4" x14ac:dyDescent="0.25">
      <c r="A1573" s="99">
        <v>46133</v>
      </c>
      <c r="B1573" t="s">
        <v>32</v>
      </c>
      <c r="C1573" t="s">
        <v>32</v>
      </c>
      <c r="D1573" t="s">
        <v>32</v>
      </c>
    </row>
    <row r="1574" spans="1:4" x14ac:dyDescent="0.25">
      <c r="A1574" s="99">
        <v>46134</v>
      </c>
      <c r="B1574" t="s">
        <v>32</v>
      </c>
      <c r="C1574" t="s">
        <v>32</v>
      </c>
      <c r="D1574" t="s">
        <v>32</v>
      </c>
    </row>
    <row r="1575" spans="1:4" x14ac:dyDescent="0.25">
      <c r="A1575" s="99">
        <v>46135</v>
      </c>
      <c r="B1575" t="s">
        <v>32</v>
      </c>
      <c r="C1575" t="s">
        <v>32</v>
      </c>
      <c r="D1575" t="s">
        <v>32</v>
      </c>
    </row>
    <row r="1576" spans="1:4" x14ac:dyDescent="0.25">
      <c r="A1576" s="99">
        <v>46136</v>
      </c>
      <c r="B1576" t="s">
        <v>32</v>
      </c>
      <c r="C1576" t="s">
        <v>32</v>
      </c>
      <c r="D1576" t="s">
        <v>32</v>
      </c>
    </row>
    <row r="1577" spans="1:4" x14ac:dyDescent="0.25">
      <c r="A1577" s="99">
        <v>46137</v>
      </c>
      <c r="B1577" t="s">
        <v>32</v>
      </c>
      <c r="C1577" t="s">
        <v>32</v>
      </c>
      <c r="D1577" t="s">
        <v>32</v>
      </c>
    </row>
    <row r="1578" spans="1:4" x14ac:dyDescent="0.25">
      <c r="A1578" s="99">
        <v>46138</v>
      </c>
      <c r="B1578" t="s">
        <v>32</v>
      </c>
      <c r="C1578" t="s">
        <v>32</v>
      </c>
      <c r="D1578" t="s">
        <v>32</v>
      </c>
    </row>
    <row r="1579" spans="1:4" x14ac:dyDescent="0.25">
      <c r="A1579" s="99">
        <v>46139</v>
      </c>
      <c r="B1579" t="s">
        <v>32</v>
      </c>
      <c r="C1579" t="s">
        <v>32</v>
      </c>
      <c r="D1579" t="s">
        <v>32</v>
      </c>
    </row>
    <row r="1580" spans="1:4" x14ac:dyDescent="0.25">
      <c r="A1580" s="99">
        <v>46140</v>
      </c>
      <c r="B1580" t="s">
        <v>32</v>
      </c>
      <c r="C1580" t="s">
        <v>32</v>
      </c>
      <c r="D1580" t="s">
        <v>32</v>
      </c>
    </row>
    <row r="1581" spans="1:4" x14ac:dyDescent="0.25">
      <c r="A1581" s="99">
        <v>46141</v>
      </c>
      <c r="B1581" t="s">
        <v>32</v>
      </c>
      <c r="C1581" t="s">
        <v>32</v>
      </c>
      <c r="D1581" t="s">
        <v>32</v>
      </c>
    </row>
    <row r="1582" spans="1:4" x14ac:dyDescent="0.25">
      <c r="A1582" s="99">
        <v>46142</v>
      </c>
      <c r="B1582" t="s">
        <v>32</v>
      </c>
      <c r="C1582" t="s">
        <v>32</v>
      </c>
      <c r="D1582" t="s">
        <v>32</v>
      </c>
    </row>
    <row r="1583" spans="1:4" x14ac:dyDescent="0.25">
      <c r="A1583" s="99">
        <v>46143</v>
      </c>
      <c r="B1583" t="s">
        <v>32</v>
      </c>
      <c r="C1583" t="s">
        <v>32</v>
      </c>
      <c r="D1583" t="s">
        <v>32</v>
      </c>
    </row>
    <row r="1584" spans="1:4" x14ac:dyDescent="0.25">
      <c r="A1584" s="99">
        <v>46144</v>
      </c>
      <c r="B1584" t="s">
        <v>32</v>
      </c>
      <c r="C1584" t="s">
        <v>32</v>
      </c>
      <c r="D1584" t="s">
        <v>32</v>
      </c>
    </row>
    <row r="1585" spans="1:4" x14ac:dyDescent="0.25">
      <c r="A1585" s="99">
        <v>46145</v>
      </c>
      <c r="B1585" t="s">
        <v>32</v>
      </c>
      <c r="C1585" t="s">
        <v>32</v>
      </c>
      <c r="D1585" t="s">
        <v>32</v>
      </c>
    </row>
    <row r="1586" spans="1:4" x14ac:dyDescent="0.25">
      <c r="A1586" s="99">
        <v>46146</v>
      </c>
      <c r="B1586" t="s">
        <v>32</v>
      </c>
      <c r="C1586" t="s">
        <v>32</v>
      </c>
      <c r="D1586" t="s">
        <v>32</v>
      </c>
    </row>
    <row r="1587" spans="1:4" x14ac:dyDescent="0.25">
      <c r="A1587" s="99">
        <v>46147</v>
      </c>
      <c r="B1587" t="s">
        <v>32</v>
      </c>
      <c r="C1587" t="s">
        <v>32</v>
      </c>
      <c r="D1587" t="s">
        <v>32</v>
      </c>
    </row>
    <row r="1588" spans="1:4" x14ac:dyDescent="0.25">
      <c r="A1588" s="99">
        <v>46148</v>
      </c>
      <c r="B1588" t="s">
        <v>32</v>
      </c>
      <c r="C1588" t="s">
        <v>32</v>
      </c>
      <c r="D1588" t="s">
        <v>32</v>
      </c>
    </row>
    <row r="1589" spans="1:4" x14ac:dyDescent="0.25">
      <c r="A1589" s="99">
        <v>46149</v>
      </c>
      <c r="B1589" t="s">
        <v>32</v>
      </c>
      <c r="C1589" t="s">
        <v>32</v>
      </c>
      <c r="D1589" t="s">
        <v>32</v>
      </c>
    </row>
    <row r="1590" spans="1:4" x14ac:dyDescent="0.25">
      <c r="A1590" s="99">
        <v>46150</v>
      </c>
      <c r="B1590" t="s">
        <v>32</v>
      </c>
      <c r="C1590" t="s">
        <v>32</v>
      </c>
      <c r="D1590" t="s">
        <v>32</v>
      </c>
    </row>
    <row r="1591" spans="1:4" x14ac:dyDescent="0.25">
      <c r="A1591" s="99">
        <v>46151</v>
      </c>
      <c r="B1591" t="s">
        <v>32</v>
      </c>
      <c r="C1591" t="s">
        <v>32</v>
      </c>
      <c r="D1591" t="s">
        <v>32</v>
      </c>
    </row>
    <row r="1592" spans="1:4" x14ac:dyDescent="0.25">
      <c r="A1592" s="99">
        <v>46152</v>
      </c>
      <c r="B1592" t="s">
        <v>32</v>
      </c>
      <c r="C1592" t="s">
        <v>32</v>
      </c>
      <c r="D1592" t="s">
        <v>32</v>
      </c>
    </row>
    <row r="1593" spans="1:4" x14ac:dyDescent="0.25">
      <c r="A1593" s="99">
        <v>46153</v>
      </c>
      <c r="B1593" t="s">
        <v>32</v>
      </c>
      <c r="C1593" t="s">
        <v>32</v>
      </c>
      <c r="D1593" t="s">
        <v>32</v>
      </c>
    </row>
    <row r="1594" spans="1:4" x14ac:dyDescent="0.25">
      <c r="A1594" s="99">
        <v>46154</v>
      </c>
      <c r="B1594" t="s">
        <v>32</v>
      </c>
      <c r="C1594" t="s">
        <v>32</v>
      </c>
      <c r="D1594" t="s">
        <v>32</v>
      </c>
    </row>
    <row r="1595" spans="1:4" x14ac:dyDescent="0.25">
      <c r="A1595" s="99">
        <v>46155</v>
      </c>
      <c r="B1595" t="s">
        <v>32</v>
      </c>
      <c r="C1595" t="s">
        <v>32</v>
      </c>
      <c r="D1595" t="s">
        <v>32</v>
      </c>
    </row>
    <row r="1596" spans="1:4" x14ac:dyDescent="0.25">
      <c r="A1596" s="99">
        <v>46156</v>
      </c>
      <c r="B1596" t="s">
        <v>32</v>
      </c>
      <c r="C1596" t="s">
        <v>32</v>
      </c>
      <c r="D1596" t="s">
        <v>32</v>
      </c>
    </row>
    <row r="1597" spans="1:4" x14ac:dyDescent="0.25">
      <c r="A1597" s="99">
        <v>46157</v>
      </c>
      <c r="B1597" t="s">
        <v>32</v>
      </c>
      <c r="C1597" t="s">
        <v>32</v>
      </c>
      <c r="D1597" t="s">
        <v>32</v>
      </c>
    </row>
    <row r="1598" spans="1:4" x14ac:dyDescent="0.25">
      <c r="A1598" s="99">
        <v>46158</v>
      </c>
      <c r="B1598" t="s">
        <v>32</v>
      </c>
      <c r="C1598" t="s">
        <v>32</v>
      </c>
      <c r="D1598" t="s">
        <v>32</v>
      </c>
    </row>
    <row r="1599" spans="1:4" x14ac:dyDescent="0.25">
      <c r="A1599" s="99">
        <v>46159</v>
      </c>
      <c r="B1599" t="s">
        <v>32</v>
      </c>
      <c r="C1599" t="s">
        <v>32</v>
      </c>
      <c r="D1599" t="s">
        <v>32</v>
      </c>
    </row>
    <row r="1600" spans="1:4" x14ac:dyDescent="0.25">
      <c r="A1600" s="99">
        <v>46160</v>
      </c>
      <c r="B1600" t="s">
        <v>32</v>
      </c>
      <c r="C1600" t="s">
        <v>32</v>
      </c>
      <c r="D1600" t="s">
        <v>32</v>
      </c>
    </row>
    <row r="1601" spans="1:4" x14ac:dyDescent="0.25">
      <c r="A1601" s="99">
        <v>46161</v>
      </c>
      <c r="B1601" t="s">
        <v>32</v>
      </c>
      <c r="C1601" t="s">
        <v>32</v>
      </c>
      <c r="D1601" t="s">
        <v>32</v>
      </c>
    </row>
    <row r="1602" spans="1:4" x14ac:dyDescent="0.25">
      <c r="A1602" s="99">
        <v>46162</v>
      </c>
      <c r="B1602" t="s">
        <v>32</v>
      </c>
      <c r="C1602" t="s">
        <v>32</v>
      </c>
      <c r="D1602" t="s">
        <v>32</v>
      </c>
    </row>
    <row r="1603" spans="1:4" x14ac:dyDescent="0.25">
      <c r="A1603" s="99">
        <v>46163</v>
      </c>
      <c r="B1603" t="s">
        <v>32</v>
      </c>
      <c r="C1603" t="s">
        <v>32</v>
      </c>
      <c r="D1603" t="s">
        <v>32</v>
      </c>
    </row>
    <row r="1604" spans="1:4" x14ac:dyDescent="0.25">
      <c r="A1604" s="99">
        <v>46164</v>
      </c>
      <c r="B1604" t="s">
        <v>32</v>
      </c>
      <c r="C1604" t="s">
        <v>32</v>
      </c>
      <c r="D1604" t="s">
        <v>32</v>
      </c>
    </row>
    <row r="1605" spans="1:4" x14ac:dyDescent="0.25">
      <c r="A1605" s="99">
        <v>46165</v>
      </c>
      <c r="B1605" t="s">
        <v>32</v>
      </c>
      <c r="C1605" t="s">
        <v>32</v>
      </c>
      <c r="D1605" t="s">
        <v>32</v>
      </c>
    </row>
    <row r="1606" spans="1:4" x14ac:dyDescent="0.25">
      <c r="A1606" s="99">
        <v>46166</v>
      </c>
      <c r="B1606" t="s">
        <v>32</v>
      </c>
      <c r="C1606" t="s">
        <v>32</v>
      </c>
      <c r="D1606" t="s">
        <v>32</v>
      </c>
    </row>
    <row r="1607" spans="1:4" x14ac:dyDescent="0.25">
      <c r="A1607" s="99">
        <v>46167</v>
      </c>
      <c r="B1607" t="s">
        <v>32</v>
      </c>
      <c r="C1607" t="s">
        <v>32</v>
      </c>
      <c r="D1607" t="s">
        <v>32</v>
      </c>
    </row>
    <row r="1608" spans="1:4" x14ac:dyDescent="0.25">
      <c r="A1608" s="99">
        <v>46168</v>
      </c>
      <c r="B1608" t="s">
        <v>32</v>
      </c>
      <c r="C1608" t="s">
        <v>32</v>
      </c>
      <c r="D1608" t="s">
        <v>32</v>
      </c>
    </row>
    <row r="1609" spans="1:4" x14ac:dyDescent="0.25">
      <c r="A1609" s="99">
        <v>46169</v>
      </c>
      <c r="B1609" t="s">
        <v>32</v>
      </c>
      <c r="C1609" t="s">
        <v>32</v>
      </c>
      <c r="D1609" t="s">
        <v>32</v>
      </c>
    </row>
    <row r="1610" spans="1:4" x14ac:dyDescent="0.25">
      <c r="A1610" s="99">
        <v>46170</v>
      </c>
      <c r="B1610" t="s">
        <v>32</v>
      </c>
      <c r="C1610" t="s">
        <v>32</v>
      </c>
      <c r="D1610" t="s">
        <v>32</v>
      </c>
    </row>
    <row r="1611" spans="1:4" x14ac:dyDescent="0.25">
      <c r="A1611" s="99">
        <v>46171</v>
      </c>
      <c r="B1611" t="s">
        <v>32</v>
      </c>
      <c r="C1611" t="s">
        <v>32</v>
      </c>
      <c r="D1611" t="s">
        <v>32</v>
      </c>
    </row>
    <row r="1612" spans="1:4" x14ac:dyDescent="0.25">
      <c r="A1612" s="99">
        <v>46172</v>
      </c>
      <c r="B1612" t="s">
        <v>32</v>
      </c>
      <c r="C1612" t="s">
        <v>32</v>
      </c>
      <c r="D1612" t="s">
        <v>32</v>
      </c>
    </row>
    <row r="1613" spans="1:4" x14ac:dyDescent="0.25">
      <c r="A1613" s="99">
        <v>46173</v>
      </c>
      <c r="B1613" t="s">
        <v>32</v>
      </c>
      <c r="C1613" t="s">
        <v>32</v>
      </c>
      <c r="D1613" t="s">
        <v>32</v>
      </c>
    </row>
    <row r="1614" spans="1:4" x14ac:dyDescent="0.25">
      <c r="A1614" s="99">
        <v>46174</v>
      </c>
      <c r="B1614" t="s">
        <v>32</v>
      </c>
      <c r="C1614" t="s">
        <v>32</v>
      </c>
      <c r="D1614" t="s">
        <v>32</v>
      </c>
    </row>
    <row r="1615" spans="1:4" x14ac:dyDescent="0.25">
      <c r="A1615" s="99">
        <v>46175</v>
      </c>
      <c r="B1615" t="s">
        <v>32</v>
      </c>
      <c r="C1615" t="s">
        <v>32</v>
      </c>
      <c r="D1615" t="s">
        <v>32</v>
      </c>
    </row>
    <row r="1616" spans="1:4" x14ac:dyDescent="0.25">
      <c r="A1616" s="99">
        <v>46176</v>
      </c>
      <c r="B1616" t="s">
        <v>32</v>
      </c>
      <c r="C1616" t="s">
        <v>32</v>
      </c>
      <c r="D1616" t="s">
        <v>32</v>
      </c>
    </row>
    <row r="1617" spans="1:4" x14ac:dyDescent="0.25">
      <c r="A1617" s="99">
        <v>46177</v>
      </c>
      <c r="B1617" t="s">
        <v>32</v>
      </c>
      <c r="C1617" t="s">
        <v>32</v>
      </c>
      <c r="D1617" t="s">
        <v>32</v>
      </c>
    </row>
    <row r="1618" spans="1:4" x14ac:dyDescent="0.25">
      <c r="A1618" s="99">
        <v>46178</v>
      </c>
      <c r="B1618" t="s">
        <v>32</v>
      </c>
      <c r="C1618" t="s">
        <v>32</v>
      </c>
      <c r="D1618" t="s">
        <v>32</v>
      </c>
    </row>
    <row r="1619" spans="1:4" x14ac:dyDescent="0.25">
      <c r="A1619" s="99">
        <v>46179</v>
      </c>
      <c r="B1619" t="s">
        <v>32</v>
      </c>
      <c r="C1619" t="s">
        <v>32</v>
      </c>
      <c r="D1619" t="s">
        <v>32</v>
      </c>
    </row>
    <row r="1620" spans="1:4" x14ac:dyDescent="0.25">
      <c r="A1620" s="99">
        <v>46180</v>
      </c>
      <c r="B1620" t="s">
        <v>32</v>
      </c>
      <c r="C1620" t="s">
        <v>32</v>
      </c>
      <c r="D1620" t="s">
        <v>32</v>
      </c>
    </row>
    <row r="1621" spans="1:4" x14ac:dyDescent="0.25">
      <c r="A1621" s="99">
        <v>46181</v>
      </c>
      <c r="B1621" t="s">
        <v>32</v>
      </c>
      <c r="C1621" t="s">
        <v>32</v>
      </c>
      <c r="D1621" t="s">
        <v>32</v>
      </c>
    </row>
    <row r="1622" spans="1:4" x14ac:dyDescent="0.25">
      <c r="A1622" s="99">
        <v>46182</v>
      </c>
      <c r="B1622" t="s">
        <v>32</v>
      </c>
      <c r="C1622" t="s">
        <v>32</v>
      </c>
      <c r="D1622" t="s">
        <v>32</v>
      </c>
    </row>
    <row r="1623" spans="1:4" x14ac:dyDescent="0.25">
      <c r="A1623" s="99">
        <v>46183</v>
      </c>
      <c r="B1623" t="s">
        <v>32</v>
      </c>
      <c r="C1623" t="s">
        <v>32</v>
      </c>
      <c r="D1623" t="s">
        <v>32</v>
      </c>
    </row>
  </sheetData>
  <conditionalFormatting sqref="B1:B722 B739:B778 B795:B834 B851:B918 B977:B1023 B1040:B1086 B1103:B1149 B1166:B1205 B1222:B1282 B1341:B1048576">
    <cfRule type="containsText" dxfId="29" priority="30" operator="containsText" text="V">
      <formula>NOT(ISERROR(SEARCH("V",B1)))</formula>
    </cfRule>
  </conditionalFormatting>
  <conditionalFormatting sqref="C1:C722 C739:C785 C802:C841 C858:C918 C977:C1023 C1040:C1086 C1103:C1135 C1152:C1191 C1209:C1282 C1341:C1048576">
    <cfRule type="containsText" dxfId="28" priority="29" operator="containsText" text="V">
      <formula>NOT(ISERROR(SEARCH("V",C1)))</formula>
    </cfRule>
  </conditionalFormatting>
  <conditionalFormatting sqref="D1:D722 D739:D771 D788:D827 D844:D918 D977:D1023 D1040:D1086 D1103:D1142 D1159:D1198 D1215:D1282 D1341:D1048576">
    <cfRule type="containsText" dxfId="27" priority="28" operator="containsText" text="V">
      <formula>NOT(ISERROR(SEARCH("V",D1)))</formula>
    </cfRule>
  </conditionalFormatting>
  <conditionalFormatting sqref="B723:B738">
    <cfRule type="containsText" dxfId="26" priority="27" operator="containsText" text="V">
      <formula>NOT(ISERROR(SEARCH("V",B723)))</formula>
    </cfRule>
  </conditionalFormatting>
  <conditionalFormatting sqref="C723:C738">
    <cfRule type="containsText" dxfId="25" priority="26" operator="containsText" text="V">
      <formula>NOT(ISERROR(SEARCH("V",C723)))</formula>
    </cfRule>
  </conditionalFormatting>
  <conditionalFormatting sqref="D723:D738">
    <cfRule type="containsText" dxfId="24" priority="25" operator="containsText" text="V">
      <formula>NOT(ISERROR(SEARCH("V",D723)))</formula>
    </cfRule>
  </conditionalFormatting>
  <conditionalFormatting sqref="B779:B794">
    <cfRule type="containsText" dxfId="23" priority="24" operator="containsText" text="V">
      <formula>NOT(ISERROR(SEARCH("V",B779)))</formula>
    </cfRule>
  </conditionalFormatting>
  <conditionalFormatting sqref="C786:C801">
    <cfRule type="containsText" dxfId="22" priority="23" operator="containsText" text="V">
      <formula>NOT(ISERROR(SEARCH("V",C786)))</formula>
    </cfRule>
  </conditionalFormatting>
  <conditionalFormatting sqref="D919:D976">
    <cfRule type="containsText" dxfId="21" priority="16" operator="containsText" text="V">
      <formula>NOT(ISERROR(SEARCH("V",D919)))</formula>
    </cfRule>
  </conditionalFormatting>
  <conditionalFormatting sqref="D772:D787">
    <cfRule type="containsText" dxfId="20" priority="22" operator="containsText" text="V">
      <formula>NOT(ISERROR(SEARCH("V",D772)))</formula>
    </cfRule>
  </conditionalFormatting>
  <conditionalFormatting sqref="B835:B850">
    <cfRule type="containsText" dxfId="19" priority="21" operator="containsText" text="V">
      <formula>NOT(ISERROR(SEARCH("V",B835)))</formula>
    </cfRule>
  </conditionalFormatting>
  <conditionalFormatting sqref="C842:C857">
    <cfRule type="containsText" dxfId="18" priority="20" operator="containsText" text="V">
      <formula>NOT(ISERROR(SEARCH("V",C842)))</formula>
    </cfRule>
  </conditionalFormatting>
  <conditionalFormatting sqref="D828:D843">
    <cfRule type="containsText" dxfId="17" priority="19" operator="containsText" text="V">
      <formula>NOT(ISERROR(SEARCH("V",D828)))</formula>
    </cfRule>
  </conditionalFormatting>
  <conditionalFormatting sqref="B919:B976">
    <cfRule type="containsText" dxfId="16" priority="18" operator="containsText" text="V">
      <formula>NOT(ISERROR(SEARCH("V",B919)))</formula>
    </cfRule>
  </conditionalFormatting>
  <conditionalFormatting sqref="C919:C976">
    <cfRule type="containsText" dxfId="15" priority="17" operator="containsText" text="V">
      <formula>NOT(ISERROR(SEARCH("V",C919)))</formula>
    </cfRule>
  </conditionalFormatting>
  <conditionalFormatting sqref="D1024:D1039">
    <cfRule type="containsText" dxfId="14" priority="13" operator="containsText" text="V">
      <formula>NOT(ISERROR(SEARCH("V",D1024)))</formula>
    </cfRule>
  </conditionalFormatting>
  <conditionalFormatting sqref="B1024:B1039">
    <cfRule type="containsText" dxfId="13" priority="15" operator="containsText" text="V">
      <formula>NOT(ISERROR(SEARCH("V",B1024)))</formula>
    </cfRule>
  </conditionalFormatting>
  <conditionalFormatting sqref="C1024:C1039">
    <cfRule type="containsText" dxfId="12" priority="14" operator="containsText" text="V">
      <formula>NOT(ISERROR(SEARCH("V",C1024)))</formula>
    </cfRule>
  </conditionalFormatting>
  <conditionalFormatting sqref="D1087:D1102">
    <cfRule type="containsText" dxfId="11" priority="10" operator="containsText" text="V">
      <formula>NOT(ISERROR(SEARCH("V",D1087)))</formula>
    </cfRule>
  </conditionalFormatting>
  <conditionalFormatting sqref="B1087:B1102">
    <cfRule type="containsText" dxfId="10" priority="12" operator="containsText" text="V">
      <formula>NOT(ISERROR(SEARCH("V",B1087)))</formula>
    </cfRule>
  </conditionalFormatting>
  <conditionalFormatting sqref="C1087:C1102">
    <cfRule type="containsText" dxfId="9" priority="11" operator="containsText" text="V">
      <formula>NOT(ISERROR(SEARCH("V",C1087)))</formula>
    </cfRule>
  </conditionalFormatting>
  <conditionalFormatting sqref="B1150:B1165">
    <cfRule type="containsText" dxfId="8" priority="9" operator="containsText" text="V">
      <formula>NOT(ISERROR(SEARCH("V",B1150)))</formula>
    </cfRule>
  </conditionalFormatting>
  <conditionalFormatting sqref="C1136:C1151">
    <cfRule type="containsText" dxfId="7" priority="8" operator="containsText" text="V">
      <formula>NOT(ISERROR(SEARCH("V",C1136)))</formula>
    </cfRule>
  </conditionalFormatting>
  <conditionalFormatting sqref="D1143:D1158">
    <cfRule type="containsText" dxfId="6" priority="7" operator="containsText" text="V">
      <formula>NOT(ISERROR(SEARCH("V",D1143)))</formula>
    </cfRule>
  </conditionalFormatting>
  <conditionalFormatting sqref="B1206:B1221">
    <cfRule type="containsText" dxfId="5" priority="6" operator="containsText" text="V">
      <formula>NOT(ISERROR(SEARCH("V",B1206)))</formula>
    </cfRule>
  </conditionalFormatting>
  <conditionalFormatting sqref="C1192:C1208">
    <cfRule type="containsText" dxfId="4" priority="5" operator="containsText" text="V">
      <formula>NOT(ISERROR(SEARCH("V",C1192)))</formula>
    </cfRule>
  </conditionalFormatting>
  <conditionalFormatting sqref="D1199:D1214">
    <cfRule type="containsText" dxfId="3" priority="4" operator="containsText" text="V">
      <formula>NOT(ISERROR(SEARCH("V",D1199)))</formula>
    </cfRule>
  </conditionalFormatting>
  <conditionalFormatting sqref="D1283:D1340">
    <cfRule type="containsText" dxfId="2" priority="1" operator="containsText" text="V">
      <formula>NOT(ISERROR(SEARCH("V",D1283)))</formula>
    </cfRule>
  </conditionalFormatting>
  <conditionalFormatting sqref="B1283:B1340">
    <cfRule type="containsText" dxfId="1" priority="3" operator="containsText" text="V">
      <formula>NOT(ISERROR(SEARCH("V",B1283)))</formula>
    </cfRule>
  </conditionalFormatting>
  <conditionalFormatting sqref="C1283:C1340">
    <cfRule type="containsText" dxfId="0" priority="2" operator="containsText" text="V">
      <formula>NOT(ISERROR(SEARCH("V",C1283)))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K430"/>
  <sheetViews>
    <sheetView workbookViewId="0">
      <selection activeCell="O24" sqref="O24"/>
    </sheetView>
  </sheetViews>
  <sheetFormatPr baseColWidth="10" defaultColWidth="11.453125" defaultRowHeight="12.5" x14ac:dyDescent="0.25"/>
  <cols>
    <col min="1" max="9" width="22.54296875" style="63" customWidth="1"/>
    <col min="10" max="10" width="22.54296875" style="64" customWidth="1"/>
    <col min="11" max="11" width="22.54296875" style="65" customWidth="1"/>
    <col min="12" max="14" width="22.54296875" style="63" customWidth="1"/>
    <col min="15" max="20" width="11.453125" style="63"/>
    <col min="21" max="21" width="22.1796875" style="63" customWidth="1"/>
    <col min="22" max="25" width="11.453125" style="63"/>
    <col min="26" max="26" width="22.7265625" style="63" bestFit="1" customWidth="1"/>
    <col min="27" max="27" width="19.81640625" style="63" bestFit="1" customWidth="1"/>
    <col min="28" max="28" width="10.81640625" style="63" customWidth="1"/>
    <col min="29" max="35" width="11.453125" style="63"/>
    <col min="36" max="36" width="13.54296875" style="63" customWidth="1"/>
    <col min="37" max="37" width="20.453125" style="50" customWidth="1"/>
    <col min="38" max="16384" width="11.453125" style="63"/>
  </cols>
  <sheetData>
    <row r="1" spans="1:37" s="48" customFormat="1" ht="29.25" customHeight="1" x14ac:dyDescent="0.25">
      <c r="A1" s="45">
        <v>41821</v>
      </c>
      <c r="B1" s="45">
        <f t="shared" ref="B1:L1" si="0">IF(OR(MONTH(A1)=1,MONTH(A1)=5,MONTH(A1)=7,MONTH(A1)=8,MONTH(A1)=10,MONTH(A1)=12),A1+31,IF(MONTH(A1)=2,A1+29,A1+30))</f>
        <v>41852</v>
      </c>
      <c r="C1" s="45">
        <f t="shared" si="0"/>
        <v>41883</v>
      </c>
      <c r="D1" s="45">
        <f t="shared" si="0"/>
        <v>41913</v>
      </c>
      <c r="E1" s="45">
        <f t="shared" si="0"/>
        <v>41944</v>
      </c>
      <c r="F1" s="45">
        <f t="shared" si="0"/>
        <v>41974</v>
      </c>
      <c r="G1" s="45">
        <f>IF(OR(MONTH(F1)=1,MONTH(F1)=5,MONTH(F1)=7,MONTH(F1)=8,MONTH(F1)=10,MONTH(F1)=12),F1+31,IF(MONTH(F1)=2,F1+29,F1+30))</f>
        <v>42005</v>
      </c>
      <c r="H1" s="45">
        <f t="shared" si="0"/>
        <v>42036</v>
      </c>
      <c r="I1" s="45">
        <f t="shared" si="0"/>
        <v>42065</v>
      </c>
      <c r="J1" s="46">
        <f t="shared" si="0"/>
        <v>42095</v>
      </c>
      <c r="K1" s="47">
        <f t="shared" si="0"/>
        <v>42125</v>
      </c>
      <c r="L1" s="45">
        <f t="shared" si="0"/>
        <v>42156</v>
      </c>
      <c r="M1" s="45">
        <f>IF(OR(MONTH(L1)=1,MONTH(L1)=5,MONTH(L1)=7,MONTH(L1)=8,MONTH(L1)=10,MONTH(L1)=12),L1+31,IF(MONTH(L1)=2,L1+29,L1+30))</f>
        <v>42186</v>
      </c>
      <c r="N1" s="45">
        <f>IF(OR(MONTH(M1)=1,MONTH(M1)=5,MONTH(M1)=7,MONTH(M1)=8,MONTH(M1)=10,MONTH(M1)=12),M1+31,IF(MONTH(M1)=2,M1+29,M1+30))</f>
        <v>42217</v>
      </c>
      <c r="Q1" s="49"/>
      <c r="T1" s="54"/>
      <c r="U1" s="54"/>
      <c r="V1" s="54"/>
      <c r="W1" s="54"/>
      <c r="AK1" s="50"/>
    </row>
    <row r="2" spans="1:37" s="54" customFormat="1" x14ac:dyDescent="0.25">
      <c r="A2" s="51">
        <f>YEAR(A1)</f>
        <v>2014</v>
      </c>
      <c r="B2" s="51">
        <f t="shared" ref="B2:N2" si="1">YEAR(B1)</f>
        <v>2014</v>
      </c>
      <c r="C2" s="51">
        <f t="shared" si="1"/>
        <v>2014</v>
      </c>
      <c r="D2" s="51">
        <f t="shared" si="1"/>
        <v>2014</v>
      </c>
      <c r="E2" s="51">
        <f t="shared" si="1"/>
        <v>2014</v>
      </c>
      <c r="F2" s="51">
        <f t="shared" si="1"/>
        <v>2014</v>
      </c>
      <c r="G2" s="51">
        <f t="shared" si="1"/>
        <v>2015</v>
      </c>
      <c r="H2" s="51">
        <f t="shared" si="1"/>
        <v>2015</v>
      </c>
      <c r="I2" s="51">
        <f t="shared" si="1"/>
        <v>2015</v>
      </c>
      <c r="J2" s="52">
        <f t="shared" si="1"/>
        <v>2015</v>
      </c>
      <c r="K2" s="53">
        <f t="shared" si="1"/>
        <v>2015</v>
      </c>
      <c r="L2" s="51">
        <f t="shared" si="1"/>
        <v>2015</v>
      </c>
      <c r="M2" s="51">
        <f t="shared" si="1"/>
        <v>2015</v>
      </c>
      <c r="N2" s="51">
        <f t="shared" si="1"/>
        <v>2015</v>
      </c>
      <c r="R2" s="55"/>
      <c r="AK2" s="50"/>
    </row>
    <row r="3" spans="1:37" s="54" customFormat="1" x14ac:dyDescent="0.25">
      <c r="A3" s="56">
        <f>A1</f>
        <v>41821</v>
      </c>
      <c r="B3" s="56">
        <f t="shared" ref="B3:N3" si="2">B1</f>
        <v>41852</v>
      </c>
      <c r="C3" s="56">
        <f t="shared" si="2"/>
        <v>41883</v>
      </c>
      <c r="D3" s="56">
        <f t="shared" si="2"/>
        <v>41913</v>
      </c>
      <c r="E3" s="56">
        <f t="shared" si="2"/>
        <v>41944</v>
      </c>
      <c r="F3" s="56">
        <f t="shared" si="2"/>
        <v>41974</v>
      </c>
      <c r="G3" s="56">
        <f t="shared" si="2"/>
        <v>42005</v>
      </c>
      <c r="H3" s="56">
        <f t="shared" si="2"/>
        <v>42036</v>
      </c>
      <c r="I3" s="56">
        <f t="shared" si="2"/>
        <v>42065</v>
      </c>
      <c r="J3" s="57">
        <f t="shared" si="2"/>
        <v>42095</v>
      </c>
      <c r="K3" s="58">
        <f t="shared" si="2"/>
        <v>42125</v>
      </c>
      <c r="L3" s="56">
        <f t="shared" si="2"/>
        <v>42156</v>
      </c>
      <c r="M3" s="56">
        <f t="shared" si="2"/>
        <v>42186</v>
      </c>
      <c r="N3" s="56">
        <f t="shared" si="2"/>
        <v>42217</v>
      </c>
      <c r="R3" s="55"/>
      <c r="AB3" s="59"/>
      <c r="AK3" s="50"/>
    </row>
    <row r="4" spans="1:37" s="54" customFormat="1" x14ac:dyDescent="0.25">
      <c r="A4" s="60" t="str">
        <f>IF(WEEKDAY(A1)=1,"D",IF(WEEKDAY(A1)=2,"L",IF(WEEKDAY(A1)=3,"Ma",IF(WEEKDAY(A1)=4,"Me",IF(WEEKDAY(A1)=5,"J",IF(WEEKDAY(A1)=6,"V","S"))))))</f>
        <v>Ma</v>
      </c>
      <c r="B4" s="60" t="str">
        <f t="shared" ref="B4:N4" si="3">IF(WEEKDAY(B1)=1,"D",IF(WEEKDAY(B1)=2,"L",IF(WEEKDAY(B1)=3,"Ma",IF(WEEKDAY(B1)=4,"Me",IF(WEEKDAY(B1)=5,"J",IF(WEEKDAY(B1)=6,"V","S"))))))</f>
        <v>V</v>
      </c>
      <c r="C4" s="60" t="str">
        <f t="shared" si="3"/>
        <v>L</v>
      </c>
      <c r="D4" s="60" t="str">
        <f t="shared" si="3"/>
        <v>Me</v>
      </c>
      <c r="E4" s="60" t="str">
        <f t="shared" si="3"/>
        <v>S</v>
      </c>
      <c r="F4" s="60" t="str">
        <f>IF(WEEKDAY(F1)=1,"D",IF(WEEKDAY(F1)=2,"L",IF(WEEKDAY(F1)=3,"Ma",IF(WEEKDAY(F1)=4,"Me",IF(WEEKDAY(F1)=5,"J",IF(WEEKDAY(F1)=6,"V","S"))))))</f>
        <v>L</v>
      </c>
      <c r="G4" s="60" t="str">
        <f t="shared" si="3"/>
        <v>J</v>
      </c>
      <c r="H4" s="60" t="str">
        <f t="shared" si="3"/>
        <v>D</v>
      </c>
      <c r="I4" s="60" t="str">
        <f t="shared" si="3"/>
        <v>L</v>
      </c>
      <c r="J4" s="61" t="str">
        <f t="shared" si="3"/>
        <v>Me</v>
      </c>
      <c r="K4" s="62" t="str">
        <f t="shared" si="3"/>
        <v>V</v>
      </c>
      <c r="L4" s="60" t="str">
        <f t="shared" si="3"/>
        <v>L</v>
      </c>
      <c r="M4" s="60" t="str">
        <f t="shared" si="3"/>
        <v>Me</v>
      </c>
      <c r="N4" s="60" t="str">
        <f t="shared" si="3"/>
        <v>S</v>
      </c>
      <c r="R4" s="55"/>
      <c r="AB4" s="59"/>
      <c r="AK4" s="50"/>
    </row>
    <row r="5" spans="1:37" x14ac:dyDescent="0.25">
      <c r="R5" s="66"/>
      <c r="T5" s="54"/>
      <c r="U5" s="54"/>
      <c r="V5" s="54"/>
      <c r="W5" s="54"/>
      <c r="X5" s="54"/>
    </row>
    <row r="6" spans="1:37" x14ac:dyDescent="0.25">
      <c r="R6" s="66"/>
      <c r="T6" s="54"/>
      <c r="U6" s="54"/>
      <c r="V6" s="54"/>
      <c r="W6" s="54"/>
      <c r="X6" s="54"/>
    </row>
    <row r="7" spans="1:37" x14ac:dyDescent="0.25">
      <c r="G7" s="63" t="s">
        <v>5</v>
      </c>
      <c r="R7" s="66"/>
      <c r="T7" s="54"/>
      <c r="U7" s="54"/>
      <c r="V7" s="54"/>
      <c r="W7" s="54"/>
      <c r="X7" s="54"/>
    </row>
    <row r="8" spans="1:37" x14ac:dyDescent="0.25">
      <c r="G8" s="67" t="s">
        <v>2</v>
      </c>
      <c r="H8" s="68">
        <f>DATE(PlanningCycleComplet!L16,1,1)</f>
        <v>45658</v>
      </c>
      <c r="I8" s="63" t="s">
        <v>6</v>
      </c>
      <c r="R8" s="66"/>
      <c r="T8" s="54"/>
      <c r="U8" s="54"/>
      <c r="V8" s="54"/>
      <c r="W8" s="54"/>
      <c r="X8" s="54"/>
    </row>
    <row r="9" spans="1:37" x14ac:dyDescent="0.25">
      <c r="G9" s="67" t="s">
        <v>10</v>
      </c>
      <c r="H9" s="68">
        <f>(ROUND(DATE(PlanningCycleComplet!L16,4,MOD(234-11*MOD(PlanningCycleComplet!L16,19),30))/7,0)*7-6)+1</f>
        <v>45768</v>
      </c>
      <c r="I9" s="63" t="s">
        <v>6</v>
      </c>
      <c r="R9" s="66"/>
      <c r="T9" s="54"/>
      <c r="U9" s="54"/>
      <c r="V9" s="54"/>
      <c r="W9" s="54"/>
    </row>
    <row r="10" spans="1:37" x14ac:dyDescent="0.25">
      <c r="E10" s="69"/>
      <c r="F10" s="69"/>
      <c r="G10" s="67" t="s">
        <v>1</v>
      </c>
      <c r="H10" s="68">
        <f>DATE(PlanningCycleComplet!L16,5,1)</f>
        <v>45778</v>
      </c>
      <c r="I10" s="63" t="s">
        <v>6</v>
      </c>
      <c r="R10" s="66"/>
      <c r="T10" s="54"/>
      <c r="U10" s="54"/>
      <c r="V10" s="54"/>
      <c r="W10" s="54"/>
    </row>
    <row r="11" spans="1:37" ht="13" x14ac:dyDescent="0.3">
      <c r="E11" s="70"/>
      <c r="F11" s="69"/>
      <c r="G11" s="67" t="s">
        <v>28</v>
      </c>
      <c r="H11" s="68">
        <f>DATE(PlanningCycleComplet!L16,5,8)</f>
        <v>45785</v>
      </c>
      <c r="I11" s="63" t="s">
        <v>6</v>
      </c>
      <c r="R11" s="66"/>
      <c r="T11" s="54"/>
      <c r="U11" s="54"/>
      <c r="V11" s="54"/>
      <c r="W11" s="54"/>
    </row>
    <row r="12" spans="1:37" ht="13" x14ac:dyDescent="0.3">
      <c r="E12" s="70"/>
      <c r="F12" s="69"/>
      <c r="G12" s="67" t="s">
        <v>3</v>
      </c>
      <c r="H12" s="68">
        <f>(ROUND(DATE(PlanningCycleComplet!L16,4,MOD(234-11*MOD(PlanningCycleComplet!L16,19),30))/7,0)*7-6)+39</f>
        <v>45806</v>
      </c>
      <c r="I12" s="63" t="s">
        <v>6</v>
      </c>
      <c r="R12" s="66"/>
      <c r="T12" s="54"/>
      <c r="U12" s="54"/>
      <c r="V12" s="54"/>
      <c r="W12" s="54"/>
    </row>
    <row r="13" spans="1:37" x14ac:dyDescent="0.25">
      <c r="E13" s="71"/>
      <c r="F13" s="69"/>
      <c r="G13" s="67" t="s">
        <v>4</v>
      </c>
      <c r="H13" s="68">
        <f>(ROUND(DATE(PlanningCycleComplet!L16,4,MOD(234-11*MOD(PlanningCycleComplet!L16,19),30))/7,0)*7-6)+50</f>
        <v>45817</v>
      </c>
      <c r="I13" s="63" t="s">
        <v>6</v>
      </c>
      <c r="R13" s="66"/>
      <c r="T13" s="54"/>
      <c r="U13" s="54"/>
      <c r="V13" s="54"/>
      <c r="W13" s="54"/>
    </row>
    <row r="14" spans="1:37" x14ac:dyDescent="0.25">
      <c r="E14" s="71"/>
      <c r="F14" s="69"/>
      <c r="G14" s="67" t="s">
        <v>29</v>
      </c>
      <c r="H14" s="68">
        <f>DATE(PlanningCycleComplet!L16,7,14)</f>
        <v>45852</v>
      </c>
      <c r="I14" s="63" t="s">
        <v>6</v>
      </c>
      <c r="R14" s="66"/>
      <c r="T14" s="54"/>
      <c r="U14" s="54"/>
      <c r="V14" s="54"/>
      <c r="W14" s="54"/>
    </row>
    <row r="15" spans="1:37" x14ac:dyDescent="0.25">
      <c r="G15" s="67" t="s">
        <v>30</v>
      </c>
      <c r="H15" s="68">
        <f>DATE(PlanningCycleComplet!L16,8,15)</f>
        <v>45884</v>
      </c>
      <c r="I15" s="63" t="s">
        <v>6</v>
      </c>
      <c r="R15" s="66"/>
    </row>
    <row r="16" spans="1:37" x14ac:dyDescent="0.25">
      <c r="B16" s="63">
        <f>MATCH(A18,'Vacances scolaires'!$A$2:$A$1000,0)</f>
        <v>975</v>
      </c>
      <c r="C16" s="63">
        <f>MATCH(PlanningCycleComplet!$CD$5,'Vacances scolaires'!$B$1:$D$1,0)</f>
        <v>3</v>
      </c>
      <c r="G16" s="67" t="s">
        <v>27</v>
      </c>
      <c r="H16" s="68">
        <f>DATE(PlanningCycleComplet!F16,11,1)</f>
        <v>45597</v>
      </c>
      <c r="I16" s="63" t="s">
        <v>6</v>
      </c>
      <c r="N16" s="63" t="s">
        <v>21</v>
      </c>
      <c r="R16" s="66"/>
    </row>
    <row r="17" spans="1:20" x14ac:dyDescent="0.25">
      <c r="B17" s="63" t="s">
        <v>37</v>
      </c>
      <c r="C17" s="63" t="s">
        <v>38</v>
      </c>
      <c r="E17" s="63" t="s">
        <v>13</v>
      </c>
      <c r="F17" s="63" t="s">
        <v>14</v>
      </c>
      <c r="G17" s="98" t="s">
        <v>31</v>
      </c>
      <c r="H17" s="68">
        <f>DATE(PlanningCycleComplet!F16,11,11)</f>
        <v>45607</v>
      </c>
      <c r="I17" s="63" t="s">
        <v>6</v>
      </c>
      <c r="L17" s="63" t="s">
        <v>15</v>
      </c>
      <c r="R17" s="66"/>
    </row>
    <row r="18" spans="1:20" x14ac:dyDescent="0.25">
      <c r="A18" s="69">
        <f>+PlanningCycleComplet!A16</f>
        <v>45536</v>
      </c>
      <c r="B18" s="63" t="str">
        <f>INDEX('Vacances scolaires'!$B$2:$D$10000,MATCH(A18,'Vacances scolaires'!$A$2:$A$10000,0),MATCH(PlanningCycleComplet!$CD$5,'Vacances scolaires'!$B$1:$D$1,0))</f>
        <v>V</v>
      </c>
      <c r="C18" s="63" t="str">
        <f>IFERROR(VLOOKUP(A18,$H$8:$I$22,2,FALSE),"N")</f>
        <v>N</v>
      </c>
      <c r="D18" s="63" t="str">
        <f>IF(C18="F","F",IF(B18="V","V",""))</f>
        <v>V</v>
      </c>
      <c r="E18" s="63">
        <f>WEEKNUM(A18,2)</f>
        <v>35</v>
      </c>
      <c r="F18" s="72">
        <f>IFERROR(VLOOKUP(A18,PlanningCycleComplet!$C$20:$F$50,3,FALSE),0)+IFERROR(VLOOKUP(A18,PlanningCycleComplet!$I$20:$L$50,3,FALSE),0)+IFERROR(VLOOKUP(A18,PlanningCycleComplet!$O$20:$R$50,3,FALSE),0)+IFERROR(VLOOKUP(A18,PlanningCycleComplet!$U$20:$X$50,3,FALSE),0)</f>
        <v>0</v>
      </c>
      <c r="G18" s="67" t="s">
        <v>0</v>
      </c>
      <c r="H18" s="68">
        <f>DATE(PlanningCycleComplet!F16,12,25)</f>
        <v>45651</v>
      </c>
      <c r="I18" s="63" t="s">
        <v>6</v>
      </c>
      <c r="J18" s="64" t="str">
        <f>IF(E18&lt;&gt;E19,E18&amp;"D",E18)</f>
        <v>35D</v>
      </c>
      <c r="K18" s="73">
        <f>F18</f>
        <v>0</v>
      </c>
      <c r="L18" s="63">
        <v>1</v>
      </c>
      <c r="M18" s="63">
        <f>VLOOKUP(L18&amp;"D",$J:$K,2,FALSE)</f>
        <v>0</v>
      </c>
      <c r="R18" s="66"/>
      <c r="T18" s="74"/>
    </row>
    <row r="19" spans="1:20" x14ac:dyDescent="0.25">
      <c r="A19" s="69">
        <f>A18+1</f>
        <v>45537</v>
      </c>
      <c r="B19" s="63" t="str">
        <f>INDEX('Vacances scolaires'!$B$2:$D$10000,MATCH(A19,'Vacances scolaires'!$A$2:$A$10000,0),MATCH(PlanningCycleComplet!$CD$5,'Vacances scolaires'!$B$1:$D$1,0))</f>
        <v>N</v>
      </c>
      <c r="C19" s="63" t="str">
        <f t="shared" ref="C19:C82" si="4">IFERROR(VLOOKUP(A19,$H$8:$I$22,2,FALSE),"N")</f>
        <v>N</v>
      </c>
      <c r="D19" s="63" t="str">
        <f t="shared" ref="D19:D82" si="5">IF(C19="F","F",IF(B19="V","V",""))</f>
        <v/>
      </c>
      <c r="E19" s="63">
        <f t="shared" ref="E19:E82" si="6">WEEKNUM(A19,2)</f>
        <v>36</v>
      </c>
      <c r="F19" s="72">
        <f>IFERROR(VLOOKUP(A19,PlanningCycleComplet!$C$20:$F$50,3,FALSE),0)+IFERROR(VLOOKUP(A19,PlanningCycleComplet!$I$20:$L$50,3,FALSE),0)+IFERROR(VLOOKUP(A19,PlanningCycleComplet!$O$20:$R$50,3,FALSE),0)+IFERROR(VLOOKUP(A19,PlanningCycleComplet!$U$20:$X$50,3,FALSE),0)</f>
        <v>0</v>
      </c>
      <c r="G19" s="67">
        <v>0</v>
      </c>
      <c r="H19" s="68">
        <f>PlanningCycleComplet!CD15</f>
        <v>0</v>
      </c>
      <c r="I19" s="63" t="s">
        <v>6</v>
      </c>
      <c r="J19" s="64">
        <f t="shared" ref="J19:J28" si="7">IF(E19&lt;&gt;E20,E19&amp;"D",E19)</f>
        <v>36</v>
      </c>
      <c r="K19" s="65">
        <f t="shared" ref="K19:K35" si="8">IF(E19=E18,F19+K18,F19)</f>
        <v>0</v>
      </c>
      <c r="L19" s="63">
        <f>L18+1</f>
        <v>2</v>
      </c>
      <c r="M19" s="63">
        <f>VLOOKUP(L19&amp;"D",$J:$K,2,FALSE)</f>
        <v>0</v>
      </c>
      <c r="R19" s="66"/>
    </row>
    <row r="20" spans="1:20" x14ac:dyDescent="0.25">
      <c r="A20" s="69">
        <f t="shared" ref="A20:A83" si="9">A19+1</f>
        <v>45538</v>
      </c>
      <c r="B20" s="63" t="str">
        <f>INDEX('Vacances scolaires'!$B$2:$D$10000,MATCH(A20,'Vacances scolaires'!$A$2:$A$10000,0),MATCH(PlanningCycleComplet!$CD$5,'Vacances scolaires'!$B$1:$D$1,0))</f>
        <v>N</v>
      </c>
      <c r="C20" s="63" t="str">
        <f t="shared" si="4"/>
        <v>N</v>
      </c>
      <c r="D20" s="63" t="str">
        <f t="shared" si="5"/>
        <v/>
      </c>
      <c r="E20" s="63">
        <f t="shared" si="6"/>
        <v>36</v>
      </c>
      <c r="F20" s="72">
        <f>IFERROR(VLOOKUP(A20,PlanningCycleComplet!$C$20:$F$50,3,FALSE),0)+IFERROR(VLOOKUP(A20,PlanningCycleComplet!$I$20:$L$50,3,FALSE),0)+IFERROR(VLOOKUP(A20,PlanningCycleComplet!$O$20:$R$50,3,FALSE),0)+IFERROR(VLOOKUP(A20,PlanningCycleComplet!$U$20:$X$50,3,FALSE),0)</f>
        <v>0</v>
      </c>
      <c r="G20" s="67" t="s">
        <v>35</v>
      </c>
      <c r="H20" s="68">
        <v>45765</v>
      </c>
      <c r="I20" s="63" t="str">
        <f>IF(PlanningCycleComplet!$CD$10="oui","F","N")</f>
        <v>N</v>
      </c>
      <c r="J20" s="64">
        <f>IF(E20&lt;&gt;E21,E20&amp;"D",E20)</f>
        <v>36</v>
      </c>
      <c r="K20" s="65">
        <f t="shared" si="8"/>
        <v>0</v>
      </c>
      <c r="L20" s="63">
        <f t="shared" ref="L20:L49" si="10">L19+1</f>
        <v>3</v>
      </c>
      <c r="M20" s="63">
        <f t="shared" ref="M20:M70" si="11">VLOOKUP(L20&amp;"D",$J:$K,2,FALSE)</f>
        <v>0</v>
      </c>
      <c r="R20" s="66"/>
    </row>
    <row r="21" spans="1:20" x14ac:dyDescent="0.25">
      <c r="A21" s="69">
        <f t="shared" si="9"/>
        <v>45539</v>
      </c>
      <c r="B21" s="63" t="str">
        <f>INDEX('Vacances scolaires'!$B$2:$D$10000,MATCH(A21,'Vacances scolaires'!$A$2:$A$10000,0),MATCH(PlanningCycleComplet!$CD$5,'Vacances scolaires'!$B$1:$D$1,0))</f>
        <v>N</v>
      </c>
      <c r="C21" s="63" t="str">
        <f t="shared" si="4"/>
        <v>N</v>
      </c>
      <c r="D21" s="63" t="str">
        <f t="shared" si="5"/>
        <v/>
      </c>
      <c r="E21" s="63">
        <f t="shared" si="6"/>
        <v>36</v>
      </c>
      <c r="F21" s="72">
        <f>IFERROR(VLOOKUP(A21,PlanningCycleComplet!$C$20:$F$50,3,FALSE),0)+IFERROR(VLOOKUP(A21,PlanningCycleComplet!$I$20:$L$50,3,FALSE),0)+IFERROR(VLOOKUP(A21,PlanningCycleComplet!$O$20:$R$50,3,FALSE),0)+IFERROR(VLOOKUP(A21,PlanningCycleComplet!$U$20:$X$50,3,FALSE),0)</f>
        <v>0</v>
      </c>
      <c r="G21" s="67" t="s">
        <v>36</v>
      </c>
      <c r="H21" s="68">
        <v>45652</v>
      </c>
      <c r="I21" s="63" t="str">
        <f>IF(PlanningCycleComplet!$CD$10="oui","F","N")</f>
        <v>N</v>
      </c>
      <c r="J21" s="64">
        <f t="shared" si="7"/>
        <v>36</v>
      </c>
      <c r="K21" s="65">
        <f t="shared" si="8"/>
        <v>0</v>
      </c>
      <c r="L21" s="63">
        <f t="shared" si="10"/>
        <v>4</v>
      </c>
      <c r="M21" s="63">
        <f t="shared" si="11"/>
        <v>0</v>
      </c>
      <c r="R21" s="66"/>
    </row>
    <row r="22" spans="1:20" x14ac:dyDescent="0.25">
      <c r="A22" s="69">
        <f t="shared" si="9"/>
        <v>45540</v>
      </c>
      <c r="B22" s="63" t="str">
        <f>INDEX('Vacances scolaires'!$B$2:$D$10000,MATCH(A22,'Vacances scolaires'!$A$2:$A$10000,0),MATCH(PlanningCycleComplet!$CD$5,'Vacances scolaires'!$B$1:$D$1,0))</f>
        <v>N</v>
      </c>
      <c r="C22" s="63" t="str">
        <f t="shared" si="4"/>
        <v>N</v>
      </c>
      <c r="D22" s="63" t="str">
        <f t="shared" si="5"/>
        <v/>
      </c>
      <c r="E22" s="63">
        <f t="shared" si="6"/>
        <v>36</v>
      </c>
      <c r="F22" s="72">
        <f>IFERROR(VLOOKUP(A22,PlanningCycleComplet!$C$20:$F$50,3,FALSE),0)+IFERROR(VLOOKUP(A22,PlanningCycleComplet!$I$20:$L$50,3,FALSE),0)+IFERROR(VLOOKUP(A22,PlanningCycleComplet!$O$20:$R$50,3,FALSE),0)+IFERROR(VLOOKUP(A22,PlanningCycleComplet!$U$20:$X$50,3,FALSE),0)</f>
        <v>0</v>
      </c>
      <c r="G22" s="67"/>
      <c r="H22" s="68"/>
      <c r="I22" s="63" t="s">
        <v>6</v>
      </c>
      <c r="J22" s="64">
        <f t="shared" si="7"/>
        <v>36</v>
      </c>
      <c r="K22" s="65">
        <f t="shared" si="8"/>
        <v>0</v>
      </c>
      <c r="L22" s="63">
        <f t="shared" si="10"/>
        <v>5</v>
      </c>
      <c r="M22" s="63">
        <f t="shared" si="11"/>
        <v>0</v>
      </c>
      <c r="R22" s="66"/>
    </row>
    <row r="23" spans="1:20" x14ac:dyDescent="0.25">
      <c r="A23" s="69">
        <f t="shared" si="9"/>
        <v>45541</v>
      </c>
      <c r="B23" s="63" t="str">
        <f>INDEX('Vacances scolaires'!$B$2:$D$10000,MATCH(A23,'Vacances scolaires'!$A$2:$A$10000,0),MATCH(PlanningCycleComplet!$CD$5,'Vacances scolaires'!$B$1:$D$1,0))</f>
        <v>N</v>
      </c>
      <c r="C23" s="63" t="str">
        <f t="shared" si="4"/>
        <v>N</v>
      </c>
      <c r="D23" s="63" t="str">
        <f t="shared" si="5"/>
        <v/>
      </c>
      <c r="E23" s="63">
        <f t="shared" si="6"/>
        <v>36</v>
      </c>
      <c r="F23" s="72">
        <f>IFERROR(VLOOKUP(A23,PlanningCycleComplet!$C$20:$F$50,3,FALSE),0)+IFERROR(VLOOKUP(A23,PlanningCycleComplet!$I$20:$L$50,3,FALSE),0)+IFERROR(VLOOKUP(A23,PlanningCycleComplet!$O$20:$R$50,3,FALSE),0)+IFERROR(VLOOKUP(A23,PlanningCycleComplet!$U$20:$X$50,3,FALSE),0)</f>
        <v>0</v>
      </c>
      <c r="J23" s="64">
        <f t="shared" si="7"/>
        <v>36</v>
      </c>
      <c r="K23" s="65">
        <f t="shared" si="8"/>
        <v>0</v>
      </c>
      <c r="L23" s="63">
        <f t="shared" si="10"/>
        <v>6</v>
      </c>
      <c r="M23" s="63">
        <f t="shared" si="11"/>
        <v>0</v>
      </c>
      <c r="R23" s="66"/>
      <c r="T23" s="97"/>
    </row>
    <row r="24" spans="1:20" x14ac:dyDescent="0.25">
      <c r="A24" s="69">
        <f t="shared" si="9"/>
        <v>45542</v>
      </c>
      <c r="B24" s="63" t="str">
        <f>INDEX('Vacances scolaires'!$B$2:$D$10000,MATCH(A24,'Vacances scolaires'!$A$2:$A$10000,0),MATCH(PlanningCycleComplet!$CD$5,'Vacances scolaires'!$B$1:$D$1,0))</f>
        <v>N</v>
      </c>
      <c r="C24" s="63" t="str">
        <f t="shared" si="4"/>
        <v>N</v>
      </c>
      <c r="D24" s="63" t="str">
        <f t="shared" si="5"/>
        <v/>
      </c>
      <c r="E24" s="63">
        <f t="shared" si="6"/>
        <v>36</v>
      </c>
      <c r="F24" s="72">
        <f>IFERROR(VLOOKUP(A24,PlanningCycleComplet!$C$20:$F$50,3,FALSE),0)+IFERROR(VLOOKUP(A24,PlanningCycleComplet!$I$20:$L$50,3,FALSE),0)+IFERROR(VLOOKUP(A24,PlanningCycleComplet!$O$20:$R$50,3,FALSE),0)+IFERROR(VLOOKUP(A24,PlanningCycleComplet!$U$20:$X$50,3,FALSE),0)</f>
        <v>0</v>
      </c>
      <c r="J24" s="64">
        <f t="shared" si="7"/>
        <v>36</v>
      </c>
      <c r="K24" s="65">
        <f t="shared" si="8"/>
        <v>0</v>
      </c>
      <c r="L24" s="63">
        <f t="shared" si="10"/>
        <v>7</v>
      </c>
      <c r="M24" s="63">
        <f t="shared" si="11"/>
        <v>0</v>
      </c>
      <c r="R24" s="66"/>
    </row>
    <row r="25" spans="1:20" x14ac:dyDescent="0.25">
      <c r="A25" s="69">
        <f t="shared" si="9"/>
        <v>45543</v>
      </c>
      <c r="B25" s="63" t="str">
        <f>INDEX('Vacances scolaires'!$B$2:$D$10000,MATCH(A25,'Vacances scolaires'!$A$2:$A$10000,0),MATCH(PlanningCycleComplet!$CD$5,'Vacances scolaires'!$B$1:$D$1,0))</f>
        <v>N</v>
      </c>
      <c r="C25" s="63" t="str">
        <f t="shared" si="4"/>
        <v>N</v>
      </c>
      <c r="D25" s="63" t="str">
        <f t="shared" si="5"/>
        <v/>
      </c>
      <c r="E25" s="63">
        <f t="shared" si="6"/>
        <v>36</v>
      </c>
      <c r="F25" s="72">
        <f>IFERROR(VLOOKUP(A25,PlanningCycleComplet!$C$20:$F$50,3,FALSE),0)+IFERROR(VLOOKUP(A25,PlanningCycleComplet!$I$20:$L$50,3,FALSE),0)+IFERROR(VLOOKUP(A25,PlanningCycleComplet!$O$20:$R$50,3,FALSE),0)+IFERROR(VLOOKUP(A25,PlanningCycleComplet!$U$20:$X$50,3,FALSE),0)</f>
        <v>0</v>
      </c>
      <c r="J25" s="64" t="str">
        <f t="shared" si="7"/>
        <v>36D</v>
      </c>
      <c r="K25" s="65">
        <f t="shared" si="8"/>
        <v>0</v>
      </c>
      <c r="L25" s="63">
        <f t="shared" si="10"/>
        <v>8</v>
      </c>
      <c r="M25" s="63">
        <f t="shared" si="11"/>
        <v>0</v>
      </c>
      <c r="R25" s="66"/>
    </row>
    <row r="26" spans="1:20" x14ac:dyDescent="0.25">
      <c r="A26" s="69">
        <f t="shared" si="9"/>
        <v>45544</v>
      </c>
      <c r="B26" s="63" t="str">
        <f>INDEX('Vacances scolaires'!$B$2:$D$10000,MATCH(A26,'Vacances scolaires'!$A$2:$A$10000,0),MATCH(PlanningCycleComplet!$CD$5,'Vacances scolaires'!$B$1:$D$1,0))</f>
        <v>N</v>
      </c>
      <c r="C26" s="63" t="str">
        <f t="shared" si="4"/>
        <v>N</v>
      </c>
      <c r="D26" s="63" t="str">
        <f t="shared" si="5"/>
        <v/>
      </c>
      <c r="E26" s="63">
        <f t="shared" si="6"/>
        <v>37</v>
      </c>
      <c r="F26" s="72">
        <f>IFERROR(VLOOKUP(A26,PlanningCycleComplet!$C$20:$F$50,3,FALSE),0)+IFERROR(VLOOKUP(A26,PlanningCycleComplet!$I$20:$L$50,3,FALSE),0)+IFERROR(VLOOKUP(A26,PlanningCycleComplet!$O$20:$R$50,3,FALSE),0)+IFERROR(VLOOKUP(A26,PlanningCycleComplet!$U$20:$X$50,3,FALSE),0)</f>
        <v>0</v>
      </c>
      <c r="J26" s="64">
        <f t="shared" si="7"/>
        <v>37</v>
      </c>
      <c r="K26" s="65">
        <f t="shared" si="8"/>
        <v>0</v>
      </c>
      <c r="L26" s="63">
        <f t="shared" si="10"/>
        <v>9</v>
      </c>
      <c r="M26" s="63">
        <f t="shared" si="11"/>
        <v>0</v>
      </c>
      <c r="R26" s="66"/>
    </row>
    <row r="27" spans="1:20" x14ac:dyDescent="0.25">
      <c r="A27" s="69">
        <f t="shared" si="9"/>
        <v>45545</v>
      </c>
      <c r="B27" s="63" t="str">
        <f>INDEX('Vacances scolaires'!$B$2:$D$10000,MATCH(A27,'Vacances scolaires'!$A$2:$A$10000,0),MATCH(PlanningCycleComplet!$CD$5,'Vacances scolaires'!$B$1:$D$1,0))</f>
        <v>N</v>
      </c>
      <c r="C27" s="63" t="str">
        <f t="shared" si="4"/>
        <v>N</v>
      </c>
      <c r="D27" s="63" t="str">
        <f t="shared" si="5"/>
        <v/>
      </c>
      <c r="E27" s="63">
        <f t="shared" si="6"/>
        <v>37</v>
      </c>
      <c r="F27" s="72">
        <f>IFERROR(VLOOKUP(A27,PlanningCycleComplet!$C$20:$F$50,3,FALSE),0)+IFERROR(VLOOKUP(A27,PlanningCycleComplet!$I$20:$L$50,3,FALSE),0)+IFERROR(VLOOKUP(A27,PlanningCycleComplet!$O$20:$R$50,3,FALSE),0)+IFERROR(VLOOKUP(A27,PlanningCycleComplet!$U$20:$X$50,3,FALSE),0)</f>
        <v>0</v>
      </c>
      <c r="J27" s="64">
        <f t="shared" si="7"/>
        <v>37</v>
      </c>
      <c r="K27" s="65">
        <f t="shared" si="8"/>
        <v>0</v>
      </c>
      <c r="L27" s="63">
        <f t="shared" si="10"/>
        <v>10</v>
      </c>
      <c r="M27" s="63">
        <f t="shared" si="11"/>
        <v>0</v>
      </c>
      <c r="R27" s="66"/>
    </row>
    <row r="28" spans="1:20" x14ac:dyDescent="0.25">
      <c r="A28" s="69">
        <f t="shared" si="9"/>
        <v>45546</v>
      </c>
      <c r="B28" s="63" t="str">
        <f>INDEX('Vacances scolaires'!$B$2:$D$10000,MATCH(A28,'Vacances scolaires'!$A$2:$A$10000,0),MATCH(PlanningCycleComplet!$CD$5,'Vacances scolaires'!$B$1:$D$1,0))</f>
        <v>N</v>
      </c>
      <c r="C28" s="63" t="str">
        <f t="shared" si="4"/>
        <v>N</v>
      </c>
      <c r="D28" s="63" t="str">
        <f t="shared" si="5"/>
        <v/>
      </c>
      <c r="E28" s="63">
        <f t="shared" si="6"/>
        <v>37</v>
      </c>
      <c r="F28" s="72">
        <f>IFERROR(VLOOKUP(A28,PlanningCycleComplet!$C$20:$F$50,3,FALSE),0)+IFERROR(VLOOKUP(A28,PlanningCycleComplet!$I$20:$L$50,3,FALSE),0)+IFERROR(VLOOKUP(A28,PlanningCycleComplet!$O$20:$R$50,3,FALSE),0)+IFERROR(VLOOKUP(A28,PlanningCycleComplet!$U$20:$X$50,3,FALSE),0)</f>
        <v>0</v>
      </c>
      <c r="J28" s="64">
        <f t="shared" si="7"/>
        <v>37</v>
      </c>
      <c r="K28" s="65">
        <f t="shared" si="8"/>
        <v>0</v>
      </c>
      <c r="L28" s="63">
        <f t="shared" si="10"/>
        <v>11</v>
      </c>
      <c r="M28" s="63">
        <f t="shared" si="11"/>
        <v>0</v>
      </c>
      <c r="R28" s="66"/>
    </row>
    <row r="29" spans="1:20" x14ac:dyDescent="0.25">
      <c r="A29" s="69">
        <f t="shared" si="9"/>
        <v>45547</v>
      </c>
      <c r="B29" s="63" t="str">
        <f>INDEX('Vacances scolaires'!$B$2:$D$10000,MATCH(A29,'Vacances scolaires'!$A$2:$A$10000,0),MATCH(PlanningCycleComplet!$CD$5,'Vacances scolaires'!$B$1:$D$1,0))</f>
        <v>N</v>
      </c>
      <c r="C29" s="63" t="str">
        <f t="shared" si="4"/>
        <v>N</v>
      </c>
      <c r="D29" s="63" t="str">
        <f t="shared" si="5"/>
        <v/>
      </c>
      <c r="E29" s="63">
        <f t="shared" si="6"/>
        <v>37</v>
      </c>
      <c r="F29" s="72">
        <f>IFERROR(VLOOKUP(A29,PlanningCycleComplet!$C$20:$F$50,3,FALSE),0)+IFERROR(VLOOKUP(A29,PlanningCycleComplet!$I$20:$L$50,3,FALSE),0)+IFERROR(VLOOKUP(A29,PlanningCycleComplet!$O$20:$R$50,3,FALSE),0)+IFERROR(VLOOKUP(A29,PlanningCycleComplet!$U$20:$X$50,3,FALSE),0)</f>
        <v>0</v>
      </c>
      <c r="J29" s="64">
        <f t="shared" ref="J29:J92" si="12">IF(E29&lt;&gt;E30,E29&amp;"D",E29)</f>
        <v>37</v>
      </c>
      <c r="K29" s="65">
        <f t="shared" si="8"/>
        <v>0</v>
      </c>
      <c r="L29" s="63">
        <f t="shared" si="10"/>
        <v>12</v>
      </c>
      <c r="M29" s="63">
        <f t="shared" si="11"/>
        <v>0</v>
      </c>
      <c r="R29" s="66"/>
    </row>
    <row r="30" spans="1:20" x14ac:dyDescent="0.25">
      <c r="A30" s="69">
        <f t="shared" si="9"/>
        <v>45548</v>
      </c>
      <c r="B30" s="63" t="str">
        <f>INDEX('Vacances scolaires'!$B$2:$D$10000,MATCH(A30,'Vacances scolaires'!$A$2:$A$10000,0),MATCH(PlanningCycleComplet!$CD$5,'Vacances scolaires'!$B$1:$D$1,0))</f>
        <v>N</v>
      </c>
      <c r="C30" s="63" t="str">
        <f t="shared" si="4"/>
        <v>N</v>
      </c>
      <c r="D30" s="63" t="str">
        <f t="shared" si="5"/>
        <v/>
      </c>
      <c r="E30" s="63">
        <f t="shared" si="6"/>
        <v>37</v>
      </c>
      <c r="F30" s="72">
        <f>IFERROR(VLOOKUP(A30,PlanningCycleComplet!$C$20:$F$50,3,FALSE),0)+IFERROR(VLOOKUP(A30,PlanningCycleComplet!$I$20:$L$50,3,FALSE),0)+IFERROR(VLOOKUP(A30,PlanningCycleComplet!$O$20:$R$50,3,FALSE),0)+IFERROR(VLOOKUP(A30,PlanningCycleComplet!$U$20:$X$50,3,FALSE),0)</f>
        <v>0</v>
      </c>
      <c r="J30" s="64">
        <f t="shared" si="12"/>
        <v>37</v>
      </c>
      <c r="K30" s="65">
        <f t="shared" si="8"/>
        <v>0</v>
      </c>
      <c r="L30" s="63">
        <f t="shared" si="10"/>
        <v>13</v>
      </c>
      <c r="M30" s="63">
        <f t="shared" si="11"/>
        <v>0</v>
      </c>
      <c r="R30" s="66"/>
    </row>
    <row r="31" spans="1:20" x14ac:dyDescent="0.25">
      <c r="A31" s="69">
        <f t="shared" si="9"/>
        <v>45549</v>
      </c>
      <c r="B31" s="63" t="str">
        <f>INDEX('Vacances scolaires'!$B$2:$D$10000,MATCH(A31,'Vacances scolaires'!$A$2:$A$10000,0),MATCH(PlanningCycleComplet!$CD$5,'Vacances scolaires'!$B$1:$D$1,0))</f>
        <v>N</v>
      </c>
      <c r="C31" s="63" t="str">
        <f t="shared" si="4"/>
        <v>N</v>
      </c>
      <c r="D31" s="63" t="str">
        <f t="shared" si="5"/>
        <v/>
      </c>
      <c r="E31" s="63">
        <f t="shared" si="6"/>
        <v>37</v>
      </c>
      <c r="F31" s="72">
        <f>IFERROR(VLOOKUP(A31,PlanningCycleComplet!$C$20:$F$50,3,FALSE),0)+IFERROR(VLOOKUP(A31,PlanningCycleComplet!$I$20:$L$50,3,FALSE),0)+IFERROR(VLOOKUP(A31,PlanningCycleComplet!$O$20:$R$50,3,FALSE),0)+IFERROR(VLOOKUP(A31,PlanningCycleComplet!$U$20:$X$50,3,FALSE),0)</f>
        <v>0</v>
      </c>
      <c r="J31" s="64">
        <f t="shared" si="12"/>
        <v>37</v>
      </c>
      <c r="K31" s="65">
        <f t="shared" si="8"/>
        <v>0</v>
      </c>
      <c r="L31" s="63">
        <f t="shared" si="10"/>
        <v>14</v>
      </c>
      <c r="M31" s="63">
        <f t="shared" si="11"/>
        <v>0</v>
      </c>
      <c r="R31" s="66"/>
    </row>
    <row r="32" spans="1:20" x14ac:dyDescent="0.25">
      <c r="A32" s="69">
        <f t="shared" si="9"/>
        <v>45550</v>
      </c>
      <c r="B32" s="63" t="str">
        <f>INDEX('Vacances scolaires'!$B$2:$D$10000,MATCH(A32,'Vacances scolaires'!$A$2:$A$10000,0),MATCH(PlanningCycleComplet!$CD$5,'Vacances scolaires'!$B$1:$D$1,0))</f>
        <v>N</v>
      </c>
      <c r="C32" s="63" t="str">
        <f t="shared" si="4"/>
        <v>N</v>
      </c>
      <c r="D32" s="63" t="str">
        <f t="shared" si="5"/>
        <v/>
      </c>
      <c r="E32" s="63">
        <f t="shared" si="6"/>
        <v>37</v>
      </c>
      <c r="F32" s="72">
        <f>IFERROR(VLOOKUP(A32,PlanningCycleComplet!$C$20:$F$50,3,FALSE),0)+IFERROR(VLOOKUP(A32,PlanningCycleComplet!$I$20:$L$50,3,FALSE),0)+IFERROR(VLOOKUP(A32,PlanningCycleComplet!$O$20:$R$50,3,FALSE),0)+IFERROR(VLOOKUP(A32,PlanningCycleComplet!$U$20:$X$50,3,FALSE),0)</f>
        <v>0</v>
      </c>
      <c r="J32" s="64" t="str">
        <f t="shared" si="12"/>
        <v>37D</v>
      </c>
      <c r="K32" s="65">
        <f t="shared" si="8"/>
        <v>0</v>
      </c>
      <c r="L32" s="63">
        <f t="shared" si="10"/>
        <v>15</v>
      </c>
      <c r="M32" s="63">
        <f t="shared" si="11"/>
        <v>0</v>
      </c>
      <c r="R32" s="66"/>
    </row>
    <row r="33" spans="1:18" x14ac:dyDescent="0.25">
      <c r="A33" s="69">
        <f t="shared" si="9"/>
        <v>45551</v>
      </c>
      <c r="B33" s="63" t="str">
        <f>INDEX('Vacances scolaires'!$B$2:$D$10000,MATCH(A33,'Vacances scolaires'!$A$2:$A$10000,0),MATCH(PlanningCycleComplet!$CD$5,'Vacances scolaires'!$B$1:$D$1,0))</f>
        <v>N</v>
      </c>
      <c r="C33" s="63" t="str">
        <f t="shared" si="4"/>
        <v>N</v>
      </c>
      <c r="D33" s="63" t="str">
        <f t="shared" si="5"/>
        <v/>
      </c>
      <c r="E33" s="63">
        <f t="shared" si="6"/>
        <v>38</v>
      </c>
      <c r="F33" s="72">
        <f>IFERROR(VLOOKUP(A33,PlanningCycleComplet!$C$20:$F$50,3,FALSE),0)+IFERROR(VLOOKUP(A33,PlanningCycleComplet!$I$20:$L$50,3,FALSE),0)+IFERROR(VLOOKUP(A33,PlanningCycleComplet!$O$20:$R$50,3,FALSE),0)+IFERROR(VLOOKUP(A33,PlanningCycleComplet!$U$20:$X$50,3,FALSE),0)</f>
        <v>0</v>
      </c>
      <c r="J33" s="64">
        <f t="shared" si="12"/>
        <v>38</v>
      </c>
      <c r="K33" s="65">
        <f t="shared" si="8"/>
        <v>0</v>
      </c>
      <c r="L33" s="63">
        <f t="shared" si="10"/>
        <v>16</v>
      </c>
      <c r="M33" s="63">
        <f t="shared" si="11"/>
        <v>0</v>
      </c>
      <c r="R33" s="66"/>
    </row>
    <row r="34" spans="1:18" x14ac:dyDescent="0.25">
      <c r="A34" s="69">
        <f t="shared" si="9"/>
        <v>45552</v>
      </c>
      <c r="B34" s="63" t="str">
        <f>INDEX('Vacances scolaires'!$B$2:$D$10000,MATCH(A34,'Vacances scolaires'!$A$2:$A$10000,0),MATCH(PlanningCycleComplet!$CD$5,'Vacances scolaires'!$B$1:$D$1,0))</f>
        <v>N</v>
      </c>
      <c r="C34" s="63" t="str">
        <f t="shared" si="4"/>
        <v>N</v>
      </c>
      <c r="D34" s="63" t="str">
        <f t="shared" si="5"/>
        <v/>
      </c>
      <c r="E34" s="63">
        <f t="shared" si="6"/>
        <v>38</v>
      </c>
      <c r="F34" s="72">
        <f>IFERROR(VLOOKUP(A34,PlanningCycleComplet!$C$20:$F$50,3,FALSE),0)+IFERROR(VLOOKUP(A34,PlanningCycleComplet!$I$20:$L$50,3,FALSE),0)+IFERROR(VLOOKUP(A34,PlanningCycleComplet!$O$20:$R$50,3,FALSE),0)+IFERROR(VLOOKUP(A34,PlanningCycleComplet!$U$20:$X$50,3,FALSE),0)</f>
        <v>0</v>
      </c>
      <c r="J34" s="64">
        <f t="shared" si="12"/>
        <v>38</v>
      </c>
      <c r="K34" s="65">
        <f t="shared" si="8"/>
        <v>0</v>
      </c>
      <c r="L34" s="63">
        <f t="shared" si="10"/>
        <v>17</v>
      </c>
      <c r="M34" s="63">
        <f t="shared" si="11"/>
        <v>0</v>
      </c>
      <c r="R34" s="66"/>
    </row>
    <row r="35" spans="1:18" x14ac:dyDescent="0.25">
      <c r="A35" s="69">
        <f t="shared" si="9"/>
        <v>45553</v>
      </c>
      <c r="B35" s="63" t="str">
        <f>INDEX('Vacances scolaires'!$B$2:$D$10000,MATCH(A35,'Vacances scolaires'!$A$2:$A$10000,0),MATCH(PlanningCycleComplet!$CD$5,'Vacances scolaires'!$B$1:$D$1,0))</f>
        <v>N</v>
      </c>
      <c r="C35" s="63" t="str">
        <f t="shared" si="4"/>
        <v>N</v>
      </c>
      <c r="D35" s="63" t="str">
        <f t="shared" si="5"/>
        <v/>
      </c>
      <c r="E35" s="63">
        <f t="shared" si="6"/>
        <v>38</v>
      </c>
      <c r="F35" s="72">
        <f>IFERROR(VLOOKUP(A35,PlanningCycleComplet!$C$20:$F$50,3,FALSE),0)+IFERROR(VLOOKUP(A35,PlanningCycleComplet!$I$20:$L$50,3,FALSE),0)+IFERROR(VLOOKUP(A35,PlanningCycleComplet!$O$20:$R$50,3,FALSE),0)+IFERROR(VLOOKUP(A35,PlanningCycleComplet!$U$20:$X$50,3,FALSE),0)</f>
        <v>0</v>
      </c>
      <c r="J35" s="64">
        <f t="shared" si="12"/>
        <v>38</v>
      </c>
      <c r="K35" s="65">
        <f t="shared" si="8"/>
        <v>0</v>
      </c>
      <c r="L35" s="63">
        <f t="shared" si="10"/>
        <v>18</v>
      </c>
      <c r="M35" s="63">
        <f t="shared" si="11"/>
        <v>0</v>
      </c>
      <c r="R35" s="66"/>
    </row>
    <row r="36" spans="1:18" x14ac:dyDescent="0.25">
      <c r="A36" s="69">
        <f t="shared" si="9"/>
        <v>45554</v>
      </c>
      <c r="B36" s="63" t="str">
        <f>INDEX('Vacances scolaires'!$B$2:$D$10000,MATCH(A36,'Vacances scolaires'!$A$2:$A$10000,0),MATCH(PlanningCycleComplet!$CD$5,'Vacances scolaires'!$B$1:$D$1,0))</f>
        <v>N</v>
      </c>
      <c r="C36" s="63" t="str">
        <f t="shared" si="4"/>
        <v>N</v>
      </c>
      <c r="D36" s="63" t="str">
        <f t="shared" si="5"/>
        <v/>
      </c>
      <c r="E36" s="63">
        <f t="shared" si="6"/>
        <v>38</v>
      </c>
      <c r="F36" s="72">
        <f>IFERROR(VLOOKUP(A36,PlanningCycleComplet!$C$20:$F$50,3,FALSE),0)+IFERROR(VLOOKUP(A36,PlanningCycleComplet!$I$20:$L$50,3,FALSE),0)+IFERROR(VLOOKUP(A36,PlanningCycleComplet!$O$20:$R$50,3,FALSE),0)+IFERROR(VLOOKUP(A36,PlanningCycleComplet!$U$20:$X$50,3,FALSE),0)</f>
        <v>0</v>
      </c>
      <c r="J36" s="64">
        <f t="shared" si="12"/>
        <v>38</v>
      </c>
      <c r="K36" s="65">
        <f t="shared" ref="K36:K99" si="13">IF(E36=E35,F36+K35,F36)</f>
        <v>0</v>
      </c>
      <c r="L36" s="63">
        <f t="shared" si="10"/>
        <v>19</v>
      </c>
      <c r="M36" s="63">
        <f t="shared" si="11"/>
        <v>0</v>
      </c>
      <c r="R36" s="66"/>
    </row>
    <row r="37" spans="1:18" x14ac:dyDescent="0.25">
      <c r="A37" s="69">
        <f t="shared" si="9"/>
        <v>45555</v>
      </c>
      <c r="B37" s="63" t="str">
        <f>INDEX('Vacances scolaires'!$B$2:$D$10000,MATCH(A37,'Vacances scolaires'!$A$2:$A$10000,0),MATCH(PlanningCycleComplet!$CD$5,'Vacances scolaires'!$B$1:$D$1,0))</f>
        <v>N</v>
      </c>
      <c r="C37" s="63" t="str">
        <f t="shared" si="4"/>
        <v>N</v>
      </c>
      <c r="D37" s="63" t="str">
        <f t="shared" si="5"/>
        <v/>
      </c>
      <c r="E37" s="63">
        <f t="shared" si="6"/>
        <v>38</v>
      </c>
      <c r="F37" s="72">
        <f>IFERROR(VLOOKUP(A37,PlanningCycleComplet!$C$20:$F$50,3,FALSE),0)+IFERROR(VLOOKUP(A37,PlanningCycleComplet!$I$20:$L$50,3,FALSE),0)+IFERROR(VLOOKUP(A37,PlanningCycleComplet!$O$20:$R$50,3,FALSE),0)+IFERROR(VLOOKUP(A37,PlanningCycleComplet!$U$20:$X$50,3,FALSE),0)</f>
        <v>0</v>
      </c>
      <c r="J37" s="64">
        <f t="shared" si="12"/>
        <v>38</v>
      </c>
      <c r="K37" s="65">
        <f t="shared" si="13"/>
        <v>0</v>
      </c>
      <c r="L37" s="63">
        <f t="shared" si="10"/>
        <v>20</v>
      </c>
      <c r="M37" s="63">
        <f t="shared" si="11"/>
        <v>0</v>
      </c>
      <c r="R37" s="66"/>
    </row>
    <row r="38" spans="1:18" x14ac:dyDescent="0.25">
      <c r="A38" s="69">
        <f t="shared" si="9"/>
        <v>45556</v>
      </c>
      <c r="B38" s="63" t="str">
        <f>INDEX('Vacances scolaires'!$B$2:$D$10000,MATCH(A38,'Vacances scolaires'!$A$2:$A$10000,0),MATCH(PlanningCycleComplet!$CD$5,'Vacances scolaires'!$B$1:$D$1,0))</f>
        <v>N</v>
      </c>
      <c r="C38" s="63" t="str">
        <f t="shared" si="4"/>
        <v>N</v>
      </c>
      <c r="D38" s="63" t="str">
        <f t="shared" si="5"/>
        <v/>
      </c>
      <c r="E38" s="63">
        <f t="shared" si="6"/>
        <v>38</v>
      </c>
      <c r="F38" s="72">
        <f>IFERROR(VLOOKUP(A38,PlanningCycleComplet!$C$20:$F$50,3,FALSE),0)+IFERROR(VLOOKUP(A38,PlanningCycleComplet!$I$20:$L$50,3,FALSE),0)+IFERROR(VLOOKUP(A38,PlanningCycleComplet!$O$20:$R$50,3,FALSE),0)+IFERROR(VLOOKUP(A38,PlanningCycleComplet!$U$20:$X$50,3,FALSE),0)</f>
        <v>0</v>
      </c>
      <c r="J38" s="64">
        <f t="shared" si="12"/>
        <v>38</v>
      </c>
      <c r="K38" s="65">
        <f t="shared" si="13"/>
        <v>0</v>
      </c>
      <c r="L38" s="63">
        <f t="shared" si="10"/>
        <v>21</v>
      </c>
      <c r="M38" s="63">
        <f t="shared" si="11"/>
        <v>0</v>
      </c>
      <c r="R38" s="66"/>
    </row>
    <row r="39" spans="1:18" x14ac:dyDescent="0.25">
      <c r="A39" s="69">
        <f t="shared" si="9"/>
        <v>45557</v>
      </c>
      <c r="B39" s="63" t="str">
        <f>INDEX('Vacances scolaires'!$B$2:$D$10000,MATCH(A39,'Vacances scolaires'!$A$2:$A$10000,0),MATCH(PlanningCycleComplet!$CD$5,'Vacances scolaires'!$B$1:$D$1,0))</f>
        <v>N</v>
      </c>
      <c r="C39" s="63" t="str">
        <f t="shared" si="4"/>
        <v>N</v>
      </c>
      <c r="D39" s="63" t="str">
        <f t="shared" si="5"/>
        <v/>
      </c>
      <c r="E39" s="63">
        <f t="shared" si="6"/>
        <v>38</v>
      </c>
      <c r="F39" s="72">
        <f>IFERROR(VLOOKUP(A39,PlanningCycleComplet!$C$20:$F$50,3,FALSE),0)+IFERROR(VLOOKUP(A39,PlanningCycleComplet!$I$20:$L$50,3,FALSE),0)+IFERROR(VLOOKUP(A39,PlanningCycleComplet!$O$20:$R$50,3,FALSE),0)+IFERROR(VLOOKUP(A39,PlanningCycleComplet!$U$20:$X$50,3,FALSE),0)</f>
        <v>0</v>
      </c>
      <c r="J39" s="64" t="str">
        <f t="shared" si="12"/>
        <v>38D</v>
      </c>
      <c r="K39" s="65">
        <f t="shared" si="13"/>
        <v>0</v>
      </c>
      <c r="L39" s="63">
        <f t="shared" si="10"/>
        <v>22</v>
      </c>
      <c r="M39" s="63">
        <f t="shared" si="11"/>
        <v>0</v>
      </c>
      <c r="R39" s="66"/>
    </row>
    <row r="40" spans="1:18" x14ac:dyDescent="0.25">
      <c r="A40" s="69">
        <f t="shared" si="9"/>
        <v>45558</v>
      </c>
      <c r="B40" s="63" t="str">
        <f>INDEX('Vacances scolaires'!$B$2:$D$10000,MATCH(A40,'Vacances scolaires'!$A$2:$A$10000,0),MATCH(PlanningCycleComplet!$CD$5,'Vacances scolaires'!$B$1:$D$1,0))</f>
        <v>N</v>
      </c>
      <c r="C40" s="63" t="str">
        <f t="shared" si="4"/>
        <v>N</v>
      </c>
      <c r="D40" s="63" t="str">
        <f t="shared" si="5"/>
        <v/>
      </c>
      <c r="E40" s="63">
        <f t="shared" si="6"/>
        <v>39</v>
      </c>
      <c r="F40" s="72">
        <f>IFERROR(VLOOKUP(A40,PlanningCycleComplet!$C$20:$F$50,3,FALSE),0)+IFERROR(VLOOKUP(A40,PlanningCycleComplet!$I$20:$L$50,3,FALSE),0)+IFERROR(VLOOKUP(A40,PlanningCycleComplet!$O$20:$R$50,3,FALSE),0)+IFERROR(VLOOKUP(A40,PlanningCycleComplet!$U$20:$X$50,3,FALSE),0)</f>
        <v>0</v>
      </c>
      <c r="J40" s="64">
        <f t="shared" si="12"/>
        <v>39</v>
      </c>
      <c r="K40" s="65">
        <f t="shared" si="13"/>
        <v>0</v>
      </c>
      <c r="L40" s="63">
        <f t="shared" si="10"/>
        <v>23</v>
      </c>
      <c r="M40" s="63">
        <f t="shared" si="11"/>
        <v>0</v>
      </c>
      <c r="R40" s="66"/>
    </row>
    <row r="41" spans="1:18" x14ac:dyDescent="0.25">
      <c r="A41" s="69">
        <f t="shared" si="9"/>
        <v>45559</v>
      </c>
      <c r="B41" s="63" t="str">
        <f>INDEX('Vacances scolaires'!$B$2:$D$10000,MATCH(A41,'Vacances scolaires'!$A$2:$A$10000,0),MATCH(PlanningCycleComplet!$CD$5,'Vacances scolaires'!$B$1:$D$1,0))</f>
        <v>N</v>
      </c>
      <c r="C41" s="63" t="str">
        <f t="shared" si="4"/>
        <v>N</v>
      </c>
      <c r="D41" s="63" t="str">
        <f t="shared" si="5"/>
        <v/>
      </c>
      <c r="E41" s="63">
        <f t="shared" si="6"/>
        <v>39</v>
      </c>
      <c r="F41" s="72">
        <f>IFERROR(VLOOKUP(A41,PlanningCycleComplet!$C$20:$F$50,3,FALSE),0)+IFERROR(VLOOKUP(A41,PlanningCycleComplet!$I$20:$L$50,3,FALSE),0)+IFERROR(VLOOKUP(A41,PlanningCycleComplet!$O$20:$R$50,3,FALSE),0)+IFERROR(VLOOKUP(A41,PlanningCycleComplet!$U$20:$X$50,3,FALSE),0)</f>
        <v>0</v>
      </c>
      <c r="J41" s="64">
        <f t="shared" si="12"/>
        <v>39</v>
      </c>
      <c r="K41" s="65">
        <f t="shared" si="13"/>
        <v>0</v>
      </c>
      <c r="L41" s="63">
        <f t="shared" si="10"/>
        <v>24</v>
      </c>
      <c r="M41" s="63">
        <f t="shared" si="11"/>
        <v>0</v>
      </c>
      <c r="R41" s="66"/>
    </row>
    <row r="42" spans="1:18" x14ac:dyDescent="0.25">
      <c r="A42" s="69">
        <f t="shared" si="9"/>
        <v>45560</v>
      </c>
      <c r="B42" s="63" t="str">
        <f>INDEX('Vacances scolaires'!$B$2:$D$10000,MATCH(A42,'Vacances scolaires'!$A$2:$A$10000,0),MATCH(PlanningCycleComplet!$CD$5,'Vacances scolaires'!$B$1:$D$1,0))</f>
        <v>N</v>
      </c>
      <c r="C42" s="63" t="str">
        <f t="shared" si="4"/>
        <v>N</v>
      </c>
      <c r="D42" s="63" t="str">
        <f t="shared" si="5"/>
        <v/>
      </c>
      <c r="E42" s="63">
        <f t="shared" si="6"/>
        <v>39</v>
      </c>
      <c r="F42" s="72">
        <f>IFERROR(VLOOKUP(A42,PlanningCycleComplet!$C$20:$F$50,3,FALSE),0)+IFERROR(VLOOKUP(A42,PlanningCycleComplet!$I$20:$L$50,3,FALSE),0)+IFERROR(VLOOKUP(A42,PlanningCycleComplet!$O$20:$R$50,3,FALSE),0)+IFERROR(VLOOKUP(A42,PlanningCycleComplet!$U$20:$X$50,3,FALSE),0)</f>
        <v>0</v>
      </c>
      <c r="J42" s="64">
        <f t="shared" si="12"/>
        <v>39</v>
      </c>
      <c r="K42" s="65">
        <f t="shared" si="13"/>
        <v>0</v>
      </c>
      <c r="L42" s="63">
        <f t="shared" si="10"/>
        <v>25</v>
      </c>
      <c r="M42" s="63">
        <f t="shared" si="11"/>
        <v>0</v>
      </c>
      <c r="R42" s="66"/>
    </row>
    <row r="43" spans="1:18" x14ac:dyDescent="0.25">
      <c r="A43" s="69">
        <f t="shared" si="9"/>
        <v>45561</v>
      </c>
      <c r="B43" s="63" t="str">
        <f>INDEX('Vacances scolaires'!$B$2:$D$10000,MATCH(A43,'Vacances scolaires'!$A$2:$A$10000,0),MATCH(PlanningCycleComplet!$CD$5,'Vacances scolaires'!$B$1:$D$1,0))</f>
        <v>N</v>
      </c>
      <c r="C43" s="63" t="str">
        <f t="shared" si="4"/>
        <v>N</v>
      </c>
      <c r="D43" s="63" t="str">
        <f t="shared" si="5"/>
        <v/>
      </c>
      <c r="E43" s="63">
        <f t="shared" si="6"/>
        <v>39</v>
      </c>
      <c r="F43" s="72">
        <f>IFERROR(VLOOKUP(A43,PlanningCycleComplet!$C$20:$F$50,3,FALSE),0)+IFERROR(VLOOKUP(A43,PlanningCycleComplet!$I$20:$L$50,3,FALSE),0)+IFERROR(VLOOKUP(A43,PlanningCycleComplet!$O$20:$R$50,3,FALSE),0)+IFERROR(VLOOKUP(A43,PlanningCycleComplet!$U$20:$X$50,3,FALSE),0)</f>
        <v>0</v>
      </c>
      <c r="J43" s="64">
        <f t="shared" si="12"/>
        <v>39</v>
      </c>
      <c r="K43" s="65">
        <f t="shared" si="13"/>
        <v>0</v>
      </c>
      <c r="L43" s="63">
        <f t="shared" si="10"/>
        <v>26</v>
      </c>
      <c r="M43" s="63">
        <f t="shared" si="11"/>
        <v>0</v>
      </c>
      <c r="R43" s="66"/>
    </row>
    <row r="44" spans="1:18" x14ac:dyDescent="0.25">
      <c r="A44" s="69">
        <f t="shared" si="9"/>
        <v>45562</v>
      </c>
      <c r="B44" s="63" t="str">
        <f>INDEX('Vacances scolaires'!$B$2:$D$10000,MATCH(A44,'Vacances scolaires'!$A$2:$A$10000,0),MATCH(PlanningCycleComplet!$CD$5,'Vacances scolaires'!$B$1:$D$1,0))</f>
        <v>N</v>
      </c>
      <c r="C44" s="63" t="str">
        <f t="shared" si="4"/>
        <v>N</v>
      </c>
      <c r="D44" s="63" t="str">
        <f t="shared" si="5"/>
        <v/>
      </c>
      <c r="E44" s="63">
        <f t="shared" si="6"/>
        <v>39</v>
      </c>
      <c r="F44" s="72">
        <f>IFERROR(VLOOKUP(A44,PlanningCycleComplet!$C$20:$F$50,3,FALSE),0)+IFERROR(VLOOKUP(A44,PlanningCycleComplet!$I$20:$L$50,3,FALSE),0)+IFERROR(VLOOKUP(A44,PlanningCycleComplet!$O$20:$R$50,3,FALSE),0)+IFERROR(VLOOKUP(A44,PlanningCycleComplet!$U$20:$X$50,3,FALSE),0)</f>
        <v>0</v>
      </c>
      <c r="J44" s="64">
        <f t="shared" si="12"/>
        <v>39</v>
      </c>
      <c r="K44" s="65">
        <f t="shared" si="13"/>
        <v>0</v>
      </c>
      <c r="L44" s="63">
        <f t="shared" si="10"/>
        <v>27</v>
      </c>
      <c r="M44" s="63">
        <f t="shared" si="11"/>
        <v>0</v>
      </c>
      <c r="R44" s="66"/>
    </row>
    <row r="45" spans="1:18" x14ac:dyDescent="0.25">
      <c r="A45" s="69">
        <f t="shared" si="9"/>
        <v>45563</v>
      </c>
      <c r="B45" s="63" t="str">
        <f>INDEX('Vacances scolaires'!$B$2:$D$10000,MATCH(A45,'Vacances scolaires'!$A$2:$A$10000,0),MATCH(PlanningCycleComplet!$CD$5,'Vacances scolaires'!$B$1:$D$1,0))</f>
        <v>N</v>
      </c>
      <c r="C45" s="63" t="str">
        <f t="shared" si="4"/>
        <v>N</v>
      </c>
      <c r="D45" s="63" t="str">
        <f t="shared" si="5"/>
        <v/>
      </c>
      <c r="E45" s="63">
        <f t="shared" si="6"/>
        <v>39</v>
      </c>
      <c r="F45" s="72">
        <f>IFERROR(VLOOKUP(A45,PlanningCycleComplet!$C$20:$F$50,3,FALSE),0)+IFERROR(VLOOKUP(A45,PlanningCycleComplet!$I$20:$L$50,3,FALSE),0)+IFERROR(VLOOKUP(A45,PlanningCycleComplet!$O$20:$R$50,3,FALSE),0)+IFERROR(VLOOKUP(A45,PlanningCycleComplet!$U$20:$X$50,3,FALSE),0)</f>
        <v>0</v>
      </c>
      <c r="J45" s="64">
        <f t="shared" si="12"/>
        <v>39</v>
      </c>
      <c r="K45" s="65">
        <f t="shared" si="13"/>
        <v>0</v>
      </c>
      <c r="L45" s="63">
        <f t="shared" si="10"/>
        <v>28</v>
      </c>
      <c r="M45" s="63">
        <f t="shared" si="11"/>
        <v>0</v>
      </c>
      <c r="R45" s="66"/>
    </row>
    <row r="46" spans="1:18" x14ac:dyDescent="0.25">
      <c r="A46" s="69">
        <f t="shared" si="9"/>
        <v>45564</v>
      </c>
      <c r="B46" s="63" t="str">
        <f>INDEX('Vacances scolaires'!$B$2:$D$10000,MATCH(A46,'Vacances scolaires'!$A$2:$A$10000,0),MATCH(PlanningCycleComplet!$CD$5,'Vacances scolaires'!$B$1:$D$1,0))</f>
        <v>N</v>
      </c>
      <c r="C46" s="63" t="str">
        <f t="shared" si="4"/>
        <v>N</v>
      </c>
      <c r="D46" s="63" t="str">
        <f t="shared" si="5"/>
        <v/>
      </c>
      <c r="E46" s="63">
        <f t="shared" si="6"/>
        <v>39</v>
      </c>
      <c r="F46" s="72">
        <f>IFERROR(VLOOKUP(A46,PlanningCycleComplet!$C$20:$F$50,3,FALSE),0)+IFERROR(VLOOKUP(A46,PlanningCycleComplet!$I$20:$L$50,3,FALSE),0)+IFERROR(VLOOKUP(A46,PlanningCycleComplet!$O$20:$R$50,3,FALSE),0)+IFERROR(VLOOKUP(A46,PlanningCycleComplet!$U$20:$X$50,3,FALSE),0)</f>
        <v>0</v>
      </c>
      <c r="J46" s="64" t="str">
        <f t="shared" si="12"/>
        <v>39D</v>
      </c>
      <c r="K46" s="65">
        <f t="shared" si="13"/>
        <v>0</v>
      </c>
      <c r="L46" s="63">
        <f t="shared" si="10"/>
        <v>29</v>
      </c>
      <c r="M46" s="63">
        <f t="shared" si="11"/>
        <v>0</v>
      </c>
      <c r="R46" s="66"/>
    </row>
    <row r="47" spans="1:18" x14ac:dyDescent="0.25">
      <c r="A47" s="69">
        <f t="shared" si="9"/>
        <v>45565</v>
      </c>
      <c r="B47" s="63" t="str">
        <f>INDEX('Vacances scolaires'!$B$2:$D$10000,MATCH(A47,'Vacances scolaires'!$A$2:$A$10000,0),MATCH(PlanningCycleComplet!$CD$5,'Vacances scolaires'!$B$1:$D$1,0))</f>
        <v>N</v>
      </c>
      <c r="C47" s="63" t="str">
        <f t="shared" si="4"/>
        <v>N</v>
      </c>
      <c r="D47" s="63" t="str">
        <f t="shared" si="5"/>
        <v/>
      </c>
      <c r="E47" s="63">
        <f t="shared" si="6"/>
        <v>40</v>
      </c>
      <c r="F47" s="72">
        <f>IFERROR(VLOOKUP(A47,PlanningCycleComplet!$C$20:$F$50,3,FALSE),0)+IFERROR(VLOOKUP(A47,PlanningCycleComplet!$I$20:$L$50,3,FALSE),0)+IFERROR(VLOOKUP(A47,PlanningCycleComplet!$O$20:$R$50,3,FALSE),0)+IFERROR(VLOOKUP(A47,PlanningCycleComplet!$U$20:$X$50,3,FALSE),0)</f>
        <v>0</v>
      </c>
      <c r="J47" s="64">
        <f t="shared" si="12"/>
        <v>40</v>
      </c>
      <c r="K47" s="65">
        <f t="shared" si="13"/>
        <v>0</v>
      </c>
      <c r="L47" s="63">
        <f t="shared" si="10"/>
        <v>30</v>
      </c>
      <c r="M47" s="63">
        <f t="shared" si="11"/>
        <v>0</v>
      </c>
      <c r="R47" s="66"/>
    </row>
    <row r="48" spans="1:18" x14ac:dyDescent="0.25">
      <c r="A48" s="69">
        <f t="shared" si="9"/>
        <v>45566</v>
      </c>
      <c r="B48" s="63" t="str">
        <f>INDEX('Vacances scolaires'!$B$2:$D$10000,MATCH(A48,'Vacances scolaires'!$A$2:$A$10000,0),MATCH(PlanningCycleComplet!$CD$5,'Vacances scolaires'!$B$1:$D$1,0))</f>
        <v>N</v>
      </c>
      <c r="C48" s="63" t="str">
        <f t="shared" si="4"/>
        <v>N</v>
      </c>
      <c r="D48" s="63" t="str">
        <f t="shared" si="5"/>
        <v/>
      </c>
      <c r="E48" s="63">
        <f t="shared" si="6"/>
        <v>40</v>
      </c>
      <c r="F48" s="72">
        <f>IFERROR(VLOOKUP(A48,PlanningCycleComplet!$C$20:$F$50,3,FALSE),0)+IFERROR(VLOOKUP(A48,PlanningCycleComplet!$I$20:$L$50,3,FALSE),0)+IFERROR(VLOOKUP(A48,PlanningCycleComplet!$O$20:$R$50,3,FALSE),0)+IFERROR(VLOOKUP(A48,PlanningCycleComplet!$U$20:$X$50,3,FALSE),0)</f>
        <v>0</v>
      </c>
      <c r="J48" s="64">
        <f t="shared" si="12"/>
        <v>40</v>
      </c>
      <c r="K48" s="65">
        <f t="shared" si="13"/>
        <v>0</v>
      </c>
      <c r="L48" s="63">
        <f t="shared" si="10"/>
        <v>31</v>
      </c>
      <c r="M48" s="63">
        <f t="shared" si="11"/>
        <v>0</v>
      </c>
      <c r="R48" s="66"/>
    </row>
    <row r="49" spans="1:18" x14ac:dyDescent="0.25">
      <c r="A49" s="69">
        <f t="shared" si="9"/>
        <v>45567</v>
      </c>
      <c r="B49" s="63" t="str">
        <f>INDEX('Vacances scolaires'!$B$2:$D$10000,MATCH(A49,'Vacances scolaires'!$A$2:$A$10000,0),MATCH(PlanningCycleComplet!$CD$5,'Vacances scolaires'!$B$1:$D$1,0))</f>
        <v>N</v>
      </c>
      <c r="C49" s="63" t="str">
        <f t="shared" si="4"/>
        <v>N</v>
      </c>
      <c r="D49" s="63" t="str">
        <f t="shared" si="5"/>
        <v/>
      </c>
      <c r="E49" s="63">
        <f t="shared" si="6"/>
        <v>40</v>
      </c>
      <c r="F49" s="72">
        <f>IFERROR(VLOOKUP(A49,PlanningCycleComplet!$C$20:$F$50,3,FALSE),0)+IFERROR(VLOOKUP(A49,PlanningCycleComplet!$I$20:$L$50,3,FALSE),0)+IFERROR(VLOOKUP(A49,PlanningCycleComplet!$O$20:$R$50,3,FALSE),0)+IFERROR(VLOOKUP(A49,PlanningCycleComplet!$U$20:$X$50,3,FALSE),0)</f>
        <v>0</v>
      </c>
      <c r="J49" s="64">
        <f t="shared" si="12"/>
        <v>40</v>
      </c>
      <c r="K49" s="65">
        <f t="shared" si="13"/>
        <v>0</v>
      </c>
      <c r="L49" s="63">
        <f t="shared" si="10"/>
        <v>32</v>
      </c>
      <c r="M49" s="63">
        <f t="shared" si="11"/>
        <v>0</v>
      </c>
      <c r="R49" s="66"/>
    </row>
    <row r="50" spans="1:18" x14ac:dyDescent="0.25">
      <c r="A50" s="69">
        <f t="shared" si="9"/>
        <v>45568</v>
      </c>
      <c r="B50" s="63" t="str">
        <f>INDEX('Vacances scolaires'!$B$2:$D$10000,MATCH(A50,'Vacances scolaires'!$A$2:$A$10000,0),MATCH(PlanningCycleComplet!$CD$5,'Vacances scolaires'!$B$1:$D$1,0))</f>
        <v>N</v>
      </c>
      <c r="C50" s="63" t="str">
        <f t="shared" si="4"/>
        <v>N</v>
      </c>
      <c r="D50" s="63" t="str">
        <f t="shared" si="5"/>
        <v/>
      </c>
      <c r="E50" s="63">
        <f t="shared" si="6"/>
        <v>40</v>
      </c>
      <c r="F50" s="72">
        <f>IFERROR(VLOOKUP(A50,PlanningCycleComplet!$C$20:$F$50,3,FALSE),0)+IFERROR(VLOOKUP(A50,PlanningCycleComplet!$I$20:$L$50,3,FALSE),0)+IFERROR(VLOOKUP(A50,PlanningCycleComplet!$O$20:$R$50,3,FALSE),0)+IFERROR(VLOOKUP(A50,PlanningCycleComplet!$U$20:$X$50,3,FALSE),0)</f>
        <v>0</v>
      </c>
      <c r="J50" s="64">
        <f t="shared" si="12"/>
        <v>40</v>
      </c>
      <c r="K50" s="65">
        <f t="shared" si="13"/>
        <v>0</v>
      </c>
      <c r="L50" s="63">
        <f t="shared" ref="L50:L70" si="14">L49+1</f>
        <v>33</v>
      </c>
      <c r="M50" s="63">
        <f t="shared" si="11"/>
        <v>0</v>
      </c>
      <c r="R50" s="66"/>
    </row>
    <row r="51" spans="1:18" x14ac:dyDescent="0.25">
      <c r="A51" s="69">
        <f t="shared" si="9"/>
        <v>45569</v>
      </c>
      <c r="B51" s="63" t="str">
        <f>INDEX('Vacances scolaires'!$B$2:$D$10000,MATCH(A51,'Vacances scolaires'!$A$2:$A$10000,0),MATCH(PlanningCycleComplet!$CD$5,'Vacances scolaires'!$B$1:$D$1,0))</f>
        <v>N</v>
      </c>
      <c r="C51" s="63" t="str">
        <f t="shared" si="4"/>
        <v>N</v>
      </c>
      <c r="D51" s="63" t="str">
        <f t="shared" si="5"/>
        <v/>
      </c>
      <c r="E51" s="63">
        <f t="shared" si="6"/>
        <v>40</v>
      </c>
      <c r="F51" s="72">
        <f>IFERROR(VLOOKUP(A51,PlanningCycleComplet!$C$20:$F$50,3,FALSE),0)+IFERROR(VLOOKUP(A51,PlanningCycleComplet!$I$20:$L$50,3,FALSE),0)+IFERROR(VLOOKUP(A51,PlanningCycleComplet!$O$20:$R$50,3,FALSE),0)+IFERROR(VLOOKUP(A51,PlanningCycleComplet!$U$20:$X$50,3,FALSE),0)</f>
        <v>0</v>
      </c>
      <c r="J51" s="64">
        <f t="shared" si="12"/>
        <v>40</v>
      </c>
      <c r="K51" s="65">
        <f t="shared" si="13"/>
        <v>0</v>
      </c>
      <c r="L51" s="63">
        <f t="shared" si="14"/>
        <v>34</v>
      </c>
      <c r="M51" s="63">
        <f t="shared" si="11"/>
        <v>0</v>
      </c>
      <c r="R51" s="66"/>
    </row>
    <row r="52" spans="1:18" x14ac:dyDescent="0.25">
      <c r="A52" s="69">
        <f t="shared" si="9"/>
        <v>45570</v>
      </c>
      <c r="B52" s="63" t="str">
        <f>INDEX('Vacances scolaires'!$B$2:$D$10000,MATCH(A52,'Vacances scolaires'!$A$2:$A$10000,0),MATCH(PlanningCycleComplet!$CD$5,'Vacances scolaires'!$B$1:$D$1,0))</f>
        <v>N</v>
      </c>
      <c r="C52" s="63" t="str">
        <f t="shared" si="4"/>
        <v>N</v>
      </c>
      <c r="D52" s="63" t="str">
        <f t="shared" si="5"/>
        <v/>
      </c>
      <c r="E52" s="63">
        <f t="shared" si="6"/>
        <v>40</v>
      </c>
      <c r="F52" s="72">
        <f>IFERROR(VLOOKUP(A52,PlanningCycleComplet!$C$20:$F$50,3,FALSE),0)+IFERROR(VLOOKUP(A52,PlanningCycleComplet!$I$20:$L$50,3,FALSE),0)+IFERROR(VLOOKUP(A52,PlanningCycleComplet!$O$20:$R$50,3,FALSE),0)+IFERROR(VLOOKUP(A52,PlanningCycleComplet!$U$20:$X$50,3,FALSE),0)</f>
        <v>0</v>
      </c>
      <c r="J52" s="64">
        <f t="shared" si="12"/>
        <v>40</v>
      </c>
      <c r="K52" s="65">
        <f t="shared" si="13"/>
        <v>0</v>
      </c>
      <c r="L52" s="63">
        <f t="shared" si="14"/>
        <v>35</v>
      </c>
      <c r="M52" s="63">
        <f t="shared" si="11"/>
        <v>0</v>
      </c>
      <c r="R52" s="66"/>
    </row>
    <row r="53" spans="1:18" x14ac:dyDescent="0.25">
      <c r="A53" s="69">
        <f t="shared" si="9"/>
        <v>45571</v>
      </c>
      <c r="B53" s="63" t="str">
        <f>INDEX('Vacances scolaires'!$B$2:$D$10000,MATCH(A53,'Vacances scolaires'!$A$2:$A$10000,0),MATCH(PlanningCycleComplet!$CD$5,'Vacances scolaires'!$B$1:$D$1,0))</f>
        <v>N</v>
      </c>
      <c r="C53" s="63" t="str">
        <f t="shared" si="4"/>
        <v>N</v>
      </c>
      <c r="D53" s="63" t="str">
        <f t="shared" si="5"/>
        <v/>
      </c>
      <c r="E53" s="63">
        <f t="shared" si="6"/>
        <v>40</v>
      </c>
      <c r="F53" s="72">
        <f>IFERROR(VLOOKUP(A53,PlanningCycleComplet!$C$20:$F$50,3,FALSE),0)+IFERROR(VLOOKUP(A53,PlanningCycleComplet!$I$20:$L$50,3,FALSE),0)+IFERROR(VLOOKUP(A53,PlanningCycleComplet!$O$20:$R$50,3,FALSE),0)+IFERROR(VLOOKUP(A53,PlanningCycleComplet!$U$20:$X$50,3,FALSE),0)</f>
        <v>0</v>
      </c>
      <c r="J53" s="64" t="str">
        <f t="shared" si="12"/>
        <v>40D</v>
      </c>
      <c r="K53" s="65">
        <f t="shared" si="13"/>
        <v>0</v>
      </c>
      <c r="L53" s="63">
        <f t="shared" si="14"/>
        <v>36</v>
      </c>
      <c r="M53" s="63">
        <f t="shared" si="11"/>
        <v>0</v>
      </c>
      <c r="R53" s="66"/>
    </row>
    <row r="54" spans="1:18" x14ac:dyDescent="0.25">
      <c r="A54" s="69">
        <f t="shared" si="9"/>
        <v>45572</v>
      </c>
      <c r="B54" s="63" t="str">
        <f>INDEX('Vacances scolaires'!$B$2:$D$10000,MATCH(A54,'Vacances scolaires'!$A$2:$A$10000,0),MATCH(PlanningCycleComplet!$CD$5,'Vacances scolaires'!$B$1:$D$1,0))</f>
        <v>N</v>
      </c>
      <c r="C54" s="63" t="str">
        <f t="shared" si="4"/>
        <v>N</v>
      </c>
      <c r="D54" s="63" t="str">
        <f t="shared" si="5"/>
        <v/>
      </c>
      <c r="E54" s="63">
        <f t="shared" si="6"/>
        <v>41</v>
      </c>
      <c r="F54" s="72">
        <f>IFERROR(VLOOKUP(A54,PlanningCycleComplet!$C$20:$F$50,3,FALSE),0)+IFERROR(VLOOKUP(A54,PlanningCycleComplet!$I$20:$L$50,3,FALSE),0)+IFERROR(VLOOKUP(A54,PlanningCycleComplet!$O$20:$R$50,3,FALSE),0)+IFERROR(VLOOKUP(A54,PlanningCycleComplet!$U$20:$X$50,3,FALSE),0)</f>
        <v>0</v>
      </c>
      <c r="J54" s="64">
        <f t="shared" si="12"/>
        <v>41</v>
      </c>
      <c r="K54" s="65">
        <f t="shared" si="13"/>
        <v>0</v>
      </c>
      <c r="L54" s="63">
        <f t="shared" si="14"/>
        <v>37</v>
      </c>
      <c r="M54" s="63">
        <f t="shared" si="11"/>
        <v>0</v>
      </c>
      <c r="R54" s="66"/>
    </row>
    <row r="55" spans="1:18" x14ac:dyDescent="0.25">
      <c r="A55" s="69">
        <f t="shared" si="9"/>
        <v>45573</v>
      </c>
      <c r="B55" s="63" t="str">
        <f>INDEX('Vacances scolaires'!$B$2:$D$10000,MATCH(A55,'Vacances scolaires'!$A$2:$A$10000,0),MATCH(PlanningCycleComplet!$CD$5,'Vacances scolaires'!$B$1:$D$1,0))</f>
        <v>N</v>
      </c>
      <c r="C55" s="63" t="str">
        <f t="shared" si="4"/>
        <v>N</v>
      </c>
      <c r="D55" s="63" t="str">
        <f t="shared" si="5"/>
        <v/>
      </c>
      <c r="E55" s="63">
        <f t="shared" si="6"/>
        <v>41</v>
      </c>
      <c r="F55" s="72">
        <f>IFERROR(VLOOKUP(A55,PlanningCycleComplet!$C$20:$F$50,3,FALSE),0)+IFERROR(VLOOKUP(A55,PlanningCycleComplet!$I$20:$L$50,3,FALSE),0)+IFERROR(VLOOKUP(A55,PlanningCycleComplet!$O$20:$R$50,3,FALSE),0)+IFERROR(VLOOKUP(A55,PlanningCycleComplet!$U$20:$X$50,3,FALSE),0)</f>
        <v>0</v>
      </c>
      <c r="J55" s="64">
        <f t="shared" si="12"/>
        <v>41</v>
      </c>
      <c r="K55" s="65">
        <f t="shared" si="13"/>
        <v>0</v>
      </c>
      <c r="L55" s="63">
        <f t="shared" si="14"/>
        <v>38</v>
      </c>
      <c r="M55" s="63">
        <f t="shared" si="11"/>
        <v>0</v>
      </c>
      <c r="R55" s="66"/>
    </row>
    <row r="56" spans="1:18" x14ac:dyDescent="0.25">
      <c r="A56" s="69">
        <f t="shared" si="9"/>
        <v>45574</v>
      </c>
      <c r="B56" s="63" t="str">
        <f>INDEX('Vacances scolaires'!$B$2:$D$10000,MATCH(A56,'Vacances scolaires'!$A$2:$A$10000,0),MATCH(PlanningCycleComplet!$CD$5,'Vacances scolaires'!$B$1:$D$1,0))</f>
        <v>N</v>
      </c>
      <c r="C56" s="63" t="str">
        <f t="shared" si="4"/>
        <v>N</v>
      </c>
      <c r="D56" s="63" t="str">
        <f t="shared" si="5"/>
        <v/>
      </c>
      <c r="E56" s="63">
        <f t="shared" si="6"/>
        <v>41</v>
      </c>
      <c r="F56" s="72">
        <f>IFERROR(VLOOKUP(A56,PlanningCycleComplet!$C$20:$F$50,3,FALSE),0)+IFERROR(VLOOKUP(A56,PlanningCycleComplet!$I$20:$L$50,3,FALSE),0)+IFERROR(VLOOKUP(A56,PlanningCycleComplet!$O$20:$R$50,3,FALSE),0)+IFERROR(VLOOKUP(A56,PlanningCycleComplet!$U$20:$X$50,3,FALSE),0)</f>
        <v>0</v>
      </c>
      <c r="J56" s="64">
        <f t="shared" si="12"/>
        <v>41</v>
      </c>
      <c r="K56" s="65">
        <f t="shared" si="13"/>
        <v>0</v>
      </c>
      <c r="L56" s="63">
        <f t="shared" si="14"/>
        <v>39</v>
      </c>
      <c r="M56" s="63">
        <f t="shared" si="11"/>
        <v>0</v>
      </c>
      <c r="R56" s="66"/>
    </row>
    <row r="57" spans="1:18" x14ac:dyDescent="0.25">
      <c r="A57" s="69">
        <f t="shared" si="9"/>
        <v>45575</v>
      </c>
      <c r="B57" s="63" t="str">
        <f>INDEX('Vacances scolaires'!$B$2:$D$10000,MATCH(A57,'Vacances scolaires'!$A$2:$A$10000,0),MATCH(PlanningCycleComplet!$CD$5,'Vacances scolaires'!$B$1:$D$1,0))</f>
        <v>N</v>
      </c>
      <c r="C57" s="63" t="str">
        <f t="shared" si="4"/>
        <v>N</v>
      </c>
      <c r="D57" s="63" t="str">
        <f t="shared" si="5"/>
        <v/>
      </c>
      <c r="E57" s="63">
        <f t="shared" si="6"/>
        <v>41</v>
      </c>
      <c r="F57" s="72">
        <f>IFERROR(VLOOKUP(A57,PlanningCycleComplet!$C$20:$F$50,3,FALSE),0)+IFERROR(VLOOKUP(A57,PlanningCycleComplet!$I$20:$L$50,3,FALSE),0)+IFERROR(VLOOKUP(A57,PlanningCycleComplet!$O$20:$R$50,3,FALSE),0)+IFERROR(VLOOKUP(A57,PlanningCycleComplet!$U$20:$X$50,3,FALSE),0)</f>
        <v>0</v>
      </c>
      <c r="J57" s="64">
        <f t="shared" si="12"/>
        <v>41</v>
      </c>
      <c r="K57" s="65">
        <f t="shared" si="13"/>
        <v>0</v>
      </c>
      <c r="L57" s="63">
        <f t="shared" si="14"/>
        <v>40</v>
      </c>
      <c r="M57" s="63">
        <f t="shared" si="11"/>
        <v>0</v>
      </c>
      <c r="R57" s="66"/>
    </row>
    <row r="58" spans="1:18" x14ac:dyDescent="0.25">
      <c r="A58" s="69">
        <f t="shared" si="9"/>
        <v>45576</v>
      </c>
      <c r="B58" s="63" t="str">
        <f>INDEX('Vacances scolaires'!$B$2:$D$10000,MATCH(A58,'Vacances scolaires'!$A$2:$A$10000,0),MATCH(PlanningCycleComplet!$CD$5,'Vacances scolaires'!$B$1:$D$1,0))</f>
        <v>N</v>
      </c>
      <c r="C58" s="63" t="str">
        <f t="shared" si="4"/>
        <v>N</v>
      </c>
      <c r="D58" s="63" t="str">
        <f t="shared" si="5"/>
        <v/>
      </c>
      <c r="E58" s="63">
        <f t="shared" si="6"/>
        <v>41</v>
      </c>
      <c r="F58" s="72">
        <f>IFERROR(VLOOKUP(A58,PlanningCycleComplet!$C$20:$F$50,3,FALSE),0)+IFERROR(VLOOKUP(A58,PlanningCycleComplet!$I$20:$L$50,3,FALSE),0)+IFERROR(VLOOKUP(A58,PlanningCycleComplet!$O$20:$R$50,3,FALSE),0)+IFERROR(VLOOKUP(A58,PlanningCycleComplet!$U$20:$X$50,3,FALSE),0)</f>
        <v>0</v>
      </c>
      <c r="J58" s="64">
        <f t="shared" si="12"/>
        <v>41</v>
      </c>
      <c r="K58" s="65">
        <f t="shared" si="13"/>
        <v>0</v>
      </c>
      <c r="L58" s="63">
        <f t="shared" si="14"/>
        <v>41</v>
      </c>
      <c r="M58" s="63">
        <f t="shared" si="11"/>
        <v>0</v>
      </c>
      <c r="R58" s="66"/>
    </row>
    <row r="59" spans="1:18" x14ac:dyDescent="0.25">
      <c r="A59" s="69">
        <f t="shared" si="9"/>
        <v>45577</v>
      </c>
      <c r="B59" s="63" t="str">
        <f>INDEX('Vacances scolaires'!$B$2:$D$10000,MATCH(A59,'Vacances scolaires'!$A$2:$A$10000,0),MATCH(PlanningCycleComplet!$CD$5,'Vacances scolaires'!$B$1:$D$1,0))</f>
        <v>N</v>
      </c>
      <c r="C59" s="63" t="str">
        <f t="shared" si="4"/>
        <v>N</v>
      </c>
      <c r="D59" s="63" t="str">
        <f t="shared" si="5"/>
        <v/>
      </c>
      <c r="E59" s="63">
        <f t="shared" si="6"/>
        <v>41</v>
      </c>
      <c r="F59" s="72">
        <f>IFERROR(VLOOKUP(A59,PlanningCycleComplet!$C$20:$F$50,3,FALSE),0)+IFERROR(VLOOKUP(A59,PlanningCycleComplet!$I$20:$L$50,3,FALSE),0)+IFERROR(VLOOKUP(A59,PlanningCycleComplet!$O$20:$R$50,3,FALSE),0)+IFERROR(VLOOKUP(A59,PlanningCycleComplet!$U$20:$X$50,3,FALSE),0)</f>
        <v>0</v>
      </c>
      <c r="J59" s="64">
        <f t="shared" si="12"/>
        <v>41</v>
      </c>
      <c r="K59" s="65">
        <f t="shared" si="13"/>
        <v>0</v>
      </c>
      <c r="L59" s="63">
        <f t="shared" si="14"/>
        <v>42</v>
      </c>
      <c r="M59" s="63">
        <f t="shared" si="11"/>
        <v>0</v>
      </c>
      <c r="R59" s="66"/>
    </row>
    <row r="60" spans="1:18" x14ac:dyDescent="0.25">
      <c r="A60" s="69">
        <f t="shared" si="9"/>
        <v>45578</v>
      </c>
      <c r="B60" s="63" t="str">
        <f>INDEX('Vacances scolaires'!$B$2:$D$10000,MATCH(A60,'Vacances scolaires'!$A$2:$A$10000,0),MATCH(PlanningCycleComplet!$CD$5,'Vacances scolaires'!$B$1:$D$1,0))</f>
        <v>N</v>
      </c>
      <c r="C60" s="63" t="str">
        <f t="shared" si="4"/>
        <v>N</v>
      </c>
      <c r="D60" s="63" t="str">
        <f t="shared" si="5"/>
        <v/>
      </c>
      <c r="E60" s="63">
        <f t="shared" si="6"/>
        <v>41</v>
      </c>
      <c r="F60" s="72">
        <f>IFERROR(VLOOKUP(A60,PlanningCycleComplet!$C$20:$F$50,3,FALSE),0)+IFERROR(VLOOKUP(A60,PlanningCycleComplet!$I$20:$L$50,3,FALSE),0)+IFERROR(VLOOKUP(A60,PlanningCycleComplet!$O$20:$R$50,3,FALSE),0)+IFERROR(VLOOKUP(A60,PlanningCycleComplet!$U$20:$X$50,3,FALSE),0)</f>
        <v>0</v>
      </c>
      <c r="J60" s="64" t="str">
        <f t="shared" si="12"/>
        <v>41D</v>
      </c>
      <c r="K60" s="65">
        <f t="shared" si="13"/>
        <v>0</v>
      </c>
      <c r="L60" s="63">
        <f t="shared" si="14"/>
        <v>43</v>
      </c>
      <c r="M60" s="63">
        <f t="shared" si="11"/>
        <v>0</v>
      </c>
      <c r="R60" s="66"/>
    </row>
    <row r="61" spans="1:18" x14ac:dyDescent="0.25">
      <c r="A61" s="69">
        <f t="shared" si="9"/>
        <v>45579</v>
      </c>
      <c r="B61" s="63" t="str">
        <f>INDEX('Vacances scolaires'!$B$2:$D$10000,MATCH(A61,'Vacances scolaires'!$A$2:$A$10000,0),MATCH(PlanningCycleComplet!$CD$5,'Vacances scolaires'!$B$1:$D$1,0))</f>
        <v>N</v>
      </c>
      <c r="C61" s="63" t="str">
        <f t="shared" si="4"/>
        <v>N</v>
      </c>
      <c r="D61" s="63" t="str">
        <f t="shared" si="5"/>
        <v/>
      </c>
      <c r="E61" s="63">
        <f t="shared" si="6"/>
        <v>42</v>
      </c>
      <c r="F61" s="72">
        <f>IFERROR(VLOOKUP(A61,PlanningCycleComplet!$C$20:$F$50,3,FALSE),0)+IFERROR(VLOOKUP(A61,PlanningCycleComplet!$I$20:$L$50,3,FALSE),0)+IFERROR(VLOOKUP(A61,PlanningCycleComplet!$O$20:$R$50,3,FALSE),0)+IFERROR(VLOOKUP(A61,PlanningCycleComplet!$U$20:$X$50,3,FALSE),0)</f>
        <v>0</v>
      </c>
      <c r="J61" s="64">
        <f t="shared" si="12"/>
        <v>42</v>
      </c>
      <c r="K61" s="65">
        <f t="shared" si="13"/>
        <v>0</v>
      </c>
      <c r="L61" s="63">
        <f t="shared" si="14"/>
        <v>44</v>
      </c>
      <c r="M61" s="63">
        <f t="shared" si="11"/>
        <v>0</v>
      </c>
      <c r="R61" s="66"/>
    </row>
    <row r="62" spans="1:18" x14ac:dyDescent="0.25">
      <c r="A62" s="69">
        <f t="shared" si="9"/>
        <v>45580</v>
      </c>
      <c r="B62" s="63" t="str">
        <f>INDEX('Vacances scolaires'!$B$2:$D$10000,MATCH(A62,'Vacances scolaires'!$A$2:$A$10000,0),MATCH(PlanningCycleComplet!$CD$5,'Vacances scolaires'!$B$1:$D$1,0))</f>
        <v>N</v>
      </c>
      <c r="C62" s="63" t="str">
        <f t="shared" si="4"/>
        <v>N</v>
      </c>
      <c r="D62" s="63" t="str">
        <f t="shared" si="5"/>
        <v/>
      </c>
      <c r="E62" s="63">
        <f t="shared" si="6"/>
        <v>42</v>
      </c>
      <c r="F62" s="72">
        <f>IFERROR(VLOOKUP(A62,PlanningCycleComplet!$C$20:$F$50,3,FALSE),0)+IFERROR(VLOOKUP(A62,PlanningCycleComplet!$I$20:$L$50,3,FALSE),0)+IFERROR(VLOOKUP(A62,PlanningCycleComplet!$O$20:$R$50,3,FALSE),0)+IFERROR(VLOOKUP(A62,PlanningCycleComplet!$U$20:$X$50,3,FALSE),0)</f>
        <v>0</v>
      </c>
      <c r="J62" s="64">
        <f t="shared" si="12"/>
        <v>42</v>
      </c>
      <c r="K62" s="65">
        <f t="shared" si="13"/>
        <v>0</v>
      </c>
      <c r="L62" s="63">
        <f t="shared" si="14"/>
        <v>45</v>
      </c>
      <c r="M62" s="63">
        <f t="shared" si="11"/>
        <v>0</v>
      </c>
      <c r="R62" s="66"/>
    </row>
    <row r="63" spans="1:18" x14ac:dyDescent="0.25">
      <c r="A63" s="69">
        <f t="shared" si="9"/>
        <v>45581</v>
      </c>
      <c r="B63" s="63" t="str">
        <f>INDEX('Vacances scolaires'!$B$2:$D$10000,MATCH(A63,'Vacances scolaires'!$A$2:$A$10000,0),MATCH(PlanningCycleComplet!$CD$5,'Vacances scolaires'!$B$1:$D$1,0))</f>
        <v>N</v>
      </c>
      <c r="C63" s="63" t="str">
        <f t="shared" si="4"/>
        <v>N</v>
      </c>
      <c r="D63" s="63" t="str">
        <f t="shared" si="5"/>
        <v/>
      </c>
      <c r="E63" s="63">
        <f t="shared" si="6"/>
        <v>42</v>
      </c>
      <c r="F63" s="72">
        <f>IFERROR(VLOOKUP(A63,PlanningCycleComplet!$C$20:$F$50,3,FALSE),0)+IFERROR(VLOOKUP(A63,PlanningCycleComplet!$I$20:$L$50,3,FALSE),0)+IFERROR(VLOOKUP(A63,PlanningCycleComplet!$O$20:$R$50,3,FALSE),0)+IFERROR(VLOOKUP(A63,PlanningCycleComplet!$U$20:$X$50,3,FALSE),0)</f>
        <v>0</v>
      </c>
      <c r="J63" s="64">
        <f t="shared" si="12"/>
        <v>42</v>
      </c>
      <c r="K63" s="65">
        <f t="shared" si="13"/>
        <v>0</v>
      </c>
      <c r="L63" s="63">
        <f t="shared" si="14"/>
        <v>46</v>
      </c>
      <c r="M63" s="63">
        <f t="shared" si="11"/>
        <v>0</v>
      </c>
      <c r="R63" s="66"/>
    </row>
    <row r="64" spans="1:18" x14ac:dyDescent="0.25">
      <c r="A64" s="69">
        <f t="shared" si="9"/>
        <v>45582</v>
      </c>
      <c r="B64" s="63" t="str">
        <f>INDEX('Vacances scolaires'!$B$2:$D$10000,MATCH(A64,'Vacances scolaires'!$A$2:$A$10000,0),MATCH(PlanningCycleComplet!$CD$5,'Vacances scolaires'!$B$1:$D$1,0))</f>
        <v>N</v>
      </c>
      <c r="C64" s="63" t="str">
        <f t="shared" si="4"/>
        <v>N</v>
      </c>
      <c r="D64" s="63" t="str">
        <f t="shared" si="5"/>
        <v/>
      </c>
      <c r="E64" s="63">
        <f t="shared" si="6"/>
        <v>42</v>
      </c>
      <c r="F64" s="72">
        <f>IFERROR(VLOOKUP(A64,PlanningCycleComplet!$C$20:$F$50,3,FALSE),0)+IFERROR(VLOOKUP(A64,PlanningCycleComplet!$I$20:$L$50,3,FALSE),0)+IFERROR(VLOOKUP(A64,PlanningCycleComplet!$O$20:$R$50,3,FALSE),0)+IFERROR(VLOOKUP(A64,PlanningCycleComplet!$U$20:$X$50,3,FALSE),0)</f>
        <v>0</v>
      </c>
      <c r="J64" s="64">
        <f t="shared" si="12"/>
        <v>42</v>
      </c>
      <c r="K64" s="65">
        <f t="shared" si="13"/>
        <v>0</v>
      </c>
      <c r="L64" s="63">
        <f t="shared" si="14"/>
        <v>47</v>
      </c>
      <c r="M64" s="63">
        <f t="shared" si="11"/>
        <v>0</v>
      </c>
      <c r="R64" s="66"/>
    </row>
    <row r="65" spans="1:18" x14ac:dyDescent="0.25">
      <c r="A65" s="69">
        <f t="shared" si="9"/>
        <v>45583</v>
      </c>
      <c r="B65" s="63" t="str">
        <f>INDEX('Vacances scolaires'!$B$2:$D$10000,MATCH(A65,'Vacances scolaires'!$A$2:$A$10000,0),MATCH(PlanningCycleComplet!$CD$5,'Vacances scolaires'!$B$1:$D$1,0))</f>
        <v>N</v>
      </c>
      <c r="C65" s="63" t="str">
        <f t="shared" si="4"/>
        <v>N</v>
      </c>
      <c r="D65" s="63" t="str">
        <f t="shared" si="5"/>
        <v/>
      </c>
      <c r="E65" s="63">
        <f t="shared" si="6"/>
        <v>42</v>
      </c>
      <c r="F65" s="72">
        <f>IFERROR(VLOOKUP(A65,PlanningCycleComplet!$C$20:$F$50,3,FALSE),0)+IFERROR(VLOOKUP(A65,PlanningCycleComplet!$I$20:$L$50,3,FALSE),0)+IFERROR(VLOOKUP(A65,PlanningCycleComplet!$O$20:$R$50,3,FALSE),0)+IFERROR(VLOOKUP(A65,PlanningCycleComplet!$U$20:$X$50,3,FALSE),0)</f>
        <v>0</v>
      </c>
      <c r="J65" s="64">
        <f t="shared" si="12"/>
        <v>42</v>
      </c>
      <c r="K65" s="65">
        <f t="shared" si="13"/>
        <v>0</v>
      </c>
      <c r="L65" s="63">
        <f t="shared" si="14"/>
        <v>48</v>
      </c>
      <c r="M65" s="63">
        <f t="shared" si="11"/>
        <v>0</v>
      </c>
      <c r="R65" s="66"/>
    </row>
    <row r="66" spans="1:18" x14ac:dyDescent="0.25">
      <c r="A66" s="69">
        <f t="shared" si="9"/>
        <v>45584</v>
      </c>
      <c r="B66" s="63" t="str">
        <f>INDEX('Vacances scolaires'!$B$2:$D$10000,MATCH(A66,'Vacances scolaires'!$A$2:$A$10000,0),MATCH(PlanningCycleComplet!$CD$5,'Vacances scolaires'!$B$1:$D$1,0))</f>
        <v>V</v>
      </c>
      <c r="C66" s="63" t="str">
        <f t="shared" si="4"/>
        <v>N</v>
      </c>
      <c r="D66" s="63" t="str">
        <f t="shared" si="5"/>
        <v>V</v>
      </c>
      <c r="E66" s="63">
        <f t="shared" si="6"/>
        <v>42</v>
      </c>
      <c r="F66" s="72">
        <f>IFERROR(VLOOKUP(A66,PlanningCycleComplet!$C$20:$F$50,3,FALSE),0)+IFERROR(VLOOKUP(A66,PlanningCycleComplet!$I$20:$L$50,3,FALSE),0)+IFERROR(VLOOKUP(A66,PlanningCycleComplet!$O$20:$R$50,3,FALSE),0)+IFERROR(VLOOKUP(A66,PlanningCycleComplet!$U$20:$X$50,3,FALSE),0)</f>
        <v>0</v>
      </c>
      <c r="J66" s="64">
        <f t="shared" si="12"/>
        <v>42</v>
      </c>
      <c r="K66" s="65">
        <f t="shared" si="13"/>
        <v>0</v>
      </c>
      <c r="L66" s="63">
        <f t="shared" si="14"/>
        <v>49</v>
      </c>
      <c r="M66" s="63">
        <f t="shared" si="11"/>
        <v>0</v>
      </c>
      <c r="R66" s="66"/>
    </row>
    <row r="67" spans="1:18" x14ac:dyDescent="0.25">
      <c r="A67" s="69">
        <f t="shared" si="9"/>
        <v>45585</v>
      </c>
      <c r="B67" s="63" t="str">
        <f>INDEX('Vacances scolaires'!$B$2:$D$10000,MATCH(A67,'Vacances scolaires'!$A$2:$A$10000,0),MATCH(PlanningCycleComplet!$CD$5,'Vacances scolaires'!$B$1:$D$1,0))</f>
        <v>V</v>
      </c>
      <c r="C67" s="63" t="str">
        <f t="shared" si="4"/>
        <v>N</v>
      </c>
      <c r="D67" s="63" t="str">
        <f t="shared" si="5"/>
        <v>V</v>
      </c>
      <c r="E67" s="63">
        <f t="shared" si="6"/>
        <v>42</v>
      </c>
      <c r="F67" s="72">
        <f>IFERROR(VLOOKUP(A67,PlanningCycleComplet!$C$20:$F$50,3,FALSE),0)+IFERROR(VLOOKUP(A67,PlanningCycleComplet!$I$20:$L$50,3,FALSE),0)+IFERROR(VLOOKUP(A67,PlanningCycleComplet!$O$20:$R$50,3,FALSE),0)+IFERROR(VLOOKUP(A67,PlanningCycleComplet!$U$20:$X$50,3,FALSE),0)</f>
        <v>0</v>
      </c>
      <c r="J67" s="64" t="str">
        <f t="shared" si="12"/>
        <v>42D</v>
      </c>
      <c r="K67" s="65">
        <f t="shared" si="13"/>
        <v>0</v>
      </c>
      <c r="L67" s="63">
        <f t="shared" si="14"/>
        <v>50</v>
      </c>
      <c r="M67" s="63">
        <f t="shared" si="11"/>
        <v>0</v>
      </c>
      <c r="R67" s="66"/>
    </row>
    <row r="68" spans="1:18" x14ac:dyDescent="0.25">
      <c r="A68" s="69">
        <f t="shared" si="9"/>
        <v>45586</v>
      </c>
      <c r="B68" s="63" t="str">
        <f>INDEX('Vacances scolaires'!$B$2:$D$10000,MATCH(A68,'Vacances scolaires'!$A$2:$A$10000,0),MATCH(PlanningCycleComplet!$CD$5,'Vacances scolaires'!$B$1:$D$1,0))</f>
        <v>V</v>
      </c>
      <c r="C68" s="63" t="str">
        <f t="shared" si="4"/>
        <v>N</v>
      </c>
      <c r="D68" s="63" t="str">
        <f t="shared" si="5"/>
        <v>V</v>
      </c>
      <c r="E68" s="63">
        <f t="shared" si="6"/>
        <v>43</v>
      </c>
      <c r="F68" s="72">
        <f>IFERROR(VLOOKUP(A68,PlanningCycleComplet!$C$20:$F$50,3,FALSE),0)+IFERROR(VLOOKUP(A68,PlanningCycleComplet!$I$20:$L$50,3,FALSE),0)+IFERROR(VLOOKUP(A68,PlanningCycleComplet!$O$20:$R$50,3,FALSE),0)+IFERROR(VLOOKUP(A68,PlanningCycleComplet!$U$20:$X$50,3,FALSE),0)</f>
        <v>0</v>
      </c>
      <c r="J68" s="64">
        <f t="shared" si="12"/>
        <v>43</v>
      </c>
      <c r="K68" s="65">
        <f t="shared" si="13"/>
        <v>0</v>
      </c>
      <c r="L68" s="63">
        <f t="shared" si="14"/>
        <v>51</v>
      </c>
      <c r="M68" s="63">
        <f t="shared" si="11"/>
        <v>0</v>
      </c>
      <c r="R68" s="66"/>
    </row>
    <row r="69" spans="1:18" x14ac:dyDescent="0.25">
      <c r="A69" s="69">
        <f t="shared" si="9"/>
        <v>45587</v>
      </c>
      <c r="B69" s="63" t="str">
        <f>INDEX('Vacances scolaires'!$B$2:$D$10000,MATCH(A69,'Vacances scolaires'!$A$2:$A$10000,0),MATCH(PlanningCycleComplet!$CD$5,'Vacances scolaires'!$B$1:$D$1,0))</f>
        <v>V</v>
      </c>
      <c r="C69" s="63" t="str">
        <f t="shared" si="4"/>
        <v>N</v>
      </c>
      <c r="D69" s="63" t="str">
        <f t="shared" si="5"/>
        <v>V</v>
      </c>
      <c r="E69" s="63">
        <f t="shared" si="6"/>
        <v>43</v>
      </c>
      <c r="F69" s="72">
        <f>IFERROR(VLOOKUP(A69,PlanningCycleComplet!$C$20:$F$50,3,FALSE),0)+IFERROR(VLOOKUP(A69,PlanningCycleComplet!$I$20:$L$50,3,FALSE),0)+IFERROR(VLOOKUP(A69,PlanningCycleComplet!$O$20:$R$50,3,FALSE),0)+IFERROR(VLOOKUP(A69,PlanningCycleComplet!$U$20:$X$50,3,FALSE),0)</f>
        <v>0</v>
      </c>
      <c r="J69" s="64">
        <f t="shared" si="12"/>
        <v>43</v>
      </c>
      <c r="K69" s="65">
        <f t="shared" si="13"/>
        <v>0</v>
      </c>
      <c r="L69" s="63">
        <f t="shared" si="14"/>
        <v>52</v>
      </c>
      <c r="M69" s="63">
        <f t="shared" si="11"/>
        <v>0</v>
      </c>
      <c r="R69" s="66"/>
    </row>
    <row r="70" spans="1:18" x14ac:dyDescent="0.25">
      <c r="A70" s="69">
        <f t="shared" si="9"/>
        <v>45588</v>
      </c>
      <c r="B70" s="63" t="str">
        <f>INDEX('Vacances scolaires'!$B$2:$D$10000,MATCH(A70,'Vacances scolaires'!$A$2:$A$10000,0),MATCH(PlanningCycleComplet!$CD$5,'Vacances scolaires'!$B$1:$D$1,0))</f>
        <v>V</v>
      </c>
      <c r="C70" s="63" t="str">
        <f t="shared" si="4"/>
        <v>N</v>
      </c>
      <c r="D70" s="63" t="str">
        <f t="shared" si="5"/>
        <v>V</v>
      </c>
      <c r="E70" s="63">
        <f t="shared" si="6"/>
        <v>43</v>
      </c>
      <c r="F70" s="72">
        <f>IFERROR(VLOOKUP(A70,PlanningCycleComplet!$C$20:$F$50,3,FALSE),0)+IFERROR(VLOOKUP(A70,PlanningCycleComplet!$I$20:$L$50,3,FALSE),0)+IFERROR(VLOOKUP(A70,PlanningCycleComplet!$O$20:$R$50,3,FALSE),0)+IFERROR(VLOOKUP(A70,PlanningCycleComplet!$U$20:$X$50,3,FALSE),0)</f>
        <v>0</v>
      </c>
      <c r="J70" s="64">
        <f t="shared" si="12"/>
        <v>43</v>
      </c>
      <c r="K70" s="65">
        <f t="shared" si="13"/>
        <v>0</v>
      </c>
      <c r="L70" s="63">
        <f t="shared" si="14"/>
        <v>53</v>
      </c>
      <c r="M70" s="63">
        <f t="shared" si="11"/>
        <v>0</v>
      </c>
      <c r="R70" s="66"/>
    </row>
    <row r="71" spans="1:18" x14ac:dyDescent="0.25">
      <c r="A71" s="69">
        <f t="shared" si="9"/>
        <v>45589</v>
      </c>
      <c r="B71" s="63" t="str">
        <f>INDEX('Vacances scolaires'!$B$2:$D$10000,MATCH(A71,'Vacances scolaires'!$A$2:$A$10000,0),MATCH(PlanningCycleComplet!$CD$5,'Vacances scolaires'!$B$1:$D$1,0))</f>
        <v>V</v>
      </c>
      <c r="C71" s="63" t="str">
        <f t="shared" si="4"/>
        <v>N</v>
      </c>
      <c r="D71" s="63" t="str">
        <f t="shared" si="5"/>
        <v>V</v>
      </c>
      <c r="E71" s="63">
        <f t="shared" si="6"/>
        <v>43</v>
      </c>
      <c r="F71" s="72">
        <f>IFERROR(VLOOKUP(A71,PlanningCycleComplet!$C$20:$F$50,3,FALSE),0)+IFERROR(VLOOKUP(A71,PlanningCycleComplet!$I$20:$L$50,3,FALSE),0)+IFERROR(VLOOKUP(A71,PlanningCycleComplet!$O$20:$R$50,3,FALSE),0)+IFERROR(VLOOKUP(A71,PlanningCycleComplet!$U$20:$X$50,3,FALSE),0)</f>
        <v>0</v>
      </c>
      <c r="J71" s="64">
        <f t="shared" si="12"/>
        <v>43</v>
      </c>
      <c r="K71" s="65">
        <f t="shared" si="13"/>
        <v>0</v>
      </c>
      <c r="R71" s="66"/>
    </row>
    <row r="72" spans="1:18" x14ac:dyDescent="0.25">
      <c r="A72" s="69">
        <f t="shared" si="9"/>
        <v>45590</v>
      </c>
      <c r="B72" s="63" t="str">
        <f>INDEX('Vacances scolaires'!$B$2:$D$10000,MATCH(A72,'Vacances scolaires'!$A$2:$A$10000,0),MATCH(PlanningCycleComplet!$CD$5,'Vacances scolaires'!$B$1:$D$1,0))</f>
        <v>V</v>
      </c>
      <c r="C72" s="63" t="str">
        <f t="shared" si="4"/>
        <v>N</v>
      </c>
      <c r="D72" s="63" t="str">
        <f t="shared" si="5"/>
        <v>V</v>
      </c>
      <c r="E72" s="63">
        <f t="shared" si="6"/>
        <v>43</v>
      </c>
      <c r="F72" s="72">
        <f>IFERROR(VLOOKUP(A72,PlanningCycleComplet!$C$20:$F$50,3,FALSE),0)+IFERROR(VLOOKUP(A72,PlanningCycleComplet!$I$20:$L$50,3,FALSE),0)+IFERROR(VLOOKUP(A72,PlanningCycleComplet!$O$20:$R$50,3,FALSE),0)+IFERROR(VLOOKUP(A72,PlanningCycleComplet!$U$20:$X$50,3,FALSE),0)</f>
        <v>0</v>
      </c>
      <c r="J72" s="64">
        <f t="shared" si="12"/>
        <v>43</v>
      </c>
      <c r="K72" s="65">
        <f t="shared" si="13"/>
        <v>0</v>
      </c>
      <c r="R72" s="66"/>
    </row>
    <row r="73" spans="1:18" x14ac:dyDescent="0.25">
      <c r="A73" s="69">
        <f t="shared" si="9"/>
        <v>45591</v>
      </c>
      <c r="B73" s="63" t="str">
        <f>INDEX('Vacances scolaires'!$B$2:$D$10000,MATCH(A73,'Vacances scolaires'!$A$2:$A$10000,0),MATCH(PlanningCycleComplet!$CD$5,'Vacances scolaires'!$B$1:$D$1,0))</f>
        <v>V</v>
      </c>
      <c r="C73" s="63" t="str">
        <f t="shared" si="4"/>
        <v>N</v>
      </c>
      <c r="D73" s="63" t="str">
        <f t="shared" si="5"/>
        <v>V</v>
      </c>
      <c r="E73" s="63">
        <f t="shared" si="6"/>
        <v>43</v>
      </c>
      <c r="F73" s="72">
        <f>IFERROR(VLOOKUP(A73,PlanningCycleComplet!$C$20:$F$50,3,FALSE),0)+IFERROR(VLOOKUP(A73,PlanningCycleComplet!$I$20:$L$50,3,FALSE),0)+IFERROR(VLOOKUP(A73,PlanningCycleComplet!$O$20:$R$50,3,FALSE),0)+IFERROR(VLOOKUP(A73,PlanningCycleComplet!$U$20:$X$50,3,FALSE),0)</f>
        <v>0</v>
      </c>
      <c r="J73" s="64">
        <f t="shared" si="12"/>
        <v>43</v>
      </c>
      <c r="K73" s="65">
        <f t="shared" si="13"/>
        <v>0</v>
      </c>
      <c r="R73" s="66"/>
    </row>
    <row r="74" spans="1:18" x14ac:dyDescent="0.25">
      <c r="A74" s="69">
        <f t="shared" si="9"/>
        <v>45592</v>
      </c>
      <c r="B74" s="63" t="str">
        <f>INDEX('Vacances scolaires'!$B$2:$D$10000,MATCH(A74,'Vacances scolaires'!$A$2:$A$10000,0),MATCH(PlanningCycleComplet!$CD$5,'Vacances scolaires'!$B$1:$D$1,0))</f>
        <v>V</v>
      </c>
      <c r="C74" s="63" t="str">
        <f t="shared" si="4"/>
        <v>N</v>
      </c>
      <c r="D74" s="63" t="str">
        <f t="shared" si="5"/>
        <v>V</v>
      </c>
      <c r="E74" s="63">
        <f t="shared" si="6"/>
        <v>43</v>
      </c>
      <c r="F74" s="72">
        <f>IFERROR(VLOOKUP(A74,PlanningCycleComplet!$C$20:$F$50,3,FALSE),0)+IFERROR(VLOOKUP(A74,PlanningCycleComplet!$I$20:$L$50,3,FALSE),0)+IFERROR(VLOOKUP(A74,PlanningCycleComplet!$O$20:$R$50,3,FALSE),0)+IFERROR(VLOOKUP(A74,PlanningCycleComplet!$U$20:$X$50,3,FALSE),0)</f>
        <v>0</v>
      </c>
      <c r="J74" s="64" t="str">
        <f t="shared" si="12"/>
        <v>43D</v>
      </c>
      <c r="K74" s="65">
        <f t="shared" si="13"/>
        <v>0</v>
      </c>
      <c r="R74" s="66"/>
    </row>
    <row r="75" spans="1:18" x14ac:dyDescent="0.25">
      <c r="A75" s="69">
        <f t="shared" si="9"/>
        <v>45593</v>
      </c>
      <c r="B75" s="63" t="str">
        <f>INDEX('Vacances scolaires'!$B$2:$D$10000,MATCH(A75,'Vacances scolaires'!$A$2:$A$10000,0),MATCH(PlanningCycleComplet!$CD$5,'Vacances scolaires'!$B$1:$D$1,0))</f>
        <v>V</v>
      </c>
      <c r="C75" s="63" t="str">
        <f t="shared" si="4"/>
        <v>N</v>
      </c>
      <c r="D75" s="63" t="str">
        <f t="shared" si="5"/>
        <v>V</v>
      </c>
      <c r="E75" s="63">
        <f t="shared" si="6"/>
        <v>44</v>
      </c>
      <c r="F75" s="72">
        <f>IFERROR(VLOOKUP(A75,PlanningCycleComplet!$C$20:$F$50,3,FALSE),0)+IFERROR(VLOOKUP(A75,PlanningCycleComplet!$I$20:$L$50,3,FALSE),0)+IFERROR(VLOOKUP(A75,PlanningCycleComplet!$O$20:$R$50,3,FALSE),0)+IFERROR(VLOOKUP(A75,PlanningCycleComplet!$U$20:$X$50,3,FALSE),0)</f>
        <v>0</v>
      </c>
      <c r="J75" s="64">
        <f t="shared" si="12"/>
        <v>44</v>
      </c>
      <c r="K75" s="65">
        <f t="shared" si="13"/>
        <v>0</v>
      </c>
      <c r="R75" s="66"/>
    </row>
    <row r="76" spans="1:18" x14ac:dyDescent="0.25">
      <c r="A76" s="69">
        <f t="shared" si="9"/>
        <v>45594</v>
      </c>
      <c r="B76" s="63" t="str">
        <f>INDEX('Vacances scolaires'!$B$2:$D$10000,MATCH(A76,'Vacances scolaires'!$A$2:$A$10000,0),MATCH(PlanningCycleComplet!$CD$5,'Vacances scolaires'!$B$1:$D$1,0))</f>
        <v>V</v>
      </c>
      <c r="C76" s="63" t="str">
        <f t="shared" si="4"/>
        <v>N</v>
      </c>
      <c r="D76" s="63" t="str">
        <f t="shared" si="5"/>
        <v>V</v>
      </c>
      <c r="E76" s="63">
        <f t="shared" si="6"/>
        <v>44</v>
      </c>
      <c r="F76" s="72">
        <f>IFERROR(VLOOKUP(A76,PlanningCycleComplet!$C$20:$F$50,3,FALSE),0)+IFERROR(VLOOKUP(A76,PlanningCycleComplet!$I$20:$L$50,3,FALSE),0)+IFERROR(VLOOKUP(A76,PlanningCycleComplet!$O$20:$R$50,3,FALSE),0)+IFERROR(VLOOKUP(A76,PlanningCycleComplet!$U$20:$X$50,3,FALSE),0)</f>
        <v>0</v>
      </c>
      <c r="J76" s="64">
        <f t="shared" si="12"/>
        <v>44</v>
      </c>
      <c r="K76" s="65">
        <f t="shared" si="13"/>
        <v>0</v>
      </c>
      <c r="R76" s="66"/>
    </row>
    <row r="77" spans="1:18" x14ac:dyDescent="0.25">
      <c r="A77" s="69">
        <f t="shared" si="9"/>
        <v>45595</v>
      </c>
      <c r="B77" s="63" t="str">
        <f>INDEX('Vacances scolaires'!$B$2:$D$10000,MATCH(A77,'Vacances scolaires'!$A$2:$A$10000,0),MATCH(PlanningCycleComplet!$CD$5,'Vacances scolaires'!$B$1:$D$1,0))</f>
        <v>V</v>
      </c>
      <c r="C77" s="63" t="str">
        <f t="shared" si="4"/>
        <v>N</v>
      </c>
      <c r="D77" s="63" t="str">
        <f t="shared" si="5"/>
        <v>V</v>
      </c>
      <c r="E77" s="63">
        <f t="shared" si="6"/>
        <v>44</v>
      </c>
      <c r="F77" s="72">
        <f>IFERROR(VLOOKUP(A77,PlanningCycleComplet!$C$20:$F$50,3,FALSE),0)+IFERROR(VLOOKUP(A77,PlanningCycleComplet!$I$20:$L$50,3,FALSE),0)+IFERROR(VLOOKUP(A77,PlanningCycleComplet!$O$20:$R$50,3,FALSE),0)+IFERROR(VLOOKUP(A77,PlanningCycleComplet!$U$20:$X$50,3,FALSE),0)</f>
        <v>0</v>
      </c>
      <c r="J77" s="64">
        <f t="shared" si="12"/>
        <v>44</v>
      </c>
      <c r="K77" s="65">
        <f t="shared" si="13"/>
        <v>0</v>
      </c>
      <c r="R77" s="66"/>
    </row>
    <row r="78" spans="1:18" x14ac:dyDescent="0.25">
      <c r="A78" s="69">
        <f t="shared" si="9"/>
        <v>45596</v>
      </c>
      <c r="B78" s="63" t="str">
        <f>INDEX('Vacances scolaires'!$B$2:$D$10000,MATCH(A78,'Vacances scolaires'!$A$2:$A$10000,0),MATCH(PlanningCycleComplet!$CD$5,'Vacances scolaires'!$B$1:$D$1,0))</f>
        <v>V</v>
      </c>
      <c r="C78" s="63" t="str">
        <f t="shared" si="4"/>
        <v>N</v>
      </c>
      <c r="D78" s="63" t="str">
        <f t="shared" si="5"/>
        <v>V</v>
      </c>
      <c r="E78" s="63">
        <f t="shared" si="6"/>
        <v>44</v>
      </c>
      <c r="F78" s="72">
        <f>IFERROR(VLOOKUP(A78,PlanningCycleComplet!$C$20:$F$50,3,FALSE),0)+IFERROR(VLOOKUP(A78,PlanningCycleComplet!$I$20:$L$50,3,FALSE),0)+IFERROR(VLOOKUP(A78,PlanningCycleComplet!$O$20:$R$50,3,FALSE),0)+IFERROR(VLOOKUP(A78,PlanningCycleComplet!$U$20:$X$50,3,FALSE),0)</f>
        <v>0</v>
      </c>
      <c r="J78" s="64">
        <f t="shared" si="12"/>
        <v>44</v>
      </c>
      <c r="K78" s="65">
        <f t="shared" si="13"/>
        <v>0</v>
      </c>
      <c r="R78" s="66"/>
    </row>
    <row r="79" spans="1:18" x14ac:dyDescent="0.25">
      <c r="A79" s="69">
        <f t="shared" si="9"/>
        <v>45597</v>
      </c>
      <c r="B79" s="63" t="str">
        <f>INDEX('Vacances scolaires'!$B$2:$D$10000,MATCH(A79,'Vacances scolaires'!$A$2:$A$10000,0),MATCH(PlanningCycleComplet!$CD$5,'Vacances scolaires'!$B$1:$D$1,0))</f>
        <v>V</v>
      </c>
      <c r="C79" s="63" t="str">
        <f t="shared" si="4"/>
        <v>F</v>
      </c>
      <c r="D79" s="63" t="str">
        <f t="shared" si="5"/>
        <v>F</v>
      </c>
      <c r="E79" s="63">
        <f t="shared" si="6"/>
        <v>44</v>
      </c>
      <c r="F79" s="72">
        <f>IFERROR(VLOOKUP(A79,PlanningCycleComplet!$C$20:$F$50,3,FALSE),0)+IFERROR(VLOOKUP(A79,PlanningCycleComplet!$I$20:$L$50,3,FALSE),0)+IFERROR(VLOOKUP(A79,PlanningCycleComplet!$O$20:$R$50,3,FALSE),0)+IFERROR(VLOOKUP(A79,PlanningCycleComplet!$U$20:$X$50,3,FALSE),0)</f>
        <v>0</v>
      </c>
      <c r="J79" s="64">
        <f t="shared" si="12"/>
        <v>44</v>
      </c>
      <c r="K79" s="65">
        <f t="shared" si="13"/>
        <v>0</v>
      </c>
      <c r="R79" s="66"/>
    </row>
    <row r="80" spans="1:18" x14ac:dyDescent="0.25">
      <c r="A80" s="69">
        <f t="shared" si="9"/>
        <v>45598</v>
      </c>
      <c r="B80" s="63" t="str">
        <f>INDEX('Vacances scolaires'!$B$2:$D$10000,MATCH(A80,'Vacances scolaires'!$A$2:$A$10000,0),MATCH(PlanningCycleComplet!$CD$5,'Vacances scolaires'!$B$1:$D$1,0))</f>
        <v>V</v>
      </c>
      <c r="C80" s="63" t="str">
        <f t="shared" si="4"/>
        <v>N</v>
      </c>
      <c r="D80" s="63" t="str">
        <f t="shared" si="5"/>
        <v>V</v>
      </c>
      <c r="E80" s="63">
        <f t="shared" si="6"/>
        <v>44</v>
      </c>
      <c r="F80" s="72">
        <f>IFERROR(VLOOKUP(A80,PlanningCycleComplet!$C$20:$F$50,3,FALSE),0)+IFERROR(VLOOKUP(A80,PlanningCycleComplet!$I$20:$L$50,3,FALSE),0)+IFERROR(VLOOKUP(A80,PlanningCycleComplet!$O$20:$R$50,3,FALSE),0)+IFERROR(VLOOKUP(A80,PlanningCycleComplet!$U$20:$X$50,3,FALSE),0)</f>
        <v>0</v>
      </c>
      <c r="J80" s="64">
        <f t="shared" si="12"/>
        <v>44</v>
      </c>
      <c r="K80" s="65">
        <f t="shared" si="13"/>
        <v>0</v>
      </c>
      <c r="R80" s="66"/>
    </row>
    <row r="81" spans="1:18" x14ac:dyDescent="0.25">
      <c r="A81" s="69">
        <f t="shared" si="9"/>
        <v>45599</v>
      </c>
      <c r="B81" s="63" t="str">
        <f>INDEX('Vacances scolaires'!$B$2:$D$10000,MATCH(A81,'Vacances scolaires'!$A$2:$A$10000,0),MATCH(PlanningCycleComplet!$CD$5,'Vacances scolaires'!$B$1:$D$1,0))</f>
        <v>V</v>
      </c>
      <c r="C81" s="63" t="str">
        <f t="shared" si="4"/>
        <v>N</v>
      </c>
      <c r="D81" s="63" t="str">
        <f t="shared" si="5"/>
        <v>V</v>
      </c>
      <c r="E81" s="63">
        <f t="shared" si="6"/>
        <v>44</v>
      </c>
      <c r="F81" s="72">
        <f>IFERROR(VLOOKUP(A81,PlanningCycleComplet!$C$20:$F$50,3,FALSE),0)+IFERROR(VLOOKUP(A81,PlanningCycleComplet!$I$20:$L$50,3,FALSE),0)+IFERROR(VLOOKUP(A81,PlanningCycleComplet!$O$20:$R$50,3,FALSE),0)+IFERROR(VLOOKUP(A81,PlanningCycleComplet!$U$20:$X$50,3,FALSE),0)</f>
        <v>0</v>
      </c>
      <c r="J81" s="64" t="str">
        <f t="shared" si="12"/>
        <v>44D</v>
      </c>
      <c r="K81" s="65">
        <f t="shared" si="13"/>
        <v>0</v>
      </c>
      <c r="R81" s="66"/>
    </row>
    <row r="82" spans="1:18" x14ac:dyDescent="0.25">
      <c r="A82" s="69">
        <f t="shared" si="9"/>
        <v>45600</v>
      </c>
      <c r="B82" s="63" t="str">
        <f>INDEX('Vacances scolaires'!$B$2:$D$10000,MATCH(A82,'Vacances scolaires'!$A$2:$A$10000,0),MATCH(PlanningCycleComplet!$CD$5,'Vacances scolaires'!$B$1:$D$1,0))</f>
        <v>N</v>
      </c>
      <c r="C82" s="63" t="str">
        <f t="shared" si="4"/>
        <v>N</v>
      </c>
      <c r="D82" s="63" t="str">
        <f t="shared" si="5"/>
        <v/>
      </c>
      <c r="E82" s="63">
        <f t="shared" si="6"/>
        <v>45</v>
      </c>
      <c r="F82" s="72">
        <f>IFERROR(VLOOKUP(A82,PlanningCycleComplet!$C$20:$F$50,3,FALSE),0)+IFERROR(VLOOKUP(A82,PlanningCycleComplet!$I$20:$L$50,3,FALSE),0)+IFERROR(VLOOKUP(A82,PlanningCycleComplet!$O$20:$R$50,3,FALSE),0)+IFERROR(VLOOKUP(A82,PlanningCycleComplet!$U$20:$X$50,3,FALSE),0)</f>
        <v>0</v>
      </c>
      <c r="J82" s="64">
        <f t="shared" si="12"/>
        <v>45</v>
      </c>
      <c r="K82" s="65">
        <f t="shared" si="13"/>
        <v>0</v>
      </c>
      <c r="R82" s="66"/>
    </row>
    <row r="83" spans="1:18" x14ac:dyDescent="0.25">
      <c r="A83" s="69">
        <f t="shared" si="9"/>
        <v>45601</v>
      </c>
      <c r="B83" s="63" t="str">
        <f>INDEX('Vacances scolaires'!$B$2:$D$10000,MATCH(A83,'Vacances scolaires'!$A$2:$A$10000,0),MATCH(PlanningCycleComplet!$CD$5,'Vacances scolaires'!$B$1:$D$1,0))</f>
        <v>N</v>
      </c>
      <c r="C83" s="63" t="str">
        <f t="shared" ref="C83:C146" si="15">IFERROR(VLOOKUP(A83,$H$8:$I$22,2,FALSE),"N")</f>
        <v>N</v>
      </c>
      <c r="D83" s="63" t="str">
        <f t="shared" ref="D83:D146" si="16">IF(C83="F","F",IF(B83="V","V",""))</f>
        <v/>
      </c>
      <c r="E83" s="63">
        <f t="shared" ref="E83:E146" si="17">WEEKNUM(A83,2)</f>
        <v>45</v>
      </c>
      <c r="F83" s="72">
        <f>IFERROR(VLOOKUP(A83,PlanningCycleComplet!$C$20:$F$50,3,FALSE),0)+IFERROR(VLOOKUP(A83,PlanningCycleComplet!$I$20:$L$50,3,FALSE),0)+IFERROR(VLOOKUP(A83,PlanningCycleComplet!$O$20:$R$50,3,FALSE),0)+IFERROR(VLOOKUP(A83,PlanningCycleComplet!$U$20:$X$50,3,FALSE),0)</f>
        <v>0</v>
      </c>
      <c r="J83" s="64">
        <f t="shared" si="12"/>
        <v>45</v>
      </c>
      <c r="K83" s="65">
        <f t="shared" si="13"/>
        <v>0</v>
      </c>
      <c r="R83" s="66"/>
    </row>
    <row r="84" spans="1:18" x14ac:dyDescent="0.25">
      <c r="A84" s="69">
        <f t="shared" ref="A84:A147" si="18">A83+1</f>
        <v>45602</v>
      </c>
      <c r="B84" s="63" t="str">
        <f>INDEX('Vacances scolaires'!$B$2:$D$10000,MATCH(A84,'Vacances scolaires'!$A$2:$A$10000,0),MATCH(PlanningCycleComplet!$CD$5,'Vacances scolaires'!$B$1:$D$1,0))</f>
        <v>N</v>
      </c>
      <c r="C84" s="63" t="str">
        <f t="shared" si="15"/>
        <v>N</v>
      </c>
      <c r="D84" s="63" t="str">
        <f t="shared" si="16"/>
        <v/>
      </c>
      <c r="E84" s="63">
        <f t="shared" si="17"/>
        <v>45</v>
      </c>
      <c r="F84" s="72">
        <f>IFERROR(VLOOKUP(A84,PlanningCycleComplet!$C$20:$F$50,3,FALSE),0)+IFERROR(VLOOKUP(A84,PlanningCycleComplet!$I$20:$L$50,3,FALSE),0)+IFERROR(VLOOKUP(A84,PlanningCycleComplet!$O$20:$R$50,3,FALSE),0)+IFERROR(VLOOKUP(A84,PlanningCycleComplet!$U$20:$X$50,3,FALSE),0)</f>
        <v>0</v>
      </c>
      <c r="J84" s="64">
        <f t="shared" si="12"/>
        <v>45</v>
      </c>
      <c r="K84" s="65">
        <f t="shared" si="13"/>
        <v>0</v>
      </c>
      <c r="R84" s="66"/>
    </row>
    <row r="85" spans="1:18" x14ac:dyDescent="0.25">
      <c r="A85" s="69">
        <f t="shared" si="18"/>
        <v>45603</v>
      </c>
      <c r="B85" s="63" t="str">
        <f>INDEX('Vacances scolaires'!$B$2:$D$10000,MATCH(A85,'Vacances scolaires'!$A$2:$A$10000,0),MATCH(PlanningCycleComplet!$CD$5,'Vacances scolaires'!$B$1:$D$1,0))</f>
        <v>N</v>
      </c>
      <c r="C85" s="63" t="str">
        <f t="shared" si="15"/>
        <v>N</v>
      </c>
      <c r="D85" s="63" t="str">
        <f t="shared" si="16"/>
        <v/>
      </c>
      <c r="E85" s="63">
        <f t="shared" si="17"/>
        <v>45</v>
      </c>
      <c r="F85" s="72">
        <f>IFERROR(VLOOKUP(A85,PlanningCycleComplet!$C$20:$F$50,3,FALSE),0)+IFERROR(VLOOKUP(A85,PlanningCycleComplet!$I$20:$L$50,3,FALSE),0)+IFERROR(VLOOKUP(A85,PlanningCycleComplet!$O$20:$R$50,3,FALSE),0)+IFERROR(VLOOKUP(A85,PlanningCycleComplet!$U$20:$X$50,3,FALSE),0)</f>
        <v>0</v>
      </c>
      <c r="J85" s="64">
        <f t="shared" si="12"/>
        <v>45</v>
      </c>
      <c r="K85" s="65">
        <f t="shared" si="13"/>
        <v>0</v>
      </c>
      <c r="R85" s="66"/>
    </row>
    <row r="86" spans="1:18" x14ac:dyDescent="0.25">
      <c r="A86" s="69">
        <f t="shared" si="18"/>
        <v>45604</v>
      </c>
      <c r="B86" s="63" t="str">
        <f>INDEX('Vacances scolaires'!$B$2:$D$10000,MATCH(A86,'Vacances scolaires'!$A$2:$A$10000,0),MATCH(PlanningCycleComplet!$CD$5,'Vacances scolaires'!$B$1:$D$1,0))</f>
        <v>N</v>
      </c>
      <c r="C86" s="63" t="str">
        <f t="shared" si="15"/>
        <v>N</v>
      </c>
      <c r="D86" s="63" t="str">
        <f t="shared" si="16"/>
        <v/>
      </c>
      <c r="E86" s="63">
        <f t="shared" si="17"/>
        <v>45</v>
      </c>
      <c r="F86" s="72">
        <f>IFERROR(VLOOKUP(A86,PlanningCycleComplet!$C$20:$F$50,3,FALSE),0)+IFERROR(VLOOKUP(A86,PlanningCycleComplet!$I$20:$L$50,3,FALSE),0)+IFERROR(VLOOKUP(A86,PlanningCycleComplet!$O$20:$R$50,3,FALSE),0)+IFERROR(VLOOKUP(A86,PlanningCycleComplet!$U$20:$X$50,3,FALSE),0)</f>
        <v>0</v>
      </c>
      <c r="J86" s="64">
        <f t="shared" si="12"/>
        <v>45</v>
      </c>
      <c r="K86" s="65">
        <f t="shared" si="13"/>
        <v>0</v>
      </c>
      <c r="R86" s="66"/>
    </row>
    <row r="87" spans="1:18" x14ac:dyDescent="0.25">
      <c r="A87" s="69">
        <f t="shared" si="18"/>
        <v>45605</v>
      </c>
      <c r="B87" s="63" t="str">
        <f>INDEX('Vacances scolaires'!$B$2:$D$10000,MATCH(A87,'Vacances scolaires'!$A$2:$A$10000,0),MATCH(PlanningCycleComplet!$CD$5,'Vacances scolaires'!$B$1:$D$1,0))</f>
        <v>N</v>
      </c>
      <c r="C87" s="63" t="str">
        <f t="shared" si="15"/>
        <v>N</v>
      </c>
      <c r="D87" s="63" t="str">
        <f t="shared" si="16"/>
        <v/>
      </c>
      <c r="E87" s="63">
        <f t="shared" si="17"/>
        <v>45</v>
      </c>
      <c r="F87" s="72">
        <f>IFERROR(VLOOKUP(A87,PlanningCycleComplet!$C$20:$F$50,3,FALSE),0)+IFERROR(VLOOKUP(A87,PlanningCycleComplet!$I$20:$L$50,3,FALSE),0)+IFERROR(VLOOKUP(A87,PlanningCycleComplet!$O$20:$R$50,3,FALSE),0)+IFERROR(VLOOKUP(A87,PlanningCycleComplet!$U$20:$X$50,3,FALSE),0)</f>
        <v>0</v>
      </c>
      <c r="J87" s="64">
        <f t="shared" si="12"/>
        <v>45</v>
      </c>
      <c r="K87" s="65">
        <f t="shared" si="13"/>
        <v>0</v>
      </c>
      <c r="R87" s="66"/>
    </row>
    <row r="88" spans="1:18" x14ac:dyDescent="0.25">
      <c r="A88" s="69">
        <f t="shared" si="18"/>
        <v>45606</v>
      </c>
      <c r="B88" s="63" t="str">
        <f>INDEX('Vacances scolaires'!$B$2:$D$10000,MATCH(A88,'Vacances scolaires'!$A$2:$A$10000,0),MATCH(PlanningCycleComplet!$CD$5,'Vacances scolaires'!$B$1:$D$1,0))</f>
        <v>N</v>
      </c>
      <c r="C88" s="63" t="str">
        <f t="shared" si="15"/>
        <v>N</v>
      </c>
      <c r="D88" s="63" t="str">
        <f t="shared" si="16"/>
        <v/>
      </c>
      <c r="E88" s="63">
        <f t="shared" si="17"/>
        <v>45</v>
      </c>
      <c r="F88" s="72">
        <f>IFERROR(VLOOKUP(A88,PlanningCycleComplet!$C$20:$F$50,3,FALSE),0)+IFERROR(VLOOKUP(A88,PlanningCycleComplet!$I$20:$L$50,3,FALSE),0)+IFERROR(VLOOKUP(A88,PlanningCycleComplet!$O$20:$R$50,3,FALSE),0)+IFERROR(VLOOKUP(A88,PlanningCycleComplet!$U$20:$X$50,3,FALSE),0)</f>
        <v>0</v>
      </c>
      <c r="J88" s="64" t="str">
        <f t="shared" si="12"/>
        <v>45D</v>
      </c>
      <c r="K88" s="65">
        <f t="shared" si="13"/>
        <v>0</v>
      </c>
      <c r="R88" s="66"/>
    </row>
    <row r="89" spans="1:18" x14ac:dyDescent="0.25">
      <c r="A89" s="69">
        <f t="shared" si="18"/>
        <v>45607</v>
      </c>
      <c r="B89" s="63" t="str">
        <f>INDEX('Vacances scolaires'!$B$2:$D$10000,MATCH(A89,'Vacances scolaires'!$A$2:$A$10000,0),MATCH(PlanningCycleComplet!$CD$5,'Vacances scolaires'!$B$1:$D$1,0))</f>
        <v>N</v>
      </c>
      <c r="C89" s="63" t="str">
        <f t="shared" si="15"/>
        <v>F</v>
      </c>
      <c r="D89" s="63" t="str">
        <f t="shared" si="16"/>
        <v>F</v>
      </c>
      <c r="E89" s="63">
        <f t="shared" si="17"/>
        <v>46</v>
      </c>
      <c r="F89" s="72">
        <f>IFERROR(VLOOKUP(A89,PlanningCycleComplet!$C$20:$F$50,3,FALSE),0)+IFERROR(VLOOKUP(A89,PlanningCycleComplet!$I$20:$L$50,3,FALSE),0)+IFERROR(VLOOKUP(A89,PlanningCycleComplet!$O$20:$R$50,3,FALSE),0)+IFERROR(VLOOKUP(A89,PlanningCycleComplet!$U$20:$X$50,3,FALSE),0)</f>
        <v>0</v>
      </c>
      <c r="J89" s="64">
        <f t="shared" si="12"/>
        <v>46</v>
      </c>
      <c r="K89" s="65">
        <f t="shared" si="13"/>
        <v>0</v>
      </c>
      <c r="R89" s="66"/>
    </row>
    <row r="90" spans="1:18" x14ac:dyDescent="0.25">
      <c r="A90" s="69">
        <f t="shared" si="18"/>
        <v>45608</v>
      </c>
      <c r="B90" s="63" t="str">
        <f>INDEX('Vacances scolaires'!$B$2:$D$10000,MATCH(A90,'Vacances scolaires'!$A$2:$A$10000,0),MATCH(PlanningCycleComplet!$CD$5,'Vacances scolaires'!$B$1:$D$1,0))</f>
        <v>N</v>
      </c>
      <c r="C90" s="63" t="str">
        <f t="shared" si="15"/>
        <v>N</v>
      </c>
      <c r="D90" s="63" t="str">
        <f t="shared" si="16"/>
        <v/>
      </c>
      <c r="E90" s="63">
        <f t="shared" si="17"/>
        <v>46</v>
      </c>
      <c r="F90" s="72">
        <f>IFERROR(VLOOKUP(A90,PlanningCycleComplet!$C$20:$F$50,3,FALSE),0)+IFERROR(VLOOKUP(A90,PlanningCycleComplet!$I$20:$L$50,3,FALSE),0)+IFERROR(VLOOKUP(A90,PlanningCycleComplet!$O$20:$R$50,3,FALSE),0)+IFERROR(VLOOKUP(A90,PlanningCycleComplet!$U$20:$X$50,3,FALSE),0)</f>
        <v>0</v>
      </c>
      <c r="J90" s="64">
        <f t="shared" si="12"/>
        <v>46</v>
      </c>
      <c r="K90" s="65">
        <f t="shared" si="13"/>
        <v>0</v>
      </c>
      <c r="R90" s="66"/>
    </row>
    <row r="91" spans="1:18" x14ac:dyDescent="0.25">
      <c r="A91" s="69">
        <f t="shared" si="18"/>
        <v>45609</v>
      </c>
      <c r="B91" s="63" t="str">
        <f>INDEX('Vacances scolaires'!$B$2:$D$10000,MATCH(A91,'Vacances scolaires'!$A$2:$A$10000,0),MATCH(PlanningCycleComplet!$CD$5,'Vacances scolaires'!$B$1:$D$1,0))</f>
        <v>N</v>
      </c>
      <c r="C91" s="63" t="str">
        <f t="shared" si="15"/>
        <v>N</v>
      </c>
      <c r="D91" s="63" t="str">
        <f t="shared" si="16"/>
        <v/>
      </c>
      <c r="E91" s="63">
        <f t="shared" si="17"/>
        <v>46</v>
      </c>
      <c r="F91" s="72">
        <f>IFERROR(VLOOKUP(A91,PlanningCycleComplet!$C$20:$F$50,3,FALSE),0)+IFERROR(VLOOKUP(A91,PlanningCycleComplet!$I$20:$L$50,3,FALSE),0)+IFERROR(VLOOKUP(A91,PlanningCycleComplet!$O$20:$R$50,3,FALSE),0)+IFERROR(VLOOKUP(A91,PlanningCycleComplet!$U$20:$X$50,3,FALSE),0)</f>
        <v>0</v>
      </c>
      <c r="J91" s="64">
        <f t="shared" si="12"/>
        <v>46</v>
      </c>
      <c r="K91" s="65">
        <f t="shared" si="13"/>
        <v>0</v>
      </c>
      <c r="R91" s="66"/>
    </row>
    <row r="92" spans="1:18" x14ac:dyDescent="0.25">
      <c r="A92" s="69">
        <f t="shared" si="18"/>
        <v>45610</v>
      </c>
      <c r="B92" s="63" t="str">
        <f>INDEX('Vacances scolaires'!$B$2:$D$10000,MATCH(A92,'Vacances scolaires'!$A$2:$A$10000,0),MATCH(PlanningCycleComplet!$CD$5,'Vacances scolaires'!$B$1:$D$1,0))</f>
        <v>N</v>
      </c>
      <c r="C92" s="63" t="str">
        <f t="shared" si="15"/>
        <v>N</v>
      </c>
      <c r="D92" s="63" t="str">
        <f t="shared" si="16"/>
        <v/>
      </c>
      <c r="E92" s="63">
        <f t="shared" si="17"/>
        <v>46</v>
      </c>
      <c r="F92" s="72">
        <f>IFERROR(VLOOKUP(A92,PlanningCycleComplet!$C$20:$F$50,3,FALSE),0)+IFERROR(VLOOKUP(A92,PlanningCycleComplet!$I$20:$L$50,3,FALSE),0)+IFERROR(VLOOKUP(A92,PlanningCycleComplet!$O$20:$R$50,3,FALSE),0)+IFERROR(VLOOKUP(A92,PlanningCycleComplet!$U$20:$X$50,3,FALSE),0)</f>
        <v>0</v>
      </c>
      <c r="J92" s="64">
        <f t="shared" si="12"/>
        <v>46</v>
      </c>
      <c r="K92" s="65">
        <f t="shared" si="13"/>
        <v>0</v>
      </c>
      <c r="R92" s="66"/>
    </row>
    <row r="93" spans="1:18" x14ac:dyDescent="0.25">
      <c r="A93" s="69">
        <f t="shared" si="18"/>
        <v>45611</v>
      </c>
      <c r="B93" s="63" t="str">
        <f>INDEX('Vacances scolaires'!$B$2:$D$10000,MATCH(A93,'Vacances scolaires'!$A$2:$A$10000,0),MATCH(PlanningCycleComplet!$CD$5,'Vacances scolaires'!$B$1:$D$1,0))</f>
        <v>N</v>
      </c>
      <c r="C93" s="63" t="str">
        <f t="shared" si="15"/>
        <v>N</v>
      </c>
      <c r="D93" s="63" t="str">
        <f t="shared" si="16"/>
        <v/>
      </c>
      <c r="E93" s="63">
        <f t="shared" si="17"/>
        <v>46</v>
      </c>
      <c r="F93" s="72">
        <f>IFERROR(VLOOKUP(A93,PlanningCycleComplet!$C$20:$F$50,3,FALSE),0)+IFERROR(VLOOKUP(A93,PlanningCycleComplet!$I$20:$L$50,3,FALSE),0)+IFERROR(VLOOKUP(A93,PlanningCycleComplet!$O$20:$R$50,3,FALSE),0)+IFERROR(VLOOKUP(A93,PlanningCycleComplet!$U$20:$X$50,3,FALSE),0)</f>
        <v>0</v>
      </c>
      <c r="J93" s="64">
        <f t="shared" ref="J93:J156" si="19">IF(E93&lt;&gt;E94,E93&amp;"D",E93)</f>
        <v>46</v>
      </c>
      <c r="K93" s="65">
        <f t="shared" si="13"/>
        <v>0</v>
      </c>
      <c r="R93" s="66"/>
    </row>
    <row r="94" spans="1:18" x14ac:dyDescent="0.25">
      <c r="A94" s="69">
        <f t="shared" si="18"/>
        <v>45612</v>
      </c>
      <c r="B94" s="63" t="str">
        <f>INDEX('Vacances scolaires'!$B$2:$D$10000,MATCH(A94,'Vacances scolaires'!$A$2:$A$10000,0),MATCH(PlanningCycleComplet!$CD$5,'Vacances scolaires'!$B$1:$D$1,0))</f>
        <v>N</v>
      </c>
      <c r="C94" s="63" t="str">
        <f t="shared" si="15"/>
        <v>N</v>
      </c>
      <c r="D94" s="63" t="str">
        <f t="shared" si="16"/>
        <v/>
      </c>
      <c r="E94" s="63">
        <f t="shared" si="17"/>
        <v>46</v>
      </c>
      <c r="F94" s="72">
        <f>IFERROR(VLOOKUP(A94,PlanningCycleComplet!$C$20:$F$50,3,FALSE),0)+IFERROR(VLOOKUP(A94,PlanningCycleComplet!$I$20:$L$50,3,FALSE),0)+IFERROR(VLOOKUP(A94,PlanningCycleComplet!$O$20:$R$50,3,FALSE),0)+IFERROR(VLOOKUP(A94,PlanningCycleComplet!$U$20:$X$50,3,FALSE),0)</f>
        <v>0</v>
      </c>
      <c r="J94" s="64">
        <f t="shared" si="19"/>
        <v>46</v>
      </c>
      <c r="K94" s="65">
        <f t="shared" si="13"/>
        <v>0</v>
      </c>
      <c r="R94" s="66"/>
    </row>
    <row r="95" spans="1:18" x14ac:dyDescent="0.25">
      <c r="A95" s="69">
        <f t="shared" si="18"/>
        <v>45613</v>
      </c>
      <c r="B95" s="63" t="str">
        <f>INDEX('Vacances scolaires'!$B$2:$D$10000,MATCH(A95,'Vacances scolaires'!$A$2:$A$10000,0),MATCH(PlanningCycleComplet!$CD$5,'Vacances scolaires'!$B$1:$D$1,0))</f>
        <v>N</v>
      </c>
      <c r="C95" s="63" t="str">
        <f t="shared" si="15"/>
        <v>N</v>
      </c>
      <c r="D95" s="63" t="str">
        <f t="shared" si="16"/>
        <v/>
      </c>
      <c r="E95" s="63">
        <f t="shared" si="17"/>
        <v>46</v>
      </c>
      <c r="F95" s="72">
        <f>IFERROR(VLOOKUP(A95,PlanningCycleComplet!$C$20:$F$50,3,FALSE),0)+IFERROR(VLOOKUP(A95,PlanningCycleComplet!$I$20:$L$50,3,FALSE),0)+IFERROR(VLOOKUP(A95,PlanningCycleComplet!$O$20:$R$50,3,FALSE),0)+IFERROR(VLOOKUP(A95,PlanningCycleComplet!$U$20:$X$50,3,FALSE),0)</f>
        <v>0</v>
      </c>
      <c r="J95" s="64" t="str">
        <f t="shared" si="19"/>
        <v>46D</v>
      </c>
      <c r="K95" s="65">
        <f t="shared" si="13"/>
        <v>0</v>
      </c>
      <c r="R95" s="66"/>
    </row>
    <row r="96" spans="1:18" x14ac:dyDescent="0.25">
      <c r="A96" s="69">
        <f t="shared" si="18"/>
        <v>45614</v>
      </c>
      <c r="B96" s="63" t="str">
        <f>INDEX('Vacances scolaires'!$B$2:$D$10000,MATCH(A96,'Vacances scolaires'!$A$2:$A$10000,0),MATCH(PlanningCycleComplet!$CD$5,'Vacances scolaires'!$B$1:$D$1,0))</f>
        <v>N</v>
      </c>
      <c r="C96" s="63" t="str">
        <f t="shared" si="15"/>
        <v>N</v>
      </c>
      <c r="D96" s="63" t="str">
        <f t="shared" si="16"/>
        <v/>
      </c>
      <c r="E96" s="63">
        <f t="shared" si="17"/>
        <v>47</v>
      </c>
      <c r="F96" s="72">
        <f>IFERROR(VLOOKUP(A96,PlanningCycleComplet!$C$20:$F$50,3,FALSE),0)+IFERROR(VLOOKUP(A96,PlanningCycleComplet!$I$20:$L$50,3,FALSE),0)+IFERROR(VLOOKUP(A96,PlanningCycleComplet!$O$20:$R$50,3,FALSE),0)+IFERROR(VLOOKUP(A96,PlanningCycleComplet!$U$20:$X$50,3,FALSE),0)</f>
        <v>0</v>
      </c>
      <c r="J96" s="64">
        <f t="shared" si="19"/>
        <v>47</v>
      </c>
      <c r="K96" s="65">
        <f t="shared" si="13"/>
        <v>0</v>
      </c>
      <c r="R96" s="66"/>
    </row>
    <row r="97" spans="1:18" x14ac:dyDescent="0.25">
      <c r="A97" s="69">
        <f t="shared" si="18"/>
        <v>45615</v>
      </c>
      <c r="B97" s="63" t="str">
        <f>INDEX('Vacances scolaires'!$B$2:$D$10000,MATCH(A97,'Vacances scolaires'!$A$2:$A$10000,0),MATCH(PlanningCycleComplet!$CD$5,'Vacances scolaires'!$B$1:$D$1,0))</f>
        <v>N</v>
      </c>
      <c r="C97" s="63" t="str">
        <f t="shared" si="15"/>
        <v>N</v>
      </c>
      <c r="D97" s="63" t="str">
        <f t="shared" si="16"/>
        <v/>
      </c>
      <c r="E97" s="63">
        <f t="shared" si="17"/>
        <v>47</v>
      </c>
      <c r="F97" s="72">
        <f>IFERROR(VLOOKUP(A97,PlanningCycleComplet!$C$20:$F$50,3,FALSE),0)+IFERROR(VLOOKUP(A97,PlanningCycleComplet!$I$20:$L$50,3,FALSE),0)+IFERROR(VLOOKUP(A97,PlanningCycleComplet!$O$20:$R$50,3,FALSE),0)+IFERROR(VLOOKUP(A97,PlanningCycleComplet!$U$20:$X$50,3,FALSE),0)</f>
        <v>0</v>
      </c>
      <c r="J97" s="64">
        <f t="shared" si="19"/>
        <v>47</v>
      </c>
      <c r="K97" s="65">
        <f t="shared" si="13"/>
        <v>0</v>
      </c>
      <c r="R97" s="66"/>
    </row>
    <row r="98" spans="1:18" x14ac:dyDescent="0.25">
      <c r="A98" s="69">
        <f t="shared" si="18"/>
        <v>45616</v>
      </c>
      <c r="B98" s="63" t="str">
        <f>INDEX('Vacances scolaires'!$B$2:$D$10000,MATCH(A98,'Vacances scolaires'!$A$2:$A$10000,0),MATCH(PlanningCycleComplet!$CD$5,'Vacances scolaires'!$B$1:$D$1,0))</f>
        <v>N</v>
      </c>
      <c r="C98" s="63" t="str">
        <f t="shared" si="15"/>
        <v>N</v>
      </c>
      <c r="D98" s="63" t="str">
        <f t="shared" si="16"/>
        <v/>
      </c>
      <c r="E98" s="63">
        <f t="shared" si="17"/>
        <v>47</v>
      </c>
      <c r="F98" s="72">
        <f>IFERROR(VLOOKUP(A98,PlanningCycleComplet!$C$20:$F$50,3,FALSE),0)+IFERROR(VLOOKUP(A98,PlanningCycleComplet!$I$20:$L$50,3,FALSE),0)+IFERROR(VLOOKUP(A98,PlanningCycleComplet!$O$20:$R$50,3,FALSE),0)+IFERROR(VLOOKUP(A98,PlanningCycleComplet!$U$20:$X$50,3,FALSE),0)</f>
        <v>0</v>
      </c>
      <c r="J98" s="64">
        <f t="shared" si="19"/>
        <v>47</v>
      </c>
      <c r="K98" s="65">
        <f t="shared" si="13"/>
        <v>0</v>
      </c>
      <c r="R98" s="66"/>
    </row>
    <row r="99" spans="1:18" x14ac:dyDescent="0.25">
      <c r="A99" s="69">
        <f t="shared" si="18"/>
        <v>45617</v>
      </c>
      <c r="B99" s="63" t="str">
        <f>INDEX('Vacances scolaires'!$B$2:$D$10000,MATCH(A99,'Vacances scolaires'!$A$2:$A$10000,0),MATCH(PlanningCycleComplet!$CD$5,'Vacances scolaires'!$B$1:$D$1,0))</f>
        <v>N</v>
      </c>
      <c r="C99" s="63" t="str">
        <f t="shared" si="15"/>
        <v>N</v>
      </c>
      <c r="D99" s="63" t="str">
        <f t="shared" si="16"/>
        <v/>
      </c>
      <c r="E99" s="63">
        <f t="shared" si="17"/>
        <v>47</v>
      </c>
      <c r="F99" s="72">
        <f>IFERROR(VLOOKUP(A99,PlanningCycleComplet!$C$20:$F$50,3,FALSE),0)+IFERROR(VLOOKUP(A99,PlanningCycleComplet!$I$20:$L$50,3,FALSE),0)+IFERROR(VLOOKUP(A99,PlanningCycleComplet!$O$20:$R$50,3,FALSE),0)+IFERROR(VLOOKUP(A99,PlanningCycleComplet!$U$20:$X$50,3,FALSE),0)</f>
        <v>0</v>
      </c>
      <c r="J99" s="64">
        <f t="shared" si="19"/>
        <v>47</v>
      </c>
      <c r="K99" s="65">
        <f t="shared" si="13"/>
        <v>0</v>
      </c>
      <c r="R99" s="66"/>
    </row>
    <row r="100" spans="1:18" x14ac:dyDescent="0.25">
      <c r="A100" s="69">
        <f t="shared" si="18"/>
        <v>45618</v>
      </c>
      <c r="B100" s="63" t="str">
        <f>INDEX('Vacances scolaires'!$B$2:$D$10000,MATCH(A100,'Vacances scolaires'!$A$2:$A$10000,0),MATCH(PlanningCycleComplet!$CD$5,'Vacances scolaires'!$B$1:$D$1,0))</f>
        <v>N</v>
      </c>
      <c r="C100" s="63" t="str">
        <f t="shared" si="15"/>
        <v>N</v>
      </c>
      <c r="D100" s="63" t="str">
        <f t="shared" si="16"/>
        <v/>
      </c>
      <c r="E100" s="63">
        <f t="shared" si="17"/>
        <v>47</v>
      </c>
      <c r="F100" s="72">
        <f>IFERROR(VLOOKUP(A100,PlanningCycleComplet!$C$20:$F$50,3,FALSE),0)+IFERROR(VLOOKUP(A100,PlanningCycleComplet!$I$20:$L$50,3,FALSE),0)+IFERROR(VLOOKUP(A100,PlanningCycleComplet!$O$20:$R$50,3,FALSE),0)+IFERROR(VLOOKUP(A100,PlanningCycleComplet!$U$20:$X$50,3,FALSE),0)</f>
        <v>0</v>
      </c>
      <c r="J100" s="64">
        <f t="shared" si="19"/>
        <v>47</v>
      </c>
      <c r="K100" s="65">
        <f t="shared" ref="K100:K163" si="20">IF(E100=E99,F100+K99,F100)</f>
        <v>0</v>
      </c>
      <c r="R100" s="66"/>
    </row>
    <row r="101" spans="1:18" x14ac:dyDescent="0.25">
      <c r="A101" s="69">
        <f t="shared" si="18"/>
        <v>45619</v>
      </c>
      <c r="B101" s="63" t="str">
        <f>INDEX('Vacances scolaires'!$B$2:$D$10000,MATCH(A101,'Vacances scolaires'!$A$2:$A$10000,0),MATCH(PlanningCycleComplet!$CD$5,'Vacances scolaires'!$B$1:$D$1,0))</f>
        <v>N</v>
      </c>
      <c r="C101" s="63" t="str">
        <f t="shared" si="15"/>
        <v>N</v>
      </c>
      <c r="D101" s="63" t="str">
        <f t="shared" si="16"/>
        <v/>
      </c>
      <c r="E101" s="63">
        <f t="shared" si="17"/>
        <v>47</v>
      </c>
      <c r="F101" s="72">
        <f>IFERROR(VLOOKUP(A101,PlanningCycleComplet!$C$20:$F$50,3,FALSE),0)+IFERROR(VLOOKUP(A101,PlanningCycleComplet!$I$20:$L$50,3,FALSE),0)+IFERROR(VLOOKUP(A101,PlanningCycleComplet!$O$20:$R$50,3,FALSE),0)+IFERROR(VLOOKUP(A101,PlanningCycleComplet!$U$20:$X$50,3,FALSE),0)</f>
        <v>0</v>
      </c>
      <c r="J101" s="64">
        <f t="shared" si="19"/>
        <v>47</v>
      </c>
      <c r="K101" s="65">
        <f t="shared" si="20"/>
        <v>0</v>
      </c>
      <c r="R101" s="66"/>
    </row>
    <row r="102" spans="1:18" x14ac:dyDescent="0.25">
      <c r="A102" s="69">
        <f t="shared" si="18"/>
        <v>45620</v>
      </c>
      <c r="B102" s="63" t="str">
        <f>INDEX('Vacances scolaires'!$B$2:$D$10000,MATCH(A102,'Vacances scolaires'!$A$2:$A$10000,0),MATCH(PlanningCycleComplet!$CD$5,'Vacances scolaires'!$B$1:$D$1,0))</f>
        <v>N</v>
      </c>
      <c r="C102" s="63" t="str">
        <f t="shared" si="15"/>
        <v>N</v>
      </c>
      <c r="D102" s="63" t="str">
        <f t="shared" si="16"/>
        <v/>
      </c>
      <c r="E102" s="63">
        <f t="shared" si="17"/>
        <v>47</v>
      </c>
      <c r="F102" s="72">
        <f>IFERROR(VLOOKUP(A102,PlanningCycleComplet!$C$20:$F$50,3,FALSE),0)+IFERROR(VLOOKUP(A102,PlanningCycleComplet!$I$20:$L$50,3,FALSE),0)+IFERROR(VLOOKUP(A102,PlanningCycleComplet!$O$20:$R$50,3,FALSE),0)+IFERROR(VLOOKUP(A102,PlanningCycleComplet!$U$20:$X$50,3,FALSE),0)</f>
        <v>0</v>
      </c>
      <c r="J102" s="64" t="str">
        <f t="shared" si="19"/>
        <v>47D</v>
      </c>
      <c r="K102" s="65">
        <f t="shared" si="20"/>
        <v>0</v>
      </c>
      <c r="R102" s="66"/>
    </row>
    <row r="103" spans="1:18" x14ac:dyDescent="0.25">
      <c r="A103" s="69">
        <f t="shared" si="18"/>
        <v>45621</v>
      </c>
      <c r="B103" s="63" t="str">
        <f>INDEX('Vacances scolaires'!$B$2:$D$10000,MATCH(A103,'Vacances scolaires'!$A$2:$A$10000,0),MATCH(PlanningCycleComplet!$CD$5,'Vacances scolaires'!$B$1:$D$1,0))</f>
        <v>N</v>
      </c>
      <c r="C103" s="63" t="str">
        <f t="shared" si="15"/>
        <v>N</v>
      </c>
      <c r="D103" s="63" t="str">
        <f t="shared" si="16"/>
        <v/>
      </c>
      <c r="E103" s="63">
        <f t="shared" si="17"/>
        <v>48</v>
      </c>
      <c r="F103" s="72">
        <f>IFERROR(VLOOKUP(A103,PlanningCycleComplet!$C$20:$F$50,3,FALSE),0)+IFERROR(VLOOKUP(A103,PlanningCycleComplet!$I$20:$L$50,3,FALSE),0)+IFERROR(VLOOKUP(A103,PlanningCycleComplet!$O$20:$R$50,3,FALSE),0)+IFERROR(VLOOKUP(A103,PlanningCycleComplet!$U$20:$X$50,3,FALSE),0)</f>
        <v>0</v>
      </c>
      <c r="J103" s="64">
        <f t="shared" si="19"/>
        <v>48</v>
      </c>
      <c r="K103" s="65">
        <f t="shared" si="20"/>
        <v>0</v>
      </c>
      <c r="R103" s="66"/>
    </row>
    <row r="104" spans="1:18" x14ac:dyDescent="0.25">
      <c r="A104" s="69">
        <f t="shared" si="18"/>
        <v>45622</v>
      </c>
      <c r="B104" s="63" t="str">
        <f>INDEX('Vacances scolaires'!$B$2:$D$10000,MATCH(A104,'Vacances scolaires'!$A$2:$A$10000,0),MATCH(PlanningCycleComplet!$CD$5,'Vacances scolaires'!$B$1:$D$1,0))</f>
        <v>N</v>
      </c>
      <c r="C104" s="63" t="str">
        <f t="shared" si="15"/>
        <v>N</v>
      </c>
      <c r="D104" s="63" t="str">
        <f t="shared" si="16"/>
        <v/>
      </c>
      <c r="E104" s="63">
        <f t="shared" si="17"/>
        <v>48</v>
      </c>
      <c r="F104" s="72">
        <f>IFERROR(VLOOKUP(A104,PlanningCycleComplet!$C$20:$F$50,3,FALSE),0)+IFERROR(VLOOKUP(A104,PlanningCycleComplet!$I$20:$L$50,3,FALSE),0)+IFERROR(VLOOKUP(A104,PlanningCycleComplet!$O$20:$R$50,3,FALSE),0)+IFERROR(VLOOKUP(A104,PlanningCycleComplet!$U$20:$X$50,3,FALSE),0)</f>
        <v>0</v>
      </c>
      <c r="J104" s="64">
        <f t="shared" si="19"/>
        <v>48</v>
      </c>
      <c r="K104" s="65">
        <f t="shared" si="20"/>
        <v>0</v>
      </c>
      <c r="R104" s="66"/>
    </row>
    <row r="105" spans="1:18" x14ac:dyDescent="0.25">
      <c r="A105" s="69">
        <f t="shared" si="18"/>
        <v>45623</v>
      </c>
      <c r="B105" s="63" t="str">
        <f>INDEX('Vacances scolaires'!$B$2:$D$10000,MATCH(A105,'Vacances scolaires'!$A$2:$A$10000,0),MATCH(PlanningCycleComplet!$CD$5,'Vacances scolaires'!$B$1:$D$1,0))</f>
        <v>N</v>
      </c>
      <c r="C105" s="63" t="str">
        <f t="shared" si="15"/>
        <v>N</v>
      </c>
      <c r="D105" s="63" t="str">
        <f t="shared" si="16"/>
        <v/>
      </c>
      <c r="E105" s="63">
        <f t="shared" si="17"/>
        <v>48</v>
      </c>
      <c r="F105" s="72">
        <f>IFERROR(VLOOKUP(A105,PlanningCycleComplet!$C$20:$F$50,3,FALSE),0)+IFERROR(VLOOKUP(A105,PlanningCycleComplet!$I$20:$L$50,3,FALSE),0)+IFERROR(VLOOKUP(A105,PlanningCycleComplet!$O$20:$R$50,3,FALSE),0)+IFERROR(VLOOKUP(A105,PlanningCycleComplet!$U$20:$X$50,3,FALSE),0)</f>
        <v>0</v>
      </c>
      <c r="J105" s="64">
        <f t="shared" si="19"/>
        <v>48</v>
      </c>
      <c r="K105" s="65">
        <f t="shared" si="20"/>
        <v>0</v>
      </c>
      <c r="R105" s="66"/>
    </row>
    <row r="106" spans="1:18" x14ac:dyDescent="0.25">
      <c r="A106" s="69">
        <f t="shared" si="18"/>
        <v>45624</v>
      </c>
      <c r="B106" s="63" t="str">
        <f>INDEX('Vacances scolaires'!$B$2:$D$10000,MATCH(A106,'Vacances scolaires'!$A$2:$A$10000,0),MATCH(PlanningCycleComplet!$CD$5,'Vacances scolaires'!$B$1:$D$1,0))</f>
        <v>N</v>
      </c>
      <c r="C106" s="63" t="str">
        <f t="shared" si="15"/>
        <v>N</v>
      </c>
      <c r="D106" s="63" t="str">
        <f t="shared" si="16"/>
        <v/>
      </c>
      <c r="E106" s="63">
        <f t="shared" si="17"/>
        <v>48</v>
      </c>
      <c r="F106" s="72">
        <f>IFERROR(VLOOKUP(A106,PlanningCycleComplet!$C$20:$F$50,3,FALSE),0)+IFERROR(VLOOKUP(A106,PlanningCycleComplet!$I$20:$L$50,3,FALSE),0)+IFERROR(VLOOKUP(A106,PlanningCycleComplet!$O$20:$R$50,3,FALSE),0)+IFERROR(VLOOKUP(A106,PlanningCycleComplet!$U$20:$X$50,3,FALSE),0)</f>
        <v>0</v>
      </c>
      <c r="J106" s="64">
        <f t="shared" si="19"/>
        <v>48</v>
      </c>
      <c r="K106" s="65">
        <f t="shared" si="20"/>
        <v>0</v>
      </c>
      <c r="R106" s="66"/>
    </row>
    <row r="107" spans="1:18" x14ac:dyDescent="0.25">
      <c r="A107" s="69">
        <f t="shared" si="18"/>
        <v>45625</v>
      </c>
      <c r="B107" s="63" t="str">
        <f>INDEX('Vacances scolaires'!$B$2:$D$10000,MATCH(A107,'Vacances scolaires'!$A$2:$A$10000,0),MATCH(PlanningCycleComplet!$CD$5,'Vacances scolaires'!$B$1:$D$1,0))</f>
        <v>N</v>
      </c>
      <c r="C107" s="63" t="str">
        <f t="shared" si="15"/>
        <v>N</v>
      </c>
      <c r="D107" s="63" t="str">
        <f t="shared" si="16"/>
        <v/>
      </c>
      <c r="E107" s="63">
        <f t="shared" si="17"/>
        <v>48</v>
      </c>
      <c r="F107" s="72">
        <f>IFERROR(VLOOKUP(A107,PlanningCycleComplet!$C$20:$F$50,3,FALSE),0)+IFERROR(VLOOKUP(A107,PlanningCycleComplet!$I$20:$L$50,3,FALSE),0)+IFERROR(VLOOKUP(A107,PlanningCycleComplet!$O$20:$R$50,3,FALSE),0)+IFERROR(VLOOKUP(A107,PlanningCycleComplet!$U$20:$X$50,3,FALSE),0)</f>
        <v>0</v>
      </c>
      <c r="J107" s="64">
        <f t="shared" si="19"/>
        <v>48</v>
      </c>
      <c r="K107" s="65">
        <f t="shared" si="20"/>
        <v>0</v>
      </c>
      <c r="R107" s="66"/>
    </row>
    <row r="108" spans="1:18" x14ac:dyDescent="0.25">
      <c r="A108" s="69">
        <f t="shared" si="18"/>
        <v>45626</v>
      </c>
      <c r="B108" s="63" t="str">
        <f>INDEX('Vacances scolaires'!$B$2:$D$10000,MATCH(A108,'Vacances scolaires'!$A$2:$A$10000,0),MATCH(PlanningCycleComplet!$CD$5,'Vacances scolaires'!$B$1:$D$1,0))</f>
        <v>N</v>
      </c>
      <c r="C108" s="63" t="str">
        <f t="shared" si="15"/>
        <v>N</v>
      </c>
      <c r="D108" s="63" t="str">
        <f t="shared" si="16"/>
        <v/>
      </c>
      <c r="E108" s="63">
        <f t="shared" si="17"/>
        <v>48</v>
      </c>
      <c r="F108" s="72">
        <f>IFERROR(VLOOKUP(A108,PlanningCycleComplet!$C$20:$F$50,3,FALSE),0)+IFERROR(VLOOKUP(A108,PlanningCycleComplet!$I$20:$L$50,3,FALSE),0)+IFERROR(VLOOKUP(A108,PlanningCycleComplet!$O$20:$R$50,3,FALSE),0)+IFERROR(VLOOKUP(A108,PlanningCycleComplet!$U$20:$X$50,3,FALSE),0)</f>
        <v>0</v>
      </c>
      <c r="J108" s="64">
        <f t="shared" si="19"/>
        <v>48</v>
      </c>
      <c r="K108" s="65">
        <f t="shared" si="20"/>
        <v>0</v>
      </c>
    </row>
    <row r="109" spans="1:18" x14ac:dyDescent="0.25">
      <c r="A109" s="69">
        <f t="shared" si="18"/>
        <v>45627</v>
      </c>
      <c r="B109" s="63" t="str">
        <f>INDEX('Vacances scolaires'!$B$2:$D$10000,MATCH(A109,'Vacances scolaires'!$A$2:$A$10000,0),MATCH(PlanningCycleComplet!$CD$5,'Vacances scolaires'!$B$1:$D$1,0))</f>
        <v>N</v>
      </c>
      <c r="C109" s="63" t="str">
        <f t="shared" si="15"/>
        <v>N</v>
      </c>
      <c r="D109" s="63" t="str">
        <f t="shared" si="16"/>
        <v/>
      </c>
      <c r="E109" s="63">
        <f t="shared" si="17"/>
        <v>48</v>
      </c>
      <c r="F109" s="72">
        <f>IFERROR(VLOOKUP(A109,PlanningCycleComplet!$C$20:$F$50,3,FALSE),0)+IFERROR(VLOOKUP(A109,PlanningCycleComplet!$I$20:$L$50,3,FALSE),0)+IFERROR(VLOOKUP(A109,PlanningCycleComplet!$O$20:$R$50,3,FALSE),0)+IFERROR(VLOOKUP(A109,PlanningCycleComplet!$U$20:$X$50,3,FALSE),0)</f>
        <v>0</v>
      </c>
      <c r="J109" s="64" t="str">
        <f t="shared" si="19"/>
        <v>48D</v>
      </c>
      <c r="K109" s="65">
        <f t="shared" si="20"/>
        <v>0</v>
      </c>
    </row>
    <row r="110" spans="1:18" x14ac:dyDescent="0.25">
      <c r="A110" s="69">
        <f t="shared" si="18"/>
        <v>45628</v>
      </c>
      <c r="B110" s="63" t="str">
        <f>INDEX('Vacances scolaires'!$B$2:$D$10000,MATCH(A110,'Vacances scolaires'!$A$2:$A$10000,0),MATCH(PlanningCycleComplet!$CD$5,'Vacances scolaires'!$B$1:$D$1,0))</f>
        <v>N</v>
      </c>
      <c r="C110" s="63" t="str">
        <f t="shared" si="15"/>
        <v>N</v>
      </c>
      <c r="D110" s="63" t="str">
        <f t="shared" si="16"/>
        <v/>
      </c>
      <c r="E110" s="63">
        <f t="shared" si="17"/>
        <v>49</v>
      </c>
      <c r="F110" s="72">
        <f>IFERROR(VLOOKUP(A110,PlanningCycleComplet!$C$20:$F$50,3,FALSE),0)+IFERROR(VLOOKUP(A110,PlanningCycleComplet!$I$20:$L$50,3,FALSE),0)+IFERROR(VLOOKUP(A110,PlanningCycleComplet!$O$20:$R$50,3,FALSE),0)+IFERROR(VLOOKUP(A110,PlanningCycleComplet!$U$20:$X$50,3,FALSE),0)</f>
        <v>0</v>
      </c>
      <c r="J110" s="64">
        <f t="shared" si="19"/>
        <v>49</v>
      </c>
      <c r="K110" s="65">
        <f t="shared" si="20"/>
        <v>0</v>
      </c>
    </row>
    <row r="111" spans="1:18" x14ac:dyDescent="0.25">
      <c r="A111" s="69">
        <f t="shared" si="18"/>
        <v>45629</v>
      </c>
      <c r="B111" s="63" t="str">
        <f>INDEX('Vacances scolaires'!$B$2:$D$10000,MATCH(A111,'Vacances scolaires'!$A$2:$A$10000,0),MATCH(PlanningCycleComplet!$CD$5,'Vacances scolaires'!$B$1:$D$1,0))</f>
        <v>N</v>
      </c>
      <c r="C111" s="63" t="str">
        <f t="shared" si="15"/>
        <v>N</v>
      </c>
      <c r="D111" s="63" t="str">
        <f t="shared" si="16"/>
        <v/>
      </c>
      <c r="E111" s="63">
        <f t="shared" si="17"/>
        <v>49</v>
      </c>
      <c r="F111" s="72">
        <f>IFERROR(VLOOKUP(A111,PlanningCycleComplet!$C$20:$F$50,3,FALSE),0)+IFERROR(VLOOKUP(A111,PlanningCycleComplet!$I$20:$L$50,3,FALSE),0)+IFERROR(VLOOKUP(A111,PlanningCycleComplet!$O$20:$R$50,3,FALSE),0)+IFERROR(VLOOKUP(A111,PlanningCycleComplet!$U$20:$X$50,3,FALSE),0)</f>
        <v>0</v>
      </c>
      <c r="J111" s="64">
        <f t="shared" si="19"/>
        <v>49</v>
      </c>
      <c r="K111" s="65">
        <f t="shared" si="20"/>
        <v>0</v>
      </c>
    </row>
    <row r="112" spans="1:18" x14ac:dyDescent="0.25">
      <c r="A112" s="69">
        <f t="shared" si="18"/>
        <v>45630</v>
      </c>
      <c r="B112" s="63" t="str">
        <f>INDEX('Vacances scolaires'!$B$2:$D$10000,MATCH(A112,'Vacances scolaires'!$A$2:$A$10000,0),MATCH(PlanningCycleComplet!$CD$5,'Vacances scolaires'!$B$1:$D$1,0))</f>
        <v>N</v>
      </c>
      <c r="C112" s="63" t="str">
        <f t="shared" si="15"/>
        <v>N</v>
      </c>
      <c r="D112" s="63" t="str">
        <f t="shared" si="16"/>
        <v/>
      </c>
      <c r="E112" s="63">
        <f t="shared" si="17"/>
        <v>49</v>
      </c>
      <c r="F112" s="72">
        <f>IFERROR(VLOOKUP(A112,PlanningCycleComplet!$C$20:$F$50,3,FALSE),0)+IFERROR(VLOOKUP(A112,PlanningCycleComplet!$I$20:$L$50,3,FALSE),0)+IFERROR(VLOOKUP(A112,PlanningCycleComplet!$O$20:$R$50,3,FALSE),0)+IFERROR(VLOOKUP(A112,PlanningCycleComplet!$U$20:$X$50,3,FALSE),0)</f>
        <v>0</v>
      </c>
      <c r="J112" s="64">
        <f t="shared" si="19"/>
        <v>49</v>
      </c>
      <c r="K112" s="65">
        <f t="shared" si="20"/>
        <v>0</v>
      </c>
    </row>
    <row r="113" spans="1:11" x14ac:dyDescent="0.25">
      <c r="A113" s="69">
        <f t="shared" si="18"/>
        <v>45631</v>
      </c>
      <c r="B113" s="63" t="str">
        <f>INDEX('Vacances scolaires'!$B$2:$D$10000,MATCH(A113,'Vacances scolaires'!$A$2:$A$10000,0),MATCH(PlanningCycleComplet!$CD$5,'Vacances scolaires'!$B$1:$D$1,0))</f>
        <v>N</v>
      </c>
      <c r="C113" s="63" t="str">
        <f t="shared" si="15"/>
        <v>N</v>
      </c>
      <c r="D113" s="63" t="str">
        <f t="shared" si="16"/>
        <v/>
      </c>
      <c r="E113" s="63">
        <f t="shared" si="17"/>
        <v>49</v>
      </c>
      <c r="F113" s="72">
        <f>IFERROR(VLOOKUP(A113,PlanningCycleComplet!$C$20:$F$50,3,FALSE),0)+IFERROR(VLOOKUP(A113,PlanningCycleComplet!$I$20:$L$50,3,FALSE),0)+IFERROR(VLOOKUP(A113,PlanningCycleComplet!$O$20:$R$50,3,FALSE),0)+IFERROR(VLOOKUP(A113,PlanningCycleComplet!$U$20:$X$50,3,FALSE),0)</f>
        <v>0</v>
      </c>
      <c r="J113" s="64">
        <f t="shared" si="19"/>
        <v>49</v>
      </c>
      <c r="K113" s="65">
        <f t="shared" si="20"/>
        <v>0</v>
      </c>
    </row>
    <row r="114" spans="1:11" x14ac:dyDescent="0.25">
      <c r="A114" s="69">
        <f t="shared" si="18"/>
        <v>45632</v>
      </c>
      <c r="B114" s="63" t="str">
        <f>INDEX('Vacances scolaires'!$B$2:$D$10000,MATCH(A114,'Vacances scolaires'!$A$2:$A$10000,0),MATCH(PlanningCycleComplet!$CD$5,'Vacances scolaires'!$B$1:$D$1,0))</f>
        <v>N</v>
      </c>
      <c r="C114" s="63" t="str">
        <f t="shared" si="15"/>
        <v>N</v>
      </c>
      <c r="D114" s="63" t="str">
        <f t="shared" si="16"/>
        <v/>
      </c>
      <c r="E114" s="63">
        <f t="shared" si="17"/>
        <v>49</v>
      </c>
      <c r="F114" s="72">
        <f>IFERROR(VLOOKUP(A114,PlanningCycleComplet!$C$20:$F$50,3,FALSE),0)+IFERROR(VLOOKUP(A114,PlanningCycleComplet!$I$20:$L$50,3,FALSE),0)+IFERROR(VLOOKUP(A114,PlanningCycleComplet!$O$20:$R$50,3,FALSE),0)+IFERROR(VLOOKUP(A114,PlanningCycleComplet!$U$20:$X$50,3,FALSE),0)</f>
        <v>0</v>
      </c>
      <c r="J114" s="64">
        <f t="shared" si="19"/>
        <v>49</v>
      </c>
      <c r="K114" s="65">
        <f t="shared" si="20"/>
        <v>0</v>
      </c>
    </row>
    <row r="115" spans="1:11" x14ac:dyDescent="0.25">
      <c r="A115" s="69">
        <f t="shared" si="18"/>
        <v>45633</v>
      </c>
      <c r="B115" s="63" t="str">
        <f>INDEX('Vacances scolaires'!$B$2:$D$10000,MATCH(A115,'Vacances scolaires'!$A$2:$A$10000,0),MATCH(PlanningCycleComplet!$CD$5,'Vacances scolaires'!$B$1:$D$1,0))</f>
        <v>N</v>
      </c>
      <c r="C115" s="63" t="str">
        <f t="shared" si="15"/>
        <v>N</v>
      </c>
      <c r="D115" s="63" t="str">
        <f t="shared" si="16"/>
        <v/>
      </c>
      <c r="E115" s="63">
        <f t="shared" si="17"/>
        <v>49</v>
      </c>
      <c r="F115" s="72">
        <f>IFERROR(VLOOKUP(A115,PlanningCycleComplet!$C$20:$F$50,3,FALSE),0)+IFERROR(VLOOKUP(A115,PlanningCycleComplet!$I$20:$L$50,3,FALSE),0)+IFERROR(VLOOKUP(A115,PlanningCycleComplet!$O$20:$R$50,3,FALSE),0)+IFERROR(VLOOKUP(A115,PlanningCycleComplet!$U$20:$X$50,3,FALSE),0)</f>
        <v>0</v>
      </c>
      <c r="J115" s="64">
        <f t="shared" si="19"/>
        <v>49</v>
      </c>
      <c r="K115" s="65">
        <f t="shared" si="20"/>
        <v>0</v>
      </c>
    </row>
    <row r="116" spans="1:11" x14ac:dyDescent="0.25">
      <c r="A116" s="69">
        <f t="shared" si="18"/>
        <v>45634</v>
      </c>
      <c r="B116" s="63" t="str">
        <f>INDEX('Vacances scolaires'!$B$2:$D$10000,MATCH(A116,'Vacances scolaires'!$A$2:$A$10000,0),MATCH(PlanningCycleComplet!$CD$5,'Vacances scolaires'!$B$1:$D$1,0))</f>
        <v>N</v>
      </c>
      <c r="C116" s="63" t="str">
        <f t="shared" si="15"/>
        <v>N</v>
      </c>
      <c r="D116" s="63" t="str">
        <f t="shared" si="16"/>
        <v/>
      </c>
      <c r="E116" s="63">
        <f t="shared" si="17"/>
        <v>49</v>
      </c>
      <c r="F116" s="72">
        <f>IFERROR(VLOOKUP(A116,PlanningCycleComplet!$C$20:$F$50,3,FALSE),0)+IFERROR(VLOOKUP(A116,PlanningCycleComplet!$I$20:$L$50,3,FALSE),0)+IFERROR(VLOOKUP(A116,PlanningCycleComplet!$O$20:$R$50,3,FALSE),0)+IFERROR(VLOOKUP(A116,PlanningCycleComplet!$U$20:$X$50,3,FALSE),0)</f>
        <v>0</v>
      </c>
      <c r="J116" s="64" t="str">
        <f t="shared" si="19"/>
        <v>49D</v>
      </c>
      <c r="K116" s="65">
        <f t="shared" si="20"/>
        <v>0</v>
      </c>
    </row>
    <row r="117" spans="1:11" x14ac:dyDescent="0.25">
      <c r="A117" s="69">
        <f t="shared" si="18"/>
        <v>45635</v>
      </c>
      <c r="B117" s="63" t="str">
        <f>INDEX('Vacances scolaires'!$B$2:$D$10000,MATCH(A117,'Vacances scolaires'!$A$2:$A$10000,0),MATCH(PlanningCycleComplet!$CD$5,'Vacances scolaires'!$B$1:$D$1,0))</f>
        <v>N</v>
      </c>
      <c r="C117" s="63" t="str">
        <f t="shared" si="15"/>
        <v>N</v>
      </c>
      <c r="D117" s="63" t="str">
        <f t="shared" si="16"/>
        <v/>
      </c>
      <c r="E117" s="63">
        <f t="shared" si="17"/>
        <v>50</v>
      </c>
      <c r="F117" s="72">
        <f>IFERROR(VLOOKUP(A117,PlanningCycleComplet!$C$20:$F$50,3,FALSE),0)+IFERROR(VLOOKUP(A117,PlanningCycleComplet!$I$20:$L$50,3,FALSE),0)+IFERROR(VLOOKUP(A117,PlanningCycleComplet!$O$20:$R$50,3,FALSE),0)+IFERROR(VLOOKUP(A117,PlanningCycleComplet!$U$20:$X$50,3,FALSE),0)</f>
        <v>0</v>
      </c>
      <c r="J117" s="64">
        <f t="shared" si="19"/>
        <v>50</v>
      </c>
      <c r="K117" s="65">
        <f t="shared" si="20"/>
        <v>0</v>
      </c>
    </row>
    <row r="118" spans="1:11" x14ac:dyDescent="0.25">
      <c r="A118" s="69">
        <f t="shared" si="18"/>
        <v>45636</v>
      </c>
      <c r="B118" s="63" t="str">
        <f>INDEX('Vacances scolaires'!$B$2:$D$10000,MATCH(A118,'Vacances scolaires'!$A$2:$A$10000,0),MATCH(PlanningCycleComplet!$CD$5,'Vacances scolaires'!$B$1:$D$1,0))</f>
        <v>N</v>
      </c>
      <c r="C118" s="63" t="str">
        <f t="shared" si="15"/>
        <v>N</v>
      </c>
      <c r="D118" s="63" t="str">
        <f t="shared" si="16"/>
        <v/>
      </c>
      <c r="E118" s="63">
        <f t="shared" si="17"/>
        <v>50</v>
      </c>
      <c r="F118" s="72">
        <f>IFERROR(VLOOKUP(A118,PlanningCycleComplet!$C$20:$F$50,3,FALSE),0)+IFERROR(VLOOKUP(A118,PlanningCycleComplet!$I$20:$L$50,3,FALSE),0)+IFERROR(VLOOKUP(A118,PlanningCycleComplet!$O$20:$R$50,3,FALSE),0)+IFERROR(VLOOKUP(A118,PlanningCycleComplet!$U$20:$X$50,3,FALSE),0)</f>
        <v>0</v>
      </c>
      <c r="J118" s="64">
        <f t="shared" si="19"/>
        <v>50</v>
      </c>
      <c r="K118" s="65">
        <f t="shared" si="20"/>
        <v>0</v>
      </c>
    </row>
    <row r="119" spans="1:11" x14ac:dyDescent="0.25">
      <c r="A119" s="69">
        <f t="shared" si="18"/>
        <v>45637</v>
      </c>
      <c r="B119" s="63" t="str">
        <f>INDEX('Vacances scolaires'!$B$2:$D$10000,MATCH(A119,'Vacances scolaires'!$A$2:$A$10000,0),MATCH(PlanningCycleComplet!$CD$5,'Vacances scolaires'!$B$1:$D$1,0))</f>
        <v>N</v>
      </c>
      <c r="C119" s="63" t="str">
        <f t="shared" si="15"/>
        <v>N</v>
      </c>
      <c r="D119" s="63" t="str">
        <f t="shared" si="16"/>
        <v/>
      </c>
      <c r="E119" s="63">
        <f t="shared" si="17"/>
        <v>50</v>
      </c>
      <c r="F119" s="72">
        <f>IFERROR(VLOOKUP(A119,PlanningCycleComplet!$C$20:$F$50,3,FALSE),0)+IFERROR(VLOOKUP(A119,PlanningCycleComplet!$I$20:$L$50,3,FALSE),0)+IFERROR(VLOOKUP(A119,PlanningCycleComplet!$O$20:$R$50,3,FALSE),0)+IFERROR(VLOOKUP(A119,PlanningCycleComplet!$U$20:$X$50,3,FALSE),0)</f>
        <v>0</v>
      </c>
      <c r="J119" s="64">
        <f t="shared" si="19"/>
        <v>50</v>
      </c>
      <c r="K119" s="65">
        <f t="shared" si="20"/>
        <v>0</v>
      </c>
    </row>
    <row r="120" spans="1:11" x14ac:dyDescent="0.25">
      <c r="A120" s="69">
        <f t="shared" si="18"/>
        <v>45638</v>
      </c>
      <c r="B120" s="63" t="str">
        <f>INDEX('Vacances scolaires'!$B$2:$D$10000,MATCH(A120,'Vacances scolaires'!$A$2:$A$10000,0),MATCH(PlanningCycleComplet!$CD$5,'Vacances scolaires'!$B$1:$D$1,0))</f>
        <v>N</v>
      </c>
      <c r="C120" s="63" t="str">
        <f t="shared" si="15"/>
        <v>N</v>
      </c>
      <c r="D120" s="63" t="str">
        <f t="shared" si="16"/>
        <v/>
      </c>
      <c r="E120" s="63">
        <f t="shared" si="17"/>
        <v>50</v>
      </c>
      <c r="F120" s="72">
        <f>IFERROR(VLOOKUP(A120,PlanningCycleComplet!$C$20:$F$50,3,FALSE),0)+IFERROR(VLOOKUP(A120,PlanningCycleComplet!$I$20:$L$50,3,FALSE),0)+IFERROR(VLOOKUP(A120,PlanningCycleComplet!$O$20:$R$50,3,FALSE),0)+IFERROR(VLOOKUP(A120,PlanningCycleComplet!$U$20:$X$50,3,FALSE),0)</f>
        <v>0</v>
      </c>
      <c r="J120" s="64">
        <f t="shared" si="19"/>
        <v>50</v>
      </c>
      <c r="K120" s="65">
        <f t="shared" si="20"/>
        <v>0</v>
      </c>
    </row>
    <row r="121" spans="1:11" x14ac:dyDescent="0.25">
      <c r="A121" s="69">
        <f t="shared" si="18"/>
        <v>45639</v>
      </c>
      <c r="B121" s="63" t="str">
        <f>INDEX('Vacances scolaires'!$B$2:$D$10000,MATCH(A121,'Vacances scolaires'!$A$2:$A$10000,0),MATCH(PlanningCycleComplet!$CD$5,'Vacances scolaires'!$B$1:$D$1,0))</f>
        <v>N</v>
      </c>
      <c r="C121" s="63" t="str">
        <f t="shared" si="15"/>
        <v>N</v>
      </c>
      <c r="D121" s="63" t="str">
        <f t="shared" si="16"/>
        <v/>
      </c>
      <c r="E121" s="63">
        <f t="shared" si="17"/>
        <v>50</v>
      </c>
      <c r="F121" s="72">
        <f>IFERROR(VLOOKUP(A121,PlanningCycleComplet!$C$20:$F$50,3,FALSE),0)+IFERROR(VLOOKUP(A121,PlanningCycleComplet!$I$20:$L$50,3,FALSE),0)+IFERROR(VLOOKUP(A121,PlanningCycleComplet!$O$20:$R$50,3,FALSE),0)+IFERROR(VLOOKUP(A121,PlanningCycleComplet!$U$20:$X$50,3,FALSE),0)</f>
        <v>0</v>
      </c>
      <c r="J121" s="64">
        <f t="shared" si="19"/>
        <v>50</v>
      </c>
      <c r="K121" s="65">
        <f t="shared" si="20"/>
        <v>0</v>
      </c>
    </row>
    <row r="122" spans="1:11" x14ac:dyDescent="0.25">
      <c r="A122" s="69">
        <f t="shared" si="18"/>
        <v>45640</v>
      </c>
      <c r="B122" s="63" t="str">
        <f>INDEX('Vacances scolaires'!$B$2:$D$10000,MATCH(A122,'Vacances scolaires'!$A$2:$A$10000,0),MATCH(PlanningCycleComplet!$CD$5,'Vacances scolaires'!$B$1:$D$1,0))</f>
        <v>N</v>
      </c>
      <c r="C122" s="63" t="str">
        <f t="shared" si="15"/>
        <v>N</v>
      </c>
      <c r="D122" s="63" t="str">
        <f t="shared" si="16"/>
        <v/>
      </c>
      <c r="E122" s="63">
        <f t="shared" si="17"/>
        <v>50</v>
      </c>
      <c r="F122" s="72">
        <f>IFERROR(VLOOKUP(A122,PlanningCycleComplet!$C$20:$F$50,3,FALSE),0)+IFERROR(VLOOKUP(A122,PlanningCycleComplet!$I$20:$L$50,3,FALSE),0)+IFERROR(VLOOKUP(A122,PlanningCycleComplet!$O$20:$R$50,3,FALSE),0)+IFERROR(VLOOKUP(A122,PlanningCycleComplet!$U$20:$X$50,3,FALSE),0)</f>
        <v>0</v>
      </c>
      <c r="J122" s="64">
        <f t="shared" si="19"/>
        <v>50</v>
      </c>
      <c r="K122" s="65">
        <f t="shared" si="20"/>
        <v>0</v>
      </c>
    </row>
    <row r="123" spans="1:11" x14ac:dyDescent="0.25">
      <c r="A123" s="69">
        <f t="shared" si="18"/>
        <v>45641</v>
      </c>
      <c r="B123" s="63" t="str">
        <f>INDEX('Vacances scolaires'!$B$2:$D$10000,MATCH(A123,'Vacances scolaires'!$A$2:$A$10000,0),MATCH(PlanningCycleComplet!$CD$5,'Vacances scolaires'!$B$1:$D$1,0))</f>
        <v>N</v>
      </c>
      <c r="C123" s="63" t="str">
        <f t="shared" si="15"/>
        <v>N</v>
      </c>
      <c r="D123" s="63" t="str">
        <f t="shared" si="16"/>
        <v/>
      </c>
      <c r="E123" s="63">
        <f t="shared" si="17"/>
        <v>50</v>
      </c>
      <c r="F123" s="72">
        <f>IFERROR(VLOOKUP(A123,PlanningCycleComplet!$C$20:$F$50,3,FALSE),0)+IFERROR(VLOOKUP(A123,PlanningCycleComplet!$I$20:$L$50,3,FALSE),0)+IFERROR(VLOOKUP(A123,PlanningCycleComplet!$O$20:$R$50,3,FALSE),0)+IFERROR(VLOOKUP(A123,PlanningCycleComplet!$U$20:$X$50,3,FALSE),0)</f>
        <v>0</v>
      </c>
      <c r="J123" s="64" t="str">
        <f t="shared" si="19"/>
        <v>50D</v>
      </c>
      <c r="K123" s="65">
        <f t="shared" si="20"/>
        <v>0</v>
      </c>
    </row>
    <row r="124" spans="1:11" x14ac:dyDescent="0.25">
      <c r="A124" s="69">
        <f t="shared" si="18"/>
        <v>45642</v>
      </c>
      <c r="B124" s="63" t="str">
        <f>INDEX('Vacances scolaires'!$B$2:$D$10000,MATCH(A124,'Vacances scolaires'!$A$2:$A$10000,0),MATCH(PlanningCycleComplet!$CD$5,'Vacances scolaires'!$B$1:$D$1,0))</f>
        <v>N</v>
      </c>
      <c r="C124" s="63" t="str">
        <f t="shared" si="15"/>
        <v>N</v>
      </c>
      <c r="D124" s="63" t="str">
        <f t="shared" si="16"/>
        <v/>
      </c>
      <c r="E124" s="63">
        <f t="shared" si="17"/>
        <v>51</v>
      </c>
      <c r="F124" s="72">
        <f>IFERROR(VLOOKUP(A124,PlanningCycleComplet!$C$20:$F$50,3,FALSE),0)+IFERROR(VLOOKUP(A124,PlanningCycleComplet!$I$20:$L$50,3,FALSE),0)+IFERROR(VLOOKUP(A124,PlanningCycleComplet!$O$20:$R$50,3,FALSE),0)+IFERROR(VLOOKUP(A124,PlanningCycleComplet!$U$20:$X$50,3,FALSE),0)</f>
        <v>0</v>
      </c>
      <c r="J124" s="64">
        <f t="shared" si="19"/>
        <v>51</v>
      </c>
      <c r="K124" s="65">
        <f t="shared" si="20"/>
        <v>0</v>
      </c>
    </row>
    <row r="125" spans="1:11" x14ac:dyDescent="0.25">
      <c r="A125" s="69">
        <f t="shared" si="18"/>
        <v>45643</v>
      </c>
      <c r="B125" s="63" t="str">
        <f>INDEX('Vacances scolaires'!$B$2:$D$10000,MATCH(A125,'Vacances scolaires'!$A$2:$A$10000,0),MATCH(PlanningCycleComplet!$CD$5,'Vacances scolaires'!$B$1:$D$1,0))</f>
        <v>N</v>
      </c>
      <c r="C125" s="63" t="str">
        <f t="shared" si="15"/>
        <v>N</v>
      </c>
      <c r="D125" s="63" t="str">
        <f t="shared" si="16"/>
        <v/>
      </c>
      <c r="E125" s="63">
        <f t="shared" si="17"/>
        <v>51</v>
      </c>
      <c r="F125" s="72">
        <f>IFERROR(VLOOKUP(A125,PlanningCycleComplet!$C$20:$F$50,3,FALSE),0)+IFERROR(VLOOKUP(A125,PlanningCycleComplet!$I$20:$L$50,3,FALSE),0)+IFERROR(VLOOKUP(A125,PlanningCycleComplet!$O$20:$R$50,3,FALSE),0)+IFERROR(VLOOKUP(A125,PlanningCycleComplet!$U$20:$X$50,3,FALSE),0)</f>
        <v>0</v>
      </c>
      <c r="J125" s="64">
        <f t="shared" si="19"/>
        <v>51</v>
      </c>
      <c r="K125" s="65">
        <f t="shared" si="20"/>
        <v>0</v>
      </c>
    </row>
    <row r="126" spans="1:11" x14ac:dyDescent="0.25">
      <c r="A126" s="69">
        <f t="shared" si="18"/>
        <v>45644</v>
      </c>
      <c r="B126" s="63" t="str">
        <f>INDEX('Vacances scolaires'!$B$2:$D$10000,MATCH(A126,'Vacances scolaires'!$A$2:$A$10000,0),MATCH(PlanningCycleComplet!$CD$5,'Vacances scolaires'!$B$1:$D$1,0))</f>
        <v>N</v>
      </c>
      <c r="C126" s="63" t="str">
        <f t="shared" si="15"/>
        <v>N</v>
      </c>
      <c r="D126" s="63" t="str">
        <f t="shared" si="16"/>
        <v/>
      </c>
      <c r="E126" s="63">
        <f t="shared" si="17"/>
        <v>51</v>
      </c>
      <c r="F126" s="72">
        <f>IFERROR(VLOOKUP(A126,PlanningCycleComplet!$C$20:$F$50,3,FALSE),0)+IFERROR(VLOOKUP(A126,PlanningCycleComplet!$I$20:$L$50,3,FALSE),0)+IFERROR(VLOOKUP(A126,PlanningCycleComplet!$O$20:$R$50,3,FALSE),0)+IFERROR(VLOOKUP(A126,PlanningCycleComplet!$U$20:$X$50,3,FALSE),0)</f>
        <v>0</v>
      </c>
      <c r="J126" s="64">
        <f t="shared" si="19"/>
        <v>51</v>
      </c>
      <c r="K126" s="65">
        <f t="shared" si="20"/>
        <v>0</v>
      </c>
    </row>
    <row r="127" spans="1:11" x14ac:dyDescent="0.25">
      <c r="A127" s="69">
        <f t="shared" si="18"/>
        <v>45645</v>
      </c>
      <c r="B127" s="63" t="str">
        <f>INDEX('Vacances scolaires'!$B$2:$D$10000,MATCH(A127,'Vacances scolaires'!$A$2:$A$10000,0),MATCH(PlanningCycleComplet!$CD$5,'Vacances scolaires'!$B$1:$D$1,0))</f>
        <v>N</v>
      </c>
      <c r="C127" s="63" t="str">
        <f t="shared" si="15"/>
        <v>N</v>
      </c>
      <c r="D127" s="63" t="str">
        <f t="shared" si="16"/>
        <v/>
      </c>
      <c r="E127" s="63">
        <f t="shared" si="17"/>
        <v>51</v>
      </c>
      <c r="F127" s="72">
        <f>IFERROR(VLOOKUP(A127,PlanningCycleComplet!$C$20:$F$50,3,FALSE),0)+IFERROR(VLOOKUP(A127,PlanningCycleComplet!$I$20:$L$50,3,FALSE),0)+IFERROR(VLOOKUP(A127,PlanningCycleComplet!$O$20:$R$50,3,FALSE),0)+IFERROR(VLOOKUP(A127,PlanningCycleComplet!$U$20:$X$50,3,FALSE),0)</f>
        <v>0</v>
      </c>
      <c r="J127" s="64">
        <f t="shared" si="19"/>
        <v>51</v>
      </c>
      <c r="K127" s="65">
        <f t="shared" si="20"/>
        <v>0</v>
      </c>
    </row>
    <row r="128" spans="1:11" x14ac:dyDescent="0.25">
      <c r="A128" s="69">
        <f t="shared" si="18"/>
        <v>45646</v>
      </c>
      <c r="B128" s="63" t="str">
        <f>INDEX('Vacances scolaires'!$B$2:$D$10000,MATCH(A128,'Vacances scolaires'!$A$2:$A$10000,0),MATCH(PlanningCycleComplet!$CD$5,'Vacances scolaires'!$B$1:$D$1,0))</f>
        <v>N</v>
      </c>
      <c r="C128" s="63" t="str">
        <f t="shared" si="15"/>
        <v>N</v>
      </c>
      <c r="D128" s="63" t="str">
        <f t="shared" si="16"/>
        <v/>
      </c>
      <c r="E128" s="63">
        <f t="shared" si="17"/>
        <v>51</v>
      </c>
      <c r="F128" s="72">
        <f>IFERROR(VLOOKUP(A128,PlanningCycleComplet!$C$20:$F$50,3,FALSE),0)+IFERROR(VLOOKUP(A128,PlanningCycleComplet!$I$20:$L$50,3,FALSE),0)+IFERROR(VLOOKUP(A128,PlanningCycleComplet!$O$20:$R$50,3,FALSE),0)+IFERROR(VLOOKUP(A128,PlanningCycleComplet!$U$20:$X$50,3,FALSE),0)</f>
        <v>0</v>
      </c>
      <c r="J128" s="64">
        <f t="shared" si="19"/>
        <v>51</v>
      </c>
      <c r="K128" s="65">
        <f t="shared" si="20"/>
        <v>0</v>
      </c>
    </row>
    <row r="129" spans="1:11" x14ac:dyDescent="0.25">
      <c r="A129" s="69">
        <f t="shared" si="18"/>
        <v>45647</v>
      </c>
      <c r="B129" s="63" t="str">
        <f>INDEX('Vacances scolaires'!$B$2:$D$10000,MATCH(A129,'Vacances scolaires'!$A$2:$A$10000,0),MATCH(PlanningCycleComplet!$CD$5,'Vacances scolaires'!$B$1:$D$1,0))</f>
        <v>V</v>
      </c>
      <c r="C129" s="63" t="str">
        <f t="shared" si="15"/>
        <v>N</v>
      </c>
      <c r="D129" s="63" t="str">
        <f t="shared" si="16"/>
        <v>V</v>
      </c>
      <c r="E129" s="63">
        <f t="shared" si="17"/>
        <v>51</v>
      </c>
      <c r="F129" s="72">
        <f>IFERROR(VLOOKUP(A129,PlanningCycleComplet!$C$20:$F$50,3,FALSE),0)+IFERROR(VLOOKUP(A129,PlanningCycleComplet!$I$20:$L$50,3,FALSE),0)+IFERROR(VLOOKUP(A129,PlanningCycleComplet!$O$20:$R$50,3,FALSE),0)+IFERROR(VLOOKUP(A129,PlanningCycleComplet!$U$20:$X$50,3,FALSE),0)</f>
        <v>0</v>
      </c>
      <c r="J129" s="64">
        <f t="shared" si="19"/>
        <v>51</v>
      </c>
      <c r="K129" s="65">
        <f t="shared" si="20"/>
        <v>0</v>
      </c>
    </row>
    <row r="130" spans="1:11" x14ac:dyDescent="0.25">
      <c r="A130" s="69">
        <f t="shared" si="18"/>
        <v>45648</v>
      </c>
      <c r="B130" s="63" t="str">
        <f>INDEX('Vacances scolaires'!$B$2:$D$10000,MATCH(A130,'Vacances scolaires'!$A$2:$A$10000,0),MATCH(PlanningCycleComplet!$CD$5,'Vacances scolaires'!$B$1:$D$1,0))</f>
        <v>V</v>
      </c>
      <c r="C130" s="63" t="str">
        <f t="shared" si="15"/>
        <v>N</v>
      </c>
      <c r="D130" s="63" t="str">
        <f t="shared" si="16"/>
        <v>V</v>
      </c>
      <c r="E130" s="63">
        <f t="shared" si="17"/>
        <v>51</v>
      </c>
      <c r="F130" s="72">
        <f>IFERROR(VLOOKUP(A130,PlanningCycleComplet!$C$20:$F$50,3,FALSE),0)+IFERROR(VLOOKUP(A130,PlanningCycleComplet!$I$20:$L$50,3,FALSE),0)+IFERROR(VLOOKUP(A130,PlanningCycleComplet!$O$20:$R$50,3,FALSE),0)+IFERROR(VLOOKUP(A130,PlanningCycleComplet!$U$20:$X$50,3,FALSE),0)</f>
        <v>0</v>
      </c>
      <c r="J130" s="64" t="str">
        <f t="shared" si="19"/>
        <v>51D</v>
      </c>
      <c r="K130" s="65">
        <f t="shared" si="20"/>
        <v>0</v>
      </c>
    </row>
    <row r="131" spans="1:11" x14ac:dyDescent="0.25">
      <c r="A131" s="69">
        <f t="shared" si="18"/>
        <v>45649</v>
      </c>
      <c r="B131" s="63" t="str">
        <f>INDEX('Vacances scolaires'!$B$2:$D$10000,MATCH(A131,'Vacances scolaires'!$A$2:$A$10000,0),MATCH(PlanningCycleComplet!$CD$5,'Vacances scolaires'!$B$1:$D$1,0))</f>
        <v>V</v>
      </c>
      <c r="C131" s="63" t="str">
        <f t="shared" si="15"/>
        <v>N</v>
      </c>
      <c r="D131" s="63" t="str">
        <f t="shared" si="16"/>
        <v>V</v>
      </c>
      <c r="E131" s="63">
        <f t="shared" si="17"/>
        <v>52</v>
      </c>
      <c r="F131" s="72">
        <f>IFERROR(VLOOKUP(A131,PlanningCycleComplet!$C$20:$F$50,3,FALSE),0)+IFERROR(VLOOKUP(A131,PlanningCycleComplet!$I$20:$L$50,3,FALSE),0)+IFERROR(VLOOKUP(A131,PlanningCycleComplet!$O$20:$R$50,3,FALSE),0)+IFERROR(VLOOKUP(A131,PlanningCycleComplet!$U$20:$X$50,3,FALSE),0)</f>
        <v>0</v>
      </c>
      <c r="J131" s="64">
        <f t="shared" si="19"/>
        <v>52</v>
      </c>
      <c r="K131" s="65">
        <f t="shared" si="20"/>
        <v>0</v>
      </c>
    </row>
    <row r="132" spans="1:11" x14ac:dyDescent="0.25">
      <c r="A132" s="69">
        <f t="shared" si="18"/>
        <v>45650</v>
      </c>
      <c r="B132" s="63" t="str">
        <f>INDEX('Vacances scolaires'!$B$2:$D$10000,MATCH(A132,'Vacances scolaires'!$A$2:$A$10000,0),MATCH(PlanningCycleComplet!$CD$5,'Vacances scolaires'!$B$1:$D$1,0))</f>
        <v>V</v>
      </c>
      <c r="C132" s="63" t="str">
        <f t="shared" si="15"/>
        <v>N</v>
      </c>
      <c r="D132" s="63" t="str">
        <f t="shared" si="16"/>
        <v>V</v>
      </c>
      <c r="E132" s="63">
        <f t="shared" si="17"/>
        <v>52</v>
      </c>
      <c r="F132" s="72">
        <f>IFERROR(VLOOKUP(A132,PlanningCycleComplet!$C$20:$F$50,3,FALSE),0)+IFERROR(VLOOKUP(A132,PlanningCycleComplet!$I$20:$L$50,3,FALSE),0)+IFERROR(VLOOKUP(A132,PlanningCycleComplet!$O$20:$R$50,3,FALSE),0)+IFERROR(VLOOKUP(A132,PlanningCycleComplet!$U$20:$X$50,3,FALSE),0)</f>
        <v>0</v>
      </c>
      <c r="J132" s="64">
        <f t="shared" si="19"/>
        <v>52</v>
      </c>
      <c r="K132" s="65">
        <f t="shared" si="20"/>
        <v>0</v>
      </c>
    </row>
    <row r="133" spans="1:11" x14ac:dyDescent="0.25">
      <c r="A133" s="69">
        <f t="shared" si="18"/>
        <v>45651</v>
      </c>
      <c r="B133" s="63" t="str">
        <f>INDEX('Vacances scolaires'!$B$2:$D$10000,MATCH(A133,'Vacances scolaires'!$A$2:$A$10000,0),MATCH(PlanningCycleComplet!$CD$5,'Vacances scolaires'!$B$1:$D$1,0))</f>
        <v>V</v>
      </c>
      <c r="C133" s="63" t="str">
        <f t="shared" si="15"/>
        <v>F</v>
      </c>
      <c r="D133" s="63" t="str">
        <f t="shared" si="16"/>
        <v>F</v>
      </c>
      <c r="E133" s="63">
        <f t="shared" si="17"/>
        <v>52</v>
      </c>
      <c r="F133" s="72">
        <f>IFERROR(VLOOKUP(A133,PlanningCycleComplet!$C$20:$F$50,3,FALSE),0)+IFERROR(VLOOKUP(A133,PlanningCycleComplet!$I$20:$L$50,3,FALSE),0)+IFERROR(VLOOKUP(A133,PlanningCycleComplet!$O$20:$R$50,3,FALSE),0)+IFERROR(VLOOKUP(A133,PlanningCycleComplet!$U$20:$X$50,3,FALSE),0)</f>
        <v>0</v>
      </c>
      <c r="J133" s="64">
        <f t="shared" si="19"/>
        <v>52</v>
      </c>
      <c r="K133" s="65">
        <f t="shared" si="20"/>
        <v>0</v>
      </c>
    </row>
    <row r="134" spans="1:11" x14ac:dyDescent="0.25">
      <c r="A134" s="69">
        <f t="shared" si="18"/>
        <v>45652</v>
      </c>
      <c r="B134" s="63" t="str">
        <f>INDEX('Vacances scolaires'!$B$2:$D$10000,MATCH(A134,'Vacances scolaires'!$A$2:$A$10000,0),MATCH(PlanningCycleComplet!$CD$5,'Vacances scolaires'!$B$1:$D$1,0))</f>
        <v>V</v>
      </c>
      <c r="C134" s="63" t="str">
        <f t="shared" si="15"/>
        <v>N</v>
      </c>
      <c r="D134" s="63" t="str">
        <f t="shared" si="16"/>
        <v>V</v>
      </c>
      <c r="E134" s="63">
        <f t="shared" si="17"/>
        <v>52</v>
      </c>
      <c r="F134" s="72">
        <f>IFERROR(VLOOKUP(A134,PlanningCycleComplet!$C$20:$F$50,3,FALSE),0)+IFERROR(VLOOKUP(A134,PlanningCycleComplet!$I$20:$L$50,3,FALSE),0)+IFERROR(VLOOKUP(A134,PlanningCycleComplet!$O$20:$R$50,3,FALSE),0)+IFERROR(VLOOKUP(A134,PlanningCycleComplet!$U$20:$X$50,3,FALSE),0)</f>
        <v>0</v>
      </c>
      <c r="J134" s="64">
        <f t="shared" si="19"/>
        <v>52</v>
      </c>
      <c r="K134" s="65">
        <f t="shared" si="20"/>
        <v>0</v>
      </c>
    </row>
    <row r="135" spans="1:11" x14ac:dyDescent="0.25">
      <c r="A135" s="69">
        <f t="shared" si="18"/>
        <v>45653</v>
      </c>
      <c r="B135" s="63" t="str">
        <f>INDEX('Vacances scolaires'!$B$2:$D$10000,MATCH(A135,'Vacances scolaires'!$A$2:$A$10000,0),MATCH(PlanningCycleComplet!$CD$5,'Vacances scolaires'!$B$1:$D$1,0))</f>
        <v>V</v>
      </c>
      <c r="C135" s="63" t="str">
        <f t="shared" si="15"/>
        <v>N</v>
      </c>
      <c r="D135" s="63" t="str">
        <f t="shared" si="16"/>
        <v>V</v>
      </c>
      <c r="E135" s="63">
        <f t="shared" si="17"/>
        <v>52</v>
      </c>
      <c r="F135" s="72">
        <f>IFERROR(VLOOKUP(A135,PlanningCycleComplet!$C$20:$F$50,3,FALSE),0)+IFERROR(VLOOKUP(A135,PlanningCycleComplet!$I$20:$L$50,3,FALSE),0)+IFERROR(VLOOKUP(A135,PlanningCycleComplet!$O$20:$R$50,3,FALSE),0)+IFERROR(VLOOKUP(A135,PlanningCycleComplet!$U$20:$X$50,3,FALSE),0)</f>
        <v>0</v>
      </c>
      <c r="J135" s="64">
        <f t="shared" si="19"/>
        <v>52</v>
      </c>
      <c r="K135" s="65">
        <f t="shared" si="20"/>
        <v>0</v>
      </c>
    </row>
    <row r="136" spans="1:11" x14ac:dyDescent="0.25">
      <c r="A136" s="69">
        <f t="shared" si="18"/>
        <v>45654</v>
      </c>
      <c r="B136" s="63" t="str">
        <f>INDEX('Vacances scolaires'!$B$2:$D$10000,MATCH(A136,'Vacances scolaires'!$A$2:$A$10000,0),MATCH(PlanningCycleComplet!$CD$5,'Vacances scolaires'!$B$1:$D$1,0))</f>
        <v>V</v>
      </c>
      <c r="C136" s="63" t="str">
        <f t="shared" si="15"/>
        <v>N</v>
      </c>
      <c r="D136" s="63" t="str">
        <f t="shared" si="16"/>
        <v>V</v>
      </c>
      <c r="E136" s="63">
        <f t="shared" si="17"/>
        <v>52</v>
      </c>
      <c r="F136" s="72">
        <f>IFERROR(VLOOKUP(A136,PlanningCycleComplet!$C$20:$F$50,3,FALSE),0)+IFERROR(VLOOKUP(A136,PlanningCycleComplet!$I$20:$L$50,3,FALSE),0)+IFERROR(VLOOKUP(A136,PlanningCycleComplet!$O$20:$R$50,3,FALSE),0)+IFERROR(VLOOKUP(A136,PlanningCycleComplet!$U$20:$X$50,3,FALSE),0)</f>
        <v>0</v>
      </c>
      <c r="J136" s="64">
        <f t="shared" si="19"/>
        <v>52</v>
      </c>
      <c r="K136" s="65">
        <f t="shared" si="20"/>
        <v>0</v>
      </c>
    </row>
    <row r="137" spans="1:11" x14ac:dyDescent="0.25">
      <c r="A137" s="69">
        <f t="shared" si="18"/>
        <v>45655</v>
      </c>
      <c r="B137" s="63" t="str">
        <f>INDEX('Vacances scolaires'!$B$2:$D$10000,MATCH(A137,'Vacances scolaires'!$A$2:$A$10000,0),MATCH(PlanningCycleComplet!$CD$5,'Vacances scolaires'!$B$1:$D$1,0))</f>
        <v>V</v>
      </c>
      <c r="C137" s="63" t="str">
        <f t="shared" si="15"/>
        <v>N</v>
      </c>
      <c r="D137" s="63" t="str">
        <f t="shared" si="16"/>
        <v>V</v>
      </c>
      <c r="E137" s="63">
        <f t="shared" si="17"/>
        <v>52</v>
      </c>
      <c r="F137" s="72">
        <f>IFERROR(VLOOKUP(A137,PlanningCycleComplet!$C$20:$F$50,3,FALSE),0)+IFERROR(VLOOKUP(A137,PlanningCycleComplet!$I$20:$L$50,3,FALSE),0)+IFERROR(VLOOKUP(A137,PlanningCycleComplet!$O$20:$R$50,3,FALSE),0)+IFERROR(VLOOKUP(A137,PlanningCycleComplet!$U$20:$X$50,3,FALSE),0)</f>
        <v>0</v>
      </c>
      <c r="J137" s="64" t="str">
        <f t="shared" si="19"/>
        <v>52D</v>
      </c>
      <c r="K137" s="65">
        <f t="shared" si="20"/>
        <v>0</v>
      </c>
    </row>
    <row r="138" spans="1:11" x14ac:dyDescent="0.25">
      <c r="A138" s="69">
        <f t="shared" si="18"/>
        <v>45656</v>
      </c>
      <c r="B138" s="63" t="str">
        <f>INDEX('Vacances scolaires'!$B$2:$D$10000,MATCH(A138,'Vacances scolaires'!$A$2:$A$10000,0),MATCH(PlanningCycleComplet!$CD$5,'Vacances scolaires'!$B$1:$D$1,0))</f>
        <v>V</v>
      </c>
      <c r="C138" s="63" t="str">
        <f t="shared" si="15"/>
        <v>N</v>
      </c>
      <c r="D138" s="63" t="str">
        <f t="shared" si="16"/>
        <v>V</v>
      </c>
      <c r="E138" s="63">
        <f t="shared" si="17"/>
        <v>53</v>
      </c>
      <c r="F138" s="72">
        <f>IFERROR(VLOOKUP(A138,PlanningCycleComplet!$C$20:$F$50,3,FALSE),0)+IFERROR(VLOOKUP(A138,PlanningCycleComplet!$I$20:$L$50,3,FALSE),0)+IFERROR(VLOOKUP(A138,PlanningCycleComplet!$O$20:$R$50,3,FALSE),0)+IFERROR(VLOOKUP(A138,PlanningCycleComplet!$U$20:$X$50,3,FALSE),0)</f>
        <v>0</v>
      </c>
      <c r="J138" s="64">
        <f t="shared" si="19"/>
        <v>53</v>
      </c>
      <c r="K138" s="65">
        <f t="shared" si="20"/>
        <v>0</v>
      </c>
    </row>
    <row r="139" spans="1:11" x14ac:dyDescent="0.25">
      <c r="A139" s="69">
        <f t="shared" si="18"/>
        <v>45657</v>
      </c>
      <c r="B139" s="63" t="str">
        <f>INDEX('Vacances scolaires'!$B$2:$D$10000,MATCH(A139,'Vacances scolaires'!$A$2:$A$10000,0),MATCH(PlanningCycleComplet!$CD$5,'Vacances scolaires'!$B$1:$D$1,0))</f>
        <v>V</v>
      </c>
      <c r="C139" s="63" t="str">
        <f t="shared" si="15"/>
        <v>N</v>
      </c>
      <c r="D139" s="63" t="str">
        <f t="shared" si="16"/>
        <v>V</v>
      </c>
      <c r="E139" s="63">
        <f t="shared" si="17"/>
        <v>53</v>
      </c>
      <c r="F139" s="72">
        <f>IFERROR(VLOOKUP(A139,PlanningCycleComplet!$C$20:$F$50,3,FALSE),0)+IFERROR(VLOOKUP(A139,PlanningCycleComplet!$I$20:$L$50,3,FALSE),0)+IFERROR(VLOOKUP(A139,PlanningCycleComplet!$O$20:$R$50,3,FALSE),0)+IFERROR(VLOOKUP(A139,PlanningCycleComplet!$U$20:$X$50,3,FALSE),0)</f>
        <v>0</v>
      </c>
      <c r="J139" s="64" t="str">
        <f t="shared" si="19"/>
        <v>53D</v>
      </c>
      <c r="K139" s="65">
        <f t="shared" si="20"/>
        <v>0</v>
      </c>
    </row>
    <row r="140" spans="1:11" x14ac:dyDescent="0.25">
      <c r="A140" s="69">
        <f t="shared" si="18"/>
        <v>45658</v>
      </c>
      <c r="B140" s="63" t="str">
        <f>INDEX('Vacances scolaires'!$B$2:$D$10000,MATCH(A140,'Vacances scolaires'!$A$2:$A$10000,0),MATCH(PlanningCycleComplet!$CD$5,'Vacances scolaires'!$B$1:$D$1,0))</f>
        <v>V</v>
      </c>
      <c r="C140" s="63" t="str">
        <f t="shared" si="15"/>
        <v>F</v>
      </c>
      <c r="D140" s="63" t="str">
        <f t="shared" si="16"/>
        <v>F</v>
      </c>
      <c r="E140" s="63">
        <f t="shared" si="17"/>
        <v>1</v>
      </c>
      <c r="F140" s="72">
        <f>IFERROR(VLOOKUP(A140,PlanningCycleComplet!$C$20:$F$50,3,FALSE),0)+IFERROR(VLOOKUP(A140,PlanningCycleComplet!$I$20:$L$50,3,FALSE),0)+IFERROR(VLOOKUP(A140,PlanningCycleComplet!$O$20:$R$50,3,FALSE),0)+IFERROR(VLOOKUP(A140,PlanningCycleComplet!$U$20:$X$50,3,FALSE),0)</f>
        <v>0</v>
      </c>
      <c r="J140" s="64">
        <f t="shared" si="19"/>
        <v>1</v>
      </c>
      <c r="K140" s="65">
        <f t="shared" si="20"/>
        <v>0</v>
      </c>
    </row>
    <row r="141" spans="1:11" x14ac:dyDescent="0.25">
      <c r="A141" s="69">
        <f t="shared" si="18"/>
        <v>45659</v>
      </c>
      <c r="B141" s="63" t="str">
        <f>INDEX('Vacances scolaires'!$B$2:$D$10000,MATCH(A141,'Vacances scolaires'!$A$2:$A$10000,0),MATCH(PlanningCycleComplet!$CD$5,'Vacances scolaires'!$B$1:$D$1,0))</f>
        <v>V</v>
      </c>
      <c r="C141" s="63" t="str">
        <f t="shared" si="15"/>
        <v>N</v>
      </c>
      <c r="D141" s="63" t="str">
        <f t="shared" si="16"/>
        <v>V</v>
      </c>
      <c r="E141" s="63">
        <f t="shared" si="17"/>
        <v>1</v>
      </c>
      <c r="F141" s="72">
        <f>IFERROR(VLOOKUP(A141,PlanningCycleComplet!$C$20:$F$50,3,FALSE),0)+IFERROR(VLOOKUP(A141,PlanningCycleComplet!$I$20:$L$50,3,FALSE),0)+IFERROR(VLOOKUP(A141,PlanningCycleComplet!$O$20:$R$50,3,FALSE),0)+IFERROR(VLOOKUP(A141,PlanningCycleComplet!$U$20:$X$50,3,FALSE),0)</f>
        <v>0</v>
      </c>
      <c r="J141" s="64">
        <f t="shared" si="19"/>
        <v>1</v>
      </c>
      <c r="K141" s="65">
        <f t="shared" si="20"/>
        <v>0</v>
      </c>
    </row>
    <row r="142" spans="1:11" x14ac:dyDescent="0.25">
      <c r="A142" s="69">
        <f t="shared" si="18"/>
        <v>45660</v>
      </c>
      <c r="B142" s="63" t="str">
        <f>INDEX('Vacances scolaires'!$B$2:$D$10000,MATCH(A142,'Vacances scolaires'!$A$2:$A$10000,0),MATCH(PlanningCycleComplet!$CD$5,'Vacances scolaires'!$B$1:$D$1,0))</f>
        <v>V</v>
      </c>
      <c r="C142" s="63" t="str">
        <f t="shared" si="15"/>
        <v>N</v>
      </c>
      <c r="D142" s="63" t="str">
        <f t="shared" si="16"/>
        <v>V</v>
      </c>
      <c r="E142" s="63">
        <f t="shared" si="17"/>
        <v>1</v>
      </c>
      <c r="F142" s="72">
        <f>IFERROR(VLOOKUP(A142,PlanningCycleComplet!$C$20:$F$50,3,FALSE),0)+IFERROR(VLOOKUP(A142,PlanningCycleComplet!$I$20:$L$50,3,FALSE),0)+IFERROR(VLOOKUP(A142,PlanningCycleComplet!$O$20:$R$50,3,FALSE),0)+IFERROR(VLOOKUP(A142,PlanningCycleComplet!$U$20:$X$50,3,FALSE),0)</f>
        <v>0</v>
      </c>
      <c r="J142" s="64">
        <f t="shared" si="19"/>
        <v>1</v>
      </c>
      <c r="K142" s="65">
        <f t="shared" si="20"/>
        <v>0</v>
      </c>
    </row>
    <row r="143" spans="1:11" x14ac:dyDescent="0.25">
      <c r="A143" s="69">
        <f t="shared" si="18"/>
        <v>45661</v>
      </c>
      <c r="B143" s="63" t="str">
        <f>INDEX('Vacances scolaires'!$B$2:$D$10000,MATCH(A143,'Vacances scolaires'!$A$2:$A$10000,0),MATCH(PlanningCycleComplet!$CD$5,'Vacances scolaires'!$B$1:$D$1,0))</f>
        <v>V</v>
      </c>
      <c r="C143" s="63" t="str">
        <f t="shared" si="15"/>
        <v>N</v>
      </c>
      <c r="D143" s="63" t="str">
        <f t="shared" si="16"/>
        <v>V</v>
      </c>
      <c r="E143" s="63">
        <f t="shared" si="17"/>
        <v>1</v>
      </c>
      <c r="F143" s="72">
        <f>IFERROR(VLOOKUP(A143,PlanningCycleComplet!$C$20:$F$50,3,FALSE),0)+IFERROR(VLOOKUP(A143,PlanningCycleComplet!$I$20:$L$50,3,FALSE),0)+IFERROR(VLOOKUP(A143,PlanningCycleComplet!$O$20:$R$50,3,FALSE),0)+IFERROR(VLOOKUP(A143,PlanningCycleComplet!$U$20:$X$50,3,FALSE),0)</f>
        <v>0</v>
      </c>
      <c r="J143" s="64">
        <f t="shared" si="19"/>
        <v>1</v>
      </c>
      <c r="K143" s="65">
        <f t="shared" si="20"/>
        <v>0</v>
      </c>
    </row>
    <row r="144" spans="1:11" x14ac:dyDescent="0.25">
      <c r="A144" s="69">
        <f t="shared" si="18"/>
        <v>45662</v>
      </c>
      <c r="B144" s="63" t="str">
        <f>INDEX('Vacances scolaires'!$B$2:$D$10000,MATCH(A144,'Vacances scolaires'!$A$2:$A$10000,0),MATCH(PlanningCycleComplet!$CD$5,'Vacances scolaires'!$B$1:$D$1,0))</f>
        <v>V</v>
      </c>
      <c r="C144" s="63" t="str">
        <f t="shared" si="15"/>
        <v>N</v>
      </c>
      <c r="D144" s="63" t="str">
        <f t="shared" si="16"/>
        <v>V</v>
      </c>
      <c r="E144" s="63">
        <f t="shared" si="17"/>
        <v>1</v>
      </c>
      <c r="F144" s="72">
        <f>IFERROR(VLOOKUP(A144,PlanningCycleComplet!$C$20:$F$50,3,FALSE),0)+IFERROR(VLOOKUP(A144,PlanningCycleComplet!$I$20:$L$50,3,FALSE),0)+IFERROR(VLOOKUP(A144,PlanningCycleComplet!$O$20:$R$50,3,FALSE),0)+IFERROR(VLOOKUP(A144,PlanningCycleComplet!$U$20:$X$50,3,FALSE),0)</f>
        <v>0</v>
      </c>
      <c r="J144" s="64" t="str">
        <f t="shared" si="19"/>
        <v>1D</v>
      </c>
      <c r="K144" s="65">
        <f t="shared" si="20"/>
        <v>0</v>
      </c>
    </row>
    <row r="145" spans="1:11" x14ac:dyDescent="0.25">
      <c r="A145" s="69">
        <f t="shared" si="18"/>
        <v>45663</v>
      </c>
      <c r="B145" s="63" t="str">
        <f>INDEX('Vacances scolaires'!$B$2:$D$10000,MATCH(A145,'Vacances scolaires'!$A$2:$A$10000,0),MATCH(PlanningCycleComplet!$CD$5,'Vacances scolaires'!$B$1:$D$1,0))</f>
        <v>N</v>
      </c>
      <c r="C145" s="63" t="str">
        <f t="shared" si="15"/>
        <v>N</v>
      </c>
      <c r="D145" s="63" t="str">
        <f t="shared" si="16"/>
        <v/>
      </c>
      <c r="E145" s="63">
        <f t="shared" si="17"/>
        <v>2</v>
      </c>
      <c r="F145" s="72">
        <f>IFERROR(VLOOKUP(A145,PlanningCycleComplet!$C$20:$F$50,3,FALSE),0)+IFERROR(VLOOKUP(A145,PlanningCycleComplet!$I$20:$L$50,3,FALSE),0)+IFERROR(VLOOKUP(A145,PlanningCycleComplet!$O$20:$R$50,3,FALSE),0)+IFERROR(VLOOKUP(A145,PlanningCycleComplet!$U$20:$X$50,3,FALSE),0)</f>
        <v>0</v>
      </c>
      <c r="J145" s="64">
        <f t="shared" si="19"/>
        <v>2</v>
      </c>
      <c r="K145" s="65">
        <f t="shared" si="20"/>
        <v>0</v>
      </c>
    </row>
    <row r="146" spans="1:11" x14ac:dyDescent="0.25">
      <c r="A146" s="69">
        <f t="shared" si="18"/>
        <v>45664</v>
      </c>
      <c r="B146" s="63" t="str">
        <f>INDEX('Vacances scolaires'!$B$2:$D$10000,MATCH(A146,'Vacances scolaires'!$A$2:$A$10000,0),MATCH(PlanningCycleComplet!$CD$5,'Vacances scolaires'!$B$1:$D$1,0))</f>
        <v>N</v>
      </c>
      <c r="C146" s="63" t="str">
        <f t="shared" si="15"/>
        <v>N</v>
      </c>
      <c r="D146" s="63" t="str">
        <f t="shared" si="16"/>
        <v/>
      </c>
      <c r="E146" s="63">
        <f t="shared" si="17"/>
        <v>2</v>
      </c>
      <c r="F146" s="72">
        <f>IFERROR(VLOOKUP(A146,PlanningCycleComplet!$C$20:$F$50,3,FALSE),0)+IFERROR(VLOOKUP(A146,PlanningCycleComplet!$I$20:$L$50,3,FALSE),0)+IFERROR(VLOOKUP(A146,PlanningCycleComplet!$O$20:$R$50,3,FALSE),0)+IFERROR(VLOOKUP(A146,PlanningCycleComplet!$U$20:$X$50,3,FALSE),0)</f>
        <v>0</v>
      </c>
      <c r="J146" s="64">
        <f t="shared" si="19"/>
        <v>2</v>
      </c>
      <c r="K146" s="65">
        <f t="shared" si="20"/>
        <v>0</v>
      </c>
    </row>
    <row r="147" spans="1:11" x14ac:dyDescent="0.25">
      <c r="A147" s="69">
        <f t="shared" si="18"/>
        <v>45665</v>
      </c>
      <c r="B147" s="63" t="str">
        <f>INDEX('Vacances scolaires'!$B$2:$D$10000,MATCH(A147,'Vacances scolaires'!$A$2:$A$10000,0),MATCH(PlanningCycleComplet!$CD$5,'Vacances scolaires'!$B$1:$D$1,0))</f>
        <v>N</v>
      </c>
      <c r="C147" s="63" t="str">
        <f t="shared" ref="C147:C210" si="21">IFERROR(VLOOKUP(A147,$H$8:$I$22,2,FALSE),"N")</f>
        <v>N</v>
      </c>
      <c r="D147" s="63" t="str">
        <f t="shared" ref="D147:D210" si="22">IF(C147="F","F",IF(B147="V","V",""))</f>
        <v/>
      </c>
      <c r="E147" s="63">
        <f t="shared" ref="E147:E210" si="23">WEEKNUM(A147,2)</f>
        <v>2</v>
      </c>
      <c r="F147" s="72">
        <f>IFERROR(VLOOKUP(A147,PlanningCycleComplet!$C$20:$F$50,3,FALSE),0)+IFERROR(VLOOKUP(A147,PlanningCycleComplet!$I$20:$L$50,3,FALSE),0)+IFERROR(VLOOKUP(A147,PlanningCycleComplet!$O$20:$R$50,3,FALSE),0)+IFERROR(VLOOKUP(A147,PlanningCycleComplet!$U$20:$X$50,3,FALSE),0)</f>
        <v>0</v>
      </c>
      <c r="J147" s="64">
        <f t="shared" si="19"/>
        <v>2</v>
      </c>
      <c r="K147" s="65">
        <f t="shared" si="20"/>
        <v>0</v>
      </c>
    </row>
    <row r="148" spans="1:11" x14ac:dyDescent="0.25">
      <c r="A148" s="69">
        <f t="shared" ref="A148:A211" si="24">A147+1</f>
        <v>45666</v>
      </c>
      <c r="B148" s="63" t="str">
        <f>INDEX('Vacances scolaires'!$B$2:$D$10000,MATCH(A148,'Vacances scolaires'!$A$2:$A$10000,0),MATCH(PlanningCycleComplet!$CD$5,'Vacances scolaires'!$B$1:$D$1,0))</f>
        <v>N</v>
      </c>
      <c r="C148" s="63" t="str">
        <f>IFERROR(VLOOKUP(A148,$H$8:$I$22,2,FALSE),"N")</f>
        <v>N</v>
      </c>
      <c r="D148" s="63" t="str">
        <f t="shared" si="22"/>
        <v/>
      </c>
      <c r="E148" s="63">
        <f t="shared" si="23"/>
        <v>2</v>
      </c>
      <c r="F148" s="72">
        <f>IFERROR(VLOOKUP(A148,PlanningCycleComplet!$C$20:$F$50,3,FALSE),0)+IFERROR(VLOOKUP(A148,PlanningCycleComplet!$I$20:$L$50,3,FALSE),0)+IFERROR(VLOOKUP(A148,PlanningCycleComplet!$O$20:$R$50,3,FALSE),0)+IFERROR(VLOOKUP(A148,PlanningCycleComplet!$U$20:$X$50,3,FALSE),0)</f>
        <v>0</v>
      </c>
      <c r="J148" s="64">
        <f t="shared" si="19"/>
        <v>2</v>
      </c>
      <c r="K148" s="65">
        <f t="shared" si="20"/>
        <v>0</v>
      </c>
    </row>
    <row r="149" spans="1:11" x14ac:dyDescent="0.25">
      <c r="A149" s="69">
        <f t="shared" si="24"/>
        <v>45667</v>
      </c>
      <c r="B149" s="63" t="str">
        <f>INDEX('Vacances scolaires'!$B$2:$D$10000,MATCH(A149,'Vacances scolaires'!$A$2:$A$10000,0),MATCH(PlanningCycleComplet!$CD$5,'Vacances scolaires'!$B$1:$D$1,0))</f>
        <v>N</v>
      </c>
      <c r="C149" s="63" t="str">
        <f t="shared" si="21"/>
        <v>N</v>
      </c>
      <c r="D149" s="63" t="str">
        <f t="shared" si="22"/>
        <v/>
      </c>
      <c r="E149" s="63">
        <f t="shared" si="23"/>
        <v>2</v>
      </c>
      <c r="F149" s="72">
        <f>IFERROR(VLOOKUP(A149,PlanningCycleComplet!$C$20:$F$50,3,FALSE),0)+IFERROR(VLOOKUP(A149,PlanningCycleComplet!$I$20:$L$50,3,FALSE),0)+IFERROR(VLOOKUP(A149,PlanningCycleComplet!$O$20:$R$50,3,FALSE),0)+IFERROR(VLOOKUP(A149,PlanningCycleComplet!$U$20:$X$50,3,FALSE),0)</f>
        <v>0</v>
      </c>
      <c r="J149" s="64">
        <f t="shared" si="19"/>
        <v>2</v>
      </c>
      <c r="K149" s="65">
        <f t="shared" si="20"/>
        <v>0</v>
      </c>
    </row>
    <row r="150" spans="1:11" x14ac:dyDescent="0.25">
      <c r="A150" s="69">
        <f t="shared" si="24"/>
        <v>45668</v>
      </c>
      <c r="B150" s="63" t="str">
        <f>INDEX('Vacances scolaires'!$B$2:$D$10000,MATCH(A150,'Vacances scolaires'!$A$2:$A$10000,0),MATCH(PlanningCycleComplet!$CD$5,'Vacances scolaires'!$B$1:$D$1,0))</f>
        <v>N</v>
      </c>
      <c r="C150" s="63" t="str">
        <f t="shared" si="21"/>
        <v>N</v>
      </c>
      <c r="D150" s="63" t="str">
        <f t="shared" si="22"/>
        <v/>
      </c>
      <c r="E150" s="63">
        <f t="shared" si="23"/>
        <v>2</v>
      </c>
      <c r="F150" s="72">
        <f>IFERROR(VLOOKUP(A150,PlanningCycleComplet!$C$20:$F$50,3,FALSE),0)+IFERROR(VLOOKUP(A150,PlanningCycleComplet!$I$20:$L$50,3,FALSE),0)+IFERROR(VLOOKUP(A150,PlanningCycleComplet!$O$20:$R$50,3,FALSE),0)+IFERROR(VLOOKUP(A150,PlanningCycleComplet!$U$20:$X$50,3,FALSE),0)</f>
        <v>0</v>
      </c>
      <c r="J150" s="64">
        <f t="shared" si="19"/>
        <v>2</v>
      </c>
      <c r="K150" s="65">
        <f t="shared" si="20"/>
        <v>0</v>
      </c>
    </row>
    <row r="151" spans="1:11" x14ac:dyDescent="0.25">
      <c r="A151" s="69">
        <f t="shared" si="24"/>
        <v>45669</v>
      </c>
      <c r="B151" s="63" t="str">
        <f>INDEX('Vacances scolaires'!$B$2:$D$10000,MATCH(A151,'Vacances scolaires'!$A$2:$A$10000,0),MATCH(PlanningCycleComplet!$CD$5,'Vacances scolaires'!$B$1:$D$1,0))</f>
        <v>N</v>
      </c>
      <c r="C151" s="63" t="str">
        <f t="shared" si="21"/>
        <v>N</v>
      </c>
      <c r="D151" s="63" t="str">
        <f t="shared" si="22"/>
        <v/>
      </c>
      <c r="E151" s="63">
        <f t="shared" si="23"/>
        <v>2</v>
      </c>
      <c r="F151" s="72">
        <f>IFERROR(VLOOKUP(A151,PlanningCycleComplet!$C$20:$F$50,3,FALSE),0)+IFERROR(VLOOKUP(A151,PlanningCycleComplet!$I$20:$L$50,3,FALSE),0)+IFERROR(VLOOKUP(A151,PlanningCycleComplet!$O$20:$R$50,3,FALSE),0)+IFERROR(VLOOKUP(A151,PlanningCycleComplet!$U$20:$X$50,3,FALSE),0)</f>
        <v>0</v>
      </c>
      <c r="J151" s="64" t="str">
        <f t="shared" si="19"/>
        <v>2D</v>
      </c>
      <c r="K151" s="65">
        <f t="shared" si="20"/>
        <v>0</v>
      </c>
    </row>
    <row r="152" spans="1:11" x14ac:dyDescent="0.25">
      <c r="A152" s="69">
        <f t="shared" si="24"/>
        <v>45670</v>
      </c>
      <c r="B152" s="63" t="str">
        <f>INDEX('Vacances scolaires'!$B$2:$D$10000,MATCH(A152,'Vacances scolaires'!$A$2:$A$10000,0),MATCH(PlanningCycleComplet!$CD$5,'Vacances scolaires'!$B$1:$D$1,0))</f>
        <v>N</v>
      </c>
      <c r="C152" s="63" t="str">
        <f t="shared" si="21"/>
        <v>N</v>
      </c>
      <c r="D152" s="63" t="str">
        <f t="shared" si="22"/>
        <v/>
      </c>
      <c r="E152" s="63">
        <f t="shared" si="23"/>
        <v>3</v>
      </c>
      <c r="F152" s="72">
        <f>IFERROR(VLOOKUP(A152,PlanningCycleComplet!$C$20:$F$50,3,FALSE),0)+IFERROR(VLOOKUP(A152,PlanningCycleComplet!$I$20:$L$50,3,FALSE),0)+IFERROR(VLOOKUP(A152,PlanningCycleComplet!$O$20:$R$50,3,FALSE),0)+IFERROR(VLOOKUP(A152,PlanningCycleComplet!$U$20:$X$50,3,FALSE),0)</f>
        <v>0</v>
      </c>
      <c r="J152" s="64">
        <f t="shared" si="19"/>
        <v>3</v>
      </c>
      <c r="K152" s="65">
        <f t="shared" si="20"/>
        <v>0</v>
      </c>
    </row>
    <row r="153" spans="1:11" x14ac:dyDescent="0.25">
      <c r="A153" s="69">
        <f t="shared" si="24"/>
        <v>45671</v>
      </c>
      <c r="B153" s="63" t="str">
        <f>INDEX('Vacances scolaires'!$B$2:$D$10000,MATCH(A153,'Vacances scolaires'!$A$2:$A$10000,0),MATCH(PlanningCycleComplet!$CD$5,'Vacances scolaires'!$B$1:$D$1,0))</f>
        <v>N</v>
      </c>
      <c r="C153" s="63" t="str">
        <f t="shared" si="21"/>
        <v>N</v>
      </c>
      <c r="D153" s="63" t="str">
        <f t="shared" si="22"/>
        <v/>
      </c>
      <c r="E153" s="63">
        <f t="shared" si="23"/>
        <v>3</v>
      </c>
      <c r="F153" s="72">
        <f>IFERROR(VLOOKUP(A153,PlanningCycleComplet!$C$20:$F$50,3,FALSE),0)+IFERROR(VLOOKUP(A153,PlanningCycleComplet!$I$20:$L$50,3,FALSE),0)+IFERROR(VLOOKUP(A153,PlanningCycleComplet!$O$20:$R$50,3,FALSE),0)+IFERROR(VLOOKUP(A153,PlanningCycleComplet!$U$20:$X$50,3,FALSE),0)</f>
        <v>0</v>
      </c>
      <c r="J153" s="64">
        <f t="shared" si="19"/>
        <v>3</v>
      </c>
      <c r="K153" s="65">
        <f t="shared" si="20"/>
        <v>0</v>
      </c>
    </row>
    <row r="154" spans="1:11" x14ac:dyDescent="0.25">
      <c r="A154" s="69">
        <f t="shared" si="24"/>
        <v>45672</v>
      </c>
      <c r="B154" s="63" t="str">
        <f>INDEX('Vacances scolaires'!$B$2:$D$10000,MATCH(A154,'Vacances scolaires'!$A$2:$A$10000,0),MATCH(PlanningCycleComplet!$CD$5,'Vacances scolaires'!$B$1:$D$1,0))</f>
        <v>N</v>
      </c>
      <c r="C154" s="63" t="str">
        <f t="shared" si="21"/>
        <v>N</v>
      </c>
      <c r="D154" s="63" t="str">
        <f t="shared" si="22"/>
        <v/>
      </c>
      <c r="E154" s="63">
        <f t="shared" si="23"/>
        <v>3</v>
      </c>
      <c r="F154" s="72">
        <f>IFERROR(VLOOKUP(A154,PlanningCycleComplet!$C$20:$F$50,3,FALSE),0)+IFERROR(VLOOKUP(A154,PlanningCycleComplet!$I$20:$L$50,3,FALSE),0)+IFERROR(VLOOKUP(A154,PlanningCycleComplet!$O$20:$R$50,3,FALSE),0)+IFERROR(VLOOKUP(A154,PlanningCycleComplet!$U$20:$X$50,3,FALSE),0)</f>
        <v>0</v>
      </c>
      <c r="J154" s="64">
        <f t="shared" si="19"/>
        <v>3</v>
      </c>
      <c r="K154" s="65">
        <f t="shared" si="20"/>
        <v>0</v>
      </c>
    </row>
    <row r="155" spans="1:11" x14ac:dyDescent="0.25">
      <c r="A155" s="69">
        <f t="shared" si="24"/>
        <v>45673</v>
      </c>
      <c r="B155" s="63" t="str">
        <f>INDEX('Vacances scolaires'!$B$2:$D$10000,MATCH(A155,'Vacances scolaires'!$A$2:$A$10000,0),MATCH(PlanningCycleComplet!$CD$5,'Vacances scolaires'!$B$1:$D$1,0))</f>
        <v>N</v>
      </c>
      <c r="C155" s="63" t="str">
        <f t="shared" si="21"/>
        <v>N</v>
      </c>
      <c r="D155" s="63" t="str">
        <f t="shared" si="22"/>
        <v/>
      </c>
      <c r="E155" s="63">
        <f t="shared" si="23"/>
        <v>3</v>
      </c>
      <c r="F155" s="72">
        <f>IFERROR(VLOOKUP(A155,PlanningCycleComplet!$C$20:$F$50,3,FALSE),0)+IFERROR(VLOOKUP(A155,PlanningCycleComplet!$I$20:$L$50,3,FALSE),0)+IFERROR(VLOOKUP(A155,PlanningCycleComplet!$O$20:$R$50,3,FALSE),0)+IFERROR(VLOOKUP(A155,PlanningCycleComplet!$U$20:$X$50,3,FALSE),0)</f>
        <v>0</v>
      </c>
      <c r="J155" s="64">
        <f t="shared" si="19"/>
        <v>3</v>
      </c>
      <c r="K155" s="65">
        <f t="shared" si="20"/>
        <v>0</v>
      </c>
    </row>
    <row r="156" spans="1:11" x14ac:dyDescent="0.25">
      <c r="A156" s="69">
        <f t="shared" si="24"/>
        <v>45674</v>
      </c>
      <c r="B156" s="63" t="str">
        <f>INDEX('Vacances scolaires'!$B$2:$D$10000,MATCH(A156,'Vacances scolaires'!$A$2:$A$10000,0),MATCH(PlanningCycleComplet!$CD$5,'Vacances scolaires'!$B$1:$D$1,0))</f>
        <v>N</v>
      </c>
      <c r="C156" s="63" t="str">
        <f t="shared" si="21"/>
        <v>N</v>
      </c>
      <c r="D156" s="63" t="str">
        <f t="shared" si="22"/>
        <v/>
      </c>
      <c r="E156" s="63">
        <f t="shared" si="23"/>
        <v>3</v>
      </c>
      <c r="F156" s="72">
        <f>IFERROR(VLOOKUP(A156,PlanningCycleComplet!$C$20:$F$50,3,FALSE),0)+IFERROR(VLOOKUP(A156,PlanningCycleComplet!$I$20:$L$50,3,FALSE),0)+IFERROR(VLOOKUP(A156,PlanningCycleComplet!$O$20:$R$50,3,FALSE),0)+IFERROR(VLOOKUP(A156,PlanningCycleComplet!$U$20:$X$50,3,FALSE),0)</f>
        <v>0</v>
      </c>
      <c r="J156" s="64">
        <f t="shared" si="19"/>
        <v>3</v>
      </c>
      <c r="K156" s="65">
        <f t="shared" si="20"/>
        <v>0</v>
      </c>
    </row>
    <row r="157" spans="1:11" x14ac:dyDescent="0.25">
      <c r="A157" s="69">
        <f t="shared" si="24"/>
        <v>45675</v>
      </c>
      <c r="B157" s="63" t="str">
        <f>INDEX('Vacances scolaires'!$B$2:$D$10000,MATCH(A157,'Vacances scolaires'!$A$2:$A$10000,0),MATCH(PlanningCycleComplet!$CD$5,'Vacances scolaires'!$B$1:$D$1,0))</f>
        <v>N</v>
      </c>
      <c r="C157" s="63" t="str">
        <f t="shared" si="21"/>
        <v>N</v>
      </c>
      <c r="D157" s="63" t="str">
        <f t="shared" si="22"/>
        <v/>
      </c>
      <c r="E157" s="63">
        <f t="shared" si="23"/>
        <v>3</v>
      </c>
      <c r="F157" s="72">
        <f>IFERROR(VLOOKUP(A157,PlanningCycleComplet!$C$20:$F$50,3,FALSE),0)+IFERROR(VLOOKUP(A157,PlanningCycleComplet!$I$20:$L$50,3,FALSE),0)+IFERROR(VLOOKUP(A157,PlanningCycleComplet!$O$20:$R$50,3,FALSE),0)+IFERROR(VLOOKUP(A157,PlanningCycleComplet!$U$20:$X$50,3,FALSE),0)</f>
        <v>0</v>
      </c>
      <c r="J157" s="64">
        <f t="shared" ref="J157:J220" si="25">IF(E157&lt;&gt;E158,E157&amp;"D",E157)</f>
        <v>3</v>
      </c>
      <c r="K157" s="65">
        <f t="shared" si="20"/>
        <v>0</v>
      </c>
    </row>
    <row r="158" spans="1:11" x14ac:dyDescent="0.25">
      <c r="A158" s="69">
        <f t="shared" si="24"/>
        <v>45676</v>
      </c>
      <c r="B158" s="63" t="str">
        <f>INDEX('Vacances scolaires'!$B$2:$D$10000,MATCH(A158,'Vacances scolaires'!$A$2:$A$10000,0),MATCH(PlanningCycleComplet!$CD$5,'Vacances scolaires'!$B$1:$D$1,0))</f>
        <v>N</v>
      </c>
      <c r="C158" s="63" t="str">
        <f t="shared" si="21"/>
        <v>N</v>
      </c>
      <c r="D158" s="63" t="str">
        <f t="shared" si="22"/>
        <v/>
      </c>
      <c r="E158" s="63">
        <f t="shared" si="23"/>
        <v>3</v>
      </c>
      <c r="F158" s="72">
        <f>IFERROR(VLOOKUP(A158,PlanningCycleComplet!$C$20:$F$50,3,FALSE),0)+IFERROR(VLOOKUP(A158,PlanningCycleComplet!$I$20:$L$50,3,FALSE),0)+IFERROR(VLOOKUP(A158,PlanningCycleComplet!$O$20:$R$50,3,FALSE),0)+IFERROR(VLOOKUP(A158,PlanningCycleComplet!$U$20:$X$50,3,FALSE),0)</f>
        <v>0</v>
      </c>
      <c r="J158" s="64" t="str">
        <f t="shared" si="25"/>
        <v>3D</v>
      </c>
      <c r="K158" s="65">
        <f t="shared" si="20"/>
        <v>0</v>
      </c>
    </row>
    <row r="159" spans="1:11" x14ac:dyDescent="0.25">
      <c r="A159" s="69">
        <f t="shared" si="24"/>
        <v>45677</v>
      </c>
      <c r="B159" s="63" t="str">
        <f>INDEX('Vacances scolaires'!$B$2:$D$10000,MATCH(A159,'Vacances scolaires'!$A$2:$A$10000,0),MATCH(PlanningCycleComplet!$CD$5,'Vacances scolaires'!$B$1:$D$1,0))</f>
        <v>N</v>
      </c>
      <c r="C159" s="63" t="str">
        <f t="shared" si="21"/>
        <v>N</v>
      </c>
      <c r="D159" s="63" t="str">
        <f t="shared" si="22"/>
        <v/>
      </c>
      <c r="E159" s="63">
        <f t="shared" si="23"/>
        <v>4</v>
      </c>
      <c r="F159" s="72">
        <f>IFERROR(VLOOKUP(A159,PlanningCycleComplet!$C$20:$F$50,3,FALSE),0)+IFERROR(VLOOKUP(A159,PlanningCycleComplet!$I$20:$L$50,3,FALSE),0)+IFERROR(VLOOKUP(A159,PlanningCycleComplet!$O$20:$R$50,3,FALSE),0)+IFERROR(VLOOKUP(A159,PlanningCycleComplet!$U$20:$X$50,3,FALSE),0)</f>
        <v>0</v>
      </c>
      <c r="J159" s="64">
        <f t="shared" si="25"/>
        <v>4</v>
      </c>
      <c r="K159" s="65">
        <f t="shared" si="20"/>
        <v>0</v>
      </c>
    </row>
    <row r="160" spans="1:11" x14ac:dyDescent="0.25">
      <c r="A160" s="69">
        <f t="shared" si="24"/>
        <v>45678</v>
      </c>
      <c r="B160" s="63" t="str">
        <f>INDEX('Vacances scolaires'!$B$2:$D$10000,MATCH(A160,'Vacances scolaires'!$A$2:$A$10000,0),MATCH(PlanningCycleComplet!$CD$5,'Vacances scolaires'!$B$1:$D$1,0))</f>
        <v>N</v>
      </c>
      <c r="C160" s="63" t="str">
        <f t="shared" si="21"/>
        <v>N</v>
      </c>
      <c r="D160" s="63" t="str">
        <f t="shared" si="22"/>
        <v/>
      </c>
      <c r="E160" s="63">
        <f t="shared" si="23"/>
        <v>4</v>
      </c>
      <c r="F160" s="72">
        <f>IFERROR(VLOOKUP(A160,PlanningCycleComplet!$C$20:$F$50,3,FALSE),0)+IFERROR(VLOOKUP(A160,PlanningCycleComplet!$I$20:$L$50,3,FALSE),0)+IFERROR(VLOOKUP(A160,PlanningCycleComplet!$O$20:$R$50,3,FALSE),0)+IFERROR(VLOOKUP(A160,PlanningCycleComplet!$U$20:$X$50,3,FALSE),0)</f>
        <v>0</v>
      </c>
      <c r="J160" s="64">
        <f t="shared" si="25"/>
        <v>4</v>
      </c>
      <c r="K160" s="65">
        <f t="shared" si="20"/>
        <v>0</v>
      </c>
    </row>
    <row r="161" spans="1:11" x14ac:dyDescent="0.25">
      <c r="A161" s="69">
        <f t="shared" si="24"/>
        <v>45679</v>
      </c>
      <c r="B161" s="63" t="str">
        <f>INDEX('Vacances scolaires'!$B$2:$D$10000,MATCH(A161,'Vacances scolaires'!$A$2:$A$10000,0),MATCH(PlanningCycleComplet!$CD$5,'Vacances scolaires'!$B$1:$D$1,0))</f>
        <v>N</v>
      </c>
      <c r="C161" s="63" t="str">
        <f t="shared" si="21"/>
        <v>N</v>
      </c>
      <c r="D161" s="63" t="str">
        <f t="shared" si="22"/>
        <v/>
      </c>
      <c r="E161" s="63">
        <f t="shared" si="23"/>
        <v>4</v>
      </c>
      <c r="F161" s="72">
        <f>IFERROR(VLOOKUP(A161,PlanningCycleComplet!$C$20:$F$50,3,FALSE),0)+IFERROR(VLOOKUP(A161,PlanningCycleComplet!$I$20:$L$50,3,FALSE),0)+IFERROR(VLOOKUP(A161,PlanningCycleComplet!$O$20:$R$50,3,FALSE),0)+IFERROR(VLOOKUP(A161,PlanningCycleComplet!$U$20:$X$50,3,FALSE),0)</f>
        <v>0</v>
      </c>
      <c r="J161" s="64">
        <f t="shared" si="25"/>
        <v>4</v>
      </c>
      <c r="K161" s="65">
        <f t="shared" si="20"/>
        <v>0</v>
      </c>
    </row>
    <row r="162" spans="1:11" x14ac:dyDescent="0.25">
      <c r="A162" s="69">
        <f t="shared" si="24"/>
        <v>45680</v>
      </c>
      <c r="B162" s="63" t="str">
        <f>INDEX('Vacances scolaires'!$B$2:$D$10000,MATCH(A162,'Vacances scolaires'!$A$2:$A$10000,0),MATCH(PlanningCycleComplet!$CD$5,'Vacances scolaires'!$B$1:$D$1,0))</f>
        <v>N</v>
      </c>
      <c r="C162" s="63" t="str">
        <f t="shared" si="21"/>
        <v>N</v>
      </c>
      <c r="D162" s="63" t="str">
        <f t="shared" si="22"/>
        <v/>
      </c>
      <c r="E162" s="63">
        <f t="shared" si="23"/>
        <v>4</v>
      </c>
      <c r="F162" s="72">
        <f>IFERROR(VLOOKUP(A162,PlanningCycleComplet!$C$20:$F$50,3,FALSE),0)+IFERROR(VLOOKUP(A162,PlanningCycleComplet!$I$20:$L$50,3,FALSE),0)+IFERROR(VLOOKUP(A162,PlanningCycleComplet!$O$20:$R$50,3,FALSE),0)+IFERROR(VLOOKUP(A162,PlanningCycleComplet!$U$20:$X$50,3,FALSE),0)</f>
        <v>0</v>
      </c>
      <c r="J162" s="64">
        <f t="shared" si="25"/>
        <v>4</v>
      </c>
      <c r="K162" s="65">
        <f t="shared" si="20"/>
        <v>0</v>
      </c>
    </row>
    <row r="163" spans="1:11" x14ac:dyDescent="0.25">
      <c r="A163" s="69">
        <f t="shared" si="24"/>
        <v>45681</v>
      </c>
      <c r="B163" s="63" t="str">
        <f>INDEX('Vacances scolaires'!$B$2:$D$10000,MATCH(A163,'Vacances scolaires'!$A$2:$A$10000,0),MATCH(PlanningCycleComplet!$CD$5,'Vacances scolaires'!$B$1:$D$1,0))</f>
        <v>N</v>
      </c>
      <c r="C163" s="63" t="str">
        <f t="shared" si="21"/>
        <v>N</v>
      </c>
      <c r="D163" s="63" t="str">
        <f t="shared" si="22"/>
        <v/>
      </c>
      <c r="E163" s="63">
        <f t="shared" si="23"/>
        <v>4</v>
      </c>
      <c r="F163" s="72">
        <f>IFERROR(VLOOKUP(A163,PlanningCycleComplet!$C$20:$F$50,3,FALSE),0)+IFERROR(VLOOKUP(A163,PlanningCycleComplet!$I$20:$L$50,3,FALSE),0)+IFERROR(VLOOKUP(A163,PlanningCycleComplet!$O$20:$R$50,3,FALSE),0)+IFERROR(VLOOKUP(A163,PlanningCycleComplet!$U$20:$X$50,3,FALSE),0)</f>
        <v>0</v>
      </c>
      <c r="J163" s="64">
        <f t="shared" si="25"/>
        <v>4</v>
      </c>
      <c r="K163" s="65">
        <f t="shared" si="20"/>
        <v>0</v>
      </c>
    </row>
    <row r="164" spans="1:11" x14ac:dyDescent="0.25">
      <c r="A164" s="69">
        <f t="shared" si="24"/>
        <v>45682</v>
      </c>
      <c r="B164" s="63" t="str">
        <f>INDEX('Vacances scolaires'!$B$2:$D$10000,MATCH(A164,'Vacances scolaires'!$A$2:$A$10000,0),MATCH(PlanningCycleComplet!$CD$5,'Vacances scolaires'!$B$1:$D$1,0))</f>
        <v>N</v>
      </c>
      <c r="C164" s="63" t="str">
        <f t="shared" si="21"/>
        <v>N</v>
      </c>
      <c r="D164" s="63" t="str">
        <f t="shared" si="22"/>
        <v/>
      </c>
      <c r="E164" s="63">
        <f t="shared" si="23"/>
        <v>4</v>
      </c>
      <c r="F164" s="72">
        <f>IFERROR(VLOOKUP(A164,PlanningCycleComplet!$C$20:$F$50,3,FALSE),0)+IFERROR(VLOOKUP(A164,PlanningCycleComplet!$I$20:$L$50,3,FALSE),0)+IFERROR(VLOOKUP(A164,PlanningCycleComplet!$O$20:$R$50,3,FALSE),0)+IFERROR(VLOOKUP(A164,PlanningCycleComplet!$U$20:$X$50,3,FALSE),0)</f>
        <v>0</v>
      </c>
      <c r="J164" s="64">
        <f t="shared" si="25"/>
        <v>4</v>
      </c>
      <c r="K164" s="65">
        <f t="shared" ref="K164:K227" si="26">IF(E164=E163,F164+K163,F164)</f>
        <v>0</v>
      </c>
    </row>
    <row r="165" spans="1:11" x14ac:dyDescent="0.25">
      <c r="A165" s="69">
        <f t="shared" si="24"/>
        <v>45683</v>
      </c>
      <c r="B165" s="63" t="str">
        <f>INDEX('Vacances scolaires'!$B$2:$D$10000,MATCH(A165,'Vacances scolaires'!$A$2:$A$10000,0),MATCH(PlanningCycleComplet!$CD$5,'Vacances scolaires'!$B$1:$D$1,0))</f>
        <v>N</v>
      </c>
      <c r="C165" s="63" t="str">
        <f t="shared" si="21"/>
        <v>N</v>
      </c>
      <c r="D165" s="63" t="str">
        <f t="shared" si="22"/>
        <v/>
      </c>
      <c r="E165" s="63">
        <f t="shared" si="23"/>
        <v>4</v>
      </c>
      <c r="F165" s="72">
        <f>IFERROR(VLOOKUP(A165,PlanningCycleComplet!$C$20:$F$50,3,FALSE),0)+IFERROR(VLOOKUP(A165,PlanningCycleComplet!$I$20:$L$50,3,FALSE),0)+IFERROR(VLOOKUP(A165,PlanningCycleComplet!$O$20:$R$50,3,FALSE),0)+IFERROR(VLOOKUP(A165,PlanningCycleComplet!$U$20:$X$50,3,FALSE),0)</f>
        <v>0</v>
      </c>
      <c r="J165" s="64" t="str">
        <f t="shared" si="25"/>
        <v>4D</v>
      </c>
      <c r="K165" s="65">
        <f t="shared" si="26"/>
        <v>0</v>
      </c>
    </row>
    <row r="166" spans="1:11" x14ac:dyDescent="0.25">
      <c r="A166" s="69">
        <f t="shared" si="24"/>
        <v>45684</v>
      </c>
      <c r="B166" s="63" t="str">
        <f>INDEX('Vacances scolaires'!$B$2:$D$10000,MATCH(A166,'Vacances scolaires'!$A$2:$A$10000,0),MATCH(PlanningCycleComplet!$CD$5,'Vacances scolaires'!$B$1:$D$1,0))</f>
        <v>N</v>
      </c>
      <c r="C166" s="63" t="str">
        <f t="shared" si="21"/>
        <v>N</v>
      </c>
      <c r="D166" s="63" t="str">
        <f t="shared" si="22"/>
        <v/>
      </c>
      <c r="E166" s="63">
        <f t="shared" si="23"/>
        <v>5</v>
      </c>
      <c r="F166" s="72">
        <f>IFERROR(VLOOKUP(A166,PlanningCycleComplet!$C$20:$F$50,3,FALSE),0)+IFERROR(VLOOKUP(A166,PlanningCycleComplet!$I$20:$L$50,3,FALSE),0)+IFERROR(VLOOKUP(A166,PlanningCycleComplet!$O$20:$R$50,3,FALSE),0)+IFERROR(VLOOKUP(A166,PlanningCycleComplet!$U$20:$X$50,3,FALSE),0)</f>
        <v>0</v>
      </c>
      <c r="J166" s="64">
        <f t="shared" si="25"/>
        <v>5</v>
      </c>
      <c r="K166" s="65">
        <f t="shared" si="26"/>
        <v>0</v>
      </c>
    </row>
    <row r="167" spans="1:11" x14ac:dyDescent="0.25">
      <c r="A167" s="69">
        <f t="shared" si="24"/>
        <v>45685</v>
      </c>
      <c r="B167" s="63" t="str">
        <f>INDEX('Vacances scolaires'!$B$2:$D$10000,MATCH(A167,'Vacances scolaires'!$A$2:$A$10000,0),MATCH(PlanningCycleComplet!$CD$5,'Vacances scolaires'!$B$1:$D$1,0))</f>
        <v>N</v>
      </c>
      <c r="C167" s="63" t="str">
        <f t="shared" si="21"/>
        <v>N</v>
      </c>
      <c r="D167" s="63" t="str">
        <f t="shared" si="22"/>
        <v/>
      </c>
      <c r="E167" s="63">
        <f t="shared" si="23"/>
        <v>5</v>
      </c>
      <c r="F167" s="72">
        <f>IFERROR(VLOOKUP(A167,PlanningCycleComplet!$C$20:$F$50,3,FALSE),0)+IFERROR(VLOOKUP(A167,PlanningCycleComplet!$I$20:$L$50,3,FALSE),0)+IFERROR(VLOOKUP(A167,PlanningCycleComplet!$O$20:$R$50,3,FALSE),0)+IFERROR(VLOOKUP(A167,PlanningCycleComplet!$U$20:$X$50,3,FALSE),0)</f>
        <v>0</v>
      </c>
      <c r="J167" s="64">
        <f t="shared" si="25"/>
        <v>5</v>
      </c>
      <c r="K167" s="65">
        <f t="shared" si="26"/>
        <v>0</v>
      </c>
    </row>
    <row r="168" spans="1:11" x14ac:dyDescent="0.25">
      <c r="A168" s="69">
        <f t="shared" si="24"/>
        <v>45686</v>
      </c>
      <c r="B168" s="63" t="str">
        <f>INDEX('Vacances scolaires'!$B$2:$D$10000,MATCH(A168,'Vacances scolaires'!$A$2:$A$10000,0),MATCH(PlanningCycleComplet!$CD$5,'Vacances scolaires'!$B$1:$D$1,0))</f>
        <v>N</v>
      </c>
      <c r="C168" s="63" t="str">
        <f t="shared" si="21"/>
        <v>N</v>
      </c>
      <c r="D168" s="63" t="str">
        <f t="shared" si="22"/>
        <v/>
      </c>
      <c r="E168" s="63">
        <f t="shared" si="23"/>
        <v>5</v>
      </c>
      <c r="F168" s="72">
        <f>IFERROR(VLOOKUP(A168,PlanningCycleComplet!$C$20:$F$50,3,FALSE),0)+IFERROR(VLOOKUP(A168,PlanningCycleComplet!$I$20:$L$50,3,FALSE),0)+IFERROR(VLOOKUP(A168,PlanningCycleComplet!$O$20:$R$50,3,FALSE),0)+IFERROR(VLOOKUP(A168,PlanningCycleComplet!$U$20:$X$50,3,FALSE),0)</f>
        <v>0</v>
      </c>
      <c r="J168" s="64">
        <f t="shared" si="25"/>
        <v>5</v>
      </c>
      <c r="K168" s="65">
        <f t="shared" si="26"/>
        <v>0</v>
      </c>
    </row>
    <row r="169" spans="1:11" x14ac:dyDescent="0.25">
      <c r="A169" s="69">
        <f t="shared" si="24"/>
        <v>45687</v>
      </c>
      <c r="B169" s="63" t="str">
        <f>INDEX('Vacances scolaires'!$B$2:$D$10000,MATCH(A169,'Vacances scolaires'!$A$2:$A$10000,0),MATCH(PlanningCycleComplet!$CD$5,'Vacances scolaires'!$B$1:$D$1,0))</f>
        <v>N</v>
      </c>
      <c r="C169" s="63" t="str">
        <f t="shared" si="21"/>
        <v>N</v>
      </c>
      <c r="D169" s="63" t="str">
        <f t="shared" si="22"/>
        <v/>
      </c>
      <c r="E169" s="63">
        <f t="shared" si="23"/>
        <v>5</v>
      </c>
      <c r="F169" s="72">
        <f>IFERROR(VLOOKUP(A169,PlanningCycleComplet!$C$20:$F$50,3,FALSE),0)+IFERROR(VLOOKUP(A169,PlanningCycleComplet!$I$20:$L$50,3,FALSE),0)+IFERROR(VLOOKUP(A169,PlanningCycleComplet!$O$20:$R$50,3,FALSE),0)+IFERROR(VLOOKUP(A169,PlanningCycleComplet!$U$20:$X$50,3,FALSE),0)</f>
        <v>0</v>
      </c>
      <c r="J169" s="64">
        <f t="shared" si="25"/>
        <v>5</v>
      </c>
      <c r="K169" s="65">
        <f t="shared" si="26"/>
        <v>0</v>
      </c>
    </row>
    <row r="170" spans="1:11" x14ac:dyDescent="0.25">
      <c r="A170" s="69">
        <f t="shared" si="24"/>
        <v>45688</v>
      </c>
      <c r="B170" s="63" t="str">
        <f>INDEX('Vacances scolaires'!$B$2:$D$10000,MATCH(A170,'Vacances scolaires'!$A$2:$A$10000,0),MATCH(PlanningCycleComplet!$CD$5,'Vacances scolaires'!$B$1:$D$1,0))</f>
        <v>N</v>
      </c>
      <c r="C170" s="63" t="str">
        <f t="shared" si="21"/>
        <v>N</v>
      </c>
      <c r="D170" s="63" t="str">
        <f t="shared" si="22"/>
        <v/>
      </c>
      <c r="E170" s="63">
        <f t="shared" si="23"/>
        <v>5</v>
      </c>
      <c r="F170" s="72">
        <f>IFERROR(VLOOKUP(A170,PlanningCycleComplet!$C$20:$F$50,3,FALSE),0)+IFERROR(VLOOKUP(A170,PlanningCycleComplet!$I$20:$L$50,3,FALSE),0)+IFERROR(VLOOKUP(A170,PlanningCycleComplet!$O$20:$R$50,3,FALSE),0)+IFERROR(VLOOKUP(A170,PlanningCycleComplet!$U$20:$X$50,3,FALSE),0)</f>
        <v>0</v>
      </c>
      <c r="J170" s="64">
        <f t="shared" si="25"/>
        <v>5</v>
      </c>
      <c r="K170" s="65">
        <f t="shared" si="26"/>
        <v>0</v>
      </c>
    </row>
    <row r="171" spans="1:11" x14ac:dyDescent="0.25">
      <c r="A171" s="69">
        <f t="shared" si="24"/>
        <v>45689</v>
      </c>
      <c r="B171" s="63" t="str">
        <f>INDEX('Vacances scolaires'!$B$2:$D$10000,MATCH(A171,'Vacances scolaires'!$A$2:$A$10000,0),MATCH(PlanningCycleComplet!$CD$5,'Vacances scolaires'!$B$1:$D$1,0))</f>
        <v>N</v>
      </c>
      <c r="C171" s="63" t="str">
        <f t="shared" si="21"/>
        <v>N</v>
      </c>
      <c r="D171" s="63" t="str">
        <f t="shared" si="22"/>
        <v/>
      </c>
      <c r="E171" s="63">
        <f t="shared" si="23"/>
        <v>5</v>
      </c>
      <c r="F171" s="72">
        <f>IFERROR(VLOOKUP(A171,PlanningCycleComplet!$C$20:$F$50,3,FALSE),0)+IFERROR(VLOOKUP(A171,PlanningCycleComplet!$I$20:$L$50,3,FALSE),0)+IFERROR(VLOOKUP(A171,PlanningCycleComplet!$O$20:$R$50,3,FALSE),0)+IFERROR(VLOOKUP(A171,PlanningCycleComplet!$U$20:$X$50,3,FALSE),0)</f>
        <v>0</v>
      </c>
      <c r="J171" s="64">
        <f t="shared" si="25"/>
        <v>5</v>
      </c>
      <c r="K171" s="65">
        <f t="shared" si="26"/>
        <v>0</v>
      </c>
    </row>
    <row r="172" spans="1:11" x14ac:dyDescent="0.25">
      <c r="A172" s="69">
        <f t="shared" si="24"/>
        <v>45690</v>
      </c>
      <c r="B172" s="63" t="str">
        <f>INDEX('Vacances scolaires'!$B$2:$D$10000,MATCH(A172,'Vacances scolaires'!$A$2:$A$10000,0),MATCH(PlanningCycleComplet!$CD$5,'Vacances scolaires'!$B$1:$D$1,0))</f>
        <v>N</v>
      </c>
      <c r="C172" s="63" t="str">
        <f t="shared" si="21"/>
        <v>N</v>
      </c>
      <c r="D172" s="63" t="str">
        <f t="shared" si="22"/>
        <v/>
      </c>
      <c r="E172" s="63">
        <f t="shared" si="23"/>
        <v>5</v>
      </c>
      <c r="F172" s="72">
        <f>IFERROR(VLOOKUP(A172,PlanningCycleComplet!$C$20:$F$50,3,FALSE),0)+IFERROR(VLOOKUP(A172,PlanningCycleComplet!$I$20:$L$50,3,FALSE),0)+IFERROR(VLOOKUP(A172,PlanningCycleComplet!$O$20:$R$50,3,FALSE),0)+IFERROR(VLOOKUP(A172,PlanningCycleComplet!$U$20:$X$50,3,FALSE),0)</f>
        <v>0</v>
      </c>
      <c r="J172" s="64" t="str">
        <f t="shared" si="25"/>
        <v>5D</v>
      </c>
      <c r="K172" s="65">
        <f t="shared" si="26"/>
        <v>0</v>
      </c>
    </row>
    <row r="173" spans="1:11" x14ac:dyDescent="0.25">
      <c r="A173" s="69">
        <f t="shared" si="24"/>
        <v>45691</v>
      </c>
      <c r="B173" s="63" t="str">
        <f>INDEX('Vacances scolaires'!$B$2:$D$10000,MATCH(A173,'Vacances scolaires'!$A$2:$A$10000,0),MATCH(PlanningCycleComplet!$CD$5,'Vacances scolaires'!$B$1:$D$1,0))</f>
        <v>N</v>
      </c>
      <c r="C173" s="63" t="str">
        <f t="shared" si="21"/>
        <v>N</v>
      </c>
      <c r="D173" s="63" t="str">
        <f t="shared" si="22"/>
        <v/>
      </c>
      <c r="E173" s="63">
        <f t="shared" si="23"/>
        <v>6</v>
      </c>
      <c r="F173" s="72">
        <f>IFERROR(VLOOKUP(A173,PlanningCycleComplet!$C$20:$F$50,3,FALSE),0)+IFERROR(VLOOKUP(A173,PlanningCycleComplet!$I$20:$L$50,3,FALSE),0)+IFERROR(VLOOKUP(A173,PlanningCycleComplet!$O$20:$R$50,3,FALSE),0)+IFERROR(VLOOKUP(A173,PlanningCycleComplet!$U$20:$X$50,3,FALSE),0)</f>
        <v>0</v>
      </c>
      <c r="J173" s="64">
        <f t="shared" si="25"/>
        <v>6</v>
      </c>
      <c r="K173" s="65">
        <f t="shared" si="26"/>
        <v>0</v>
      </c>
    </row>
    <row r="174" spans="1:11" x14ac:dyDescent="0.25">
      <c r="A174" s="69">
        <f t="shared" si="24"/>
        <v>45692</v>
      </c>
      <c r="B174" s="63" t="str">
        <f>INDEX('Vacances scolaires'!$B$2:$D$10000,MATCH(A174,'Vacances scolaires'!$A$2:$A$10000,0),MATCH(PlanningCycleComplet!$CD$5,'Vacances scolaires'!$B$1:$D$1,0))</f>
        <v>N</v>
      </c>
      <c r="C174" s="63" t="str">
        <f t="shared" si="21"/>
        <v>N</v>
      </c>
      <c r="D174" s="63" t="str">
        <f t="shared" si="22"/>
        <v/>
      </c>
      <c r="E174" s="63">
        <f t="shared" si="23"/>
        <v>6</v>
      </c>
      <c r="F174" s="72">
        <f>IFERROR(VLOOKUP(A174,PlanningCycleComplet!$C$20:$F$50,3,FALSE),0)+IFERROR(VLOOKUP(A174,PlanningCycleComplet!$I$20:$L$50,3,FALSE),0)+IFERROR(VLOOKUP(A174,PlanningCycleComplet!$O$20:$R$50,3,FALSE),0)+IFERROR(VLOOKUP(A174,PlanningCycleComplet!$U$20:$X$50,3,FALSE),0)</f>
        <v>0</v>
      </c>
      <c r="J174" s="64">
        <f t="shared" si="25"/>
        <v>6</v>
      </c>
      <c r="K174" s="65">
        <f t="shared" si="26"/>
        <v>0</v>
      </c>
    </row>
    <row r="175" spans="1:11" x14ac:dyDescent="0.25">
      <c r="A175" s="69">
        <f t="shared" si="24"/>
        <v>45693</v>
      </c>
      <c r="B175" s="63" t="str">
        <f>INDEX('Vacances scolaires'!$B$2:$D$10000,MATCH(A175,'Vacances scolaires'!$A$2:$A$10000,0),MATCH(PlanningCycleComplet!$CD$5,'Vacances scolaires'!$B$1:$D$1,0))</f>
        <v>N</v>
      </c>
      <c r="C175" s="63" t="str">
        <f t="shared" si="21"/>
        <v>N</v>
      </c>
      <c r="D175" s="63" t="str">
        <f t="shared" si="22"/>
        <v/>
      </c>
      <c r="E175" s="63">
        <f t="shared" si="23"/>
        <v>6</v>
      </c>
      <c r="F175" s="72">
        <f>IFERROR(VLOOKUP(A175,PlanningCycleComplet!$C$20:$F$50,3,FALSE),0)+IFERROR(VLOOKUP(A175,PlanningCycleComplet!$I$20:$L$50,3,FALSE),0)+IFERROR(VLOOKUP(A175,PlanningCycleComplet!$O$20:$R$50,3,FALSE),0)+IFERROR(VLOOKUP(A175,PlanningCycleComplet!$U$20:$X$50,3,FALSE),0)</f>
        <v>0</v>
      </c>
      <c r="J175" s="64">
        <f t="shared" si="25"/>
        <v>6</v>
      </c>
      <c r="K175" s="65">
        <f t="shared" si="26"/>
        <v>0</v>
      </c>
    </row>
    <row r="176" spans="1:11" x14ac:dyDescent="0.25">
      <c r="A176" s="69">
        <f t="shared" si="24"/>
        <v>45694</v>
      </c>
      <c r="B176" s="63" t="str">
        <f>INDEX('Vacances scolaires'!$B$2:$D$10000,MATCH(A176,'Vacances scolaires'!$A$2:$A$10000,0),MATCH(PlanningCycleComplet!$CD$5,'Vacances scolaires'!$B$1:$D$1,0))</f>
        <v>N</v>
      </c>
      <c r="C176" s="63" t="str">
        <f t="shared" si="21"/>
        <v>N</v>
      </c>
      <c r="D176" s="63" t="str">
        <f t="shared" si="22"/>
        <v/>
      </c>
      <c r="E176" s="63">
        <f t="shared" si="23"/>
        <v>6</v>
      </c>
      <c r="F176" s="72">
        <f>IFERROR(VLOOKUP(A176,PlanningCycleComplet!$C$20:$F$50,3,FALSE),0)+IFERROR(VLOOKUP(A176,PlanningCycleComplet!$I$20:$L$50,3,FALSE),0)+IFERROR(VLOOKUP(A176,PlanningCycleComplet!$O$20:$R$50,3,FALSE),0)+IFERROR(VLOOKUP(A176,PlanningCycleComplet!$U$20:$X$50,3,FALSE),0)</f>
        <v>0</v>
      </c>
      <c r="J176" s="64">
        <f t="shared" si="25"/>
        <v>6</v>
      </c>
      <c r="K176" s="65">
        <f t="shared" si="26"/>
        <v>0</v>
      </c>
    </row>
    <row r="177" spans="1:11" x14ac:dyDescent="0.25">
      <c r="A177" s="69">
        <f t="shared" si="24"/>
        <v>45695</v>
      </c>
      <c r="B177" s="63" t="str">
        <f>INDEX('Vacances scolaires'!$B$2:$D$10000,MATCH(A177,'Vacances scolaires'!$A$2:$A$10000,0),MATCH(PlanningCycleComplet!$CD$5,'Vacances scolaires'!$B$1:$D$1,0))</f>
        <v>N</v>
      </c>
      <c r="C177" s="63" t="str">
        <f t="shared" si="21"/>
        <v>N</v>
      </c>
      <c r="D177" s="63" t="str">
        <f t="shared" si="22"/>
        <v/>
      </c>
      <c r="E177" s="63">
        <f t="shared" si="23"/>
        <v>6</v>
      </c>
      <c r="F177" s="72">
        <f>IFERROR(VLOOKUP(A177,PlanningCycleComplet!$C$20:$F$50,3,FALSE),0)+IFERROR(VLOOKUP(A177,PlanningCycleComplet!$I$20:$L$50,3,FALSE),0)+IFERROR(VLOOKUP(A177,PlanningCycleComplet!$O$20:$R$50,3,FALSE),0)+IFERROR(VLOOKUP(A177,PlanningCycleComplet!$U$20:$X$50,3,FALSE),0)</f>
        <v>0</v>
      </c>
      <c r="J177" s="64">
        <f t="shared" si="25"/>
        <v>6</v>
      </c>
      <c r="K177" s="65">
        <f t="shared" si="26"/>
        <v>0</v>
      </c>
    </row>
    <row r="178" spans="1:11" x14ac:dyDescent="0.25">
      <c r="A178" s="69">
        <f t="shared" si="24"/>
        <v>45696</v>
      </c>
      <c r="B178" s="63" t="str">
        <f>INDEX('Vacances scolaires'!$B$2:$D$10000,MATCH(A178,'Vacances scolaires'!$A$2:$A$10000,0),MATCH(PlanningCycleComplet!$CD$5,'Vacances scolaires'!$B$1:$D$1,0))</f>
        <v>N</v>
      </c>
      <c r="C178" s="63" t="str">
        <f t="shared" si="21"/>
        <v>N</v>
      </c>
      <c r="D178" s="63" t="str">
        <f t="shared" si="22"/>
        <v/>
      </c>
      <c r="E178" s="63">
        <f t="shared" si="23"/>
        <v>6</v>
      </c>
      <c r="F178" s="72">
        <f>IFERROR(VLOOKUP(A178,PlanningCycleComplet!$C$20:$F$50,3,FALSE),0)+IFERROR(VLOOKUP(A178,PlanningCycleComplet!$I$20:$L$50,3,FALSE),0)+IFERROR(VLOOKUP(A178,PlanningCycleComplet!$O$20:$R$50,3,FALSE),0)+IFERROR(VLOOKUP(A178,PlanningCycleComplet!$U$20:$X$50,3,FALSE),0)</f>
        <v>0</v>
      </c>
      <c r="J178" s="64">
        <f t="shared" si="25"/>
        <v>6</v>
      </c>
      <c r="K178" s="65">
        <f t="shared" si="26"/>
        <v>0</v>
      </c>
    </row>
    <row r="179" spans="1:11" x14ac:dyDescent="0.25">
      <c r="A179" s="69">
        <f t="shared" si="24"/>
        <v>45697</v>
      </c>
      <c r="B179" s="63" t="str">
        <f>INDEX('Vacances scolaires'!$B$2:$D$10000,MATCH(A179,'Vacances scolaires'!$A$2:$A$10000,0),MATCH(PlanningCycleComplet!$CD$5,'Vacances scolaires'!$B$1:$D$1,0))</f>
        <v>N</v>
      </c>
      <c r="C179" s="63" t="str">
        <f t="shared" si="21"/>
        <v>N</v>
      </c>
      <c r="D179" s="63" t="str">
        <f t="shared" si="22"/>
        <v/>
      </c>
      <c r="E179" s="63">
        <f t="shared" si="23"/>
        <v>6</v>
      </c>
      <c r="F179" s="72">
        <f>IFERROR(VLOOKUP(A179,PlanningCycleComplet!$C$20:$F$50,3,FALSE),0)+IFERROR(VLOOKUP(A179,PlanningCycleComplet!$I$20:$L$50,3,FALSE),0)+IFERROR(VLOOKUP(A179,PlanningCycleComplet!$O$20:$R$50,3,FALSE),0)+IFERROR(VLOOKUP(A179,PlanningCycleComplet!$U$20:$X$50,3,FALSE),0)</f>
        <v>0</v>
      </c>
      <c r="J179" s="64" t="str">
        <f t="shared" si="25"/>
        <v>6D</v>
      </c>
      <c r="K179" s="65">
        <f t="shared" si="26"/>
        <v>0</v>
      </c>
    </row>
    <row r="180" spans="1:11" x14ac:dyDescent="0.25">
      <c r="A180" s="69">
        <f t="shared" si="24"/>
        <v>45698</v>
      </c>
      <c r="B180" s="63" t="str">
        <f>INDEX('Vacances scolaires'!$B$2:$D$10000,MATCH(A180,'Vacances scolaires'!$A$2:$A$10000,0),MATCH(PlanningCycleComplet!$CD$5,'Vacances scolaires'!$B$1:$D$1,0))</f>
        <v>N</v>
      </c>
      <c r="C180" s="63" t="str">
        <f t="shared" si="21"/>
        <v>N</v>
      </c>
      <c r="D180" s="63" t="str">
        <f t="shared" si="22"/>
        <v/>
      </c>
      <c r="E180" s="63">
        <f t="shared" si="23"/>
        <v>7</v>
      </c>
      <c r="F180" s="72">
        <f>IFERROR(VLOOKUP(A180,PlanningCycleComplet!$C$20:$F$50,3,FALSE),0)+IFERROR(VLOOKUP(A180,PlanningCycleComplet!$I$20:$L$50,3,FALSE),0)+IFERROR(VLOOKUP(A180,PlanningCycleComplet!$O$20:$R$50,3,FALSE),0)+IFERROR(VLOOKUP(A180,PlanningCycleComplet!$U$20:$X$50,3,FALSE),0)</f>
        <v>0</v>
      </c>
      <c r="J180" s="64">
        <f t="shared" si="25"/>
        <v>7</v>
      </c>
      <c r="K180" s="65">
        <f t="shared" si="26"/>
        <v>0</v>
      </c>
    </row>
    <row r="181" spans="1:11" x14ac:dyDescent="0.25">
      <c r="A181" s="69">
        <f t="shared" si="24"/>
        <v>45699</v>
      </c>
      <c r="B181" s="63" t="str">
        <f>INDEX('Vacances scolaires'!$B$2:$D$10000,MATCH(A181,'Vacances scolaires'!$A$2:$A$10000,0),MATCH(PlanningCycleComplet!$CD$5,'Vacances scolaires'!$B$1:$D$1,0))</f>
        <v>N</v>
      </c>
      <c r="C181" s="63" t="str">
        <f t="shared" si="21"/>
        <v>N</v>
      </c>
      <c r="D181" s="63" t="str">
        <f t="shared" si="22"/>
        <v/>
      </c>
      <c r="E181" s="63">
        <f t="shared" si="23"/>
        <v>7</v>
      </c>
      <c r="F181" s="72">
        <f>IFERROR(VLOOKUP(A181,PlanningCycleComplet!$C$20:$F$50,3,FALSE),0)+IFERROR(VLOOKUP(A181,PlanningCycleComplet!$I$20:$L$50,3,FALSE),0)+IFERROR(VLOOKUP(A181,PlanningCycleComplet!$O$20:$R$50,3,FALSE),0)+IFERROR(VLOOKUP(A181,PlanningCycleComplet!$U$20:$X$50,3,FALSE),0)</f>
        <v>0</v>
      </c>
      <c r="J181" s="64">
        <f t="shared" si="25"/>
        <v>7</v>
      </c>
      <c r="K181" s="65">
        <f t="shared" si="26"/>
        <v>0</v>
      </c>
    </row>
    <row r="182" spans="1:11" x14ac:dyDescent="0.25">
      <c r="A182" s="69">
        <f t="shared" si="24"/>
        <v>45700</v>
      </c>
      <c r="B182" s="63" t="str">
        <f>INDEX('Vacances scolaires'!$B$2:$D$10000,MATCH(A182,'Vacances scolaires'!$A$2:$A$10000,0),MATCH(PlanningCycleComplet!$CD$5,'Vacances scolaires'!$B$1:$D$1,0))</f>
        <v>N</v>
      </c>
      <c r="C182" s="63" t="str">
        <f t="shared" si="21"/>
        <v>N</v>
      </c>
      <c r="D182" s="63" t="str">
        <f t="shared" si="22"/>
        <v/>
      </c>
      <c r="E182" s="63">
        <f t="shared" si="23"/>
        <v>7</v>
      </c>
      <c r="F182" s="72">
        <f>IFERROR(VLOOKUP(A182,PlanningCycleComplet!$C$20:$F$50,3,FALSE),0)+IFERROR(VLOOKUP(A182,PlanningCycleComplet!$I$20:$L$50,3,FALSE),0)+IFERROR(VLOOKUP(A182,PlanningCycleComplet!$O$20:$R$50,3,FALSE),0)+IFERROR(VLOOKUP(A182,PlanningCycleComplet!$U$20:$X$50,3,FALSE),0)</f>
        <v>0</v>
      </c>
      <c r="J182" s="64">
        <f t="shared" si="25"/>
        <v>7</v>
      </c>
      <c r="K182" s="65">
        <f t="shared" si="26"/>
        <v>0</v>
      </c>
    </row>
    <row r="183" spans="1:11" x14ac:dyDescent="0.25">
      <c r="A183" s="69">
        <f t="shared" si="24"/>
        <v>45701</v>
      </c>
      <c r="B183" s="63" t="str">
        <f>INDEX('Vacances scolaires'!$B$2:$D$10000,MATCH(A183,'Vacances scolaires'!$A$2:$A$10000,0),MATCH(PlanningCycleComplet!$CD$5,'Vacances scolaires'!$B$1:$D$1,0))</f>
        <v>N</v>
      </c>
      <c r="C183" s="63" t="str">
        <f t="shared" si="21"/>
        <v>N</v>
      </c>
      <c r="D183" s="63" t="str">
        <f t="shared" si="22"/>
        <v/>
      </c>
      <c r="E183" s="63">
        <f t="shared" si="23"/>
        <v>7</v>
      </c>
      <c r="F183" s="72">
        <f>IFERROR(VLOOKUP(A183,PlanningCycleComplet!$C$20:$F$50,3,FALSE),0)+IFERROR(VLOOKUP(A183,PlanningCycleComplet!$I$20:$L$50,3,FALSE),0)+IFERROR(VLOOKUP(A183,PlanningCycleComplet!$O$20:$R$50,3,FALSE),0)+IFERROR(VLOOKUP(A183,PlanningCycleComplet!$U$20:$X$50,3,FALSE),0)</f>
        <v>0</v>
      </c>
      <c r="J183" s="64">
        <f t="shared" si="25"/>
        <v>7</v>
      </c>
      <c r="K183" s="65">
        <f t="shared" si="26"/>
        <v>0</v>
      </c>
    </row>
    <row r="184" spans="1:11" x14ac:dyDescent="0.25">
      <c r="A184" s="69">
        <f t="shared" si="24"/>
        <v>45702</v>
      </c>
      <c r="B184" s="63" t="str">
        <f>INDEX('Vacances scolaires'!$B$2:$D$10000,MATCH(A184,'Vacances scolaires'!$A$2:$A$10000,0),MATCH(PlanningCycleComplet!$CD$5,'Vacances scolaires'!$B$1:$D$1,0))</f>
        <v>N</v>
      </c>
      <c r="C184" s="63" t="str">
        <f t="shared" si="21"/>
        <v>N</v>
      </c>
      <c r="D184" s="63" t="str">
        <f t="shared" si="22"/>
        <v/>
      </c>
      <c r="E184" s="63">
        <f t="shared" si="23"/>
        <v>7</v>
      </c>
      <c r="F184" s="72">
        <f>IFERROR(VLOOKUP(A184,PlanningCycleComplet!$C$20:$F$50,3,FALSE),0)+IFERROR(VLOOKUP(A184,PlanningCycleComplet!$I$20:$L$50,3,FALSE),0)+IFERROR(VLOOKUP(A184,PlanningCycleComplet!$O$20:$R$50,3,FALSE),0)+IFERROR(VLOOKUP(A184,PlanningCycleComplet!$U$20:$X$50,3,FALSE),0)</f>
        <v>0</v>
      </c>
      <c r="J184" s="64">
        <f t="shared" si="25"/>
        <v>7</v>
      </c>
      <c r="K184" s="65">
        <f t="shared" si="26"/>
        <v>0</v>
      </c>
    </row>
    <row r="185" spans="1:11" x14ac:dyDescent="0.25">
      <c r="A185" s="69">
        <f t="shared" si="24"/>
        <v>45703</v>
      </c>
      <c r="B185" s="63" t="str">
        <f>INDEX('Vacances scolaires'!$B$2:$D$10000,MATCH(A185,'Vacances scolaires'!$A$2:$A$10000,0),MATCH(PlanningCycleComplet!$CD$5,'Vacances scolaires'!$B$1:$D$1,0))</f>
        <v>V</v>
      </c>
      <c r="C185" s="63" t="str">
        <f t="shared" si="21"/>
        <v>N</v>
      </c>
      <c r="D185" s="63" t="str">
        <f t="shared" si="22"/>
        <v>V</v>
      </c>
      <c r="E185" s="63">
        <f t="shared" si="23"/>
        <v>7</v>
      </c>
      <c r="F185" s="72">
        <f>IFERROR(VLOOKUP(A185,PlanningCycleComplet!$C$20:$F$50,3,FALSE),0)+IFERROR(VLOOKUP(A185,PlanningCycleComplet!$I$20:$L$50,3,FALSE),0)+IFERROR(VLOOKUP(A185,PlanningCycleComplet!$O$20:$R$50,3,FALSE),0)+IFERROR(VLOOKUP(A185,PlanningCycleComplet!$U$20:$X$50,3,FALSE),0)</f>
        <v>0</v>
      </c>
      <c r="J185" s="64">
        <f t="shared" si="25"/>
        <v>7</v>
      </c>
      <c r="K185" s="65">
        <f t="shared" si="26"/>
        <v>0</v>
      </c>
    </row>
    <row r="186" spans="1:11" x14ac:dyDescent="0.25">
      <c r="A186" s="69">
        <f t="shared" si="24"/>
        <v>45704</v>
      </c>
      <c r="B186" s="63" t="str">
        <f>INDEX('Vacances scolaires'!$B$2:$D$10000,MATCH(A186,'Vacances scolaires'!$A$2:$A$10000,0),MATCH(PlanningCycleComplet!$CD$5,'Vacances scolaires'!$B$1:$D$1,0))</f>
        <v>V</v>
      </c>
      <c r="C186" s="63" t="str">
        <f t="shared" si="21"/>
        <v>N</v>
      </c>
      <c r="D186" s="63" t="str">
        <f t="shared" si="22"/>
        <v>V</v>
      </c>
      <c r="E186" s="63">
        <f t="shared" si="23"/>
        <v>7</v>
      </c>
      <c r="F186" s="72">
        <f>IFERROR(VLOOKUP(A186,PlanningCycleComplet!$C$20:$F$50,3,FALSE),0)+IFERROR(VLOOKUP(A186,PlanningCycleComplet!$I$20:$L$50,3,FALSE),0)+IFERROR(VLOOKUP(A186,PlanningCycleComplet!$O$20:$R$50,3,FALSE),0)+IFERROR(VLOOKUP(A186,PlanningCycleComplet!$U$20:$X$50,3,FALSE),0)</f>
        <v>0</v>
      </c>
      <c r="J186" s="64" t="str">
        <f t="shared" si="25"/>
        <v>7D</v>
      </c>
      <c r="K186" s="65">
        <f t="shared" si="26"/>
        <v>0</v>
      </c>
    </row>
    <row r="187" spans="1:11" x14ac:dyDescent="0.25">
      <c r="A187" s="69">
        <f t="shared" si="24"/>
        <v>45705</v>
      </c>
      <c r="B187" s="63" t="str">
        <f>INDEX('Vacances scolaires'!$B$2:$D$10000,MATCH(A187,'Vacances scolaires'!$A$2:$A$10000,0),MATCH(PlanningCycleComplet!$CD$5,'Vacances scolaires'!$B$1:$D$1,0))</f>
        <v>V</v>
      </c>
      <c r="C187" s="63" t="str">
        <f t="shared" si="21"/>
        <v>N</v>
      </c>
      <c r="D187" s="63" t="str">
        <f t="shared" si="22"/>
        <v>V</v>
      </c>
      <c r="E187" s="63">
        <f t="shared" si="23"/>
        <v>8</v>
      </c>
      <c r="F187" s="72">
        <f>IFERROR(VLOOKUP(A187,PlanningCycleComplet!$C$20:$F$50,3,FALSE),0)+IFERROR(VLOOKUP(A187,PlanningCycleComplet!$I$20:$L$50,3,FALSE),0)+IFERROR(VLOOKUP(A187,PlanningCycleComplet!$O$20:$R$50,3,FALSE),0)+IFERROR(VLOOKUP(A187,PlanningCycleComplet!$U$20:$X$50,3,FALSE),0)</f>
        <v>0</v>
      </c>
      <c r="J187" s="64">
        <f t="shared" si="25"/>
        <v>8</v>
      </c>
      <c r="K187" s="65">
        <f t="shared" si="26"/>
        <v>0</v>
      </c>
    </row>
    <row r="188" spans="1:11" x14ac:dyDescent="0.25">
      <c r="A188" s="69">
        <f t="shared" si="24"/>
        <v>45706</v>
      </c>
      <c r="B188" s="63" t="str">
        <f>INDEX('Vacances scolaires'!$B$2:$D$10000,MATCH(A188,'Vacances scolaires'!$A$2:$A$10000,0),MATCH(PlanningCycleComplet!$CD$5,'Vacances scolaires'!$B$1:$D$1,0))</f>
        <v>V</v>
      </c>
      <c r="C188" s="63" t="str">
        <f t="shared" si="21"/>
        <v>N</v>
      </c>
      <c r="D188" s="63" t="str">
        <f t="shared" si="22"/>
        <v>V</v>
      </c>
      <c r="E188" s="63">
        <f t="shared" si="23"/>
        <v>8</v>
      </c>
      <c r="F188" s="72">
        <f>IFERROR(VLOOKUP(A188,PlanningCycleComplet!$C$20:$F$50,3,FALSE),0)+IFERROR(VLOOKUP(A188,PlanningCycleComplet!$I$20:$L$50,3,FALSE),0)+IFERROR(VLOOKUP(A188,PlanningCycleComplet!$O$20:$R$50,3,FALSE),0)+IFERROR(VLOOKUP(A188,PlanningCycleComplet!$U$20:$X$50,3,FALSE),0)</f>
        <v>0</v>
      </c>
      <c r="J188" s="64">
        <f t="shared" si="25"/>
        <v>8</v>
      </c>
      <c r="K188" s="65">
        <f t="shared" si="26"/>
        <v>0</v>
      </c>
    </row>
    <row r="189" spans="1:11" x14ac:dyDescent="0.25">
      <c r="A189" s="69">
        <f t="shared" si="24"/>
        <v>45707</v>
      </c>
      <c r="B189" s="63" t="str">
        <f>INDEX('Vacances scolaires'!$B$2:$D$10000,MATCH(A189,'Vacances scolaires'!$A$2:$A$10000,0),MATCH(PlanningCycleComplet!$CD$5,'Vacances scolaires'!$B$1:$D$1,0))</f>
        <v>V</v>
      </c>
      <c r="C189" s="63" t="str">
        <f t="shared" si="21"/>
        <v>N</v>
      </c>
      <c r="D189" s="63" t="str">
        <f t="shared" si="22"/>
        <v>V</v>
      </c>
      <c r="E189" s="63">
        <f t="shared" si="23"/>
        <v>8</v>
      </c>
      <c r="F189" s="72">
        <f>IFERROR(VLOOKUP(A189,PlanningCycleComplet!$C$20:$F$50,3,FALSE),0)+IFERROR(VLOOKUP(A189,PlanningCycleComplet!$I$20:$L$50,3,FALSE),0)+IFERROR(VLOOKUP(A189,PlanningCycleComplet!$O$20:$R$50,3,FALSE),0)+IFERROR(VLOOKUP(A189,PlanningCycleComplet!$U$20:$X$50,3,FALSE),0)</f>
        <v>0</v>
      </c>
      <c r="J189" s="64">
        <f t="shared" si="25"/>
        <v>8</v>
      </c>
      <c r="K189" s="65">
        <f t="shared" si="26"/>
        <v>0</v>
      </c>
    </row>
    <row r="190" spans="1:11" x14ac:dyDescent="0.25">
      <c r="A190" s="69">
        <f t="shared" si="24"/>
        <v>45708</v>
      </c>
      <c r="B190" s="63" t="str">
        <f>INDEX('Vacances scolaires'!$B$2:$D$10000,MATCH(A190,'Vacances scolaires'!$A$2:$A$10000,0),MATCH(PlanningCycleComplet!$CD$5,'Vacances scolaires'!$B$1:$D$1,0))</f>
        <v>V</v>
      </c>
      <c r="C190" s="63" t="str">
        <f t="shared" si="21"/>
        <v>N</v>
      </c>
      <c r="D190" s="63" t="str">
        <f t="shared" si="22"/>
        <v>V</v>
      </c>
      <c r="E190" s="63">
        <f t="shared" si="23"/>
        <v>8</v>
      </c>
      <c r="F190" s="72">
        <f>IFERROR(VLOOKUP(A190,PlanningCycleComplet!$C$20:$F$50,3,FALSE),0)+IFERROR(VLOOKUP(A190,PlanningCycleComplet!$I$20:$L$50,3,FALSE),0)+IFERROR(VLOOKUP(A190,PlanningCycleComplet!$O$20:$R$50,3,FALSE),0)+IFERROR(VLOOKUP(A190,PlanningCycleComplet!$U$20:$X$50,3,FALSE),0)</f>
        <v>0</v>
      </c>
      <c r="J190" s="64">
        <f t="shared" si="25"/>
        <v>8</v>
      </c>
      <c r="K190" s="65">
        <f t="shared" si="26"/>
        <v>0</v>
      </c>
    </row>
    <row r="191" spans="1:11" x14ac:dyDescent="0.25">
      <c r="A191" s="69">
        <f t="shared" si="24"/>
        <v>45709</v>
      </c>
      <c r="B191" s="63" t="str">
        <f>INDEX('Vacances scolaires'!$B$2:$D$10000,MATCH(A191,'Vacances scolaires'!$A$2:$A$10000,0),MATCH(PlanningCycleComplet!$CD$5,'Vacances scolaires'!$B$1:$D$1,0))</f>
        <v>V</v>
      </c>
      <c r="C191" s="63" t="str">
        <f t="shared" si="21"/>
        <v>N</v>
      </c>
      <c r="D191" s="63" t="str">
        <f t="shared" si="22"/>
        <v>V</v>
      </c>
      <c r="E191" s="63">
        <f t="shared" si="23"/>
        <v>8</v>
      </c>
      <c r="F191" s="72">
        <f>IFERROR(VLOOKUP(A191,PlanningCycleComplet!$C$20:$F$50,3,FALSE),0)+IFERROR(VLOOKUP(A191,PlanningCycleComplet!$I$20:$L$50,3,FALSE),0)+IFERROR(VLOOKUP(A191,PlanningCycleComplet!$O$20:$R$50,3,FALSE),0)+IFERROR(VLOOKUP(A191,PlanningCycleComplet!$U$20:$X$50,3,FALSE),0)</f>
        <v>0</v>
      </c>
      <c r="J191" s="64">
        <f t="shared" si="25"/>
        <v>8</v>
      </c>
      <c r="K191" s="65">
        <f t="shared" si="26"/>
        <v>0</v>
      </c>
    </row>
    <row r="192" spans="1:11" x14ac:dyDescent="0.25">
      <c r="A192" s="69">
        <f t="shared" si="24"/>
        <v>45710</v>
      </c>
      <c r="B192" s="63" t="str">
        <f>INDEX('Vacances scolaires'!$B$2:$D$10000,MATCH(A192,'Vacances scolaires'!$A$2:$A$10000,0),MATCH(PlanningCycleComplet!$CD$5,'Vacances scolaires'!$B$1:$D$1,0))</f>
        <v>V</v>
      </c>
      <c r="C192" s="63" t="str">
        <f t="shared" si="21"/>
        <v>N</v>
      </c>
      <c r="D192" s="63" t="str">
        <f t="shared" si="22"/>
        <v>V</v>
      </c>
      <c r="E192" s="63">
        <f t="shared" si="23"/>
        <v>8</v>
      </c>
      <c r="F192" s="72">
        <f>IFERROR(VLOOKUP(A192,PlanningCycleComplet!$C$20:$F$50,3,FALSE),0)+IFERROR(VLOOKUP(A192,PlanningCycleComplet!$I$20:$L$50,3,FALSE),0)+IFERROR(VLOOKUP(A192,PlanningCycleComplet!$O$20:$R$50,3,FALSE),0)+IFERROR(VLOOKUP(A192,PlanningCycleComplet!$U$20:$X$50,3,FALSE),0)</f>
        <v>0</v>
      </c>
      <c r="J192" s="64">
        <f t="shared" si="25"/>
        <v>8</v>
      </c>
      <c r="K192" s="65">
        <f t="shared" si="26"/>
        <v>0</v>
      </c>
    </row>
    <row r="193" spans="1:11" x14ac:dyDescent="0.25">
      <c r="A193" s="69">
        <f t="shared" si="24"/>
        <v>45711</v>
      </c>
      <c r="B193" s="63" t="str">
        <f>INDEX('Vacances scolaires'!$B$2:$D$10000,MATCH(A193,'Vacances scolaires'!$A$2:$A$10000,0),MATCH(PlanningCycleComplet!$CD$5,'Vacances scolaires'!$B$1:$D$1,0))</f>
        <v>V</v>
      </c>
      <c r="C193" s="63" t="str">
        <f t="shared" si="21"/>
        <v>N</v>
      </c>
      <c r="D193" s="63" t="str">
        <f t="shared" si="22"/>
        <v>V</v>
      </c>
      <c r="E193" s="63">
        <f t="shared" si="23"/>
        <v>8</v>
      </c>
      <c r="F193" s="72">
        <f>IFERROR(VLOOKUP(A193,PlanningCycleComplet!$C$20:$F$50,3,FALSE),0)+IFERROR(VLOOKUP(A193,PlanningCycleComplet!$I$20:$L$50,3,FALSE),0)+IFERROR(VLOOKUP(A193,PlanningCycleComplet!$O$20:$R$50,3,FALSE),0)+IFERROR(VLOOKUP(A193,PlanningCycleComplet!$U$20:$X$50,3,FALSE),0)</f>
        <v>0</v>
      </c>
      <c r="J193" s="64" t="str">
        <f t="shared" si="25"/>
        <v>8D</v>
      </c>
      <c r="K193" s="65">
        <f t="shared" si="26"/>
        <v>0</v>
      </c>
    </row>
    <row r="194" spans="1:11" x14ac:dyDescent="0.25">
      <c r="A194" s="69">
        <f t="shared" si="24"/>
        <v>45712</v>
      </c>
      <c r="B194" s="63" t="str">
        <f>INDEX('Vacances scolaires'!$B$2:$D$10000,MATCH(A194,'Vacances scolaires'!$A$2:$A$10000,0),MATCH(PlanningCycleComplet!$CD$5,'Vacances scolaires'!$B$1:$D$1,0))</f>
        <v>V</v>
      </c>
      <c r="C194" s="63" t="str">
        <f t="shared" si="21"/>
        <v>N</v>
      </c>
      <c r="D194" s="63" t="str">
        <f t="shared" si="22"/>
        <v>V</v>
      </c>
      <c r="E194" s="63">
        <f t="shared" si="23"/>
        <v>9</v>
      </c>
      <c r="F194" s="72">
        <f>IFERROR(VLOOKUP(A194,PlanningCycleComplet!$C$20:$F$50,3,FALSE),0)+IFERROR(VLOOKUP(A194,PlanningCycleComplet!$I$20:$L$50,3,FALSE),0)+IFERROR(VLOOKUP(A194,PlanningCycleComplet!$O$20:$R$50,3,FALSE),0)+IFERROR(VLOOKUP(A194,PlanningCycleComplet!$U$20:$X$50,3,FALSE),0)</f>
        <v>0</v>
      </c>
      <c r="J194" s="64">
        <f t="shared" si="25"/>
        <v>9</v>
      </c>
      <c r="K194" s="65">
        <f t="shared" si="26"/>
        <v>0</v>
      </c>
    </row>
    <row r="195" spans="1:11" x14ac:dyDescent="0.25">
      <c r="A195" s="69">
        <f t="shared" si="24"/>
        <v>45713</v>
      </c>
      <c r="B195" s="63" t="str">
        <f>INDEX('Vacances scolaires'!$B$2:$D$10000,MATCH(A195,'Vacances scolaires'!$A$2:$A$10000,0),MATCH(PlanningCycleComplet!$CD$5,'Vacances scolaires'!$B$1:$D$1,0))</f>
        <v>V</v>
      </c>
      <c r="C195" s="63" t="str">
        <f t="shared" si="21"/>
        <v>N</v>
      </c>
      <c r="D195" s="63" t="str">
        <f t="shared" si="22"/>
        <v>V</v>
      </c>
      <c r="E195" s="63">
        <f t="shared" si="23"/>
        <v>9</v>
      </c>
      <c r="F195" s="72">
        <f>IFERROR(VLOOKUP(A195,PlanningCycleComplet!$C$20:$F$50,3,FALSE),0)+IFERROR(VLOOKUP(A195,PlanningCycleComplet!$I$20:$L$50,3,FALSE),0)+IFERROR(VLOOKUP(A195,PlanningCycleComplet!$O$20:$R$50,3,FALSE),0)+IFERROR(VLOOKUP(A195,PlanningCycleComplet!$U$20:$X$50,3,FALSE),0)</f>
        <v>0</v>
      </c>
      <c r="J195" s="64">
        <f t="shared" si="25"/>
        <v>9</v>
      </c>
      <c r="K195" s="65">
        <f t="shared" si="26"/>
        <v>0</v>
      </c>
    </row>
    <row r="196" spans="1:11" x14ac:dyDescent="0.25">
      <c r="A196" s="69">
        <f t="shared" si="24"/>
        <v>45714</v>
      </c>
      <c r="B196" s="63" t="str">
        <f>INDEX('Vacances scolaires'!$B$2:$D$10000,MATCH(A196,'Vacances scolaires'!$A$2:$A$10000,0),MATCH(PlanningCycleComplet!$CD$5,'Vacances scolaires'!$B$1:$D$1,0))</f>
        <v>V</v>
      </c>
      <c r="C196" s="63" t="str">
        <f t="shared" si="21"/>
        <v>N</v>
      </c>
      <c r="D196" s="63" t="str">
        <f t="shared" si="22"/>
        <v>V</v>
      </c>
      <c r="E196" s="63">
        <f t="shared" si="23"/>
        <v>9</v>
      </c>
      <c r="F196" s="72">
        <f>IFERROR(VLOOKUP(A196,PlanningCycleComplet!$C$20:$F$50,3,FALSE),0)+IFERROR(VLOOKUP(A196,PlanningCycleComplet!$I$20:$L$50,3,FALSE),0)+IFERROR(VLOOKUP(A196,PlanningCycleComplet!$O$20:$R$50,3,FALSE),0)+IFERROR(VLOOKUP(A196,PlanningCycleComplet!$U$20:$X$50,3,FALSE),0)</f>
        <v>0</v>
      </c>
      <c r="J196" s="64">
        <f t="shared" si="25"/>
        <v>9</v>
      </c>
      <c r="K196" s="65">
        <f t="shared" si="26"/>
        <v>0</v>
      </c>
    </row>
    <row r="197" spans="1:11" x14ac:dyDescent="0.25">
      <c r="A197" s="69">
        <f t="shared" si="24"/>
        <v>45715</v>
      </c>
      <c r="B197" s="63" t="str">
        <f>INDEX('Vacances scolaires'!$B$2:$D$10000,MATCH(A197,'Vacances scolaires'!$A$2:$A$10000,0),MATCH(PlanningCycleComplet!$CD$5,'Vacances scolaires'!$B$1:$D$1,0))</f>
        <v>V</v>
      </c>
      <c r="C197" s="63" t="str">
        <f t="shared" si="21"/>
        <v>N</v>
      </c>
      <c r="D197" s="63" t="str">
        <f t="shared" si="22"/>
        <v>V</v>
      </c>
      <c r="E197" s="63">
        <f t="shared" si="23"/>
        <v>9</v>
      </c>
      <c r="F197" s="72">
        <f>IFERROR(VLOOKUP(A197,PlanningCycleComplet!$C$20:$F$50,3,FALSE),0)+IFERROR(VLOOKUP(A197,PlanningCycleComplet!$I$20:$L$50,3,FALSE),0)+IFERROR(VLOOKUP(A197,PlanningCycleComplet!$O$20:$R$50,3,FALSE),0)+IFERROR(VLOOKUP(A197,PlanningCycleComplet!$U$20:$X$50,3,FALSE),0)</f>
        <v>0</v>
      </c>
      <c r="J197" s="64">
        <f t="shared" si="25"/>
        <v>9</v>
      </c>
      <c r="K197" s="65">
        <f t="shared" si="26"/>
        <v>0</v>
      </c>
    </row>
    <row r="198" spans="1:11" x14ac:dyDescent="0.25">
      <c r="A198" s="69">
        <f t="shared" si="24"/>
        <v>45716</v>
      </c>
      <c r="B198" s="63" t="str">
        <f>INDEX('Vacances scolaires'!$B$2:$D$10000,MATCH(A198,'Vacances scolaires'!$A$2:$A$10000,0),MATCH(PlanningCycleComplet!$CD$5,'Vacances scolaires'!$B$1:$D$1,0))</f>
        <v>V</v>
      </c>
      <c r="C198" s="63" t="str">
        <f t="shared" si="21"/>
        <v>N</v>
      </c>
      <c r="D198" s="63" t="str">
        <f t="shared" si="22"/>
        <v>V</v>
      </c>
      <c r="E198" s="63">
        <f t="shared" si="23"/>
        <v>9</v>
      </c>
      <c r="F198" s="72">
        <f>IFERROR(VLOOKUP(A198,PlanningCycleComplet!$C$20:$F$50,3,FALSE),0)+IFERROR(VLOOKUP(A198,PlanningCycleComplet!$I$20:$L$50,3,FALSE),0)+IFERROR(VLOOKUP(A198,PlanningCycleComplet!$O$20:$R$50,3,FALSE),0)+IFERROR(VLOOKUP(A198,PlanningCycleComplet!$U$20:$X$50,3,FALSE),0)</f>
        <v>0</v>
      </c>
      <c r="J198" s="64">
        <f t="shared" si="25"/>
        <v>9</v>
      </c>
      <c r="K198" s="65">
        <f t="shared" si="26"/>
        <v>0</v>
      </c>
    </row>
    <row r="199" spans="1:11" x14ac:dyDescent="0.25">
      <c r="A199" s="69">
        <f t="shared" si="24"/>
        <v>45717</v>
      </c>
      <c r="B199" s="63" t="str">
        <f>INDEX('Vacances scolaires'!$B$2:$D$10000,MATCH(A199,'Vacances scolaires'!$A$2:$A$10000,0),MATCH(PlanningCycleComplet!$CD$5,'Vacances scolaires'!$B$1:$D$1,0))</f>
        <v>V</v>
      </c>
      <c r="C199" s="63" t="str">
        <f t="shared" si="21"/>
        <v>N</v>
      </c>
      <c r="D199" s="63" t="str">
        <f t="shared" si="22"/>
        <v>V</v>
      </c>
      <c r="E199" s="63">
        <f t="shared" si="23"/>
        <v>9</v>
      </c>
      <c r="F199" s="72">
        <f>IFERROR(VLOOKUP(A199,PlanningCycleComplet!$C$20:$F$50,3,FALSE),0)+IFERROR(VLOOKUP(A199,PlanningCycleComplet!$I$20:$L$50,3,FALSE),0)+IFERROR(VLOOKUP(A199,PlanningCycleComplet!$O$20:$R$50,3,FALSE),0)+IFERROR(VLOOKUP(A199,PlanningCycleComplet!$U$20:$X$50,3,FALSE),0)</f>
        <v>0</v>
      </c>
      <c r="J199" s="64">
        <f t="shared" si="25"/>
        <v>9</v>
      </c>
      <c r="K199" s="65">
        <f t="shared" si="26"/>
        <v>0</v>
      </c>
    </row>
    <row r="200" spans="1:11" x14ac:dyDescent="0.25">
      <c r="A200" s="69">
        <f t="shared" si="24"/>
        <v>45718</v>
      </c>
      <c r="B200" s="63" t="str">
        <f>INDEX('Vacances scolaires'!$B$2:$D$10000,MATCH(A200,'Vacances scolaires'!$A$2:$A$10000,0),MATCH(PlanningCycleComplet!$CD$5,'Vacances scolaires'!$B$1:$D$1,0))</f>
        <v>V</v>
      </c>
      <c r="C200" s="63" t="str">
        <f t="shared" si="21"/>
        <v>N</v>
      </c>
      <c r="D200" s="63" t="str">
        <f t="shared" si="22"/>
        <v>V</v>
      </c>
      <c r="E200" s="63">
        <f t="shared" si="23"/>
        <v>9</v>
      </c>
      <c r="F200" s="72">
        <f>IFERROR(VLOOKUP(A200,PlanningCycleComplet!$C$20:$F$50,3,FALSE),0)+IFERROR(VLOOKUP(A200,PlanningCycleComplet!$I$20:$L$50,3,FALSE),0)+IFERROR(VLOOKUP(A200,PlanningCycleComplet!$O$20:$R$50,3,FALSE),0)+IFERROR(VLOOKUP(A200,PlanningCycleComplet!$U$20:$X$50,3,FALSE),0)</f>
        <v>0</v>
      </c>
      <c r="J200" s="64" t="str">
        <f t="shared" si="25"/>
        <v>9D</v>
      </c>
      <c r="K200" s="65">
        <f t="shared" si="26"/>
        <v>0</v>
      </c>
    </row>
    <row r="201" spans="1:11" x14ac:dyDescent="0.25">
      <c r="A201" s="69">
        <f t="shared" si="24"/>
        <v>45719</v>
      </c>
      <c r="B201" s="63" t="str">
        <f>INDEX('Vacances scolaires'!$B$2:$D$10000,MATCH(A201,'Vacances scolaires'!$A$2:$A$10000,0),MATCH(PlanningCycleComplet!$CD$5,'Vacances scolaires'!$B$1:$D$1,0))</f>
        <v>N</v>
      </c>
      <c r="C201" s="63" t="str">
        <f t="shared" si="21"/>
        <v>N</v>
      </c>
      <c r="D201" s="63" t="str">
        <f t="shared" si="22"/>
        <v/>
      </c>
      <c r="E201" s="63">
        <f t="shared" si="23"/>
        <v>10</v>
      </c>
      <c r="F201" s="72">
        <f>IFERROR(VLOOKUP(A201,PlanningCycleComplet!$C$20:$F$50,3,FALSE),0)+IFERROR(VLOOKUP(A201,PlanningCycleComplet!$I$20:$L$50,3,FALSE),0)+IFERROR(VLOOKUP(A201,PlanningCycleComplet!$O$20:$R$50,3,FALSE),0)+IFERROR(VLOOKUP(A201,PlanningCycleComplet!$U$20:$X$50,3,FALSE),0)</f>
        <v>0</v>
      </c>
      <c r="J201" s="64">
        <f t="shared" si="25"/>
        <v>10</v>
      </c>
      <c r="K201" s="65">
        <f t="shared" si="26"/>
        <v>0</v>
      </c>
    </row>
    <row r="202" spans="1:11" x14ac:dyDescent="0.25">
      <c r="A202" s="69">
        <f t="shared" si="24"/>
        <v>45720</v>
      </c>
      <c r="B202" s="63" t="str">
        <f>INDEX('Vacances scolaires'!$B$2:$D$10000,MATCH(A202,'Vacances scolaires'!$A$2:$A$10000,0),MATCH(PlanningCycleComplet!$CD$5,'Vacances scolaires'!$B$1:$D$1,0))</f>
        <v>N</v>
      </c>
      <c r="C202" s="63" t="str">
        <f t="shared" si="21"/>
        <v>N</v>
      </c>
      <c r="D202" s="63" t="str">
        <f t="shared" si="22"/>
        <v/>
      </c>
      <c r="E202" s="63">
        <f t="shared" si="23"/>
        <v>10</v>
      </c>
      <c r="F202" s="72">
        <f>IFERROR(VLOOKUP(A202,PlanningCycleComplet!$C$20:$F$50,3,FALSE),0)+IFERROR(VLOOKUP(A202,PlanningCycleComplet!$I$20:$L$50,3,FALSE),0)+IFERROR(VLOOKUP(A202,PlanningCycleComplet!$O$20:$R$50,3,FALSE),0)+IFERROR(VLOOKUP(A202,PlanningCycleComplet!$U$20:$X$50,3,FALSE),0)</f>
        <v>0</v>
      </c>
      <c r="J202" s="64">
        <f t="shared" si="25"/>
        <v>10</v>
      </c>
      <c r="K202" s="65">
        <f t="shared" si="26"/>
        <v>0</v>
      </c>
    </row>
    <row r="203" spans="1:11" x14ac:dyDescent="0.25">
      <c r="A203" s="69">
        <f t="shared" si="24"/>
        <v>45721</v>
      </c>
      <c r="B203" s="63" t="str">
        <f>INDEX('Vacances scolaires'!$B$2:$D$10000,MATCH(A203,'Vacances scolaires'!$A$2:$A$10000,0),MATCH(PlanningCycleComplet!$CD$5,'Vacances scolaires'!$B$1:$D$1,0))</f>
        <v>N</v>
      </c>
      <c r="C203" s="63" t="str">
        <f t="shared" si="21"/>
        <v>N</v>
      </c>
      <c r="D203" s="63" t="str">
        <f t="shared" si="22"/>
        <v/>
      </c>
      <c r="E203" s="63">
        <f t="shared" si="23"/>
        <v>10</v>
      </c>
      <c r="F203" s="72">
        <f>IFERROR(VLOOKUP(A203,PlanningCycleComplet!$C$20:$F$50,3,FALSE),0)+IFERROR(VLOOKUP(A203,PlanningCycleComplet!$I$20:$L$50,3,FALSE),0)+IFERROR(VLOOKUP(A203,PlanningCycleComplet!$O$20:$R$50,3,FALSE),0)+IFERROR(VLOOKUP(A203,PlanningCycleComplet!$U$20:$X$50,3,FALSE),0)</f>
        <v>0</v>
      </c>
      <c r="J203" s="64">
        <f t="shared" si="25"/>
        <v>10</v>
      </c>
      <c r="K203" s="65">
        <f t="shared" si="26"/>
        <v>0</v>
      </c>
    </row>
    <row r="204" spans="1:11" x14ac:dyDescent="0.25">
      <c r="A204" s="69">
        <f t="shared" si="24"/>
        <v>45722</v>
      </c>
      <c r="B204" s="63" t="str">
        <f>INDEX('Vacances scolaires'!$B$2:$D$10000,MATCH(A204,'Vacances scolaires'!$A$2:$A$10000,0),MATCH(PlanningCycleComplet!$CD$5,'Vacances scolaires'!$B$1:$D$1,0))</f>
        <v>N</v>
      </c>
      <c r="C204" s="63" t="str">
        <f t="shared" si="21"/>
        <v>N</v>
      </c>
      <c r="D204" s="63" t="str">
        <f t="shared" si="22"/>
        <v/>
      </c>
      <c r="E204" s="63">
        <f t="shared" si="23"/>
        <v>10</v>
      </c>
      <c r="F204" s="72">
        <f>IFERROR(VLOOKUP(A204,PlanningCycleComplet!$C$20:$F$50,3,FALSE),0)+IFERROR(VLOOKUP(A204,PlanningCycleComplet!$I$20:$L$50,3,FALSE),0)+IFERROR(VLOOKUP(A204,PlanningCycleComplet!$O$20:$R$50,3,FALSE),0)+IFERROR(VLOOKUP(A204,PlanningCycleComplet!$U$20:$X$50,3,FALSE),0)</f>
        <v>0</v>
      </c>
      <c r="J204" s="64">
        <f t="shared" si="25"/>
        <v>10</v>
      </c>
      <c r="K204" s="65">
        <f t="shared" si="26"/>
        <v>0</v>
      </c>
    </row>
    <row r="205" spans="1:11" x14ac:dyDescent="0.25">
      <c r="A205" s="69">
        <f t="shared" si="24"/>
        <v>45723</v>
      </c>
      <c r="B205" s="63" t="str">
        <f>INDEX('Vacances scolaires'!$B$2:$D$10000,MATCH(A205,'Vacances scolaires'!$A$2:$A$10000,0),MATCH(PlanningCycleComplet!$CD$5,'Vacances scolaires'!$B$1:$D$1,0))</f>
        <v>N</v>
      </c>
      <c r="C205" s="63" t="str">
        <f t="shared" si="21"/>
        <v>N</v>
      </c>
      <c r="D205" s="63" t="str">
        <f t="shared" si="22"/>
        <v/>
      </c>
      <c r="E205" s="63">
        <f t="shared" si="23"/>
        <v>10</v>
      </c>
      <c r="F205" s="72">
        <f>IFERROR(VLOOKUP(A205,PlanningCycleComplet!$C$20:$F$50,3,FALSE),0)+IFERROR(VLOOKUP(A205,PlanningCycleComplet!$I$20:$L$50,3,FALSE),0)+IFERROR(VLOOKUP(A205,PlanningCycleComplet!$O$20:$R$50,3,FALSE),0)+IFERROR(VLOOKUP(A205,PlanningCycleComplet!$U$20:$X$50,3,FALSE),0)</f>
        <v>0</v>
      </c>
      <c r="J205" s="64">
        <f t="shared" si="25"/>
        <v>10</v>
      </c>
      <c r="K205" s="65">
        <f t="shared" si="26"/>
        <v>0</v>
      </c>
    </row>
    <row r="206" spans="1:11" x14ac:dyDescent="0.25">
      <c r="A206" s="69">
        <f t="shared" si="24"/>
        <v>45724</v>
      </c>
      <c r="B206" s="63" t="str">
        <f>INDEX('Vacances scolaires'!$B$2:$D$10000,MATCH(A206,'Vacances scolaires'!$A$2:$A$10000,0),MATCH(PlanningCycleComplet!$CD$5,'Vacances scolaires'!$B$1:$D$1,0))</f>
        <v>N</v>
      </c>
      <c r="C206" s="63" t="str">
        <f t="shared" si="21"/>
        <v>N</v>
      </c>
      <c r="D206" s="63" t="str">
        <f t="shared" si="22"/>
        <v/>
      </c>
      <c r="E206" s="63">
        <f t="shared" si="23"/>
        <v>10</v>
      </c>
      <c r="F206" s="72">
        <f>IFERROR(VLOOKUP(A206,PlanningCycleComplet!$C$20:$F$50,3,FALSE),0)+IFERROR(VLOOKUP(A206,PlanningCycleComplet!$I$20:$L$50,3,FALSE),0)+IFERROR(VLOOKUP(A206,PlanningCycleComplet!$O$20:$R$50,3,FALSE),0)+IFERROR(VLOOKUP(A206,PlanningCycleComplet!$U$20:$X$50,3,FALSE),0)</f>
        <v>0</v>
      </c>
      <c r="J206" s="64">
        <f t="shared" si="25"/>
        <v>10</v>
      </c>
      <c r="K206" s="65">
        <f t="shared" si="26"/>
        <v>0</v>
      </c>
    </row>
    <row r="207" spans="1:11" x14ac:dyDescent="0.25">
      <c r="A207" s="69">
        <f t="shared" si="24"/>
        <v>45725</v>
      </c>
      <c r="B207" s="63" t="str">
        <f>INDEX('Vacances scolaires'!$B$2:$D$10000,MATCH(A207,'Vacances scolaires'!$A$2:$A$10000,0),MATCH(PlanningCycleComplet!$CD$5,'Vacances scolaires'!$B$1:$D$1,0))</f>
        <v>N</v>
      </c>
      <c r="C207" s="63" t="str">
        <f t="shared" si="21"/>
        <v>N</v>
      </c>
      <c r="D207" s="63" t="str">
        <f t="shared" si="22"/>
        <v/>
      </c>
      <c r="E207" s="63">
        <f t="shared" si="23"/>
        <v>10</v>
      </c>
      <c r="F207" s="72">
        <f>IFERROR(VLOOKUP(A207,PlanningCycleComplet!$C$20:$F$50,3,FALSE),0)+IFERROR(VLOOKUP(A207,PlanningCycleComplet!$I$20:$L$50,3,FALSE),0)+IFERROR(VLOOKUP(A207,PlanningCycleComplet!$O$20:$R$50,3,FALSE),0)+IFERROR(VLOOKUP(A207,PlanningCycleComplet!$U$20:$X$50,3,FALSE),0)</f>
        <v>0</v>
      </c>
      <c r="J207" s="64" t="str">
        <f t="shared" si="25"/>
        <v>10D</v>
      </c>
      <c r="K207" s="65">
        <f t="shared" si="26"/>
        <v>0</v>
      </c>
    </row>
    <row r="208" spans="1:11" x14ac:dyDescent="0.25">
      <c r="A208" s="69">
        <f t="shared" si="24"/>
        <v>45726</v>
      </c>
      <c r="B208" s="63" t="str">
        <f>INDEX('Vacances scolaires'!$B$2:$D$10000,MATCH(A208,'Vacances scolaires'!$A$2:$A$10000,0),MATCH(PlanningCycleComplet!$CD$5,'Vacances scolaires'!$B$1:$D$1,0))</f>
        <v>N</v>
      </c>
      <c r="C208" s="63" t="str">
        <f t="shared" si="21"/>
        <v>N</v>
      </c>
      <c r="D208" s="63" t="str">
        <f t="shared" si="22"/>
        <v/>
      </c>
      <c r="E208" s="63">
        <f t="shared" si="23"/>
        <v>11</v>
      </c>
      <c r="F208" s="72">
        <f>IFERROR(VLOOKUP(A208,PlanningCycleComplet!$C$20:$F$50,3,FALSE),0)+IFERROR(VLOOKUP(A208,PlanningCycleComplet!$I$20:$L$50,3,FALSE),0)+IFERROR(VLOOKUP(A208,PlanningCycleComplet!$O$20:$R$50,3,FALSE),0)+IFERROR(VLOOKUP(A208,PlanningCycleComplet!$U$20:$X$50,3,FALSE),0)</f>
        <v>0</v>
      </c>
      <c r="J208" s="64">
        <f t="shared" si="25"/>
        <v>11</v>
      </c>
      <c r="K208" s="65">
        <f t="shared" si="26"/>
        <v>0</v>
      </c>
    </row>
    <row r="209" spans="1:11" x14ac:dyDescent="0.25">
      <c r="A209" s="69">
        <f t="shared" si="24"/>
        <v>45727</v>
      </c>
      <c r="B209" s="63" t="str">
        <f>INDEX('Vacances scolaires'!$B$2:$D$10000,MATCH(A209,'Vacances scolaires'!$A$2:$A$10000,0),MATCH(PlanningCycleComplet!$CD$5,'Vacances scolaires'!$B$1:$D$1,0))</f>
        <v>N</v>
      </c>
      <c r="C209" s="63" t="str">
        <f t="shared" si="21"/>
        <v>N</v>
      </c>
      <c r="D209" s="63" t="str">
        <f t="shared" si="22"/>
        <v/>
      </c>
      <c r="E209" s="63">
        <f t="shared" si="23"/>
        <v>11</v>
      </c>
      <c r="F209" s="72">
        <f>IFERROR(VLOOKUP(A209,PlanningCycleComplet!$C$20:$F$50,3,FALSE),0)+IFERROR(VLOOKUP(A209,PlanningCycleComplet!$I$20:$L$50,3,FALSE),0)+IFERROR(VLOOKUP(A209,PlanningCycleComplet!$O$20:$R$50,3,FALSE),0)+IFERROR(VLOOKUP(A209,PlanningCycleComplet!$U$20:$X$50,3,FALSE),0)</f>
        <v>0</v>
      </c>
      <c r="J209" s="64">
        <f t="shared" si="25"/>
        <v>11</v>
      </c>
      <c r="K209" s="65">
        <f t="shared" si="26"/>
        <v>0</v>
      </c>
    </row>
    <row r="210" spans="1:11" x14ac:dyDescent="0.25">
      <c r="A210" s="69">
        <f t="shared" si="24"/>
        <v>45728</v>
      </c>
      <c r="B210" s="63" t="str">
        <f>INDEX('Vacances scolaires'!$B$2:$D$10000,MATCH(A210,'Vacances scolaires'!$A$2:$A$10000,0),MATCH(PlanningCycleComplet!$CD$5,'Vacances scolaires'!$B$1:$D$1,0))</f>
        <v>N</v>
      </c>
      <c r="C210" s="63" t="str">
        <f t="shared" si="21"/>
        <v>N</v>
      </c>
      <c r="D210" s="63" t="str">
        <f t="shared" si="22"/>
        <v/>
      </c>
      <c r="E210" s="63">
        <f t="shared" si="23"/>
        <v>11</v>
      </c>
      <c r="F210" s="72">
        <f>IFERROR(VLOOKUP(A210,PlanningCycleComplet!$C$20:$F$50,3,FALSE),0)+IFERROR(VLOOKUP(A210,PlanningCycleComplet!$I$20:$L$50,3,FALSE),0)+IFERROR(VLOOKUP(A210,PlanningCycleComplet!$O$20:$R$50,3,FALSE),0)+IFERROR(VLOOKUP(A210,PlanningCycleComplet!$U$20:$X$50,3,FALSE),0)</f>
        <v>0</v>
      </c>
      <c r="J210" s="64">
        <f t="shared" si="25"/>
        <v>11</v>
      </c>
      <c r="K210" s="65">
        <f t="shared" si="26"/>
        <v>0</v>
      </c>
    </row>
    <row r="211" spans="1:11" x14ac:dyDescent="0.25">
      <c r="A211" s="69">
        <f t="shared" si="24"/>
        <v>45729</v>
      </c>
      <c r="B211" s="63" t="str">
        <f>INDEX('Vacances scolaires'!$B$2:$D$10000,MATCH(A211,'Vacances scolaires'!$A$2:$A$10000,0),MATCH(PlanningCycleComplet!$CD$5,'Vacances scolaires'!$B$1:$D$1,0))</f>
        <v>N</v>
      </c>
      <c r="C211" s="63" t="str">
        <f t="shared" ref="C211:C274" si="27">IFERROR(VLOOKUP(A211,$H$8:$I$22,2,FALSE),"N")</f>
        <v>N</v>
      </c>
      <c r="D211" s="63" t="str">
        <f t="shared" ref="D211:D274" si="28">IF(C211="F","F",IF(B211="V","V",""))</f>
        <v/>
      </c>
      <c r="E211" s="63">
        <f t="shared" ref="E211:E274" si="29">WEEKNUM(A211,2)</f>
        <v>11</v>
      </c>
      <c r="F211" s="72">
        <f>IFERROR(VLOOKUP(A211,PlanningCycleComplet!$C$20:$F$50,3,FALSE),0)+IFERROR(VLOOKUP(A211,PlanningCycleComplet!$I$20:$L$50,3,FALSE),0)+IFERROR(VLOOKUP(A211,PlanningCycleComplet!$O$20:$R$50,3,FALSE),0)+IFERROR(VLOOKUP(A211,PlanningCycleComplet!$U$20:$X$50,3,FALSE),0)</f>
        <v>0</v>
      </c>
      <c r="J211" s="64">
        <f t="shared" si="25"/>
        <v>11</v>
      </c>
      <c r="K211" s="65">
        <f t="shared" si="26"/>
        <v>0</v>
      </c>
    </row>
    <row r="212" spans="1:11" x14ac:dyDescent="0.25">
      <c r="A212" s="69">
        <f t="shared" ref="A212:A275" si="30">A211+1</f>
        <v>45730</v>
      </c>
      <c r="B212" s="63" t="str">
        <f>INDEX('Vacances scolaires'!$B$2:$D$10000,MATCH(A212,'Vacances scolaires'!$A$2:$A$10000,0),MATCH(PlanningCycleComplet!$CD$5,'Vacances scolaires'!$B$1:$D$1,0))</f>
        <v>N</v>
      </c>
      <c r="C212" s="63" t="str">
        <f t="shared" si="27"/>
        <v>N</v>
      </c>
      <c r="D212" s="63" t="str">
        <f t="shared" si="28"/>
        <v/>
      </c>
      <c r="E212" s="63">
        <f t="shared" si="29"/>
        <v>11</v>
      </c>
      <c r="F212" s="72">
        <f>IFERROR(VLOOKUP(A212,PlanningCycleComplet!$C$20:$F$50,3,FALSE),0)+IFERROR(VLOOKUP(A212,PlanningCycleComplet!$I$20:$L$50,3,FALSE),0)+IFERROR(VLOOKUP(A212,PlanningCycleComplet!$O$20:$R$50,3,FALSE),0)+IFERROR(VLOOKUP(A212,PlanningCycleComplet!$U$20:$X$50,3,FALSE),0)</f>
        <v>0</v>
      </c>
      <c r="J212" s="64">
        <f t="shared" si="25"/>
        <v>11</v>
      </c>
      <c r="K212" s="65">
        <f t="shared" si="26"/>
        <v>0</v>
      </c>
    </row>
    <row r="213" spans="1:11" x14ac:dyDescent="0.25">
      <c r="A213" s="69">
        <f t="shared" si="30"/>
        <v>45731</v>
      </c>
      <c r="B213" s="63" t="str">
        <f>INDEX('Vacances scolaires'!$B$2:$D$10000,MATCH(A213,'Vacances scolaires'!$A$2:$A$10000,0),MATCH(PlanningCycleComplet!$CD$5,'Vacances scolaires'!$B$1:$D$1,0))</f>
        <v>N</v>
      </c>
      <c r="C213" s="63" t="str">
        <f t="shared" si="27"/>
        <v>N</v>
      </c>
      <c r="D213" s="63" t="str">
        <f t="shared" si="28"/>
        <v/>
      </c>
      <c r="E213" s="63">
        <f t="shared" si="29"/>
        <v>11</v>
      </c>
      <c r="F213" s="72">
        <f>IFERROR(VLOOKUP(A213,PlanningCycleComplet!$C$20:$F$50,3,FALSE),0)+IFERROR(VLOOKUP(A213,PlanningCycleComplet!$I$20:$L$50,3,FALSE),0)+IFERROR(VLOOKUP(A213,PlanningCycleComplet!$O$20:$R$50,3,FALSE),0)+IFERROR(VLOOKUP(A213,PlanningCycleComplet!$U$20:$X$50,3,FALSE),0)</f>
        <v>0</v>
      </c>
      <c r="J213" s="64">
        <f t="shared" si="25"/>
        <v>11</v>
      </c>
      <c r="K213" s="65">
        <f t="shared" si="26"/>
        <v>0</v>
      </c>
    </row>
    <row r="214" spans="1:11" x14ac:dyDescent="0.25">
      <c r="A214" s="69">
        <f t="shared" si="30"/>
        <v>45732</v>
      </c>
      <c r="B214" s="63" t="str">
        <f>INDEX('Vacances scolaires'!$B$2:$D$10000,MATCH(A214,'Vacances scolaires'!$A$2:$A$10000,0),MATCH(PlanningCycleComplet!$CD$5,'Vacances scolaires'!$B$1:$D$1,0))</f>
        <v>N</v>
      </c>
      <c r="C214" s="63" t="str">
        <f t="shared" si="27"/>
        <v>N</v>
      </c>
      <c r="D214" s="63" t="str">
        <f t="shared" si="28"/>
        <v/>
      </c>
      <c r="E214" s="63">
        <f t="shared" si="29"/>
        <v>11</v>
      </c>
      <c r="F214" s="72">
        <f>IFERROR(VLOOKUP(A214,PlanningCycleComplet!$C$20:$F$50,3,FALSE),0)+IFERROR(VLOOKUP(A214,PlanningCycleComplet!$I$20:$L$50,3,FALSE),0)+IFERROR(VLOOKUP(A214,PlanningCycleComplet!$O$20:$R$50,3,FALSE),0)+IFERROR(VLOOKUP(A214,PlanningCycleComplet!$U$20:$X$50,3,FALSE),0)</f>
        <v>0</v>
      </c>
      <c r="J214" s="64" t="str">
        <f t="shared" si="25"/>
        <v>11D</v>
      </c>
      <c r="K214" s="65">
        <f t="shared" si="26"/>
        <v>0</v>
      </c>
    </row>
    <row r="215" spans="1:11" x14ac:dyDescent="0.25">
      <c r="A215" s="69">
        <f t="shared" si="30"/>
        <v>45733</v>
      </c>
      <c r="B215" s="63" t="str">
        <f>INDEX('Vacances scolaires'!$B$2:$D$10000,MATCH(A215,'Vacances scolaires'!$A$2:$A$10000,0),MATCH(PlanningCycleComplet!$CD$5,'Vacances scolaires'!$B$1:$D$1,0))</f>
        <v>N</v>
      </c>
      <c r="C215" s="63" t="str">
        <f t="shared" si="27"/>
        <v>N</v>
      </c>
      <c r="D215" s="63" t="str">
        <f t="shared" si="28"/>
        <v/>
      </c>
      <c r="E215" s="63">
        <f t="shared" si="29"/>
        <v>12</v>
      </c>
      <c r="F215" s="72">
        <f>IFERROR(VLOOKUP(A215,PlanningCycleComplet!$C$20:$F$50,3,FALSE),0)+IFERROR(VLOOKUP(A215,PlanningCycleComplet!$I$20:$L$50,3,FALSE),0)+IFERROR(VLOOKUP(A215,PlanningCycleComplet!$O$20:$R$50,3,FALSE),0)+IFERROR(VLOOKUP(A215,PlanningCycleComplet!$U$20:$X$50,3,FALSE),0)</f>
        <v>0</v>
      </c>
      <c r="J215" s="64">
        <f t="shared" si="25"/>
        <v>12</v>
      </c>
      <c r="K215" s="65">
        <f t="shared" si="26"/>
        <v>0</v>
      </c>
    </row>
    <row r="216" spans="1:11" x14ac:dyDescent="0.25">
      <c r="A216" s="69">
        <f t="shared" si="30"/>
        <v>45734</v>
      </c>
      <c r="B216" s="63" t="str">
        <f>INDEX('Vacances scolaires'!$B$2:$D$10000,MATCH(A216,'Vacances scolaires'!$A$2:$A$10000,0),MATCH(PlanningCycleComplet!$CD$5,'Vacances scolaires'!$B$1:$D$1,0))</f>
        <v>N</v>
      </c>
      <c r="C216" s="63" t="str">
        <f t="shared" si="27"/>
        <v>N</v>
      </c>
      <c r="D216" s="63" t="str">
        <f t="shared" si="28"/>
        <v/>
      </c>
      <c r="E216" s="63">
        <f t="shared" si="29"/>
        <v>12</v>
      </c>
      <c r="F216" s="72">
        <f>IFERROR(VLOOKUP(A216,PlanningCycleComplet!$C$20:$F$50,3,FALSE),0)+IFERROR(VLOOKUP(A216,PlanningCycleComplet!$I$20:$L$50,3,FALSE),0)+IFERROR(VLOOKUP(A216,PlanningCycleComplet!$O$20:$R$50,3,FALSE),0)+IFERROR(VLOOKUP(A216,PlanningCycleComplet!$U$20:$X$50,3,FALSE),0)</f>
        <v>0</v>
      </c>
      <c r="J216" s="64">
        <f t="shared" si="25"/>
        <v>12</v>
      </c>
      <c r="K216" s="65">
        <f t="shared" si="26"/>
        <v>0</v>
      </c>
    </row>
    <row r="217" spans="1:11" x14ac:dyDescent="0.25">
      <c r="A217" s="69">
        <f t="shared" si="30"/>
        <v>45735</v>
      </c>
      <c r="B217" s="63" t="str">
        <f>INDEX('Vacances scolaires'!$B$2:$D$10000,MATCH(A217,'Vacances scolaires'!$A$2:$A$10000,0),MATCH(PlanningCycleComplet!$CD$5,'Vacances scolaires'!$B$1:$D$1,0))</f>
        <v>N</v>
      </c>
      <c r="C217" s="63" t="str">
        <f t="shared" si="27"/>
        <v>N</v>
      </c>
      <c r="D217" s="63" t="str">
        <f t="shared" si="28"/>
        <v/>
      </c>
      <c r="E217" s="63">
        <f t="shared" si="29"/>
        <v>12</v>
      </c>
      <c r="F217" s="72">
        <f>IFERROR(VLOOKUP(A217,PlanningCycleComplet!$C$20:$F$50,3,FALSE),0)+IFERROR(VLOOKUP(A217,PlanningCycleComplet!$I$20:$L$50,3,FALSE),0)+IFERROR(VLOOKUP(A217,PlanningCycleComplet!$O$20:$R$50,3,FALSE),0)+IFERROR(VLOOKUP(A217,PlanningCycleComplet!$U$20:$X$50,3,FALSE),0)</f>
        <v>0</v>
      </c>
      <c r="J217" s="64">
        <f t="shared" si="25"/>
        <v>12</v>
      </c>
      <c r="K217" s="65">
        <f t="shared" si="26"/>
        <v>0</v>
      </c>
    </row>
    <row r="218" spans="1:11" x14ac:dyDescent="0.25">
      <c r="A218" s="69">
        <f t="shared" si="30"/>
        <v>45736</v>
      </c>
      <c r="B218" s="63" t="str">
        <f>INDEX('Vacances scolaires'!$B$2:$D$10000,MATCH(A218,'Vacances scolaires'!$A$2:$A$10000,0),MATCH(PlanningCycleComplet!$CD$5,'Vacances scolaires'!$B$1:$D$1,0))</f>
        <v>N</v>
      </c>
      <c r="C218" s="63" t="str">
        <f t="shared" si="27"/>
        <v>N</v>
      </c>
      <c r="D218" s="63" t="str">
        <f t="shared" si="28"/>
        <v/>
      </c>
      <c r="E218" s="63">
        <f t="shared" si="29"/>
        <v>12</v>
      </c>
      <c r="F218" s="72">
        <f>IFERROR(VLOOKUP(A218,PlanningCycleComplet!$C$20:$F$50,3,FALSE),0)+IFERROR(VLOOKUP(A218,PlanningCycleComplet!$I$20:$L$50,3,FALSE),0)+IFERROR(VLOOKUP(A218,PlanningCycleComplet!$O$20:$R$50,3,FALSE),0)+IFERROR(VLOOKUP(A218,PlanningCycleComplet!$U$20:$X$50,3,FALSE),0)</f>
        <v>0</v>
      </c>
      <c r="J218" s="64">
        <f t="shared" si="25"/>
        <v>12</v>
      </c>
      <c r="K218" s="65">
        <f t="shared" si="26"/>
        <v>0</v>
      </c>
    </row>
    <row r="219" spans="1:11" x14ac:dyDescent="0.25">
      <c r="A219" s="69">
        <f t="shared" si="30"/>
        <v>45737</v>
      </c>
      <c r="B219" s="63" t="str">
        <f>INDEX('Vacances scolaires'!$B$2:$D$10000,MATCH(A219,'Vacances scolaires'!$A$2:$A$10000,0),MATCH(PlanningCycleComplet!$CD$5,'Vacances scolaires'!$B$1:$D$1,0))</f>
        <v>N</v>
      </c>
      <c r="C219" s="63" t="str">
        <f t="shared" si="27"/>
        <v>N</v>
      </c>
      <c r="D219" s="63" t="str">
        <f t="shared" si="28"/>
        <v/>
      </c>
      <c r="E219" s="63">
        <f t="shared" si="29"/>
        <v>12</v>
      </c>
      <c r="F219" s="72">
        <f>IFERROR(VLOOKUP(A219,PlanningCycleComplet!$C$20:$F$50,3,FALSE),0)+IFERROR(VLOOKUP(A219,PlanningCycleComplet!$I$20:$L$50,3,FALSE),0)+IFERROR(VLOOKUP(A219,PlanningCycleComplet!$O$20:$R$50,3,FALSE),0)+IFERROR(VLOOKUP(A219,PlanningCycleComplet!$U$20:$X$50,3,FALSE),0)</f>
        <v>0</v>
      </c>
      <c r="J219" s="64">
        <f t="shared" si="25"/>
        <v>12</v>
      </c>
      <c r="K219" s="65">
        <f t="shared" si="26"/>
        <v>0</v>
      </c>
    </row>
    <row r="220" spans="1:11" x14ac:dyDescent="0.25">
      <c r="A220" s="69">
        <f t="shared" si="30"/>
        <v>45738</v>
      </c>
      <c r="B220" s="63" t="str">
        <f>INDEX('Vacances scolaires'!$B$2:$D$10000,MATCH(A220,'Vacances scolaires'!$A$2:$A$10000,0),MATCH(PlanningCycleComplet!$CD$5,'Vacances scolaires'!$B$1:$D$1,0))</f>
        <v>N</v>
      </c>
      <c r="C220" s="63" t="str">
        <f t="shared" si="27"/>
        <v>N</v>
      </c>
      <c r="D220" s="63" t="str">
        <f t="shared" si="28"/>
        <v/>
      </c>
      <c r="E220" s="63">
        <f t="shared" si="29"/>
        <v>12</v>
      </c>
      <c r="F220" s="72">
        <f>IFERROR(VLOOKUP(A220,PlanningCycleComplet!$C$20:$F$50,3,FALSE),0)+IFERROR(VLOOKUP(A220,PlanningCycleComplet!$I$20:$L$50,3,FALSE),0)+IFERROR(VLOOKUP(A220,PlanningCycleComplet!$O$20:$R$50,3,FALSE),0)+IFERROR(VLOOKUP(A220,PlanningCycleComplet!$U$20:$X$50,3,FALSE),0)</f>
        <v>0</v>
      </c>
      <c r="J220" s="64">
        <f t="shared" si="25"/>
        <v>12</v>
      </c>
      <c r="K220" s="65">
        <f t="shared" si="26"/>
        <v>0</v>
      </c>
    </row>
    <row r="221" spans="1:11" x14ac:dyDescent="0.25">
      <c r="A221" s="69">
        <f t="shared" si="30"/>
        <v>45739</v>
      </c>
      <c r="B221" s="63" t="str">
        <f>INDEX('Vacances scolaires'!$B$2:$D$10000,MATCH(A221,'Vacances scolaires'!$A$2:$A$10000,0),MATCH(PlanningCycleComplet!$CD$5,'Vacances scolaires'!$B$1:$D$1,0))</f>
        <v>N</v>
      </c>
      <c r="C221" s="63" t="str">
        <f t="shared" si="27"/>
        <v>N</v>
      </c>
      <c r="D221" s="63" t="str">
        <f t="shared" si="28"/>
        <v/>
      </c>
      <c r="E221" s="63">
        <f t="shared" si="29"/>
        <v>12</v>
      </c>
      <c r="F221" s="72">
        <f>IFERROR(VLOOKUP(A221,PlanningCycleComplet!$C$20:$F$50,3,FALSE),0)+IFERROR(VLOOKUP(A221,PlanningCycleComplet!$I$20:$L$50,3,FALSE),0)+IFERROR(VLOOKUP(A221,PlanningCycleComplet!$O$20:$R$50,3,FALSE),0)+IFERROR(VLOOKUP(A221,PlanningCycleComplet!$U$20:$X$50,3,FALSE),0)</f>
        <v>0</v>
      </c>
      <c r="J221" s="64" t="str">
        <f t="shared" ref="J221:J284" si="31">IF(E221&lt;&gt;E222,E221&amp;"D",E221)</f>
        <v>12D</v>
      </c>
      <c r="K221" s="65">
        <f t="shared" si="26"/>
        <v>0</v>
      </c>
    </row>
    <row r="222" spans="1:11" x14ac:dyDescent="0.25">
      <c r="A222" s="69">
        <f t="shared" si="30"/>
        <v>45740</v>
      </c>
      <c r="B222" s="63" t="str">
        <f>INDEX('Vacances scolaires'!$B$2:$D$10000,MATCH(A222,'Vacances scolaires'!$A$2:$A$10000,0),MATCH(PlanningCycleComplet!$CD$5,'Vacances scolaires'!$B$1:$D$1,0))</f>
        <v>N</v>
      </c>
      <c r="C222" s="63" t="str">
        <f t="shared" si="27"/>
        <v>N</v>
      </c>
      <c r="D222" s="63" t="str">
        <f t="shared" si="28"/>
        <v/>
      </c>
      <c r="E222" s="63">
        <f t="shared" si="29"/>
        <v>13</v>
      </c>
      <c r="F222" s="72">
        <f>IFERROR(VLOOKUP(A222,PlanningCycleComplet!$C$20:$F$50,3,FALSE),0)+IFERROR(VLOOKUP(A222,PlanningCycleComplet!$I$20:$L$50,3,FALSE),0)+IFERROR(VLOOKUP(A222,PlanningCycleComplet!$O$20:$R$50,3,FALSE),0)+IFERROR(VLOOKUP(A222,PlanningCycleComplet!$U$20:$X$50,3,FALSE),0)</f>
        <v>0</v>
      </c>
      <c r="J222" s="64">
        <f t="shared" si="31"/>
        <v>13</v>
      </c>
      <c r="K222" s="65">
        <f t="shared" si="26"/>
        <v>0</v>
      </c>
    </row>
    <row r="223" spans="1:11" x14ac:dyDescent="0.25">
      <c r="A223" s="69">
        <f t="shared" si="30"/>
        <v>45741</v>
      </c>
      <c r="B223" s="63" t="str">
        <f>INDEX('Vacances scolaires'!$B$2:$D$10000,MATCH(A223,'Vacances scolaires'!$A$2:$A$10000,0),MATCH(PlanningCycleComplet!$CD$5,'Vacances scolaires'!$B$1:$D$1,0))</f>
        <v>N</v>
      </c>
      <c r="C223" s="63" t="str">
        <f t="shared" si="27"/>
        <v>N</v>
      </c>
      <c r="D223" s="63" t="str">
        <f t="shared" si="28"/>
        <v/>
      </c>
      <c r="E223" s="63">
        <f t="shared" si="29"/>
        <v>13</v>
      </c>
      <c r="F223" s="72">
        <f>IFERROR(VLOOKUP(A223,PlanningCycleComplet!$C$20:$F$50,3,FALSE),0)+IFERROR(VLOOKUP(A223,PlanningCycleComplet!$I$20:$L$50,3,FALSE),0)+IFERROR(VLOOKUP(A223,PlanningCycleComplet!$O$20:$R$50,3,FALSE),0)+IFERROR(VLOOKUP(A223,PlanningCycleComplet!$U$20:$X$50,3,FALSE),0)</f>
        <v>0</v>
      </c>
      <c r="J223" s="64">
        <f t="shared" si="31"/>
        <v>13</v>
      </c>
      <c r="K223" s="65">
        <f t="shared" si="26"/>
        <v>0</v>
      </c>
    </row>
    <row r="224" spans="1:11" x14ac:dyDescent="0.25">
      <c r="A224" s="69">
        <f t="shared" si="30"/>
        <v>45742</v>
      </c>
      <c r="B224" s="63" t="str">
        <f>INDEX('Vacances scolaires'!$B$2:$D$10000,MATCH(A224,'Vacances scolaires'!$A$2:$A$10000,0),MATCH(PlanningCycleComplet!$CD$5,'Vacances scolaires'!$B$1:$D$1,0))</f>
        <v>N</v>
      </c>
      <c r="C224" s="63" t="str">
        <f t="shared" si="27"/>
        <v>N</v>
      </c>
      <c r="D224" s="63" t="str">
        <f t="shared" si="28"/>
        <v/>
      </c>
      <c r="E224" s="63">
        <f t="shared" si="29"/>
        <v>13</v>
      </c>
      <c r="F224" s="72">
        <f>IFERROR(VLOOKUP(A224,PlanningCycleComplet!$C$20:$F$50,3,FALSE),0)+IFERROR(VLOOKUP(A224,PlanningCycleComplet!$I$20:$L$50,3,FALSE),0)+IFERROR(VLOOKUP(A224,PlanningCycleComplet!$O$20:$R$50,3,FALSE),0)+IFERROR(VLOOKUP(A224,PlanningCycleComplet!$U$20:$X$50,3,FALSE),0)</f>
        <v>0</v>
      </c>
      <c r="J224" s="64">
        <f t="shared" si="31"/>
        <v>13</v>
      </c>
      <c r="K224" s="65">
        <f t="shared" si="26"/>
        <v>0</v>
      </c>
    </row>
    <row r="225" spans="1:11" x14ac:dyDescent="0.25">
      <c r="A225" s="69">
        <f t="shared" si="30"/>
        <v>45743</v>
      </c>
      <c r="B225" s="63" t="str">
        <f>INDEX('Vacances scolaires'!$B$2:$D$10000,MATCH(A225,'Vacances scolaires'!$A$2:$A$10000,0),MATCH(PlanningCycleComplet!$CD$5,'Vacances scolaires'!$B$1:$D$1,0))</f>
        <v>N</v>
      </c>
      <c r="C225" s="63" t="str">
        <f t="shared" si="27"/>
        <v>N</v>
      </c>
      <c r="D225" s="63" t="str">
        <f t="shared" si="28"/>
        <v/>
      </c>
      <c r="E225" s="63">
        <f t="shared" si="29"/>
        <v>13</v>
      </c>
      <c r="F225" s="72">
        <f>IFERROR(VLOOKUP(A225,PlanningCycleComplet!$C$20:$F$50,3,FALSE),0)+IFERROR(VLOOKUP(A225,PlanningCycleComplet!$I$20:$L$50,3,FALSE),0)+IFERROR(VLOOKUP(A225,PlanningCycleComplet!$O$20:$R$50,3,FALSE),0)+IFERROR(VLOOKUP(A225,PlanningCycleComplet!$U$20:$X$50,3,FALSE),0)</f>
        <v>0</v>
      </c>
      <c r="J225" s="64">
        <f t="shared" si="31"/>
        <v>13</v>
      </c>
      <c r="K225" s="65">
        <f t="shared" si="26"/>
        <v>0</v>
      </c>
    </row>
    <row r="226" spans="1:11" x14ac:dyDescent="0.25">
      <c r="A226" s="69">
        <f t="shared" si="30"/>
        <v>45744</v>
      </c>
      <c r="B226" s="63" t="str">
        <f>INDEX('Vacances scolaires'!$B$2:$D$10000,MATCH(A226,'Vacances scolaires'!$A$2:$A$10000,0),MATCH(PlanningCycleComplet!$CD$5,'Vacances scolaires'!$B$1:$D$1,0))</f>
        <v>N</v>
      </c>
      <c r="C226" s="63" t="str">
        <f t="shared" si="27"/>
        <v>N</v>
      </c>
      <c r="D226" s="63" t="str">
        <f t="shared" si="28"/>
        <v/>
      </c>
      <c r="E226" s="63">
        <f t="shared" si="29"/>
        <v>13</v>
      </c>
      <c r="F226" s="72">
        <f>IFERROR(VLOOKUP(A226,PlanningCycleComplet!$C$20:$F$50,3,FALSE),0)+IFERROR(VLOOKUP(A226,PlanningCycleComplet!$I$20:$L$50,3,FALSE),0)+IFERROR(VLOOKUP(A226,PlanningCycleComplet!$O$20:$R$50,3,FALSE),0)+IFERROR(VLOOKUP(A226,PlanningCycleComplet!$U$20:$X$50,3,FALSE),0)</f>
        <v>0</v>
      </c>
      <c r="J226" s="64">
        <f t="shared" si="31"/>
        <v>13</v>
      </c>
      <c r="K226" s="65">
        <f t="shared" si="26"/>
        <v>0</v>
      </c>
    </row>
    <row r="227" spans="1:11" x14ac:dyDescent="0.25">
      <c r="A227" s="69">
        <f t="shared" si="30"/>
        <v>45745</v>
      </c>
      <c r="B227" s="63" t="str">
        <f>INDEX('Vacances scolaires'!$B$2:$D$10000,MATCH(A227,'Vacances scolaires'!$A$2:$A$10000,0),MATCH(PlanningCycleComplet!$CD$5,'Vacances scolaires'!$B$1:$D$1,0))</f>
        <v>N</v>
      </c>
      <c r="C227" s="63" t="str">
        <f t="shared" si="27"/>
        <v>N</v>
      </c>
      <c r="D227" s="63" t="str">
        <f t="shared" si="28"/>
        <v/>
      </c>
      <c r="E227" s="63">
        <f t="shared" si="29"/>
        <v>13</v>
      </c>
      <c r="F227" s="72">
        <f>IFERROR(VLOOKUP(A227,PlanningCycleComplet!$C$20:$F$50,3,FALSE),0)+IFERROR(VLOOKUP(A227,PlanningCycleComplet!$I$20:$L$50,3,FALSE),0)+IFERROR(VLOOKUP(A227,PlanningCycleComplet!$O$20:$R$50,3,FALSE),0)+IFERROR(VLOOKUP(A227,PlanningCycleComplet!$U$20:$X$50,3,FALSE),0)</f>
        <v>0</v>
      </c>
      <c r="J227" s="64">
        <f t="shared" si="31"/>
        <v>13</v>
      </c>
      <c r="K227" s="65">
        <f t="shared" si="26"/>
        <v>0</v>
      </c>
    </row>
    <row r="228" spans="1:11" x14ac:dyDescent="0.25">
      <c r="A228" s="69">
        <f t="shared" si="30"/>
        <v>45746</v>
      </c>
      <c r="B228" s="63" t="str">
        <f>INDEX('Vacances scolaires'!$B$2:$D$10000,MATCH(A228,'Vacances scolaires'!$A$2:$A$10000,0),MATCH(PlanningCycleComplet!$CD$5,'Vacances scolaires'!$B$1:$D$1,0))</f>
        <v>N</v>
      </c>
      <c r="C228" s="63" t="str">
        <f t="shared" si="27"/>
        <v>N</v>
      </c>
      <c r="D228" s="63" t="str">
        <f t="shared" si="28"/>
        <v/>
      </c>
      <c r="E228" s="63">
        <f t="shared" si="29"/>
        <v>13</v>
      </c>
      <c r="F228" s="72">
        <f>IFERROR(VLOOKUP(A228,PlanningCycleComplet!$C$20:$F$50,3,FALSE),0)+IFERROR(VLOOKUP(A228,PlanningCycleComplet!$I$20:$L$50,3,FALSE),0)+IFERROR(VLOOKUP(A228,PlanningCycleComplet!$O$20:$R$50,3,FALSE),0)+IFERROR(VLOOKUP(A228,PlanningCycleComplet!$U$20:$X$50,3,FALSE),0)</f>
        <v>0</v>
      </c>
      <c r="J228" s="64" t="str">
        <f t="shared" si="31"/>
        <v>13D</v>
      </c>
      <c r="K228" s="65">
        <f t="shared" ref="K228:K291" si="32">IF(E228=E227,F228+K227,F228)</f>
        <v>0</v>
      </c>
    </row>
    <row r="229" spans="1:11" x14ac:dyDescent="0.25">
      <c r="A229" s="69">
        <f t="shared" si="30"/>
        <v>45747</v>
      </c>
      <c r="B229" s="63" t="str">
        <f>INDEX('Vacances scolaires'!$B$2:$D$10000,MATCH(A229,'Vacances scolaires'!$A$2:$A$10000,0),MATCH(PlanningCycleComplet!$CD$5,'Vacances scolaires'!$B$1:$D$1,0))</f>
        <v>N</v>
      </c>
      <c r="C229" s="63" t="str">
        <f t="shared" si="27"/>
        <v>N</v>
      </c>
      <c r="D229" s="63" t="str">
        <f t="shared" si="28"/>
        <v/>
      </c>
      <c r="E229" s="63">
        <f t="shared" si="29"/>
        <v>14</v>
      </c>
      <c r="F229" s="72">
        <f>IFERROR(VLOOKUP(A229,PlanningCycleComplet!$C$20:$F$50,3,FALSE),0)+IFERROR(VLOOKUP(A229,PlanningCycleComplet!$I$20:$L$50,3,FALSE),0)+IFERROR(VLOOKUP(A229,PlanningCycleComplet!$O$20:$R$50,3,FALSE),0)+IFERROR(VLOOKUP(A229,PlanningCycleComplet!$U$20:$X$50,3,FALSE),0)</f>
        <v>0</v>
      </c>
      <c r="J229" s="64">
        <f t="shared" si="31"/>
        <v>14</v>
      </c>
      <c r="K229" s="65">
        <f t="shared" si="32"/>
        <v>0</v>
      </c>
    </row>
    <row r="230" spans="1:11" x14ac:dyDescent="0.25">
      <c r="A230" s="69">
        <f t="shared" si="30"/>
        <v>45748</v>
      </c>
      <c r="B230" s="63" t="str">
        <f>INDEX('Vacances scolaires'!$B$2:$D$10000,MATCH(A230,'Vacances scolaires'!$A$2:$A$10000,0),MATCH(PlanningCycleComplet!$CD$5,'Vacances scolaires'!$B$1:$D$1,0))</f>
        <v>N</v>
      </c>
      <c r="C230" s="63" t="str">
        <f t="shared" si="27"/>
        <v>N</v>
      </c>
      <c r="D230" s="63" t="str">
        <f t="shared" si="28"/>
        <v/>
      </c>
      <c r="E230" s="63">
        <f t="shared" si="29"/>
        <v>14</v>
      </c>
      <c r="F230" s="72">
        <f>IFERROR(VLOOKUP(A230,PlanningCycleComplet!$C$20:$F$50,3,FALSE),0)+IFERROR(VLOOKUP(A230,PlanningCycleComplet!$I$20:$L$50,3,FALSE),0)+IFERROR(VLOOKUP(A230,PlanningCycleComplet!$O$20:$R$50,3,FALSE),0)+IFERROR(VLOOKUP(A230,PlanningCycleComplet!$U$20:$X$50,3,FALSE),0)</f>
        <v>0</v>
      </c>
      <c r="J230" s="64">
        <f t="shared" si="31"/>
        <v>14</v>
      </c>
      <c r="K230" s="65">
        <f t="shared" si="32"/>
        <v>0</v>
      </c>
    </row>
    <row r="231" spans="1:11" x14ac:dyDescent="0.25">
      <c r="A231" s="69">
        <f t="shared" si="30"/>
        <v>45749</v>
      </c>
      <c r="B231" s="63" t="str">
        <f>INDEX('Vacances scolaires'!$B$2:$D$10000,MATCH(A231,'Vacances scolaires'!$A$2:$A$10000,0),MATCH(PlanningCycleComplet!$CD$5,'Vacances scolaires'!$B$1:$D$1,0))</f>
        <v>N</v>
      </c>
      <c r="C231" s="63" t="str">
        <f t="shared" si="27"/>
        <v>N</v>
      </c>
      <c r="D231" s="63" t="str">
        <f t="shared" si="28"/>
        <v/>
      </c>
      <c r="E231" s="63">
        <f t="shared" si="29"/>
        <v>14</v>
      </c>
      <c r="F231" s="72">
        <f>IFERROR(VLOOKUP(A231,PlanningCycleComplet!$C$20:$F$50,3,FALSE),0)+IFERROR(VLOOKUP(A231,PlanningCycleComplet!$I$20:$L$50,3,FALSE),0)+IFERROR(VLOOKUP(A231,PlanningCycleComplet!$O$20:$R$50,3,FALSE),0)+IFERROR(VLOOKUP(A231,PlanningCycleComplet!$U$20:$X$50,3,FALSE),0)</f>
        <v>0</v>
      </c>
      <c r="J231" s="64">
        <f t="shared" si="31"/>
        <v>14</v>
      </c>
      <c r="K231" s="65">
        <f t="shared" si="32"/>
        <v>0</v>
      </c>
    </row>
    <row r="232" spans="1:11" x14ac:dyDescent="0.25">
      <c r="A232" s="69">
        <f t="shared" si="30"/>
        <v>45750</v>
      </c>
      <c r="B232" s="63" t="str">
        <f>INDEX('Vacances scolaires'!$B$2:$D$10000,MATCH(A232,'Vacances scolaires'!$A$2:$A$10000,0),MATCH(PlanningCycleComplet!$CD$5,'Vacances scolaires'!$B$1:$D$1,0))</f>
        <v>N</v>
      </c>
      <c r="C232" s="63" t="str">
        <f t="shared" si="27"/>
        <v>N</v>
      </c>
      <c r="D232" s="63" t="str">
        <f t="shared" si="28"/>
        <v/>
      </c>
      <c r="E232" s="63">
        <f t="shared" si="29"/>
        <v>14</v>
      </c>
      <c r="F232" s="72">
        <f>IFERROR(VLOOKUP(A232,PlanningCycleComplet!$C$20:$F$50,3,FALSE),0)+IFERROR(VLOOKUP(A232,PlanningCycleComplet!$I$20:$L$50,3,FALSE),0)+IFERROR(VLOOKUP(A232,PlanningCycleComplet!$O$20:$R$50,3,FALSE),0)+IFERROR(VLOOKUP(A232,PlanningCycleComplet!$U$20:$X$50,3,FALSE),0)</f>
        <v>0</v>
      </c>
      <c r="J232" s="64">
        <f t="shared" si="31"/>
        <v>14</v>
      </c>
      <c r="K232" s="65">
        <f t="shared" si="32"/>
        <v>0</v>
      </c>
    </row>
    <row r="233" spans="1:11" x14ac:dyDescent="0.25">
      <c r="A233" s="69">
        <f t="shared" si="30"/>
        <v>45751</v>
      </c>
      <c r="B233" s="63" t="str">
        <f>INDEX('Vacances scolaires'!$B$2:$D$10000,MATCH(A233,'Vacances scolaires'!$A$2:$A$10000,0),MATCH(PlanningCycleComplet!$CD$5,'Vacances scolaires'!$B$1:$D$1,0))</f>
        <v>N</v>
      </c>
      <c r="C233" s="63" t="str">
        <f t="shared" si="27"/>
        <v>N</v>
      </c>
      <c r="D233" s="63" t="str">
        <f t="shared" si="28"/>
        <v/>
      </c>
      <c r="E233" s="63">
        <f t="shared" si="29"/>
        <v>14</v>
      </c>
      <c r="F233" s="72">
        <f>IFERROR(VLOOKUP(A233,PlanningCycleComplet!$C$20:$F$50,3,FALSE),0)+IFERROR(VLOOKUP(A233,PlanningCycleComplet!$I$20:$L$50,3,FALSE),0)+IFERROR(VLOOKUP(A233,PlanningCycleComplet!$O$20:$R$50,3,FALSE),0)+IFERROR(VLOOKUP(A233,PlanningCycleComplet!$U$20:$X$50,3,FALSE),0)</f>
        <v>0</v>
      </c>
      <c r="J233" s="64">
        <f t="shared" si="31"/>
        <v>14</v>
      </c>
      <c r="K233" s="65">
        <f t="shared" si="32"/>
        <v>0</v>
      </c>
    </row>
    <row r="234" spans="1:11" x14ac:dyDescent="0.25">
      <c r="A234" s="69">
        <f t="shared" si="30"/>
        <v>45752</v>
      </c>
      <c r="B234" s="63" t="str">
        <f>INDEX('Vacances scolaires'!$B$2:$D$10000,MATCH(A234,'Vacances scolaires'!$A$2:$A$10000,0),MATCH(PlanningCycleComplet!$CD$5,'Vacances scolaires'!$B$1:$D$1,0))</f>
        <v>N</v>
      </c>
      <c r="C234" s="63" t="str">
        <f t="shared" si="27"/>
        <v>N</v>
      </c>
      <c r="D234" s="63" t="str">
        <f t="shared" si="28"/>
        <v/>
      </c>
      <c r="E234" s="63">
        <f t="shared" si="29"/>
        <v>14</v>
      </c>
      <c r="F234" s="72">
        <f>IFERROR(VLOOKUP(A234,PlanningCycleComplet!$C$20:$F$50,3,FALSE),0)+IFERROR(VLOOKUP(A234,PlanningCycleComplet!$I$20:$L$50,3,FALSE),0)+IFERROR(VLOOKUP(A234,PlanningCycleComplet!$O$20:$R$50,3,FALSE),0)+IFERROR(VLOOKUP(A234,PlanningCycleComplet!$U$20:$X$50,3,FALSE),0)</f>
        <v>0</v>
      </c>
      <c r="J234" s="64">
        <f t="shared" si="31"/>
        <v>14</v>
      </c>
      <c r="K234" s="65">
        <f t="shared" si="32"/>
        <v>0</v>
      </c>
    </row>
    <row r="235" spans="1:11" x14ac:dyDescent="0.25">
      <c r="A235" s="69">
        <f t="shared" si="30"/>
        <v>45753</v>
      </c>
      <c r="B235" s="63" t="str">
        <f>INDEX('Vacances scolaires'!$B$2:$D$10000,MATCH(A235,'Vacances scolaires'!$A$2:$A$10000,0),MATCH(PlanningCycleComplet!$CD$5,'Vacances scolaires'!$B$1:$D$1,0))</f>
        <v>N</v>
      </c>
      <c r="C235" s="63" t="str">
        <f t="shared" si="27"/>
        <v>N</v>
      </c>
      <c r="D235" s="63" t="str">
        <f t="shared" si="28"/>
        <v/>
      </c>
      <c r="E235" s="63">
        <f t="shared" si="29"/>
        <v>14</v>
      </c>
      <c r="F235" s="72">
        <f>IFERROR(VLOOKUP(A235,PlanningCycleComplet!$C$20:$F$50,3,FALSE),0)+IFERROR(VLOOKUP(A235,PlanningCycleComplet!$I$20:$L$50,3,FALSE),0)+IFERROR(VLOOKUP(A235,PlanningCycleComplet!$O$20:$R$50,3,FALSE),0)+IFERROR(VLOOKUP(A235,PlanningCycleComplet!$U$20:$X$50,3,FALSE),0)</f>
        <v>0</v>
      </c>
      <c r="J235" s="64" t="str">
        <f t="shared" si="31"/>
        <v>14D</v>
      </c>
      <c r="K235" s="65">
        <f t="shared" si="32"/>
        <v>0</v>
      </c>
    </row>
    <row r="236" spans="1:11" x14ac:dyDescent="0.25">
      <c r="A236" s="69">
        <f t="shared" si="30"/>
        <v>45754</v>
      </c>
      <c r="B236" s="63" t="str">
        <f>INDEX('Vacances scolaires'!$B$2:$D$10000,MATCH(A236,'Vacances scolaires'!$A$2:$A$10000,0),MATCH(PlanningCycleComplet!$CD$5,'Vacances scolaires'!$B$1:$D$1,0))</f>
        <v>N</v>
      </c>
      <c r="C236" s="63" t="str">
        <f t="shared" si="27"/>
        <v>N</v>
      </c>
      <c r="D236" s="63" t="str">
        <f t="shared" si="28"/>
        <v/>
      </c>
      <c r="E236" s="63">
        <f t="shared" si="29"/>
        <v>15</v>
      </c>
      <c r="F236" s="72">
        <f>IFERROR(VLOOKUP(A236,PlanningCycleComplet!$C$20:$F$50,3,FALSE),0)+IFERROR(VLOOKUP(A236,PlanningCycleComplet!$I$20:$L$50,3,FALSE),0)+IFERROR(VLOOKUP(A236,PlanningCycleComplet!$O$20:$R$50,3,FALSE),0)+IFERROR(VLOOKUP(A236,PlanningCycleComplet!$U$20:$X$50,3,FALSE),0)</f>
        <v>0</v>
      </c>
      <c r="J236" s="64">
        <f t="shared" si="31"/>
        <v>15</v>
      </c>
      <c r="K236" s="65">
        <f t="shared" si="32"/>
        <v>0</v>
      </c>
    </row>
    <row r="237" spans="1:11" x14ac:dyDescent="0.25">
      <c r="A237" s="69">
        <f t="shared" si="30"/>
        <v>45755</v>
      </c>
      <c r="B237" s="63" t="str">
        <f>INDEX('Vacances scolaires'!$B$2:$D$10000,MATCH(A237,'Vacances scolaires'!$A$2:$A$10000,0),MATCH(PlanningCycleComplet!$CD$5,'Vacances scolaires'!$B$1:$D$1,0))</f>
        <v>N</v>
      </c>
      <c r="C237" s="63" t="str">
        <f t="shared" si="27"/>
        <v>N</v>
      </c>
      <c r="D237" s="63" t="str">
        <f t="shared" si="28"/>
        <v/>
      </c>
      <c r="E237" s="63">
        <f t="shared" si="29"/>
        <v>15</v>
      </c>
      <c r="F237" s="72">
        <f>IFERROR(VLOOKUP(A237,PlanningCycleComplet!$C$20:$F$50,3,FALSE),0)+IFERROR(VLOOKUP(A237,PlanningCycleComplet!$I$20:$L$50,3,FALSE),0)+IFERROR(VLOOKUP(A237,PlanningCycleComplet!$O$20:$R$50,3,FALSE),0)+IFERROR(VLOOKUP(A237,PlanningCycleComplet!$U$20:$X$50,3,FALSE),0)</f>
        <v>0</v>
      </c>
      <c r="J237" s="64">
        <f t="shared" si="31"/>
        <v>15</v>
      </c>
      <c r="K237" s="65">
        <f t="shared" si="32"/>
        <v>0</v>
      </c>
    </row>
    <row r="238" spans="1:11" x14ac:dyDescent="0.25">
      <c r="A238" s="69">
        <f t="shared" si="30"/>
        <v>45756</v>
      </c>
      <c r="B238" s="63" t="str">
        <f>INDEX('Vacances scolaires'!$B$2:$D$10000,MATCH(A238,'Vacances scolaires'!$A$2:$A$10000,0),MATCH(PlanningCycleComplet!$CD$5,'Vacances scolaires'!$B$1:$D$1,0))</f>
        <v>N</v>
      </c>
      <c r="C238" s="63" t="str">
        <f t="shared" si="27"/>
        <v>N</v>
      </c>
      <c r="D238" s="63" t="str">
        <f t="shared" si="28"/>
        <v/>
      </c>
      <c r="E238" s="63">
        <f t="shared" si="29"/>
        <v>15</v>
      </c>
      <c r="F238" s="72">
        <f>IFERROR(VLOOKUP(A238,PlanningCycleComplet!$C$20:$F$50,3,FALSE),0)+IFERROR(VLOOKUP(A238,PlanningCycleComplet!$I$20:$L$50,3,FALSE),0)+IFERROR(VLOOKUP(A238,PlanningCycleComplet!$O$20:$R$50,3,FALSE),0)+IFERROR(VLOOKUP(A238,PlanningCycleComplet!$U$20:$X$50,3,FALSE),0)</f>
        <v>0</v>
      </c>
      <c r="J238" s="64">
        <f t="shared" si="31"/>
        <v>15</v>
      </c>
      <c r="K238" s="65">
        <f t="shared" si="32"/>
        <v>0</v>
      </c>
    </row>
    <row r="239" spans="1:11" x14ac:dyDescent="0.25">
      <c r="A239" s="69">
        <f t="shared" si="30"/>
        <v>45757</v>
      </c>
      <c r="B239" s="63" t="str">
        <f>INDEX('Vacances scolaires'!$B$2:$D$10000,MATCH(A239,'Vacances scolaires'!$A$2:$A$10000,0),MATCH(PlanningCycleComplet!$CD$5,'Vacances scolaires'!$B$1:$D$1,0))</f>
        <v>N</v>
      </c>
      <c r="C239" s="63" t="str">
        <f t="shared" si="27"/>
        <v>N</v>
      </c>
      <c r="D239" s="63" t="str">
        <f t="shared" si="28"/>
        <v/>
      </c>
      <c r="E239" s="63">
        <f t="shared" si="29"/>
        <v>15</v>
      </c>
      <c r="F239" s="72">
        <f>IFERROR(VLOOKUP(A239,PlanningCycleComplet!$C$20:$F$50,3,FALSE),0)+IFERROR(VLOOKUP(A239,PlanningCycleComplet!$I$20:$L$50,3,FALSE),0)+IFERROR(VLOOKUP(A239,PlanningCycleComplet!$O$20:$R$50,3,FALSE),0)+IFERROR(VLOOKUP(A239,PlanningCycleComplet!$U$20:$X$50,3,FALSE),0)</f>
        <v>0</v>
      </c>
      <c r="J239" s="64">
        <f t="shared" si="31"/>
        <v>15</v>
      </c>
      <c r="K239" s="65">
        <f t="shared" si="32"/>
        <v>0</v>
      </c>
    </row>
    <row r="240" spans="1:11" x14ac:dyDescent="0.25">
      <c r="A240" s="69">
        <f t="shared" si="30"/>
        <v>45758</v>
      </c>
      <c r="B240" s="63" t="str">
        <f>INDEX('Vacances scolaires'!$B$2:$D$10000,MATCH(A240,'Vacances scolaires'!$A$2:$A$10000,0),MATCH(PlanningCycleComplet!$CD$5,'Vacances scolaires'!$B$1:$D$1,0))</f>
        <v>N</v>
      </c>
      <c r="C240" s="63" t="str">
        <f t="shared" si="27"/>
        <v>N</v>
      </c>
      <c r="D240" s="63" t="str">
        <f t="shared" si="28"/>
        <v/>
      </c>
      <c r="E240" s="63">
        <f t="shared" si="29"/>
        <v>15</v>
      </c>
      <c r="F240" s="72">
        <f>IFERROR(VLOOKUP(A240,PlanningCycleComplet!$C$20:$F$50,3,FALSE),0)+IFERROR(VLOOKUP(A240,PlanningCycleComplet!$I$20:$L$50,3,FALSE),0)+IFERROR(VLOOKUP(A240,PlanningCycleComplet!$O$20:$R$50,3,FALSE),0)+IFERROR(VLOOKUP(A240,PlanningCycleComplet!$U$20:$X$50,3,FALSE),0)</f>
        <v>0</v>
      </c>
      <c r="J240" s="64">
        <f t="shared" si="31"/>
        <v>15</v>
      </c>
      <c r="K240" s="65">
        <f t="shared" si="32"/>
        <v>0</v>
      </c>
    </row>
    <row r="241" spans="1:11" x14ac:dyDescent="0.25">
      <c r="A241" s="69">
        <f t="shared" si="30"/>
        <v>45759</v>
      </c>
      <c r="B241" s="63" t="str">
        <f>INDEX('Vacances scolaires'!$B$2:$D$10000,MATCH(A241,'Vacances scolaires'!$A$2:$A$10000,0),MATCH(PlanningCycleComplet!$CD$5,'Vacances scolaires'!$B$1:$D$1,0))</f>
        <v>V</v>
      </c>
      <c r="C241" s="63" t="str">
        <f t="shared" si="27"/>
        <v>N</v>
      </c>
      <c r="D241" s="63" t="str">
        <f t="shared" si="28"/>
        <v>V</v>
      </c>
      <c r="E241" s="63">
        <f t="shared" si="29"/>
        <v>15</v>
      </c>
      <c r="F241" s="72">
        <f>IFERROR(VLOOKUP(A241,PlanningCycleComplet!$C$20:$F$50,3,FALSE),0)+IFERROR(VLOOKUP(A241,PlanningCycleComplet!$I$20:$L$50,3,FALSE),0)+IFERROR(VLOOKUP(A241,PlanningCycleComplet!$O$20:$R$50,3,FALSE),0)+IFERROR(VLOOKUP(A241,PlanningCycleComplet!$U$20:$X$50,3,FALSE),0)</f>
        <v>0</v>
      </c>
      <c r="J241" s="64">
        <f t="shared" si="31"/>
        <v>15</v>
      </c>
      <c r="K241" s="65">
        <f t="shared" si="32"/>
        <v>0</v>
      </c>
    </row>
    <row r="242" spans="1:11" x14ac:dyDescent="0.25">
      <c r="A242" s="69">
        <f t="shared" si="30"/>
        <v>45760</v>
      </c>
      <c r="B242" s="63" t="str">
        <f>INDEX('Vacances scolaires'!$B$2:$D$10000,MATCH(A242,'Vacances scolaires'!$A$2:$A$10000,0),MATCH(PlanningCycleComplet!$CD$5,'Vacances scolaires'!$B$1:$D$1,0))</f>
        <v>V</v>
      </c>
      <c r="C242" s="63" t="str">
        <f t="shared" si="27"/>
        <v>N</v>
      </c>
      <c r="D242" s="63" t="str">
        <f t="shared" si="28"/>
        <v>V</v>
      </c>
      <c r="E242" s="63">
        <f t="shared" si="29"/>
        <v>15</v>
      </c>
      <c r="F242" s="72">
        <f>IFERROR(VLOOKUP(A242,PlanningCycleComplet!$C$20:$F$50,3,FALSE),0)+IFERROR(VLOOKUP(A242,PlanningCycleComplet!$I$20:$L$50,3,FALSE),0)+IFERROR(VLOOKUP(A242,PlanningCycleComplet!$O$20:$R$50,3,FALSE),0)+IFERROR(VLOOKUP(A242,PlanningCycleComplet!$U$20:$X$50,3,FALSE),0)</f>
        <v>0</v>
      </c>
      <c r="J242" s="64" t="str">
        <f t="shared" si="31"/>
        <v>15D</v>
      </c>
      <c r="K242" s="65">
        <f t="shared" si="32"/>
        <v>0</v>
      </c>
    </row>
    <row r="243" spans="1:11" x14ac:dyDescent="0.25">
      <c r="A243" s="69">
        <f t="shared" si="30"/>
        <v>45761</v>
      </c>
      <c r="B243" s="63" t="str">
        <f>INDEX('Vacances scolaires'!$B$2:$D$10000,MATCH(A243,'Vacances scolaires'!$A$2:$A$10000,0),MATCH(PlanningCycleComplet!$CD$5,'Vacances scolaires'!$B$1:$D$1,0))</f>
        <v>V</v>
      </c>
      <c r="C243" s="63" t="str">
        <f t="shared" si="27"/>
        <v>N</v>
      </c>
      <c r="D243" s="63" t="str">
        <f t="shared" si="28"/>
        <v>V</v>
      </c>
      <c r="E243" s="63">
        <f t="shared" si="29"/>
        <v>16</v>
      </c>
      <c r="F243" s="72">
        <f>IFERROR(VLOOKUP(A243,PlanningCycleComplet!$C$20:$F$50,3,FALSE),0)+IFERROR(VLOOKUP(A243,PlanningCycleComplet!$I$20:$L$50,3,FALSE),0)+IFERROR(VLOOKUP(A243,PlanningCycleComplet!$O$20:$R$50,3,FALSE),0)+IFERROR(VLOOKUP(A243,PlanningCycleComplet!$U$20:$X$50,3,FALSE),0)</f>
        <v>0</v>
      </c>
      <c r="J243" s="64">
        <f t="shared" si="31"/>
        <v>16</v>
      </c>
      <c r="K243" s="65">
        <f t="shared" si="32"/>
        <v>0</v>
      </c>
    </row>
    <row r="244" spans="1:11" x14ac:dyDescent="0.25">
      <c r="A244" s="69">
        <f t="shared" si="30"/>
        <v>45762</v>
      </c>
      <c r="B244" s="63" t="str">
        <f>INDEX('Vacances scolaires'!$B$2:$D$10000,MATCH(A244,'Vacances scolaires'!$A$2:$A$10000,0),MATCH(PlanningCycleComplet!$CD$5,'Vacances scolaires'!$B$1:$D$1,0))</f>
        <v>V</v>
      </c>
      <c r="C244" s="63" t="str">
        <f t="shared" si="27"/>
        <v>N</v>
      </c>
      <c r="D244" s="63" t="str">
        <f t="shared" si="28"/>
        <v>V</v>
      </c>
      <c r="E244" s="63">
        <f t="shared" si="29"/>
        <v>16</v>
      </c>
      <c r="F244" s="72">
        <f>IFERROR(VLOOKUP(A244,PlanningCycleComplet!$C$20:$F$50,3,FALSE),0)+IFERROR(VLOOKUP(A244,PlanningCycleComplet!$I$20:$L$50,3,FALSE),0)+IFERROR(VLOOKUP(A244,PlanningCycleComplet!$O$20:$R$50,3,FALSE),0)+IFERROR(VLOOKUP(A244,PlanningCycleComplet!$U$20:$X$50,3,FALSE),0)</f>
        <v>0</v>
      </c>
      <c r="J244" s="64">
        <f t="shared" si="31"/>
        <v>16</v>
      </c>
      <c r="K244" s="65">
        <f t="shared" si="32"/>
        <v>0</v>
      </c>
    </row>
    <row r="245" spans="1:11" x14ac:dyDescent="0.25">
      <c r="A245" s="69">
        <f t="shared" si="30"/>
        <v>45763</v>
      </c>
      <c r="B245" s="63" t="str">
        <f>INDEX('Vacances scolaires'!$B$2:$D$10000,MATCH(A245,'Vacances scolaires'!$A$2:$A$10000,0),MATCH(PlanningCycleComplet!$CD$5,'Vacances scolaires'!$B$1:$D$1,0))</f>
        <v>V</v>
      </c>
      <c r="C245" s="63" t="str">
        <f t="shared" si="27"/>
        <v>N</v>
      </c>
      <c r="D245" s="63" t="str">
        <f t="shared" si="28"/>
        <v>V</v>
      </c>
      <c r="E245" s="63">
        <f t="shared" si="29"/>
        <v>16</v>
      </c>
      <c r="F245" s="72">
        <f>IFERROR(VLOOKUP(A245,PlanningCycleComplet!$C$20:$F$50,3,FALSE),0)+IFERROR(VLOOKUP(A245,PlanningCycleComplet!$I$20:$L$50,3,FALSE),0)+IFERROR(VLOOKUP(A245,PlanningCycleComplet!$O$20:$R$50,3,FALSE),0)+IFERROR(VLOOKUP(A245,PlanningCycleComplet!$U$20:$X$50,3,FALSE),0)</f>
        <v>0</v>
      </c>
      <c r="J245" s="64">
        <f t="shared" si="31"/>
        <v>16</v>
      </c>
      <c r="K245" s="65">
        <f t="shared" si="32"/>
        <v>0</v>
      </c>
    </row>
    <row r="246" spans="1:11" x14ac:dyDescent="0.25">
      <c r="A246" s="69">
        <f t="shared" si="30"/>
        <v>45764</v>
      </c>
      <c r="B246" s="63" t="str">
        <f>INDEX('Vacances scolaires'!$B$2:$D$10000,MATCH(A246,'Vacances scolaires'!$A$2:$A$10000,0),MATCH(PlanningCycleComplet!$CD$5,'Vacances scolaires'!$B$1:$D$1,0))</f>
        <v>V</v>
      </c>
      <c r="C246" s="63" t="str">
        <f t="shared" si="27"/>
        <v>N</v>
      </c>
      <c r="D246" s="63" t="str">
        <f t="shared" si="28"/>
        <v>V</v>
      </c>
      <c r="E246" s="63">
        <f t="shared" si="29"/>
        <v>16</v>
      </c>
      <c r="F246" s="72">
        <f>IFERROR(VLOOKUP(A246,PlanningCycleComplet!$C$20:$F$50,3,FALSE),0)+IFERROR(VLOOKUP(A246,PlanningCycleComplet!$I$20:$L$50,3,FALSE),0)+IFERROR(VLOOKUP(A246,PlanningCycleComplet!$O$20:$R$50,3,FALSE),0)+IFERROR(VLOOKUP(A246,PlanningCycleComplet!$U$20:$X$50,3,FALSE),0)</f>
        <v>0</v>
      </c>
      <c r="J246" s="64">
        <f t="shared" si="31"/>
        <v>16</v>
      </c>
      <c r="K246" s="65">
        <f t="shared" si="32"/>
        <v>0</v>
      </c>
    </row>
    <row r="247" spans="1:11" x14ac:dyDescent="0.25">
      <c r="A247" s="69">
        <f t="shared" si="30"/>
        <v>45765</v>
      </c>
      <c r="B247" s="63" t="str">
        <f>INDEX('Vacances scolaires'!$B$2:$D$10000,MATCH(A247,'Vacances scolaires'!$A$2:$A$10000,0),MATCH(PlanningCycleComplet!$CD$5,'Vacances scolaires'!$B$1:$D$1,0))</f>
        <v>V</v>
      </c>
      <c r="C247" s="63" t="str">
        <f t="shared" si="27"/>
        <v>N</v>
      </c>
      <c r="D247" s="63" t="str">
        <f t="shared" si="28"/>
        <v>V</v>
      </c>
      <c r="E247" s="63">
        <f t="shared" si="29"/>
        <v>16</v>
      </c>
      <c r="F247" s="72">
        <f>IFERROR(VLOOKUP(A247,PlanningCycleComplet!$C$20:$F$50,3,FALSE),0)+IFERROR(VLOOKUP(A247,PlanningCycleComplet!$I$20:$L$50,3,FALSE),0)+IFERROR(VLOOKUP(A247,PlanningCycleComplet!$O$20:$R$50,3,FALSE),0)+IFERROR(VLOOKUP(A247,PlanningCycleComplet!$U$20:$X$50,3,FALSE),0)</f>
        <v>0</v>
      </c>
      <c r="J247" s="64">
        <f t="shared" si="31"/>
        <v>16</v>
      </c>
      <c r="K247" s="65">
        <f t="shared" si="32"/>
        <v>0</v>
      </c>
    </row>
    <row r="248" spans="1:11" x14ac:dyDescent="0.25">
      <c r="A248" s="69">
        <f t="shared" si="30"/>
        <v>45766</v>
      </c>
      <c r="B248" s="63" t="str">
        <f>INDEX('Vacances scolaires'!$B$2:$D$10000,MATCH(A248,'Vacances scolaires'!$A$2:$A$10000,0),MATCH(PlanningCycleComplet!$CD$5,'Vacances scolaires'!$B$1:$D$1,0))</f>
        <v>V</v>
      </c>
      <c r="C248" s="63" t="str">
        <f t="shared" si="27"/>
        <v>N</v>
      </c>
      <c r="D248" s="63" t="str">
        <f t="shared" si="28"/>
        <v>V</v>
      </c>
      <c r="E248" s="63">
        <f t="shared" si="29"/>
        <v>16</v>
      </c>
      <c r="F248" s="72">
        <f>IFERROR(VLOOKUP(A248,PlanningCycleComplet!$C$20:$F$50,3,FALSE),0)+IFERROR(VLOOKUP(A248,PlanningCycleComplet!$I$20:$L$50,3,FALSE),0)+IFERROR(VLOOKUP(A248,PlanningCycleComplet!$O$20:$R$50,3,FALSE),0)+IFERROR(VLOOKUP(A248,PlanningCycleComplet!$U$20:$X$50,3,FALSE),0)</f>
        <v>0</v>
      </c>
      <c r="J248" s="64">
        <f t="shared" si="31"/>
        <v>16</v>
      </c>
      <c r="K248" s="65">
        <f t="shared" si="32"/>
        <v>0</v>
      </c>
    </row>
    <row r="249" spans="1:11" x14ac:dyDescent="0.25">
      <c r="A249" s="69">
        <f t="shared" si="30"/>
        <v>45767</v>
      </c>
      <c r="B249" s="63" t="str">
        <f>INDEX('Vacances scolaires'!$B$2:$D$10000,MATCH(A249,'Vacances scolaires'!$A$2:$A$10000,0),MATCH(PlanningCycleComplet!$CD$5,'Vacances scolaires'!$B$1:$D$1,0))</f>
        <v>V</v>
      </c>
      <c r="C249" s="63" t="str">
        <f t="shared" si="27"/>
        <v>N</v>
      </c>
      <c r="D249" s="63" t="str">
        <f t="shared" si="28"/>
        <v>V</v>
      </c>
      <c r="E249" s="63">
        <f t="shared" si="29"/>
        <v>16</v>
      </c>
      <c r="F249" s="72">
        <f>IFERROR(VLOOKUP(A249,PlanningCycleComplet!$C$20:$F$50,3,FALSE),0)+IFERROR(VLOOKUP(A249,PlanningCycleComplet!$I$20:$L$50,3,FALSE),0)+IFERROR(VLOOKUP(A249,PlanningCycleComplet!$O$20:$R$50,3,FALSE),0)+IFERROR(VLOOKUP(A249,PlanningCycleComplet!$U$20:$X$50,3,FALSE),0)</f>
        <v>0</v>
      </c>
      <c r="J249" s="64" t="str">
        <f t="shared" si="31"/>
        <v>16D</v>
      </c>
      <c r="K249" s="65">
        <f t="shared" si="32"/>
        <v>0</v>
      </c>
    </row>
    <row r="250" spans="1:11" x14ac:dyDescent="0.25">
      <c r="A250" s="69">
        <f t="shared" si="30"/>
        <v>45768</v>
      </c>
      <c r="B250" s="63" t="str">
        <f>INDEX('Vacances scolaires'!$B$2:$D$10000,MATCH(A250,'Vacances scolaires'!$A$2:$A$10000,0),MATCH(PlanningCycleComplet!$CD$5,'Vacances scolaires'!$B$1:$D$1,0))</f>
        <v>V</v>
      </c>
      <c r="C250" s="63" t="str">
        <f t="shared" si="27"/>
        <v>F</v>
      </c>
      <c r="D250" s="63" t="str">
        <f t="shared" si="28"/>
        <v>F</v>
      </c>
      <c r="E250" s="63">
        <f t="shared" si="29"/>
        <v>17</v>
      </c>
      <c r="F250" s="72">
        <f>IFERROR(VLOOKUP(A250,PlanningCycleComplet!$C$20:$F$50,3,FALSE),0)+IFERROR(VLOOKUP(A250,PlanningCycleComplet!$I$20:$L$50,3,FALSE),0)+IFERROR(VLOOKUP(A250,PlanningCycleComplet!$O$20:$R$50,3,FALSE),0)+IFERROR(VLOOKUP(A250,PlanningCycleComplet!$U$20:$X$50,3,FALSE),0)</f>
        <v>0</v>
      </c>
      <c r="J250" s="64">
        <f t="shared" si="31"/>
        <v>17</v>
      </c>
      <c r="K250" s="65">
        <f t="shared" si="32"/>
        <v>0</v>
      </c>
    </row>
    <row r="251" spans="1:11" x14ac:dyDescent="0.25">
      <c r="A251" s="69">
        <f t="shared" si="30"/>
        <v>45769</v>
      </c>
      <c r="B251" s="63" t="str">
        <f>INDEX('Vacances scolaires'!$B$2:$D$10000,MATCH(A251,'Vacances scolaires'!$A$2:$A$10000,0),MATCH(PlanningCycleComplet!$CD$5,'Vacances scolaires'!$B$1:$D$1,0))</f>
        <v>V</v>
      </c>
      <c r="C251" s="63" t="str">
        <f t="shared" si="27"/>
        <v>N</v>
      </c>
      <c r="D251" s="63" t="str">
        <f t="shared" si="28"/>
        <v>V</v>
      </c>
      <c r="E251" s="63">
        <f t="shared" si="29"/>
        <v>17</v>
      </c>
      <c r="F251" s="72">
        <f>IFERROR(VLOOKUP(A251,PlanningCycleComplet!$C$20:$F$50,3,FALSE),0)+IFERROR(VLOOKUP(A251,PlanningCycleComplet!$I$20:$L$50,3,FALSE),0)+IFERROR(VLOOKUP(A251,PlanningCycleComplet!$O$20:$R$50,3,FALSE),0)+IFERROR(VLOOKUP(A251,PlanningCycleComplet!$U$20:$X$50,3,FALSE),0)</f>
        <v>0</v>
      </c>
      <c r="J251" s="64">
        <f t="shared" si="31"/>
        <v>17</v>
      </c>
      <c r="K251" s="65">
        <f t="shared" si="32"/>
        <v>0</v>
      </c>
    </row>
    <row r="252" spans="1:11" x14ac:dyDescent="0.25">
      <c r="A252" s="69">
        <f t="shared" si="30"/>
        <v>45770</v>
      </c>
      <c r="B252" s="63" t="str">
        <f>INDEX('Vacances scolaires'!$B$2:$D$10000,MATCH(A252,'Vacances scolaires'!$A$2:$A$10000,0),MATCH(PlanningCycleComplet!$CD$5,'Vacances scolaires'!$B$1:$D$1,0))</f>
        <v>V</v>
      </c>
      <c r="C252" s="63" t="str">
        <f t="shared" si="27"/>
        <v>N</v>
      </c>
      <c r="D252" s="63" t="str">
        <f t="shared" si="28"/>
        <v>V</v>
      </c>
      <c r="E252" s="63">
        <f t="shared" si="29"/>
        <v>17</v>
      </c>
      <c r="F252" s="72">
        <f>IFERROR(VLOOKUP(A252,PlanningCycleComplet!$C$20:$F$50,3,FALSE),0)+IFERROR(VLOOKUP(A252,PlanningCycleComplet!$I$20:$L$50,3,FALSE),0)+IFERROR(VLOOKUP(A252,PlanningCycleComplet!$O$20:$R$50,3,FALSE),0)+IFERROR(VLOOKUP(A252,PlanningCycleComplet!$U$20:$X$50,3,FALSE),0)</f>
        <v>0</v>
      </c>
      <c r="J252" s="64">
        <f t="shared" si="31"/>
        <v>17</v>
      </c>
      <c r="K252" s="65">
        <f t="shared" si="32"/>
        <v>0</v>
      </c>
    </row>
    <row r="253" spans="1:11" x14ac:dyDescent="0.25">
      <c r="A253" s="69">
        <f t="shared" si="30"/>
        <v>45771</v>
      </c>
      <c r="B253" s="63" t="str">
        <f>INDEX('Vacances scolaires'!$B$2:$D$10000,MATCH(A253,'Vacances scolaires'!$A$2:$A$10000,0),MATCH(PlanningCycleComplet!$CD$5,'Vacances scolaires'!$B$1:$D$1,0))</f>
        <v>V</v>
      </c>
      <c r="C253" s="63" t="str">
        <f t="shared" si="27"/>
        <v>N</v>
      </c>
      <c r="D253" s="63" t="str">
        <f t="shared" si="28"/>
        <v>V</v>
      </c>
      <c r="E253" s="63">
        <f t="shared" si="29"/>
        <v>17</v>
      </c>
      <c r="F253" s="72">
        <f>IFERROR(VLOOKUP(A253,PlanningCycleComplet!$C$20:$F$50,3,FALSE),0)+IFERROR(VLOOKUP(A253,PlanningCycleComplet!$I$20:$L$50,3,FALSE),0)+IFERROR(VLOOKUP(A253,PlanningCycleComplet!$O$20:$R$50,3,FALSE),0)+IFERROR(VLOOKUP(A253,PlanningCycleComplet!$U$20:$X$50,3,FALSE),0)</f>
        <v>0</v>
      </c>
      <c r="J253" s="64">
        <f t="shared" si="31"/>
        <v>17</v>
      </c>
      <c r="K253" s="65">
        <f t="shared" si="32"/>
        <v>0</v>
      </c>
    </row>
    <row r="254" spans="1:11" x14ac:dyDescent="0.25">
      <c r="A254" s="69">
        <f t="shared" si="30"/>
        <v>45772</v>
      </c>
      <c r="B254" s="63" t="str">
        <f>INDEX('Vacances scolaires'!$B$2:$D$10000,MATCH(A254,'Vacances scolaires'!$A$2:$A$10000,0),MATCH(PlanningCycleComplet!$CD$5,'Vacances scolaires'!$B$1:$D$1,0))</f>
        <v>V</v>
      </c>
      <c r="C254" s="63" t="str">
        <f t="shared" si="27"/>
        <v>N</v>
      </c>
      <c r="D254" s="63" t="str">
        <f t="shared" si="28"/>
        <v>V</v>
      </c>
      <c r="E254" s="63">
        <f t="shared" si="29"/>
        <v>17</v>
      </c>
      <c r="F254" s="72">
        <f>IFERROR(VLOOKUP(A254,PlanningCycleComplet!$C$20:$F$50,3,FALSE),0)+IFERROR(VLOOKUP(A254,PlanningCycleComplet!$I$20:$L$50,3,FALSE),0)+IFERROR(VLOOKUP(A254,PlanningCycleComplet!$O$20:$R$50,3,FALSE),0)+IFERROR(VLOOKUP(A254,PlanningCycleComplet!$U$20:$X$50,3,FALSE),0)</f>
        <v>0</v>
      </c>
      <c r="J254" s="64">
        <f t="shared" si="31"/>
        <v>17</v>
      </c>
      <c r="K254" s="65">
        <f t="shared" si="32"/>
        <v>0</v>
      </c>
    </row>
    <row r="255" spans="1:11" x14ac:dyDescent="0.25">
      <c r="A255" s="69">
        <f t="shared" si="30"/>
        <v>45773</v>
      </c>
      <c r="B255" s="63" t="str">
        <f>INDEX('Vacances scolaires'!$B$2:$D$10000,MATCH(A255,'Vacances scolaires'!$A$2:$A$10000,0),MATCH(PlanningCycleComplet!$CD$5,'Vacances scolaires'!$B$1:$D$1,0))</f>
        <v>V</v>
      </c>
      <c r="C255" s="63" t="str">
        <f t="shared" si="27"/>
        <v>N</v>
      </c>
      <c r="D255" s="63" t="str">
        <f t="shared" si="28"/>
        <v>V</v>
      </c>
      <c r="E255" s="63">
        <f t="shared" si="29"/>
        <v>17</v>
      </c>
      <c r="F255" s="72">
        <f>IFERROR(VLOOKUP(A255,PlanningCycleComplet!$C$20:$F$50,3,FALSE),0)+IFERROR(VLOOKUP(A255,PlanningCycleComplet!$I$20:$L$50,3,FALSE),0)+IFERROR(VLOOKUP(A255,PlanningCycleComplet!$O$20:$R$50,3,FALSE),0)+IFERROR(VLOOKUP(A255,PlanningCycleComplet!$U$20:$X$50,3,FALSE),0)</f>
        <v>0</v>
      </c>
      <c r="J255" s="64">
        <f t="shared" si="31"/>
        <v>17</v>
      </c>
      <c r="K255" s="65">
        <f t="shared" si="32"/>
        <v>0</v>
      </c>
    </row>
    <row r="256" spans="1:11" x14ac:dyDescent="0.25">
      <c r="A256" s="69">
        <f t="shared" si="30"/>
        <v>45774</v>
      </c>
      <c r="B256" s="63" t="str">
        <f>INDEX('Vacances scolaires'!$B$2:$D$10000,MATCH(A256,'Vacances scolaires'!$A$2:$A$10000,0),MATCH(PlanningCycleComplet!$CD$5,'Vacances scolaires'!$B$1:$D$1,0))</f>
        <v>V</v>
      </c>
      <c r="C256" s="63" t="str">
        <f t="shared" si="27"/>
        <v>N</v>
      </c>
      <c r="D256" s="63" t="str">
        <f t="shared" si="28"/>
        <v>V</v>
      </c>
      <c r="E256" s="63">
        <f t="shared" si="29"/>
        <v>17</v>
      </c>
      <c r="F256" s="72">
        <f>IFERROR(VLOOKUP(A256,PlanningCycleComplet!$C$20:$F$50,3,FALSE),0)+IFERROR(VLOOKUP(A256,PlanningCycleComplet!$I$20:$L$50,3,FALSE),0)+IFERROR(VLOOKUP(A256,PlanningCycleComplet!$O$20:$R$50,3,FALSE),0)+IFERROR(VLOOKUP(A256,PlanningCycleComplet!$U$20:$X$50,3,FALSE),0)</f>
        <v>0</v>
      </c>
      <c r="J256" s="64" t="str">
        <f t="shared" si="31"/>
        <v>17D</v>
      </c>
      <c r="K256" s="65">
        <f t="shared" si="32"/>
        <v>0</v>
      </c>
    </row>
    <row r="257" spans="1:11" x14ac:dyDescent="0.25">
      <c r="A257" s="69">
        <f t="shared" si="30"/>
        <v>45775</v>
      </c>
      <c r="B257" s="63" t="str">
        <f>INDEX('Vacances scolaires'!$B$2:$D$10000,MATCH(A257,'Vacances scolaires'!$A$2:$A$10000,0),MATCH(PlanningCycleComplet!$CD$5,'Vacances scolaires'!$B$1:$D$1,0))</f>
        <v>N</v>
      </c>
      <c r="C257" s="63" t="str">
        <f t="shared" si="27"/>
        <v>N</v>
      </c>
      <c r="D257" s="63" t="str">
        <f t="shared" si="28"/>
        <v/>
      </c>
      <c r="E257" s="63">
        <f t="shared" si="29"/>
        <v>18</v>
      </c>
      <c r="F257" s="72">
        <f>IFERROR(VLOOKUP(A257,PlanningCycleComplet!$C$20:$F$50,3,FALSE),0)+IFERROR(VLOOKUP(A257,PlanningCycleComplet!$I$20:$L$50,3,FALSE),0)+IFERROR(VLOOKUP(A257,PlanningCycleComplet!$O$20:$R$50,3,FALSE),0)+IFERROR(VLOOKUP(A257,PlanningCycleComplet!$U$20:$X$50,3,FALSE),0)</f>
        <v>0</v>
      </c>
      <c r="J257" s="64">
        <f t="shared" si="31"/>
        <v>18</v>
      </c>
      <c r="K257" s="65">
        <f t="shared" si="32"/>
        <v>0</v>
      </c>
    </row>
    <row r="258" spans="1:11" x14ac:dyDescent="0.25">
      <c r="A258" s="69">
        <f t="shared" si="30"/>
        <v>45776</v>
      </c>
      <c r="B258" s="63" t="str">
        <f>INDEX('Vacances scolaires'!$B$2:$D$10000,MATCH(A258,'Vacances scolaires'!$A$2:$A$10000,0),MATCH(PlanningCycleComplet!$CD$5,'Vacances scolaires'!$B$1:$D$1,0))</f>
        <v>N</v>
      </c>
      <c r="C258" s="63" t="str">
        <f t="shared" si="27"/>
        <v>N</v>
      </c>
      <c r="D258" s="63" t="str">
        <f t="shared" si="28"/>
        <v/>
      </c>
      <c r="E258" s="63">
        <f t="shared" si="29"/>
        <v>18</v>
      </c>
      <c r="F258" s="72">
        <f>IFERROR(VLOOKUP(A258,PlanningCycleComplet!$C$20:$F$50,3,FALSE),0)+IFERROR(VLOOKUP(A258,PlanningCycleComplet!$I$20:$L$50,3,FALSE),0)+IFERROR(VLOOKUP(A258,PlanningCycleComplet!$O$20:$R$50,3,FALSE),0)+IFERROR(VLOOKUP(A258,PlanningCycleComplet!$U$20:$X$50,3,FALSE),0)</f>
        <v>0</v>
      </c>
      <c r="J258" s="64">
        <f t="shared" si="31"/>
        <v>18</v>
      </c>
      <c r="K258" s="65">
        <f t="shared" si="32"/>
        <v>0</v>
      </c>
    </row>
    <row r="259" spans="1:11" x14ac:dyDescent="0.25">
      <c r="A259" s="69">
        <f t="shared" si="30"/>
        <v>45777</v>
      </c>
      <c r="B259" s="63" t="str">
        <f>INDEX('Vacances scolaires'!$B$2:$D$10000,MATCH(A259,'Vacances scolaires'!$A$2:$A$10000,0),MATCH(PlanningCycleComplet!$CD$5,'Vacances scolaires'!$B$1:$D$1,0))</f>
        <v>N</v>
      </c>
      <c r="C259" s="63" t="str">
        <f t="shared" si="27"/>
        <v>N</v>
      </c>
      <c r="D259" s="63" t="str">
        <f t="shared" si="28"/>
        <v/>
      </c>
      <c r="E259" s="63">
        <f t="shared" si="29"/>
        <v>18</v>
      </c>
      <c r="F259" s="72">
        <f>IFERROR(VLOOKUP(A259,PlanningCycleComplet!$C$20:$F$50,3,FALSE),0)+IFERROR(VLOOKUP(A259,PlanningCycleComplet!$I$20:$L$50,3,FALSE),0)+IFERROR(VLOOKUP(A259,PlanningCycleComplet!$O$20:$R$50,3,FALSE),0)+IFERROR(VLOOKUP(A259,PlanningCycleComplet!$U$20:$X$50,3,FALSE),0)</f>
        <v>0</v>
      </c>
      <c r="J259" s="64">
        <f t="shared" si="31"/>
        <v>18</v>
      </c>
      <c r="K259" s="65">
        <f t="shared" si="32"/>
        <v>0</v>
      </c>
    </row>
    <row r="260" spans="1:11" x14ac:dyDescent="0.25">
      <c r="A260" s="69">
        <f t="shared" si="30"/>
        <v>45778</v>
      </c>
      <c r="B260" s="63" t="str">
        <f>INDEX('Vacances scolaires'!$B$2:$D$10000,MATCH(A260,'Vacances scolaires'!$A$2:$A$10000,0),MATCH(PlanningCycleComplet!$CD$5,'Vacances scolaires'!$B$1:$D$1,0))</f>
        <v>N</v>
      </c>
      <c r="C260" s="63" t="str">
        <f t="shared" si="27"/>
        <v>F</v>
      </c>
      <c r="D260" s="63" t="str">
        <f t="shared" si="28"/>
        <v>F</v>
      </c>
      <c r="E260" s="63">
        <f t="shared" si="29"/>
        <v>18</v>
      </c>
      <c r="F260" s="72">
        <f>IFERROR(VLOOKUP(A260,PlanningCycleComplet!$C$20:$F$50,3,FALSE),0)+IFERROR(VLOOKUP(A260,PlanningCycleComplet!$I$20:$L$50,3,FALSE),0)+IFERROR(VLOOKUP(A260,PlanningCycleComplet!$O$20:$R$50,3,FALSE),0)+IFERROR(VLOOKUP(A260,PlanningCycleComplet!$U$20:$X$50,3,FALSE),0)</f>
        <v>0</v>
      </c>
      <c r="J260" s="64">
        <f t="shared" si="31"/>
        <v>18</v>
      </c>
      <c r="K260" s="65">
        <f t="shared" si="32"/>
        <v>0</v>
      </c>
    </row>
    <row r="261" spans="1:11" x14ac:dyDescent="0.25">
      <c r="A261" s="69">
        <f t="shared" si="30"/>
        <v>45779</v>
      </c>
      <c r="B261" s="63" t="str">
        <f>INDEX('Vacances scolaires'!$B$2:$D$10000,MATCH(A261,'Vacances scolaires'!$A$2:$A$10000,0),MATCH(PlanningCycleComplet!$CD$5,'Vacances scolaires'!$B$1:$D$1,0))</f>
        <v>N</v>
      </c>
      <c r="C261" s="63" t="str">
        <f t="shared" si="27"/>
        <v>N</v>
      </c>
      <c r="D261" s="63" t="str">
        <f t="shared" si="28"/>
        <v/>
      </c>
      <c r="E261" s="63">
        <f t="shared" si="29"/>
        <v>18</v>
      </c>
      <c r="F261" s="72">
        <f>IFERROR(VLOOKUP(A261,PlanningCycleComplet!$C$20:$F$50,3,FALSE),0)+IFERROR(VLOOKUP(A261,PlanningCycleComplet!$I$20:$L$50,3,FALSE),0)+IFERROR(VLOOKUP(A261,PlanningCycleComplet!$O$20:$R$50,3,FALSE),0)+IFERROR(VLOOKUP(A261,PlanningCycleComplet!$U$20:$X$50,3,FALSE),0)</f>
        <v>0</v>
      </c>
      <c r="J261" s="64">
        <f t="shared" si="31"/>
        <v>18</v>
      </c>
      <c r="K261" s="65">
        <f t="shared" si="32"/>
        <v>0</v>
      </c>
    </row>
    <row r="262" spans="1:11" x14ac:dyDescent="0.25">
      <c r="A262" s="69">
        <f t="shared" si="30"/>
        <v>45780</v>
      </c>
      <c r="B262" s="63" t="str">
        <f>INDEX('Vacances scolaires'!$B$2:$D$10000,MATCH(A262,'Vacances scolaires'!$A$2:$A$10000,0),MATCH(PlanningCycleComplet!$CD$5,'Vacances scolaires'!$B$1:$D$1,0))</f>
        <v>N</v>
      </c>
      <c r="C262" s="63" t="str">
        <f t="shared" si="27"/>
        <v>N</v>
      </c>
      <c r="D262" s="63" t="str">
        <f t="shared" si="28"/>
        <v/>
      </c>
      <c r="E262" s="63">
        <f t="shared" si="29"/>
        <v>18</v>
      </c>
      <c r="F262" s="72">
        <f>IFERROR(VLOOKUP(A262,PlanningCycleComplet!$C$20:$F$50,3,FALSE),0)+IFERROR(VLOOKUP(A262,PlanningCycleComplet!$I$20:$L$50,3,FALSE),0)+IFERROR(VLOOKUP(A262,PlanningCycleComplet!$O$20:$R$50,3,FALSE),0)+IFERROR(VLOOKUP(A262,PlanningCycleComplet!$U$20:$X$50,3,FALSE),0)</f>
        <v>0</v>
      </c>
      <c r="J262" s="64">
        <f t="shared" si="31"/>
        <v>18</v>
      </c>
      <c r="K262" s="65">
        <f t="shared" si="32"/>
        <v>0</v>
      </c>
    </row>
    <row r="263" spans="1:11" x14ac:dyDescent="0.25">
      <c r="A263" s="69">
        <f t="shared" si="30"/>
        <v>45781</v>
      </c>
      <c r="B263" s="63" t="str">
        <f>INDEX('Vacances scolaires'!$B$2:$D$10000,MATCH(A263,'Vacances scolaires'!$A$2:$A$10000,0),MATCH(PlanningCycleComplet!$CD$5,'Vacances scolaires'!$B$1:$D$1,0))</f>
        <v>N</v>
      </c>
      <c r="C263" s="63" t="str">
        <f t="shared" si="27"/>
        <v>N</v>
      </c>
      <c r="D263" s="63" t="str">
        <f t="shared" si="28"/>
        <v/>
      </c>
      <c r="E263" s="63">
        <f t="shared" si="29"/>
        <v>18</v>
      </c>
      <c r="F263" s="72">
        <f>IFERROR(VLOOKUP(A263,PlanningCycleComplet!$C$20:$F$50,3,FALSE),0)+IFERROR(VLOOKUP(A263,PlanningCycleComplet!$I$20:$L$50,3,FALSE),0)+IFERROR(VLOOKUP(A263,PlanningCycleComplet!$O$20:$R$50,3,FALSE),0)+IFERROR(VLOOKUP(A263,PlanningCycleComplet!$U$20:$X$50,3,FALSE),0)</f>
        <v>0</v>
      </c>
      <c r="J263" s="64" t="str">
        <f t="shared" si="31"/>
        <v>18D</v>
      </c>
      <c r="K263" s="65">
        <f t="shared" si="32"/>
        <v>0</v>
      </c>
    </row>
    <row r="264" spans="1:11" x14ac:dyDescent="0.25">
      <c r="A264" s="69">
        <f t="shared" si="30"/>
        <v>45782</v>
      </c>
      <c r="B264" s="63" t="str">
        <f>INDEX('Vacances scolaires'!$B$2:$D$10000,MATCH(A264,'Vacances scolaires'!$A$2:$A$10000,0),MATCH(PlanningCycleComplet!$CD$5,'Vacances scolaires'!$B$1:$D$1,0))</f>
        <v>N</v>
      </c>
      <c r="C264" s="63" t="str">
        <f t="shared" si="27"/>
        <v>N</v>
      </c>
      <c r="D264" s="63" t="str">
        <f t="shared" si="28"/>
        <v/>
      </c>
      <c r="E264" s="63">
        <f t="shared" si="29"/>
        <v>19</v>
      </c>
      <c r="F264" s="72">
        <f>IFERROR(VLOOKUP(A264,PlanningCycleComplet!$C$20:$F$50,3,FALSE),0)+IFERROR(VLOOKUP(A264,PlanningCycleComplet!$I$20:$L$50,3,FALSE),0)+IFERROR(VLOOKUP(A264,PlanningCycleComplet!$O$20:$R$50,3,FALSE),0)+IFERROR(VLOOKUP(A264,PlanningCycleComplet!$U$20:$X$50,3,FALSE),0)</f>
        <v>0</v>
      </c>
      <c r="J264" s="64">
        <f t="shared" si="31"/>
        <v>19</v>
      </c>
      <c r="K264" s="65">
        <f t="shared" si="32"/>
        <v>0</v>
      </c>
    </row>
    <row r="265" spans="1:11" x14ac:dyDescent="0.25">
      <c r="A265" s="69">
        <f t="shared" si="30"/>
        <v>45783</v>
      </c>
      <c r="B265" s="63" t="str">
        <f>INDEX('Vacances scolaires'!$B$2:$D$10000,MATCH(A265,'Vacances scolaires'!$A$2:$A$10000,0),MATCH(PlanningCycleComplet!$CD$5,'Vacances scolaires'!$B$1:$D$1,0))</f>
        <v>N</v>
      </c>
      <c r="C265" s="63" t="str">
        <f t="shared" si="27"/>
        <v>N</v>
      </c>
      <c r="D265" s="63" t="str">
        <f t="shared" si="28"/>
        <v/>
      </c>
      <c r="E265" s="63">
        <f t="shared" si="29"/>
        <v>19</v>
      </c>
      <c r="F265" s="72">
        <f>IFERROR(VLOOKUP(A265,PlanningCycleComplet!$C$20:$F$50,3,FALSE),0)+IFERROR(VLOOKUP(A265,PlanningCycleComplet!$I$20:$L$50,3,FALSE),0)+IFERROR(VLOOKUP(A265,PlanningCycleComplet!$O$20:$R$50,3,FALSE),0)+IFERROR(VLOOKUP(A265,PlanningCycleComplet!$U$20:$X$50,3,FALSE),0)</f>
        <v>0</v>
      </c>
      <c r="J265" s="64">
        <f t="shared" si="31"/>
        <v>19</v>
      </c>
      <c r="K265" s="65">
        <f t="shared" si="32"/>
        <v>0</v>
      </c>
    </row>
    <row r="266" spans="1:11" x14ac:dyDescent="0.25">
      <c r="A266" s="69">
        <f t="shared" si="30"/>
        <v>45784</v>
      </c>
      <c r="B266" s="63" t="str">
        <f>INDEX('Vacances scolaires'!$B$2:$D$10000,MATCH(A266,'Vacances scolaires'!$A$2:$A$10000,0),MATCH(PlanningCycleComplet!$CD$5,'Vacances scolaires'!$B$1:$D$1,0))</f>
        <v>N</v>
      </c>
      <c r="C266" s="63" t="str">
        <f t="shared" si="27"/>
        <v>N</v>
      </c>
      <c r="D266" s="63" t="str">
        <f t="shared" si="28"/>
        <v/>
      </c>
      <c r="E266" s="63">
        <f t="shared" si="29"/>
        <v>19</v>
      </c>
      <c r="F266" s="72">
        <f>IFERROR(VLOOKUP(A266,PlanningCycleComplet!$C$20:$F$50,3,FALSE),0)+IFERROR(VLOOKUP(A266,PlanningCycleComplet!$I$20:$L$50,3,FALSE),0)+IFERROR(VLOOKUP(A266,PlanningCycleComplet!$O$20:$R$50,3,FALSE),0)+IFERROR(VLOOKUP(A266,PlanningCycleComplet!$U$20:$X$50,3,FALSE),0)</f>
        <v>0</v>
      </c>
      <c r="J266" s="64">
        <f t="shared" si="31"/>
        <v>19</v>
      </c>
      <c r="K266" s="65">
        <f t="shared" si="32"/>
        <v>0</v>
      </c>
    </row>
    <row r="267" spans="1:11" x14ac:dyDescent="0.25">
      <c r="A267" s="69">
        <f t="shared" si="30"/>
        <v>45785</v>
      </c>
      <c r="B267" s="63" t="str">
        <f>INDEX('Vacances scolaires'!$B$2:$D$10000,MATCH(A267,'Vacances scolaires'!$A$2:$A$10000,0),MATCH(PlanningCycleComplet!$CD$5,'Vacances scolaires'!$B$1:$D$1,0))</f>
        <v>N</v>
      </c>
      <c r="C267" s="63" t="str">
        <f t="shared" si="27"/>
        <v>F</v>
      </c>
      <c r="D267" s="63" t="str">
        <f t="shared" si="28"/>
        <v>F</v>
      </c>
      <c r="E267" s="63">
        <f t="shared" si="29"/>
        <v>19</v>
      </c>
      <c r="F267" s="72">
        <f>IFERROR(VLOOKUP(A267,PlanningCycleComplet!$C$20:$F$50,3,FALSE),0)+IFERROR(VLOOKUP(A267,PlanningCycleComplet!$I$20:$L$50,3,FALSE),0)+IFERROR(VLOOKUP(A267,PlanningCycleComplet!$O$20:$R$50,3,FALSE),0)+IFERROR(VLOOKUP(A267,PlanningCycleComplet!$U$20:$X$50,3,FALSE),0)</f>
        <v>0</v>
      </c>
      <c r="J267" s="64">
        <f t="shared" si="31"/>
        <v>19</v>
      </c>
      <c r="K267" s="65">
        <f t="shared" si="32"/>
        <v>0</v>
      </c>
    </row>
    <row r="268" spans="1:11" x14ac:dyDescent="0.25">
      <c r="A268" s="69">
        <f t="shared" si="30"/>
        <v>45786</v>
      </c>
      <c r="B268" s="63" t="str">
        <f>INDEX('Vacances scolaires'!$B$2:$D$10000,MATCH(A268,'Vacances scolaires'!$A$2:$A$10000,0),MATCH(PlanningCycleComplet!$CD$5,'Vacances scolaires'!$B$1:$D$1,0))</f>
        <v>N</v>
      </c>
      <c r="C268" s="63" t="str">
        <f t="shared" si="27"/>
        <v>N</v>
      </c>
      <c r="D268" s="63" t="str">
        <f t="shared" si="28"/>
        <v/>
      </c>
      <c r="E268" s="63">
        <f t="shared" si="29"/>
        <v>19</v>
      </c>
      <c r="F268" s="72">
        <f>IFERROR(VLOOKUP(A268,PlanningCycleComplet!$C$20:$F$50,3,FALSE),0)+IFERROR(VLOOKUP(A268,PlanningCycleComplet!$I$20:$L$50,3,FALSE),0)+IFERROR(VLOOKUP(A268,PlanningCycleComplet!$O$20:$R$50,3,FALSE),0)+IFERROR(VLOOKUP(A268,PlanningCycleComplet!$U$20:$X$50,3,FALSE),0)</f>
        <v>0</v>
      </c>
      <c r="J268" s="64">
        <f t="shared" si="31"/>
        <v>19</v>
      </c>
      <c r="K268" s="65">
        <f t="shared" si="32"/>
        <v>0</v>
      </c>
    </row>
    <row r="269" spans="1:11" x14ac:dyDescent="0.25">
      <c r="A269" s="69">
        <f t="shared" si="30"/>
        <v>45787</v>
      </c>
      <c r="B269" s="63" t="str">
        <f>INDEX('Vacances scolaires'!$B$2:$D$10000,MATCH(A269,'Vacances scolaires'!$A$2:$A$10000,0),MATCH(PlanningCycleComplet!$CD$5,'Vacances scolaires'!$B$1:$D$1,0))</f>
        <v>N</v>
      </c>
      <c r="C269" s="63" t="str">
        <f t="shared" si="27"/>
        <v>N</v>
      </c>
      <c r="D269" s="63" t="str">
        <f t="shared" si="28"/>
        <v/>
      </c>
      <c r="E269" s="63">
        <f t="shared" si="29"/>
        <v>19</v>
      </c>
      <c r="F269" s="72">
        <f>IFERROR(VLOOKUP(A269,PlanningCycleComplet!$C$20:$F$50,3,FALSE),0)+IFERROR(VLOOKUP(A269,PlanningCycleComplet!$I$20:$L$50,3,FALSE),0)+IFERROR(VLOOKUP(A269,PlanningCycleComplet!$O$20:$R$50,3,FALSE),0)+IFERROR(VLOOKUP(A269,PlanningCycleComplet!$U$20:$X$50,3,FALSE),0)</f>
        <v>0</v>
      </c>
      <c r="J269" s="64">
        <f t="shared" si="31"/>
        <v>19</v>
      </c>
      <c r="K269" s="65">
        <f t="shared" si="32"/>
        <v>0</v>
      </c>
    </row>
    <row r="270" spans="1:11" x14ac:dyDescent="0.25">
      <c r="A270" s="69">
        <f t="shared" si="30"/>
        <v>45788</v>
      </c>
      <c r="B270" s="63" t="str">
        <f>INDEX('Vacances scolaires'!$B$2:$D$10000,MATCH(A270,'Vacances scolaires'!$A$2:$A$10000,0),MATCH(PlanningCycleComplet!$CD$5,'Vacances scolaires'!$B$1:$D$1,0))</f>
        <v>N</v>
      </c>
      <c r="C270" s="63" t="str">
        <f t="shared" si="27"/>
        <v>N</v>
      </c>
      <c r="D270" s="63" t="str">
        <f t="shared" si="28"/>
        <v/>
      </c>
      <c r="E270" s="63">
        <f t="shared" si="29"/>
        <v>19</v>
      </c>
      <c r="F270" s="72">
        <f>IFERROR(VLOOKUP(A270,PlanningCycleComplet!$C$20:$F$50,3,FALSE),0)+IFERROR(VLOOKUP(A270,PlanningCycleComplet!$I$20:$L$50,3,FALSE),0)+IFERROR(VLOOKUP(A270,PlanningCycleComplet!$O$20:$R$50,3,FALSE),0)+IFERROR(VLOOKUP(A270,PlanningCycleComplet!$U$20:$X$50,3,FALSE),0)</f>
        <v>0</v>
      </c>
      <c r="J270" s="64" t="str">
        <f t="shared" si="31"/>
        <v>19D</v>
      </c>
      <c r="K270" s="65">
        <f t="shared" si="32"/>
        <v>0</v>
      </c>
    </row>
    <row r="271" spans="1:11" x14ac:dyDescent="0.25">
      <c r="A271" s="69">
        <f t="shared" si="30"/>
        <v>45789</v>
      </c>
      <c r="B271" s="63" t="str">
        <f>INDEX('Vacances scolaires'!$B$2:$D$10000,MATCH(A271,'Vacances scolaires'!$A$2:$A$10000,0),MATCH(PlanningCycleComplet!$CD$5,'Vacances scolaires'!$B$1:$D$1,0))</f>
        <v>N</v>
      </c>
      <c r="C271" s="63" t="str">
        <f t="shared" si="27"/>
        <v>N</v>
      </c>
      <c r="D271" s="63" t="str">
        <f t="shared" si="28"/>
        <v/>
      </c>
      <c r="E271" s="63">
        <f t="shared" si="29"/>
        <v>20</v>
      </c>
      <c r="F271" s="72">
        <f>IFERROR(VLOOKUP(A271,PlanningCycleComplet!$C$20:$F$50,3,FALSE),0)+IFERROR(VLOOKUP(A271,PlanningCycleComplet!$I$20:$L$50,3,FALSE),0)+IFERROR(VLOOKUP(A271,PlanningCycleComplet!$O$20:$R$50,3,FALSE),0)+IFERROR(VLOOKUP(A271,PlanningCycleComplet!$U$20:$X$50,3,FALSE),0)</f>
        <v>0</v>
      </c>
      <c r="J271" s="64">
        <f t="shared" si="31"/>
        <v>20</v>
      </c>
      <c r="K271" s="65">
        <f t="shared" si="32"/>
        <v>0</v>
      </c>
    </row>
    <row r="272" spans="1:11" x14ac:dyDescent="0.25">
      <c r="A272" s="69">
        <f t="shared" si="30"/>
        <v>45790</v>
      </c>
      <c r="B272" s="63" t="str">
        <f>INDEX('Vacances scolaires'!$B$2:$D$10000,MATCH(A272,'Vacances scolaires'!$A$2:$A$10000,0),MATCH(PlanningCycleComplet!$CD$5,'Vacances scolaires'!$B$1:$D$1,0))</f>
        <v>N</v>
      </c>
      <c r="C272" s="63" t="str">
        <f t="shared" si="27"/>
        <v>N</v>
      </c>
      <c r="D272" s="63" t="str">
        <f t="shared" si="28"/>
        <v/>
      </c>
      <c r="E272" s="63">
        <f t="shared" si="29"/>
        <v>20</v>
      </c>
      <c r="F272" s="72">
        <f>IFERROR(VLOOKUP(A272,PlanningCycleComplet!$C$20:$F$50,3,FALSE),0)+IFERROR(VLOOKUP(A272,PlanningCycleComplet!$I$20:$L$50,3,FALSE),0)+IFERROR(VLOOKUP(A272,PlanningCycleComplet!$O$20:$R$50,3,FALSE),0)+IFERROR(VLOOKUP(A272,PlanningCycleComplet!$U$20:$X$50,3,FALSE),0)</f>
        <v>0</v>
      </c>
      <c r="J272" s="64">
        <f t="shared" si="31"/>
        <v>20</v>
      </c>
      <c r="K272" s="65">
        <f t="shared" si="32"/>
        <v>0</v>
      </c>
    </row>
    <row r="273" spans="1:11" x14ac:dyDescent="0.25">
      <c r="A273" s="69">
        <f t="shared" si="30"/>
        <v>45791</v>
      </c>
      <c r="B273" s="63" t="str">
        <f>INDEX('Vacances scolaires'!$B$2:$D$10000,MATCH(A273,'Vacances scolaires'!$A$2:$A$10000,0),MATCH(PlanningCycleComplet!$CD$5,'Vacances scolaires'!$B$1:$D$1,0))</f>
        <v>N</v>
      </c>
      <c r="C273" s="63" t="str">
        <f t="shared" si="27"/>
        <v>N</v>
      </c>
      <c r="D273" s="63" t="str">
        <f t="shared" si="28"/>
        <v/>
      </c>
      <c r="E273" s="63">
        <f t="shared" si="29"/>
        <v>20</v>
      </c>
      <c r="F273" s="72">
        <f>IFERROR(VLOOKUP(A273,PlanningCycleComplet!$C$20:$F$50,3,FALSE),0)+IFERROR(VLOOKUP(A273,PlanningCycleComplet!$I$20:$L$50,3,FALSE),0)+IFERROR(VLOOKUP(A273,PlanningCycleComplet!$O$20:$R$50,3,FALSE),0)+IFERROR(VLOOKUP(A273,PlanningCycleComplet!$U$20:$X$50,3,FALSE),0)</f>
        <v>0</v>
      </c>
      <c r="J273" s="64">
        <f t="shared" si="31"/>
        <v>20</v>
      </c>
      <c r="K273" s="65">
        <f t="shared" si="32"/>
        <v>0</v>
      </c>
    </row>
    <row r="274" spans="1:11" x14ac:dyDescent="0.25">
      <c r="A274" s="69">
        <f t="shared" si="30"/>
        <v>45792</v>
      </c>
      <c r="B274" s="63" t="str">
        <f>INDEX('Vacances scolaires'!$B$2:$D$10000,MATCH(A274,'Vacances scolaires'!$A$2:$A$10000,0),MATCH(PlanningCycleComplet!$CD$5,'Vacances scolaires'!$B$1:$D$1,0))</f>
        <v>N</v>
      </c>
      <c r="C274" s="63" t="str">
        <f t="shared" si="27"/>
        <v>N</v>
      </c>
      <c r="D274" s="63" t="str">
        <f t="shared" si="28"/>
        <v/>
      </c>
      <c r="E274" s="63">
        <f t="shared" si="29"/>
        <v>20</v>
      </c>
      <c r="F274" s="72">
        <f>IFERROR(VLOOKUP(A274,PlanningCycleComplet!$C$20:$F$50,3,FALSE),0)+IFERROR(VLOOKUP(A274,PlanningCycleComplet!$I$20:$L$50,3,FALSE),0)+IFERROR(VLOOKUP(A274,PlanningCycleComplet!$O$20:$R$50,3,FALSE),0)+IFERROR(VLOOKUP(A274,PlanningCycleComplet!$U$20:$X$50,3,FALSE),0)</f>
        <v>0</v>
      </c>
      <c r="J274" s="64">
        <f t="shared" si="31"/>
        <v>20</v>
      </c>
      <c r="K274" s="65">
        <f t="shared" si="32"/>
        <v>0</v>
      </c>
    </row>
    <row r="275" spans="1:11" x14ac:dyDescent="0.25">
      <c r="A275" s="69">
        <f t="shared" si="30"/>
        <v>45793</v>
      </c>
      <c r="B275" s="63" t="str">
        <f>INDEX('Vacances scolaires'!$B$2:$D$10000,MATCH(A275,'Vacances scolaires'!$A$2:$A$10000,0),MATCH(PlanningCycleComplet!$CD$5,'Vacances scolaires'!$B$1:$D$1,0))</f>
        <v>N</v>
      </c>
      <c r="C275" s="63" t="str">
        <f t="shared" ref="C275:C338" si="33">IFERROR(VLOOKUP(A275,$H$8:$I$22,2,FALSE),"N")</f>
        <v>N</v>
      </c>
      <c r="D275" s="63" t="str">
        <f t="shared" ref="D275:D338" si="34">IF(C275="F","F",IF(B275="V","V",""))</f>
        <v/>
      </c>
      <c r="E275" s="63">
        <f t="shared" ref="E275:E338" si="35">WEEKNUM(A275,2)</f>
        <v>20</v>
      </c>
      <c r="F275" s="72">
        <f>IFERROR(VLOOKUP(A275,PlanningCycleComplet!$C$20:$F$50,3,FALSE),0)+IFERROR(VLOOKUP(A275,PlanningCycleComplet!$I$20:$L$50,3,FALSE),0)+IFERROR(VLOOKUP(A275,PlanningCycleComplet!$O$20:$R$50,3,FALSE),0)+IFERROR(VLOOKUP(A275,PlanningCycleComplet!$U$20:$X$50,3,FALSE),0)</f>
        <v>0</v>
      </c>
      <c r="J275" s="64">
        <f t="shared" si="31"/>
        <v>20</v>
      </c>
      <c r="K275" s="65">
        <f t="shared" si="32"/>
        <v>0</v>
      </c>
    </row>
    <row r="276" spans="1:11" x14ac:dyDescent="0.25">
      <c r="A276" s="69">
        <f t="shared" ref="A276:A339" si="36">A275+1</f>
        <v>45794</v>
      </c>
      <c r="B276" s="63" t="str">
        <f>INDEX('Vacances scolaires'!$B$2:$D$10000,MATCH(A276,'Vacances scolaires'!$A$2:$A$10000,0),MATCH(PlanningCycleComplet!$CD$5,'Vacances scolaires'!$B$1:$D$1,0))</f>
        <v>N</v>
      </c>
      <c r="C276" s="63" t="str">
        <f t="shared" si="33"/>
        <v>N</v>
      </c>
      <c r="D276" s="63" t="str">
        <f t="shared" si="34"/>
        <v/>
      </c>
      <c r="E276" s="63">
        <f t="shared" si="35"/>
        <v>20</v>
      </c>
      <c r="F276" s="72">
        <f>IFERROR(VLOOKUP(A276,PlanningCycleComplet!$C$20:$F$50,3,FALSE),0)+IFERROR(VLOOKUP(A276,PlanningCycleComplet!$I$20:$L$50,3,FALSE),0)+IFERROR(VLOOKUP(A276,PlanningCycleComplet!$O$20:$R$50,3,FALSE),0)+IFERROR(VLOOKUP(A276,PlanningCycleComplet!$U$20:$X$50,3,FALSE),0)</f>
        <v>0</v>
      </c>
      <c r="J276" s="64">
        <f t="shared" si="31"/>
        <v>20</v>
      </c>
      <c r="K276" s="65">
        <f t="shared" si="32"/>
        <v>0</v>
      </c>
    </row>
    <row r="277" spans="1:11" x14ac:dyDescent="0.25">
      <c r="A277" s="69">
        <f t="shared" si="36"/>
        <v>45795</v>
      </c>
      <c r="B277" s="63" t="str">
        <f>INDEX('Vacances scolaires'!$B$2:$D$10000,MATCH(A277,'Vacances scolaires'!$A$2:$A$10000,0),MATCH(PlanningCycleComplet!$CD$5,'Vacances scolaires'!$B$1:$D$1,0))</f>
        <v>N</v>
      </c>
      <c r="C277" s="63" t="str">
        <f t="shared" si="33"/>
        <v>N</v>
      </c>
      <c r="D277" s="63" t="str">
        <f t="shared" si="34"/>
        <v/>
      </c>
      <c r="E277" s="63">
        <f t="shared" si="35"/>
        <v>20</v>
      </c>
      <c r="F277" s="72">
        <f>IFERROR(VLOOKUP(A277,PlanningCycleComplet!$C$20:$F$50,3,FALSE),0)+IFERROR(VLOOKUP(A277,PlanningCycleComplet!$I$20:$L$50,3,FALSE),0)+IFERROR(VLOOKUP(A277,PlanningCycleComplet!$O$20:$R$50,3,FALSE),0)+IFERROR(VLOOKUP(A277,PlanningCycleComplet!$U$20:$X$50,3,FALSE),0)</f>
        <v>0</v>
      </c>
      <c r="J277" s="64" t="str">
        <f t="shared" si="31"/>
        <v>20D</v>
      </c>
      <c r="K277" s="65">
        <f t="shared" si="32"/>
        <v>0</v>
      </c>
    </row>
    <row r="278" spans="1:11" x14ac:dyDescent="0.25">
      <c r="A278" s="69">
        <f t="shared" si="36"/>
        <v>45796</v>
      </c>
      <c r="B278" s="63" t="str">
        <f>INDEX('Vacances scolaires'!$B$2:$D$10000,MATCH(A278,'Vacances scolaires'!$A$2:$A$10000,0),MATCH(PlanningCycleComplet!$CD$5,'Vacances scolaires'!$B$1:$D$1,0))</f>
        <v>N</v>
      </c>
      <c r="C278" s="63" t="str">
        <f t="shared" si="33"/>
        <v>N</v>
      </c>
      <c r="D278" s="63" t="str">
        <f t="shared" si="34"/>
        <v/>
      </c>
      <c r="E278" s="63">
        <f t="shared" si="35"/>
        <v>21</v>
      </c>
      <c r="F278" s="72">
        <f>IFERROR(VLOOKUP(A278,PlanningCycleComplet!$C$20:$F$50,3,FALSE),0)+IFERROR(VLOOKUP(A278,PlanningCycleComplet!$I$20:$L$50,3,FALSE),0)+IFERROR(VLOOKUP(A278,PlanningCycleComplet!$O$20:$R$50,3,FALSE),0)+IFERROR(VLOOKUP(A278,PlanningCycleComplet!$U$20:$X$50,3,FALSE),0)</f>
        <v>0</v>
      </c>
      <c r="J278" s="64">
        <f t="shared" si="31"/>
        <v>21</v>
      </c>
      <c r="K278" s="65">
        <f t="shared" si="32"/>
        <v>0</v>
      </c>
    </row>
    <row r="279" spans="1:11" x14ac:dyDescent="0.25">
      <c r="A279" s="69">
        <f t="shared" si="36"/>
        <v>45797</v>
      </c>
      <c r="B279" s="63" t="str">
        <f>INDEX('Vacances scolaires'!$B$2:$D$10000,MATCH(A279,'Vacances scolaires'!$A$2:$A$10000,0),MATCH(PlanningCycleComplet!$CD$5,'Vacances scolaires'!$B$1:$D$1,0))</f>
        <v>N</v>
      </c>
      <c r="C279" s="63" t="str">
        <f t="shared" si="33"/>
        <v>N</v>
      </c>
      <c r="D279" s="63" t="str">
        <f t="shared" si="34"/>
        <v/>
      </c>
      <c r="E279" s="63">
        <f t="shared" si="35"/>
        <v>21</v>
      </c>
      <c r="F279" s="72">
        <f>IFERROR(VLOOKUP(A279,PlanningCycleComplet!$C$20:$F$50,3,FALSE),0)+IFERROR(VLOOKUP(A279,PlanningCycleComplet!$I$20:$L$50,3,FALSE),0)+IFERROR(VLOOKUP(A279,PlanningCycleComplet!$O$20:$R$50,3,FALSE),0)+IFERROR(VLOOKUP(A279,PlanningCycleComplet!$U$20:$X$50,3,FALSE),0)</f>
        <v>0</v>
      </c>
      <c r="J279" s="64">
        <f t="shared" si="31"/>
        <v>21</v>
      </c>
      <c r="K279" s="65">
        <f t="shared" si="32"/>
        <v>0</v>
      </c>
    </row>
    <row r="280" spans="1:11" x14ac:dyDescent="0.25">
      <c r="A280" s="69">
        <f t="shared" si="36"/>
        <v>45798</v>
      </c>
      <c r="B280" s="63" t="str">
        <f>INDEX('Vacances scolaires'!$B$2:$D$10000,MATCH(A280,'Vacances scolaires'!$A$2:$A$10000,0),MATCH(PlanningCycleComplet!$CD$5,'Vacances scolaires'!$B$1:$D$1,0))</f>
        <v>N</v>
      </c>
      <c r="C280" s="63" t="str">
        <f t="shared" si="33"/>
        <v>N</v>
      </c>
      <c r="D280" s="63" t="str">
        <f t="shared" si="34"/>
        <v/>
      </c>
      <c r="E280" s="63">
        <f t="shared" si="35"/>
        <v>21</v>
      </c>
      <c r="F280" s="72">
        <f>IFERROR(VLOOKUP(A280,PlanningCycleComplet!$C$20:$F$50,3,FALSE),0)+IFERROR(VLOOKUP(A280,PlanningCycleComplet!$I$20:$L$50,3,FALSE),0)+IFERROR(VLOOKUP(A280,PlanningCycleComplet!$O$20:$R$50,3,FALSE),0)+IFERROR(VLOOKUP(A280,PlanningCycleComplet!$U$20:$X$50,3,FALSE),0)</f>
        <v>0</v>
      </c>
      <c r="J280" s="64">
        <f t="shared" si="31"/>
        <v>21</v>
      </c>
      <c r="K280" s="65">
        <f t="shared" si="32"/>
        <v>0</v>
      </c>
    </row>
    <row r="281" spans="1:11" x14ac:dyDescent="0.25">
      <c r="A281" s="69">
        <f t="shared" si="36"/>
        <v>45799</v>
      </c>
      <c r="B281" s="63" t="str">
        <f>INDEX('Vacances scolaires'!$B$2:$D$10000,MATCH(A281,'Vacances scolaires'!$A$2:$A$10000,0),MATCH(PlanningCycleComplet!$CD$5,'Vacances scolaires'!$B$1:$D$1,0))</f>
        <v>N</v>
      </c>
      <c r="C281" s="63" t="str">
        <f t="shared" si="33"/>
        <v>N</v>
      </c>
      <c r="D281" s="63" t="str">
        <f t="shared" si="34"/>
        <v/>
      </c>
      <c r="E281" s="63">
        <f t="shared" si="35"/>
        <v>21</v>
      </c>
      <c r="F281" s="72">
        <f>IFERROR(VLOOKUP(A281,PlanningCycleComplet!$C$20:$F$50,3,FALSE),0)+IFERROR(VLOOKUP(A281,PlanningCycleComplet!$I$20:$L$50,3,FALSE),0)+IFERROR(VLOOKUP(A281,PlanningCycleComplet!$O$20:$R$50,3,FALSE),0)+IFERROR(VLOOKUP(A281,PlanningCycleComplet!$U$20:$X$50,3,FALSE),0)</f>
        <v>0</v>
      </c>
      <c r="J281" s="64">
        <f t="shared" si="31"/>
        <v>21</v>
      </c>
      <c r="K281" s="65">
        <f t="shared" si="32"/>
        <v>0</v>
      </c>
    </row>
    <row r="282" spans="1:11" x14ac:dyDescent="0.25">
      <c r="A282" s="69">
        <f t="shared" si="36"/>
        <v>45800</v>
      </c>
      <c r="B282" s="63" t="str">
        <f>INDEX('Vacances scolaires'!$B$2:$D$10000,MATCH(A282,'Vacances scolaires'!$A$2:$A$10000,0),MATCH(PlanningCycleComplet!$CD$5,'Vacances scolaires'!$B$1:$D$1,0))</f>
        <v>N</v>
      </c>
      <c r="C282" s="63" t="str">
        <f t="shared" si="33"/>
        <v>N</v>
      </c>
      <c r="D282" s="63" t="str">
        <f t="shared" si="34"/>
        <v/>
      </c>
      <c r="E282" s="63">
        <f t="shared" si="35"/>
        <v>21</v>
      </c>
      <c r="F282" s="72">
        <f>IFERROR(VLOOKUP(A282,PlanningCycleComplet!$C$20:$F$50,3,FALSE),0)+IFERROR(VLOOKUP(A282,PlanningCycleComplet!$I$20:$L$50,3,FALSE),0)+IFERROR(VLOOKUP(A282,PlanningCycleComplet!$O$20:$R$50,3,FALSE),0)+IFERROR(VLOOKUP(A282,PlanningCycleComplet!$U$20:$X$50,3,FALSE),0)</f>
        <v>0</v>
      </c>
      <c r="J282" s="64">
        <f t="shared" si="31"/>
        <v>21</v>
      </c>
      <c r="K282" s="65">
        <f t="shared" si="32"/>
        <v>0</v>
      </c>
    </row>
    <row r="283" spans="1:11" x14ac:dyDescent="0.25">
      <c r="A283" s="69">
        <f t="shared" si="36"/>
        <v>45801</v>
      </c>
      <c r="B283" s="63" t="str">
        <f>INDEX('Vacances scolaires'!$B$2:$D$10000,MATCH(A283,'Vacances scolaires'!$A$2:$A$10000,0),MATCH(PlanningCycleComplet!$CD$5,'Vacances scolaires'!$B$1:$D$1,0))</f>
        <v>N</v>
      </c>
      <c r="C283" s="63" t="str">
        <f t="shared" si="33"/>
        <v>N</v>
      </c>
      <c r="D283" s="63" t="str">
        <f t="shared" si="34"/>
        <v/>
      </c>
      <c r="E283" s="63">
        <f t="shared" si="35"/>
        <v>21</v>
      </c>
      <c r="F283" s="72">
        <f>IFERROR(VLOOKUP(A283,PlanningCycleComplet!$C$20:$F$50,3,FALSE),0)+IFERROR(VLOOKUP(A283,PlanningCycleComplet!$I$20:$L$50,3,FALSE),0)+IFERROR(VLOOKUP(A283,PlanningCycleComplet!$O$20:$R$50,3,FALSE),0)+IFERROR(VLOOKUP(A283,PlanningCycleComplet!$U$20:$X$50,3,FALSE),0)</f>
        <v>0</v>
      </c>
      <c r="J283" s="64">
        <f t="shared" si="31"/>
        <v>21</v>
      </c>
      <c r="K283" s="65">
        <f t="shared" si="32"/>
        <v>0</v>
      </c>
    </row>
    <row r="284" spans="1:11" x14ac:dyDescent="0.25">
      <c r="A284" s="69">
        <f t="shared" si="36"/>
        <v>45802</v>
      </c>
      <c r="B284" s="63" t="str">
        <f>INDEX('Vacances scolaires'!$B$2:$D$10000,MATCH(A284,'Vacances scolaires'!$A$2:$A$10000,0),MATCH(PlanningCycleComplet!$CD$5,'Vacances scolaires'!$B$1:$D$1,0))</f>
        <v>N</v>
      </c>
      <c r="C284" s="63" t="str">
        <f t="shared" si="33"/>
        <v>N</v>
      </c>
      <c r="D284" s="63" t="str">
        <f t="shared" si="34"/>
        <v/>
      </c>
      <c r="E284" s="63">
        <f t="shared" si="35"/>
        <v>21</v>
      </c>
      <c r="F284" s="72">
        <f>IFERROR(VLOOKUP(A284,PlanningCycleComplet!$C$20:$F$50,3,FALSE),0)+IFERROR(VLOOKUP(A284,PlanningCycleComplet!$I$20:$L$50,3,FALSE),0)+IFERROR(VLOOKUP(A284,PlanningCycleComplet!$O$20:$R$50,3,FALSE),0)+IFERROR(VLOOKUP(A284,PlanningCycleComplet!$U$20:$X$50,3,FALSE),0)</f>
        <v>0</v>
      </c>
      <c r="J284" s="64" t="str">
        <f t="shared" si="31"/>
        <v>21D</v>
      </c>
      <c r="K284" s="65">
        <f t="shared" si="32"/>
        <v>0</v>
      </c>
    </row>
    <row r="285" spans="1:11" x14ac:dyDescent="0.25">
      <c r="A285" s="69">
        <f t="shared" si="36"/>
        <v>45803</v>
      </c>
      <c r="B285" s="63" t="str">
        <f>INDEX('Vacances scolaires'!$B$2:$D$10000,MATCH(A285,'Vacances scolaires'!$A$2:$A$10000,0),MATCH(PlanningCycleComplet!$CD$5,'Vacances scolaires'!$B$1:$D$1,0))</f>
        <v>N</v>
      </c>
      <c r="C285" s="63" t="str">
        <f t="shared" si="33"/>
        <v>N</v>
      </c>
      <c r="D285" s="63" t="str">
        <f t="shared" si="34"/>
        <v/>
      </c>
      <c r="E285" s="63">
        <f t="shared" si="35"/>
        <v>22</v>
      </c>
      <c r="F285" s="72">
        <f>IFERROR(VLOOKUP(A285,PlanningCycleComplet!$C$20:$F$50,3,FALSE),0)+IFERROR(VLOOKUP(A285,PlanningCycleComplet!$I$20:$L$50,3,FALSE),0)+IFERROR(VLOOKUP(A285,PlanningCycleComplet!$O$20:$R$50,3,FALSE),0)+IFERROR(VLOOKUP(A285,PlanningCycleComplet!$U$20:$X$50,3,FALSE),0)</f>
        <v>0</v>
      </c>
      <c r="J285" s="64">
        <f t="shared" ref="J285:J348" si="37">IF(E285&lt;&gt;E286,E285&amp;"D",E285)</f>
        <v>22</v>
      </c>
      <c r="K285" s="65">
        <f t="shared" si="32"/>
        <v>0</v>
      </c>
    </row>
    <row r="286" spans="1:11" x14ac:dyDescent="0.25">
      <c r="A286" s="69">
        <f t="shared" si="36"/>
        <v>45804</v>
      </c>
      <c r="B286" s="63" t="str">
        <f>INDEX('Vacances scolaires'!$B$2:$D$10000,MATCH(A286,'Vacances scolaires'!$A$2:$A$10000,0),MATCH(PlanningCycleComplet!$CD$5,'Vacances scolaires'!$B$1:$D$1,0))</f>
        <v>N</v>
      </c>
      <c r="C286" s="63" t="str">
        <f t="shared" si="33"/>
        <v>N</v>
      </c>
      <c r="D286" s="63" t="str">
        <f t="shared" si="34"/>
        <v/>
      </c>
      <c r="E286" s="63">
        <f t="shared" si="35"/>
        <v>22</v>
      </c>
      <c r="F286" s="72">
        <f>IFERROR(VLOOKUP(A286,PlanningCycleComplet!$C$20:$F$50,3,FALSE),0)+IFERROR(VLOOKUP(A286,PlanningCycleComplet!$I$20:$L$50,3,FALSE),0)+IFERROR(VLOOKUP(A286,PlanningCycleComplet!$O$20:$R$50,3,FALSE),0)+IFERROR(VLOOKUP(A286,PlanningCycleComplet!$U$20:$X$50,3,FALSE),0)</f>
        <v>0</v>
      </c>
      <c r="J286" s="64">
        <f t="shared" si="37"/>
        <v>22</v>
      </c>
      <c r="K286" s="65">
        <f t="shared" si="32"/>
        <v>0</v>
      </c>
    </row>
    <row r="287" spans="1:11" x14ac:dyDescent="0.25">
      <c r="A287" s="69">
        <f t="shared" si="36"/>
        <v>45805</v>
      </c>
      <c r="B287" s="63" t="str">
        <f>INDEX('Vacances scolaires'!$B$2:$D$10000,MATCH(A287,'Vacances scolaires'!$A$2:$A$10000,0),MATCH(PlanningCycleComplet!$CD$5,'Vacances scolaires'!$B$1:$D$1,0))</f>
        <v>N</v>
      </c>
      <c r="C287" s="63" t="str">
        <f t="shared" si="33"/>
        <v>N</v>
      </c>
      <c r="D287" s="63" t="str">
        <f t="shared" si="34"/>
        <v/>
      </c>
      <c r="E287" s="63">
        <f t="shared" si="35"/>
        <v>22</v>
      </c>
      <c r="F287" s="72">
        <f>IFERROR(VLOOKUP(A287,PlanningCycleComplet!$C$20:$F$50,3,FALSE),0)+IFERROR(VLOOKUP(A287,PlanningCycleComplet!$I$20:$L$50,3,FALSE),0)+IFERROR(VLOOKUP(A287,PlanningCycleComplet!$O$20:$R$50,3,FALSE),0)+IFERROR(VLOOKUP(A287,PlanningCycleComplet!$U$20:$X$50,3,FALSE),0)</f>
        <v>0</v>
      </c>
      <c r="J287" s="64">
        <f t="shared" si="37"/>
        <v>22</v>
      </c>
      <c r="K287" s="65">
        <f t="shared" si="32"/>
        <v>0</v>
      </c>
    </row>
    <row r="288" spans="1:11" x14ac:dyDescent="0.25">
      <c r="A288" s="69">
        <f t="shared" si="36"/>
        <v>45806</v>
      </c>
      <c r="B288" s="63" t="str">
        <f>INDEX('Vacances scolaires'!$B$2:$D$10000,MATCH(A288,'Vacances scolaires'!$A$2:$A$10000,0),MATCH(PlanningCycleComplet!$CD$5,'Vacances scolaires'!$B$1:$D$1,0))</f>
        <v>N</v>
      </c>
      <c r="C288" s="63" t="str">
        <f t="shared" si="33"/>
        <v>F</v>
      </c>
      <c r="D288" s="63" t="str">
        <f t="shared" si="34"/>
        <v>F</v>
      </c>
      <c r="E288" s="63">
        <f t="shared" si="35"/>
        <v>22</v>
      </c>
      <c r="F288" s="72">
        <f>IFERROR(VLOOKUP(A288,PlanningCycleComplet!$C$20:$F$50,3,FALSE),0)+IFERROR(VLOOKUP(A288,PlanningCycleComplet!$I$20:$L$50,3,FALSE),0)+IFERROR(VLOOKUP(A288,PlanningCycleComplet!$O$20:$R$50,3,FALSE),0)+IFERROR(VLOOKUP(A288,PlanningCycleComplet!$U$20:$X$50,3,FALSE),0)</f>
        <v>0</v>
      </c>
      <c r="J288" s="64">
        <f t="shared" si="37"/>
        <v>22</v>
      </c>
      <c r="K288" s="65">
        <f t="shared" si="32"/>
        <v>0</v>
      </c>
    </row>
    <row r="289" spans="1:11" x14ac:dyDescent="0.25">
      <c r="A289" s="69">
        <f t="shared" si="36"/>
        <v>45807</v>
      </c>
      <c r="B289" s="63" t="str">
        <f>INDEX('Vacances scolaires'!$B$2:$D$10000,MATCH(A289,'Vacances scolaires'!$A$2:$A$10000,0),MATCH(PlanningCycleComplet!$CD$5,'Vacances scolaires'!$B$1:$D$1,0))</f>
        <v>V</v>
      </c>
      <c r="C289" s="63" t="str">
        <f t="shared" si="33"/>
        <v>N</v>
      </c>
      <c r="D289" s="63" t="str">
        <f t="shared" si="34"/>
        <v>V</v>
      </c>
      <c r="E289" s="63">
        <f t="shared" si="35"/>
        <v>22</v>
      </c>
      <c r="F289" s="72">
        <f>IFERROR(VLOOKUP(A289,PlanningCycleComplet!$C$20:$F$50,3,FALSE),0)+IFERROR(VLOOKUP(A289,PlanningCycleComplet!$I$20:$L$50,3,FALSE),0)+IFERROR(VLOOKUP(A289,PlanningCycleComplet!$O$20:$R$50,3,FALSE),0)+IFERROR(VLOOKUP(A289,PlanningCycleComplet!$U$20:$X$50,3,FALSE),0)</f>
        <v>0</v>
      </c>
      <c r="J289" s="64">
        <f t="shared" si="37"/>
        <v>22</v>
      </c>
      <c r="K289" s="65">
        <f t="shared" si="32"/>
        <v>0</v>
      </c>
    </row>
    <row r="290" spans="1:11" x14ac:dyDescent="0.25">
      <c r="A290" s="69">
        <f t="shared" si="36"/>
        <v>45808</v>
      </c>
      <c r="B290" s="63" t="str">
        <f>INDEX('Vacances scolaires'!$B$2:$D$10000,MATCH(A290,'Vacances scolaires'!$A$2:$A$10000,0),MATCH(PlanningCycleComplet!$CD$5,'Vacances scolaires'!$B$1:$D$1,0))</f>
        <v>N</v>
      </c>
      <c r="C290" s="63" t="str">
        <f t="shared" si="33"/>
        <v>N</v>
      </c>
      <c r="D290" s="63" t="str">
        <f t="shared" si="34"/>
        <v/>
      </c>
      <c r="E290" s="63">
        <f t="shared" si="35"/>
        <v>22</v>
      </c>
      <c r="F290" s="72">
        <f>IFERROR(VLOOKUP(A290,PlanningCycleComplet!$C$20:$F$50,3,FALSE),0)+IFERROR(VLOOKUP(A290,PlanningCycleComplet!$I$20:$L$50,3,FALSE),0)+IFERROR(VLOOKUP(A290,PlanningCycleComplet!$O$20:$R$50,3,FALSE),0)+IFERROR(VLOOKUP(A290,PlanningCycleComplet!$U$20:$X$50,3,FALSE),0)</f>
        <v>0</v>
      </c>
      <c r="J290" s="64">
        <f t="shared" si="37"/>
        <v>22</v>
      </c>
      <c r="K290" s="65">
        <f t="shared" si="32"/>
        <v>0</v>
      </c>
    </row>
    <row r="291" spans="1:11" x14ac:dyDescent="0.25">
      <c r="A291" s="69">
        <f t="shared" si="36"/>
        <v>45809</v>
      </c>
      <c r="B291" s="63" t="str">
        <f>INDEX('Vacances scolaires'!$B$2:$D$10000,MATCH(A291,'Vacances scolaires'!$A$2:$A$10000,0),MATCH(PlanningCycleComplet!$CD$5,'Vacances scolaires'!$B$1:$D$1,0))</f>
        <v>N</v>
      </c>
      <c r="C291" s="63" t="str">
        <f t="shared" si="33"/>
        <v>N</v>
      </c>
      <c r="D291" s="63" t="str">
        <f t="shared" si="34"/>
        <v/>
      </c>
      <c r="E291" s="63">
        <f t="shared" si="35"/>
        <v>22</v>
      </c>
      <c r="F291" s="72">
        <f>IFERROR(VLOOKUP(A291,PlanningCycleComplet!$C$20:$F$50,3,FALSE),0)+IFERROR(VLOOKUP(A291,PlanningCycleComplet!$I$20:$L$50,3,FALSE),0)+IFERROR(VLOOKUP(A291,PlanningCycleComplet!$O$20:$R$50,3,FALSE),0)+IFERROR(VLOOKUP(A291,PlanningCycleComplet!$U$20:$X$50,3,FALSE),0)</f>
        <v>0</v>
      </c>
      <c r="J291" s="64" t="str">
        <f t="shared" si="37"/>
        <v>22D</v>
      </c>
      <c r="K291" s="65">
        <f t="shared" si="32"/>
        <v>0</v>
      </c>
    </row>
    <row r="292" spans="1:11" x14ac:dyDescent="0.25">
      <c r="A292" s="69">
        <f t="shared" si="36"/>
        <v>45810</v>
      </c>
      <c r="B292" s="63" t="str">
        <f>INDEX('Vacances scolaires'!$B$2:$D$10000,MATCH(A292,'Vacances scolaires'!$A$2:$A$10000,0),MATCH(PlanningCycleComplet!$CD$5,'Vacances scolaires'!$B$1:$D$1,0))</f>
        <v>N</v>
      </c>
      <c r="C292" s="63" t="str">
        <f t="shared" si="33"/>
        <v>N</v>
      </c>
      <c r="D292" s="63" t="str">
        <f t="shared" si="34"/>
        <v/>
      </c>
      <c r="E292" s="63">
        <f t="shared" si="35"/>
        <v>23</v>
      </c>
      <c r="F292" s="72">
        <f>IFERROR(VLOOKUP(A292,PlanningCycleComplet!$C$20:$F$50,3,FALSE),0)+IFERROR(VLOOKUP(A292,PlanningCycleComplet!$I$20:$L$50,3,FALSE),0)+IFERROR(VLOOKUP(A292,PlanningCycleComplet!$O$20:$R$50,3,FALSE),0)+IFERROR(VLOOKUP(A292,PlanningCycleComplet!$U$20:$X$50,3,FALSE),0)</f>
        <v>0</v>
      </c>
      <c r="J292" s="64">
        <f t="shared" si="37"/>
        <v>23</v>
      </c>
      <c r="K292" s="65">
        <f t="shared" ref="K292:K355" si="38">IF(E292=E291,F292+K291,F292)</f>
        <v>0</v>
      </c>
    </row>
    <row r="293" spans="1:11" x14ac:dyDescent="0.25">
      <c r="A293" s="69">
        <f t="shared" si="36"/>
        <v>45811</v>
      </c>
      <c r="B293" s="63" t="str">
        <f>INDEX('Vacances scolaires'!$B$2:$D$10000,MATCH(A293,'Vacances scolaires'!$A$2:$A$10000,0),MATCH(PlanningCycleComplet!$CD$5,'Vacances scolaires'!$B$1:$D$1,0))</f>
        <v>N</v>
      </c>
      <c r="C293" s="63" t="str">
        <f t="shared" si="33"/>
        <v>N</v>
      </c>
      <c r="D293" s="63" t="str">
        <f t="shared" si="34"/>
        <v/>
      </c>
      <c r="E293" s="63">
        <f t="shared" si="35"/>
        <v>23</v>
      </c>
      <c r="F293" s="72">
        <f>IFERROR(VLOOKUP(A293,PlanningCycleComplet!$C$20:$F$50,3,FALSE),0)+IFERROR(VLOOKUP(A293,PlanningCycleComplet!$I$20:$L$50,3,FALSE),0)+IFERROR(VLOOKUP(A293,PlanningCycleComplet!$O$20:$R$50,3,FALSE),0)+IFERROR(VLOOKUP(A293,PlanningCycleComplet!$U$20:$X$50,3,FALSE),0)</f>
        <v>0</v>
      </c>
      <c r="J293" s="64">
        <f t="shared" si="37"/>
        <v>23</v>
      </c>
      <c r="K293" s="65">
        <f t="shared" si="38"/>
        <v>0</v>
      </c>
    </row>
    <row r="294" spans="1:11" x14ac:dyDescent="0.25">
      <c r="A294" s="69">
        <f t="shared" si="36"/>
        <v>45812</v>
      </c>
      <c r="B294" s="63" t="str">
        <f>INDEX('Vacances scolaires'!$B$2:$D$10000,MATCH(A294,'Vacances scolaires'!$A$2:$A$10000,0),MATCH(PlanningCycleComplet!$CD$5,'Vacances scolaires'!$B$1:$D$1,0))</f>
        <v>N</v>
      </c>
      <c r="C294" s="63" t="str">
        <f t="shared" si="33"/>
        <v>N</v>
      </c>
      <c r="D294" s="63" t="str">
        <f t="shared" si="34"/>
        <v/>
      </c>
      <c r="E294" s="63">
        <f t="shared" si="35"/>
        <v>23</v>
      </c>
      <c r="F294" s="72">
        <f>IFERROR(VLOOKUP(A294,PlanningCycleComplet!$C$20:$F$50,3,FALSE),0)+IFERROR(VLOOKUP(A294,PlanningCycleComplet!$I$20:$L$50,3,FALSE),0)+IFERROR(VLOOKUP(A294,PlanningCycleComplet!$O$20:$R$50,3,FALSE),0)+IFERROR(VLOOKUP(A294,PlanningCycleComplet!$U$20:$X$50,3,FALSE),0)</f>
        <v>0</v>
      </c>
      <c r="J294" s="64">
        <f t="shared" si="37"/>
        <v>23</v>
      </c>
      <c r="K294" s="65">
        <f t="shared" si="38"/>
        <v>0</v>
      </c>
    </row>
    <row r="295" spans="1:11" x14ac:dyDescent="0.25">
      <c r="A295" s="69">
        <f t="shared" si="36"/>
        <v>45813</v>
      </c>
      <c r="B295" s="63" t="str">
        <f>INDEX('Vacances scolaires'!$B$2:$D$10000,MATCH(A295,'Vacances scolaires'!$A$2:$A$10000,0),MATCH(PlanningCycleComplet!$CD$5,'Vacances scolaires'!$B$1:$D$1,0))</f>
        <v>N</v>
      </c>
      <c r="C295" s="63" t="str">
        <f t="shared" si="33"/>
        <v>N</v>
      </c>
      <c r="D295" s="63" t="str">
        <f t="shared" si="34"/>
        <v/>
      </c>
      <c r="E295" s="63">
        <f t="shared" si="35"/>
        <v>23</v>
      </c>
      <c r="F295" s="72">
        <f>IFERROR(VLOOKUP(A295,PlanningCycleComplet!$C$20:$F$50,3,FALSE),0)+IFERROR(VLOOKUP(A295,PlanningCycleComplet!$I$20:$L$50,3,FALSE),0)+IFERROR(VLOOKUP(A295,PlanningCycleComplet!$O$20:$R$50,3,FALSE),0)+IFERROR(VLOOKUP(A295,PlanningCycleComplet!$U$20:$X$50,3,FALSE),0)</f>
        <v>0</v>
      </c>
      <c r="J295" s="64">
        <f t="shared" si="37"/>
        <v>23</v>
      </c>
      <c r="K295" s="65">
        <f t="shared" si="38"/>
        <v>0</v>
      </c>
    </row>
    <row r="296" spans="1:11" x14ac:dyDescent="0.25">
      <c r="A296" s="69">
        <f t="shared" si="36"/>
        <v>45814</v>
      </c>
      <c r="B296" s="63" t="str">
        <f>INDEX('Vacances scolaires'!$B$2:$D$10000,MATCH(A296,'Vacances scolaires'!$A$2:$A$10000,0),MATCH(PlanningCycleComplet!$CD$5,'Vacances scolaires'!$B$1:$D$1,0))</f>
        <v>N</v>
      </c>
      <c r="C296" s="63" t="str">
        <f t="shared" si="33"/>
        <v>N</v>
      </c>
      <c r="D296" s="63" t="str">
        <f t="shared" si="34"/>
        <v/>
      </c>
      <c r="E296" s="63">
        <f t="shared" si="35"/>
        <v>23</v>
      </c>
      <c r="F296" s="72">
        <f>IFERROR(VLOOKUP(A296,PlanningCycleComplet!$C$20:$F$50,3,FALSE),0)+IFERROR(VLOOKUP(A296,PlanningCycleComplet!$I$20:$L$50,3,FALSE),0)+IFERROR(VLOOKUP(A296,PlanningCycleComplet!$O$20:$R$50,3,FALSE),0)+IFERROR(VLOOKUP(A296,PlanningCycleComplet!$U$20:$X$50,3,FALSE),0)</f>
        <v>0</v>
      </c>
      <c r="J296" s="64">
        <f t="shared" si="37"/>
        <v>23</v>
      </c>
      <c r="K296" s="65">
        <f t="shared" si="38"/>
        <v>0</v>
      </c>
    </row>
    <row r="297" spans="1:11" x14ac:dyDescent="0.25">
      <c r="A297" s="69">
        <f t="shared" si="36"/>
        <v>45815</v>
      </c>
      <c r="B297" s="63" t="str">
        <f>INDEX('Vacances scolaires'!$B$2:$D$10000,MATCH(A297,'Vacances scolaires'!$A$2:$A$10000,0),MATCH(PlanningCycleComplet!$CD$5,'Vacances scolaires'!$B$1:$D$1,0))</f>
        <v>N</v>
      </c>
      <c r="C297" s="63" t="str">
        <f t="shared" si="33"/>
        <v>N</v>
      </c>
      <c r="D297" s="63" t="str">
        <f t="shared" si="34"/>
        <v/>
      </c>
      <c r="E297" s="63">
        <f t="shared" si="35"/>
        <v>23</v>
      </c>
      <c r="F297" s="72">
        <f>IFERROR(VLOOKUP(A297,PlanningCycleComplet!$C$20:$F$50,3,FALSE),0)+IFERROR(VLOOKUP(A297,PlanningCycleComplet!$I$20:$L$50,3,FALSE),0)+IFERROR(VLOOKUP(A297,PlanningCycleComplet!$O$20:$R$50,3,FALSE),0)+IFERROR(VLOOKUP(A297,PlanningCycleComplet!$U$20:$X$50,3,FALSE),0)</f>
        <v>0</v>
      </c>
      <c r="J297" s="64">
        <f t="shared" si="37"/>
        <v>23</v>
      </c>
      <c r="K297" s="65">
        <f t="shared" si="38"/>
        <v>0</v>
      </c>
    </row>
    <row r="298" spans="1:11" x14ac:dyDescent="0.25">
      <c r="A298" s="69">
        <f t="shared" si="36"/>
        <v>45816</v>
      </c>
      <c r="B298" s="63" t="str">
        <f>INDEX('Vacances scolaires'!$B$2:$D$10000,MATCH(A298,'Vacances scolaires'!$A$2:$A$10000,0),MATCH(PlanningCycleComplet!$CD$5,'Vacances scolaires'!$B$1:$D$1,0))</f>
        <v>N</v>
      </c>
      <c r="C298" s="63" t="str">
        <f t="shared" si="33"/>
        <v>N</v>
      </c>
      <c r="D298" s="63" t="str">
        <f t="shared" si="34"/>
        <v/>
      </c>
      <c r="E298" s="63">
        <f t="shared" si="35"/>
        <v>23</v>
      </c>
      <c r="F298" s="72">
        <f>IFERROR(VLOOKUP(A298,PlanningCycleComplet!$C$20:$F$50,3,FALSE),0)+IFERROR(VLOOKUP(A298,PlanningCycleComplet!$I$20:$L$50,3,FALSE),0)+IFERROR(VLOOKUP(A298,PlanningCycleComplet!$O$20:$R$50,3,FALSE),0)+IFERROR(VLOOKUP(A298,PlanningCycleComplet!$U$20:$X$50,3,FALSE),0)</f>
        <v>0</v>
      </c>
      <c r="J298" s="64" t="str">
        <f t="shared" si="37"/>
        <v>23D</v>
      </c>
      <c r="K298" s="65">
        <f t="shared" si="38"/>
        <v>0</v>
      </c>
    </row>
    <row r="299" spans="1:11" x14ac:dyDescent="0.25">
      <c r="A299" s="69">
        <f t="shared" si="36"/>
        <v>45817</v>
      </c>
      <c r="B299" s="63" t="str">
        <f>INDEX('Vacances scolaires'!$B$2:$D$10000,MATCH(A299,'Vacances scolaires'!$A$2:$A$10000,0),MATCH(PlanningCycleComplet!$CD$5,'Vacances scolaires'!$B$1:$D$1,0))</f>
        <v>N</v>
      </c>
      <c r="C299" s="63" t="str">
        <f t="shared" si="33"/>
        <v>F</v>
      </c>
      <c r="D299" s="63" t="str">
        <f t="shared" si="34"/>
        <v>F</v>
      </c>
      <c r="E299" s="63">
        <f t="shared" si="35"/>
        <v>24</v>
      </c>
      <c r="F299" s="72">
        <f>IFERROR(VLOOKUP(A299,PlanningCycleComplet!$C$20:$F$50,3,FALSE),0)+IFERROR(VLOOKUP(A299,PlanningCycleComplet!$I$20:$L$50,3,FALSE),0)+IFERROR(VLOOKUP(A299,PlanningCycleComplet!$O$20:$R$50,3,FALSE),0)+IFERROR(VLOOKUP(A299,PlanningCycleComplet!$U$20:$X$50,3,FALSE),0)</f>
        <v>0</v>
      </c>
      <c r="J299" s="64">
        <f t="shared" si="37"/>
        <v>24</v>
      </c>
      <c r="K299" s="65">
        <f t="shared" si="38"/>
        <v>0</v>
      </c>
    </row>
    <row r="300" spans="1:11" x14ac:dyDescent="0.25">
      <c r="A300" s="69">
        <f t="shared" si="36"/>
        <v>45818</v>
      </c>
      <c r="B300" s="63" t="str">
        <f>INDEX('Vacances scolaires'!$B$2:$D$10000,MATCH(A300,'Vacances scolaires'!$A$2:$A$10000,0),MATCH(PlanningCycleComplet!$CD$5,'Vacances scolaires'!$B$1:$D$1,0))</f>
        <v>N</v>
      </c>
      <c r="C300" s="63" t="str">
        <f t="shared" si="33"/>
        <v>N</v>
      </c>
      <c r="D300" s="63" t="str">
        <f t="shared" si="34"/>
        <v/>
      </c>
      <c r="E300" s="63">
        <f t="shared" si="35"/>
        <v>24</v>
      </c>
      <c r="F300" s="72">
        <f>IFERROR(VLOOKUP(A300,PlanningCycleComplet!$C$20:$F$50,3,FALSE),0)+IFERROR(VLOOKUP(A300,PlanningCycleComplet!$I$20:$L$50,3,FALSE),0)+IFERROR(VLOOKUP(A300,PlanningCycleComplet!$O$20:$R$50,3,FALSE),0)+IFERROR(VLOOKUP(A300,PlanningCycleComplet!$U$20:$X$50,3,FALSE),0)</f>
        <v>0</v>
      </c>
      <c r="J300" s="64">
        <f t="shared" si="37"/>
        <v>24</v>
      </c>
      <c r="K300" s="65">
        <f t="shared" si="38"/>
        <v>0</v>
      </c>
    </row>
    <row r="301" spans="1:11" x14ac:dyDescent="0.25">
      <c r="A301" s="69">
        <f t="shared" si="36"/>
        <v>45819</v>
      </c>
      <c r="B301" s="63" t="str">
        <f>INDEX('Vacances scolaires'!$B$2:$D$10000,MATCH(A301,'Vacances scolaires'!$A$2:$A$10000,0),MATCH(PlanningCycleComplet!$CD$5,'Vacances scolaires'!$B$1:$D$1,0))</f>
        <v>N</v>
      </c>
      <c r="C301" s="63" t="str">
        <f t="shared" si="33"/>
        <v>N</v>
      </c>
      <c r="D301" s="63" t="str">
        <f t="shared" si="34"/>
        <v/>
      </c>
      <c r="E301" s="63">
        <f t="shared" si="35"/>
        <v>24</v>
      </c>
      <c r="F301" s="72">
        <f>IFERROR(VLOOKUP(A301,PlanningCycleComplet!$C$20:$F$50,3,FALSE),0)+IFERROR(VLOOKUP(A301,PlanningCycleComplet!$I$20:$L$50,3,FALSE),0)+IFERROR(VLOOKUP(A301,PlanningCycleComplet!$O$20:$R$50,3,FALSE),0)+IFERROR(VLOOKUP(A301,PlanningCycleComplet!$U$20:$X$50,3,FALSE),0)</f>
        <v>0</v>
      </c>
      <c r="J301" s="64">
        <f t="shared" si="37"/>
        <v>24</v>
      </c>
      <c r="K301" s="65">
        <f t="shared" si="38"/>
        <v>0</v>
      </c>
    </row>
    <row r="302" spans="1:11" x14ac:dyDescent="0.25">
      <c r="A302" s="69">
        <f t="shared" si="36"/>
        <v>45820</v>
      </c>
      <c r="B302" s="63" t="str">
        <f>INDEX('Vacances scolaires'!$B$2:$D$10000,MATCH(A302,'Vacances scolaires'!$A$2:$A$10000,0),MATCH(PlanningCycleComplet!$CD$5,'Vacances scolaires'!$B$1:$D$1,0))</f>
        <v>N</v>
      </c>
      <c r="C302" s="63" t="str">
        <f t="shared" si="33"/>
        <v>N</v>
      </c>
      <c r="D302" s="63" t="str">
        <f t="shared" si="34"/>
        <v/>
      </c>
      <c r="E302" s="63">
        <f t="shared" si="35"/>
        <v>24</v>
      </c>
      <c r="F302" s="72">
        <f>IFERROR(VLOOKUP(A302,PlanningCycleComplet!$C$20:$F$50,3,FALSE),0)+IFERROR(VLOOKUP(A302,PlanningCycleComplet!$I$20:$L$50,3,FALSE),0)+IFERROR(VLOOKUP(A302,PlanningCycleComplet!$O$20:$R$50,3,FALSE),0)+IFERROR(VLOOKUP(A302,PlanningCycleComplet!$U$20:$X$50,3,FALSE),0)</f>
        <v>0</v>
      </c>
      <c r="J302" s="64">
        <f t="shared" si="37"/>
        <v>24</v>
      </c>
      <c r="K302" s="65">
        <f t="shared" si="38"/>
        <v>0</v>
      </c>
    </row>
    <row r="303" spans="1:11" x14ac:dyDescent="0.25">
      <c r="A303" s="69">
        <f t="shared" si="36"/>
        <v>45821</v>
      </c>
      <c r="B303" s="63" t="str">
        <f>INDEX('Vacances scolaires'!$B$2:$D$10000,MATCH(A303,'Vacances scolaires'!$A$2:$A$10000,0),MATCH(PlanningCycleComplet!$CD$5,'Vacances scolaires'!$B$1:$D$1,0))</f>
        <v>N</v>
      </c>
      <c r="C303" s="63" t="str">
        <f t="shared" si="33"/>
        <v>N</v>
      </c>
      <c r="D303" s="63" t="str">
        <f t="shared" si="34"/>
        <v/>
      </c>
      <c r="E303" s="63">
        <f t="shared" si="35"/>
        <v>24</v>
      </c>
      <c r="F303" s="72">
        <f>IFERROR(VLOOKUP(A303,PlanningCycleComplet!$C$20:$F$50,3,FALSE),0)+IFERROR(VLOOKUP(A303,PlanningCycleComplet!$I$20:$L$50,3,FALSE),0)+IFERROR(VLOOKUP(A303,PlanningCycleComplet!$O$20:$R$50,3,FALSE),0)+IFERROR(VLOOKUP(A303,PlanningCycleComplet!$U$20:$X$50,3,FALSE),0)</f>
        <v>0</v>
      </c>
      <c r="J303" s="64">
        <f t="shared" si="37"/>
        <v>24</v>
      </c>
      <c r="K303" s="65">
        <f t="shared" si="38"/>
        <v>0</v>
      </c>
    </row>
    <row r="304" spans="1:11" x14ac:dyDescent="0.25">
      <c r="A304" s="69">
        <f t="shared" si="36"/>
        <v>45822</v>
      </c>
      <c r="B304" s="63" t="str">
        <f>INDEX('Vacances scolaires'!$B$2:$D$10000,MATCH(A304,'Vacances scolaires'!$A$2:$A$10000,0),MATCH(PlanningCycleComplet!$CD$5,'Vacances scolaires'!$B$1:$D$1,0))</f>
        <v>N</v>
      </c>
      <c r="C304" s="63" t="str">
        <f t="shared" si="33"/>
        <v>N</v>
      </c>
      <c r="D304" s="63" t="str">
        <f t="shared" si="34"/>
        <v/>
      </c>
      <c r="E304" s="63">
        <f t="shared" si="35"/>
        <v>24</v>
      </c>
      <c r="F304" s="72">
        <f>IFERROR(VLOOKUP(A304,PlanningCycleComplet!$C$20:$F$50,3,FALSE),0)+IFERROR(VLOOKUP(A304,PlanningCycleComplet!$I$20:$L$50,3,FALSE),0)+IFERROR(VLOOKUP(A304,PlanningCycleComplet!$O$20:$R$50,3,FALSE),0)+IFERROR(VLOOKUP(A304,PlanningCycleComplet!$U$20:$X$50,3,FALSE),0)</f>
        <v>0</v>
      </c>
      <c r="J304" s="64">
        <f t="shared" si="37"/>
        <v>24</v>
      </c>
      <c r="K304" s="65">
        <f t="shared" si="38"/>
        <v>0</v>
      </c>
    </row>
    <row r="305" spans="1:11" x14ac:dyDescent="0.25">
      <c r="A305" s="69">
        <f t="shared" si="36"/>
        <v>45823</v>
      </c>
      <c r="B305" s="63" t="str">
        <f>INDEX('Vacances scolaires'!$B$2:$D$10000,MATCH(A305,'Vacances scolaires'!$A$2:$A$10000,0),MATCH(PlanningCycleComplet!$CD$5,'Vacances scolaires'!$B$1:$D$1,0))</f>
        <v>N</v>
      </c>
      <c r="C305" s="63" t="str">
        <f t="shared" si="33"/>
        <v>N</v>
      </c>
      <c r="D305" s="63" t="str">
        <f t="shared" si="34"/>
        <v/>
      </c>
      <c r="E305" s="63">
        <f t="shared" si="35"/>
        <v>24</v>
      </c>
      <c r="F305" s="72">
        <f>IFERROR(VLOOKUP(A305,PlanningCycleComplet!$C$20:$F$50,3,FALSE),0)+IFERROR(VLOOKUP(A305,PlanningCycleComplet!$I$20:$L$50,3,FALSE),0)+IFERROR(VLOOKUP(A305,PlanningCycleComplet!$O$20:$R$50,3,FALSE),0)+IFERROR(VLOOKUP(A305,PlanningCycleComplet!$U$20:$X$50,3,FALSE),0)</f>
        <v>0</v>
      </c>
      <c r="J305" s="64" t="str">
        <f t="shared" si="37"/>
        <v>24D</v>
      </c>
      <c r="K305" s="65">
        <f t="shared" si="38"/>
        <v>0</v>
      </c>
    </row>
    <row r="306" spans="1:11" x14ac:dyDescent="0.25">
      <c r="A306" s="69">
        <f t="shared" si="36"/>
        <v>45824</v>
      </c>
      <c r="B306" s="63" t="str">
        <f>INDEX('Vacances scolaires'!$B$2:$D$10000,MATCH(A306,'Vacances scolaires'!$A$2:$A$10000,0),MATCH(PlanningCycleComplet!$CD$5,'Vacances scolaires'!$B$1:$D$1,0))</f>
        <v>N</v>
      </c>
      <c r="C306" s="63" t="str">
        <f t="shared" si="33"/>
        <v>N</v>
      </c>
      <c r="D306" s="63" t="str">
        <f t="shared" si="34"/>
        <v/>
      </c>
      <c r="E306" s="63">
        <f t="shared" si="35"/>
        <v>25</v>
      </c>
      <c r="F306" s="72">
        <f>IFERROR(VLOOKUP(A306,PlanningCycleComplet!$C$20:$F$50,3,FALSE),0)+IFERROR(VLOOKUP(A306,PlanningCycleComplet!$I$20:$L$50,3,FALSE),0)+IFERROR(VLOOKUP(A306,PlanningCycleComplet!$O$20:$R$50,3,FALSE),0)+IFERROR(VLOOKUP(A306,PlanningCycleComplet!$U$20:$X$50,3,FALSE),0)</f>
        <v>0</v>
      </c>
      <c r="J306" s="64">
        <f t="shared" si="37"/>
        <v>25</v>
      </c>
      <c r="K306" s="65">
        <f t="shared" si="38"/>
        <v>0</v>
      </c>
    </row>
    <row r="307" spans="1:11" x14ac:dyDescent="0.25">
      <c r="A307" s="69">
        <f t="shared" si="36"/>
        <v>45825</v>
      </c>
      <c r="B307" s="63" t="str">
        <f>INDEX('Vacances scolaires'!$B$2:$D$10000,MATCH(A307,'Vacances scolaires'!$A$2:$A$10000,0),MATCH(PlanningCycleComplet!$CD$5,'Vacances scolaires'!$B$1:$D$1,0))</f>
        <v>N</v>
      </c>
      <c r="C307" s="63" t="str">
        <f t="shared" si="33"/>
        <v>N</v>
      </c>
      <c r="D307" s="63" t="str">
        <f t="shared" si="34"/>
        <v/>
      </c>
      <c r="E307" s="63">
        <f t="shared" si="35"/>
        <v>25</v>
      </c>
      <c r="F307" s="72">
        <f>IFERROR(VLOOKUP(A307,PlanningCycleComplet!$C$20:$F$50,3,FALSE),0)+IFERROR(VLOOKUP(A307,PlanningCycleComplet!$I$20:$L$50,3,FALSE),0)+IFERROR(VLOOKUP(A307,PlanningCycleComplet!$O$20:$R$50,3,FALSE),0)+IFERROR(VLOOKUP(A307,PlanningCycleComplet!$U$20:$X$50,3,FALSE),0)</f>
        <v>0</v>
      </c>
      <c r="J307" s="64">
        <f t="shared" si="37"/>
        <v>25</v>
      </c>
      <c r="K307" s="65">
        <f t="shared" si="38"/>
        <v>0</v>
      </c>
    </row>
    <row r="308" spans="1:11" x14ac:dyDescent="0.25">
      <c r="A308" s="69">
        <f t="shared" si="36"/>
        <v>45826</v>
      </c>
      <c r="B308" s="63" t="str">
        <f>INDEX('Vacances scolaires'!$B$2:$D$10000,MATCH(A308,'Vacances scolaires'!$A$2:$A$10000,0),MATCH(PlanningCycleComplet!$CD$5,'Vacances scolaires'!$B$1:$D$1,0))</f>
        <v>N</v>
      </c>
      <c r="C308" s="63" t="str">
        <f t="shared" si="33"/>
        <v>N</v>
      </c>
      <c r="D308" s="63" t="str">
        <f t="shared" si="34"/>
        <v/>
      </c>
      <c r="E308" s="63">
        <f t="shared" si="35"/>
        <v>25</v>
      </c>
      <c r="F308" s="72">
        <f>IFERROR(VLOOKUP(A308,PlanningCycleComplet!$C$20:$F$50,3,FALSE),0)+IFERROR(VLOOKUP(A308,PlanningCycleComplet!$I$20:$L$50,3,FALSE),0)+IFERROR(VLOOKUP(A308,PlanningCycleComplet!$O$20:$R$50,3,FALSE),0)+IFERROR(VLOOKUP(A308,PlanningCycleComplet!$U$20:$X$50,3,FALSE),0)</f>
        <v>0</v>
      </c>
      <c r="J308" s="64">
        <f t="shared" si="37"/>
        <v>25</v>
      </c>
      <c r="K308" s="65">
        <f t="shared" si="38"/>
        <v>0</v>
      </c>
    </row>
    <row r="309" spans="1:11" x14ac:dyDescent="0.25">
      <c r="A309" s="69">
        <f t="shared" si="36"/>
        <v>45827</v>
      </c>
      <c r="B309" s="63" t="str">
        <f>INDEX('Vacances scolaires'!$B$2:$D$10000,MATCH(A309,'Vacances scolaires'!$A$2:$A$10000,0),MATCH(PlanningCycleComplet!$CD$5,'Vacances scolaires'!$B$1:$D$1,0))</f>
        <v>N</v>
      </c>
      <c r="C309" s="63" t="str">
        <f t="shared" si="33"/>
        <v>N</v>
      </c>
      <c r="D309" s="63" t="str">
        <f t="shared" si="34"/>
        <v/>
      </c>
      <c r="E309" s="63">
        <f t="shared" si="35"/>
        <v>25</v>
      </c>
      <c r="F309" s="72">
        <f>IFERROR(VLOOKUP(A309,PlanningCycleComplet!$C$20:$F$50,3,FALSE),0)+IFERROR(VLOOKUP(A309,PlanningCycleComplet!$I$20:$L$50,3,FALSE),0)+IFERROR(VLOOKUP(A309,PlanningCycleComplet!$O$20:$R$50,3,FALSE),0)+IFERROR(VLOOKUP(A309,PlanningCycleComplet!$U$20:$X$50,3,FALSE),0)</f>
        <v>0</v>
      </c>
      <c r="J309" s="64">
        <f t="shared" si="37"/>
        <v>25</v>
      </c>
      <c r="K309" s="65">
        <f t="shared" si="38"/>
        <v>0</v>
      </c>
    </row>
    <row r="310" spans="1:11" x14ac:dyDescent="0.25">
      <c r="A310" s="69">
        <f t="shared" si="36"/>
        <v>45828</v>
      </c>
      <c r="B310" s="63" t="str">
        <f>INDEX('Vacances scolaires'!$B$2:$D$10000,MATCH(A310,'Vacances scolaires'!$A$2:$A$10000,0),MATCH(PlanningCycleComplet!$CD$5,'Vacances scolaires'!$B$1:$D$1,0))</f>
        <v>N</v>
      </c>
      <c r="C310" s="63" t="str">
        <f t="shared" si="33"/>
        <v>N</v>
      </c>
      <c r="D310" s="63" t="str">
        <f t="shared" si="34"/>
        <v/>
      </c>
      <c r="E310" s="63">
        <f t="shared" si="35"/>
        <v>25</v>
      </c>
      <c r="F310" s="72">
        <f>IFERROR(VLOOKUP(A310,PlanningCycleComplet!$C$20:$F$50,3,FALSE),0)+IFERROR(VLOOKUP(A310,PlanningCycleComplet!$I$20:$L$50,3,FALSE),0)+IFERROR(VLOOKUP(A310,PlanningCycleComplet!$O$20:$R$50,3,FALSE),0)+IFERROR(VLOOKUP(A310,PlanningCycleComplet!$U$20:$X$50,3,FALSE),0)</f>
        <v>0</v>
      </c>
      <c r="J310" s="64">
        <f t="shared" si="37"/>
        <v>25</v>
      </c>
      <c r="K310" s="65">
        <f t="shared" si="38"/>
        <v>0</v>
      </c>
    </row>
    <row r="311" spans="1:11" x14ac:dyDescent="0.25">
      <c r="A311" s="69">
        <f t="shared" si="36"/>
        <v>45829</v>
      </c>
      <c r="B311" s="63" t="str">
        <f>INDEX('Vacances scolaires'!$B$2:$D$10000,MATCH(A311,'Vacances scolaires'!$A$2:$A$10000,0),MATCH(PlanningCycleComplet!$CD$5,'Vacances scolaires'!$B$1:$D$1,0))</f>
        <v>N</v>
      </c>
      <c r="C311" s="63" t="str">
        <f t="shared" si="33"/>
        <v>N</v>
      </c>
      <c r="D311" s="63" t="str">
        <f t="shared" si="34"/>
        <v/>
      </c>
      <c r="E311" s="63">
        <f t="shared" si="35"/>
        <v>25</v>
      </c>
      <c r="F311" s="72">
        <f>IFERROR(VLOOKUP(A311,PlanningCycleComplet!$C$20:$F$50,3,FALSE),0)+IFERROR(VLOOKUP(A311,PlanningCycleComplet!$I$20:$L$50,3,FALSE),0)+IFERROR(VLOOKUP(A311,PlanningCycleComplet!$O$20:$R$50,3,FALSE),0)+IFERROR(VLOOKUP(A311,PlanningCycleComplet!$U$20:$X$50,3,FALSE),0)</f>
        <v>0</v>
      </c>
      <c r="J311" s="64">
        <f t="shared" si="37"/>
        <v>25</v>
      </c>
      <c r="K311" s="65">
        <f t="shared" si="38"/>
        <v>0</v>
      </c>
    </row>
    <row r="312" spans="1:11" x14ac:dyDescent="0.25">
      <c r="A312" s="69">
        <f t="shared" si="36"/>
        <v>45830</v>
      </c>
      <c r="B312" s="63" t="str">
        <f>INDEX('Vacances scolaires'!$B$2:$D$10000,MATCH(A312,'Vacances scolaires'!$A$2:$A$10000,0),MATCH(PlanningCycleComplet!$CD$5,'Vacances scolaires'!$B$1:$D$1,0))</f>
        <v>N</v>
      </c>
      <c r="C312" s="63" t="str">
        <f t="shared" si="33"/>
        <v>N</v>
      </c>
      <c r="D312" s="63" t="str">
        <f t="shared" si="34"/>
        <v/>
      </c>
      <c r="E312" s="63">
        <f t="shared" si="35"/>
        <v>25</v>
      </c>
      <c r="F312" s="72">
        <f>IFERROR(VLOOKUP(A312,PlanningCycleComplet!$C$20:$F$50,3,FALSE),0)+IFERROR(VLOOKUP(A312,PlanningCycleComplet!$I$20:$L$50,3,FALSE),0)+IFERROR(VLOOKUP(A312,PlanningCycleComplet!$O$20:$R$50,3,FALSE),0)+IFERROR(VLOOKUP(A312,PlanningCycleComplet!$U$20:$X$50,3,FALSE),0)</f>
        <v>0</v>
      </c>
      <c r="J312" s="64" t="str">
        <f t="shared" si="37"/>
        <v>25D</v>
      </c>
      <c r="K312" s="65">
        <f t="shared" si="38"/>
        <v>0</v>
      </c>
    </row>
    <row r="313" spans="1:11" x14ac:dyDescent="0.25">
      <c r="A313" s="69">
        <f t="shared" si="36"/>
        <v>45831</v>
      </c>
      <c r="B313" s="63" t="str">
        <f>INDEX('Vacances scolaires'!$B$2:$D$10000,MATCH(A313,'Vacances scolaires'!$A$2:$A$10000,0),MATCH(PlanningCycleComplet!$CD$5,'Vacances scolaires'!$B$1:$D$1,0))</f>
        <v>N</v>
      </c>
      <c r="C313" s="63" t="str">
        <f t="shared" si="33"/>
        <v>N</v>
      </c>
      <c r="D313" s="63" t="str">
        <f t="shared" si="34"/>
        <v/>
      </c>
      <c r="E313" s="63">
        <f t="shared" si="35"/>
        <v>26</v>
      </c>
      <c r="F313" s="72">
        <f>IFERROR(VLOOKUP(A313,PlanningCycleComplet!$C$20:$F$50,3,FALSE),0)+IFERROR(VLOOKUP(A313,PlanningCycleComplet!$I$20:$L$50,3,FALSE),0)+IFERROR(VLOOKUP(A313,PlanningCycleComplet!$O$20:$R$50,3,FALSE),0)+IFERROR(VLOOKUP(A313,PlanningCycleComplet!$U$20:$X$50,3,FALSE),0)</f>
        <v>0</v>
      </c>
      <c r="J313" s="64">
        <f t="shared" si="37"/>
        <v>26</v>
      </c>
      <c r="K313" s="65">
        <f t="shared" si="38"/>
        <v>0</v>
      </c>
    </row>
    <row r="314" spans="1:11" x14ac:dyDescent="0.25">
      <c r="A314" s="69">
        <f t="shared" si="36"/>
        <v>45832</v>
      </c>
      <c r="B314" s="63" t="str">
        <f>INDEX('Vacances scolaires'!$B$2:$D$10000,MATCH(A314,'Vacances scolaires'!$A$2:$A$10000,0),MATCH(PlanningCycleComplet!$CD$5,'Vacances scolaires'!$B$1:$D$1,0))</f>
        <v>N</v>
      </c>
      <c r="C314" s="63" t="str">
        <f t="shared" si="33"/>
        <v>N</v>
      </c>
      <c r="D314" s="63" t="str">
        <f t="shared" si="34"/>
        <v/>
      </c>
      <c r="E314" s="63">
        <f t="shared" si="35"/>
        <v>26</v>
      </c>
      <c r="F314" s="72">
        <f>IFERROR(VLOOKUP(A314,PlanningCycleComplet!$C$20:$F$50,3,FALSE),0)+IFERROR(VLOOKUP(A314,PlanningCycleComplet!$I$20:$L$50,3,FALSE),0)+IFERROR(VLOOKUP(A314,PlanningCycleComplet!$O$20:$R$50,3,FALSE),0)+IFERROR(VLOOKUP(A314,PlanningCycleComplet!$U$20:$X$50,3,FALSE),0)</f>
        <v>0</v>
      </c>
      <c r="J314" s="64">
        <f t="shared" si="37"/>
        <v>26</v>
      </c>
      <c r="K314" s="65">
        <f t="shared" si="38"/>
        <v>0</v>
      </c>
    </row>
    <row r="315" spans="1:11" x14ac:dyDescent="0.25">
      <c r="A315" s="69">
        <f t="shared" si="36"/>
        <v>45833</v>
      </c>
      <c r="B315" s="63" t="str">
        <f>INDEX('Vacances scolaires'!$B$2:$D$10000,MATCH(A315,'Vacances scolaires'!$A$2:$A$10000,0),MATCH(PlanningCycleComplet!$CD$5,'Vacances scolaires'!$B$1:$D$1,0))</f>
        <v>N</v>
      </c>
      <c r="C315" s="63" t="str">
        <f t="shared" si="33"/>
        <v>N</v>
      </c>
      <c r="D315" s="63" t="str">
        <f t="shared" si="34"/>
        <v/>
      </c>
      <c r="E315" s="63">
        <f t="shared" si="35"/>
        <v>26</v>
      </c>
      <c r="F315" s="72">
        <f>IFERROR(VLOOKUP(A315,PlanningCycleComplet!$C$20:$F$50,3,FALSE),0)+IFERROR(VLOOKUP(A315,PlanningCycleComplet!$I$20:$L$50,3,FALSE),0)+IFERROR(VLOOKUP(A315,PlanningCycleComplet!$O$20:$R$50,3,FALSE),0)+IFERROR(VLOOKUP(A315,PlanningCycleComplet!$U$20:$X$50,3,FALSE),0)</f>
        <v>0</v>
      </c>
      <c r="J315" s="64">
        <f t="shared" si="37"/>
        <v>26</v>
      </c>
      <c r="K315" s="65">
        <f t="shared" si="38"/>
        <v>0</v>
      </c>
    </row>
    <row r="316" spans="1:11" x14ac:dyDescent="0.25">
      <c r="A316" s="69">
        <f t="shared" si="36"/>
        <v>45834</v>
      </c>
      <c r="B316" s="63" t="str">
        <f>INDEX('Vacances scolaires'!$B$2:$D$10000,MATCH(A316,'Vacances scolaires'!$A$2:$A$10000,0),MATCH(PlanningCycleComplet!$CD$5,'Vacances scolaires'!$B$1:$D$1,0))</f>
        <v>N</v>
      </c>
      <c r="C316" s="63" t="str">
        <f t="shared" si="33"/>
        <v>N</v>
      </c>
      <c r="D316" s="63" t="str">
        <f t="shared" si="34"/>
        <v/>
      </c>
      <c r="E316" s="63">
        <f t="shared" si="35"/>
        <v>26</v>
      </c>
      <c r="F316" s="72">
        <f>IFERROR(VLOOKUP(A316,PlanningCycleComplet!$C$20:$F$50,3,FALSE),0)+IFERROR(VLOOKUP(A316,PlanningCycleComplet!$I$20:$L$50,3,FALSE),0)+IFERROR(VLOOKUP(A316,PlanningCycleComplet!$O$20:$R$50,3,FALSE),0)+IFERROR(VLOOKUP(A316,PlanningCycleComplet!$U$20:$X$50,3,FALSE),0)</f>
        <v>0</v>
      </c>
      <c r="J316" s="64">
        <f t="shared" si="37"/>
        <v>26</v>
      </c>
      <c r="K316" s="65">
        <f t="shared" si="38"/>
        <v>0</v>
      </c>
    </row>
    <row r="317" spans="1:11" x14ac:dyDescent="0.25">
      <c r="A317" s="69">
        <f t="shared" si="36"/>
        <v>45835</v>
      </c>
      <c r="B317" s="63" t="str">
        <f>INDEX('Vacances scolaires'!$B$2:$D$10000,MATCH(A317,'Vacances scolaires'!$A$2:$A$10000,0),MATCH(PlanningCycleComplet!$CD$5,'Vacances scolaires'!$B$1:$D$1,0))</f>
        <v>N</v>
      </c>
      <c r="C317" s="63" t="str">
        <f t="shared" si="33"/>
        <v>N</v>
      </c>
      <c r="D317" s="63" t="str">
        <f t="shared" si="34"/>
        <v/>
      </c>
      <c r="E317" s="63">
        <f t="shared" si="35"/>
        <v>26</v>
      </c>
      <c r="F317" s="72">
        <f>IFERROR(VLOOKUP(A317,PlanningCycleComplet!$C$20:$F$50,3,FALSE),0)+IFERROR(VLOOKUP(A317,PlanningCycleComplet!$I$20:$L$50,3,FALSE),0)+IFERROR(VLOOKUP(A317,PlanningCycleComplet!$O$20:$R$50,3,FALSE),0)+IFERROR(VLOOKUP(A317,PlanningCycleComplet!$U$20:$X$50,3,FALSE),0)</f>
        <v>0</v>
      </c>
      <c r="J317" s="64">
        <f t="shared" si="37"/>
        <v>26</v>
      </c>
      <c r="K317" s="65">
        <f t="shared" si="38"/>
        <v>0</v>
      </c>
    </row>
    <row r="318" spans="1:11" x14ac:dyDescent="0.25">
      <c r="A318" s="69">
        <f t="shared" si="36"/>
        <v>45836</v>
      </c>
      <c r="B318" s="63" t="str">
        <f>INDEX('Vacances scolaires'!$B$2:$D$10000,MATCH(A318,'Vacances scolaires'!$A$2:$A$10000,0),MATCH(PlanningCycleComplet!$CD$5,'Vacances scolaires'!$B$1:$D$1,0))</f>
        <v>N</v>
      </c>
      <c r="C318" s="63" t="str">
        <f t="shared" si="33"/>
        <v>N</v>
      </c>
      <c r="D318" s="63" t="str">
        <f t="shared" si="34"/>
        <v/>
      </c>
      <c r="E318" s="63">
        <f t="shared" si="35"/>
        <v>26</v>
      </c>
      <c r="F318" s="72">
        <f>IFERROR(VLOOKUP(A318,PlanningCycleComplet!$C$20:$F$50,3,FALSE),0)+IFERROR(VLOOKUP(A318,PlanningCycleComplet!$I$20:$L$50,3,FALSE),0)+IFERROR(VLOOKUP(A318,PlanningCycleComplet!$O$20:$R$50,3,FALSE),0)+IFERROR(VLOOKUP(A318,PlanningCycleComplet!$U$20:$X$50,3,FALSE),0)</f>
        <v>0</v>
      </c>
      <c r="J318" s="64">
        <f t="shared" si="37"/>
        <v>26</v>
      </c>
      <c r="K318" s="65">
        <f t="shared" si="38"/>
        <v>0</v>
      </c>
    </row>
    <row r="319" spans="1:11" x14ac:dyDescent="0.25">
      <c r="A319" s="69">
        <f t="shared" si="36"/>
        <v>45837</v>
      </c>
      <c r="B319" s="63" t="str">
        <f>INDEX('Vacances scolaires'!$B$2:$D$10000,MATCH(A319,'Vacances scolaires'!$A$2:$A$10000,0),MATCH(PlanningCycleComplet!$CD$5,'Vacances scolaires'!$B$1:$D$1,0))</f>
        <v>N</v>
      </c>
      <c r="C319" s="63" t="str">
        <f t="shared" si="33"/>
        <v>N</v>
      </c>
      <c r="D319" s="63" t="str">
        <f t="shared" si="34"/>
        <v/>
      </c>
      <c r="E319" s="63">
        <f t="shared" si="35"/>
        <v>26</v>
      </c>
      <c r="F319" s="72">
        <f>IFERROR(VLOOKUP(A319,PlanningCycleComplet!$C$20:$F$50,3,FALSE),0)+IFERROR(VLOOKUP(A319,PlanningCycleComplet!$I$20:$L$50,3,FALSE),0)+IFERROR(VLOOKUP(A319,PlanningCycleComplet!$O$20:$R$50,3,FALSE),0)+IFERROR(VLOOKUP(A319,PlanningCycleComplet!$U$20:$X$50,3,FALSE),0)</f>
        <v>0</v>
      </c>
      <c r="J319" s="64" t="str">
        <f t="shared" si="37"/>
        <v>26D</v>
      </c>
      <c r="K319" s="65">
        <f t="shared" si="38"/>
        <v>0</v>
      </c>
    </row>
    <row r="320" spans="1:11" x14ac:dyDescent="0.25">
      <c r="A320" s="69">
        <f t="shared" si="36"/>
        <v>45838</v>
      </c>
      <c r="B320" s="63" t="str">
        <f>INDEX('Vacances scolaires'!$B$2:$D$10000,MATCH(A320,'Vacances scolaires'!$A$2:$A$10000,0),MATCH(PlanningCycleComplet!$CD$5,'Vacances scolaires'!$B$1:$D$1,0))</f>
        <v>N</v>
      </c>
      <c r="C320" s="63" t="str">
        <f t="shared" si="33"/>
        <v>N</v>
      </c>
      <c r="D320" s="63" t="str">
        <f t="shared" si="34"/>
        <v/>
      </c>
      <c r="E320" s="63">
        <f t="shared" si="35"/>
        <v>27</v>
      </c>
      <c r="F320" s="72">
        <f>IFERROR(VLOOKUP(A320,PlanningCycleComplet!$C$20:$F$50,3,FALSE),0)+IFERROR(VLOOKUP(A320,PlanningCycleComplet!$I$20:$L$50,3,FALSE),0)+IFERROR(VLOOKUP(A320,PlanningCycleComplet!$O$20:$R$50,3,FALSE),0)+IFERROR(VLOOKUP(A320,PlanningCycleComplet!$U$20:$X$50,3,FALSE),0)</f>
        <v>0</v>
      </c>
      <c r="J320" s="64">
        <f t="shared" si="37"/>
        <v>27</v>
      </c>
      <c r="K320" s="65">
        <f t="shared" si="38"/>
        <v>0</v>
      </c>
    </row>
    <row r="321" spans="1:11" x14ac:dyDescent="0.25">
      <c r="A321" s="69">
        <f t="shared" si="36"/>
        <v>45839</v>
      </c>
      <c r="B321" s="63" t="str">
        <f>INDEX('Vacances scolaires'!$B$2:$D$10000,MATCH(A321,'Vacances scolaires'!$A$2:$A$10000,0),MATCH(PlanningCycleComplet!$CD$5,'Vacances scolaires'!$B$1:$D$1,0))</f>
        <v>N</v>
      </c>
      <c r="C321" s="63" t="str">
        <f t="shared" si="33"/>
        <v>N</v>
      </c>
      <c r="D321" s="63" t="str">
        <f t="shared" si="34"/>
        <v/>
      </c>
      <c r="E321" s="63">
        <f t="shared" si="35"/>
        <v>27</v>
      </c>
      <c r="F321" s="72">
        <f>IFERROR(VLOOKUP(A321,PlanningCycleComplet!$C$20:$F$50,3,FALSE),0)+IFERROR(VLOOKUP(A321,PlanningCycleComplet!$I$20:$L$50,3,FALSE),0)+IFERROR(VLOOKUP(A321,PlanningCycleComplet!$O$20:$R$50,3,FALSE),0)+IFERROR(VLOOKUP(A321,PlanningCycleComplet!$U$20:$X$50,3,FALSE),0)</f>
        <v>0</v>
      </c>
      <c r="J321" s="64">
        <f t="shared" si="37"/>
        <v>27</v>
      </c>
      <c r="K321" s="65">
        <f t="shared" si="38"/>
        <v>0</v>
      </c>
    </row>
    <row r="322" spans="1:11" x14ac:dyDescent="0.25">
      <c r="A322" s="69">
        <f t="shared" si="36"/>
        <v>45840</v>
      </c>
      <c r="B322" s="63" t="str">
        <f>INDEX('Vacances scolaires'!$B$2:$D$10000,MATCH(A322,'Vacances scolaires'!$A$2:$A$10000,0),MATCH(PlanningCycleComplet!$CD$5,'Vacances scolaires'!$B$1:$D$1,0))</f>
        <v>N</v>
      </c>
      <c r="C322" s="63" t="str">
        <f t="shared" si="33"/>
        <v>N</v>
      </c>
      <c r="D322" s="63" t="str">
        <f t="shared" si="34"/>
        <v/>
      </c>
      <c r="E322" s="63">
        <f t="shared" si="35"/>
        <v>27</v>
      </c>
      <c r="F322" s="72">
        <f>IFERROR(VLOOKUP(A322,PlanningCycleComplet!$C$20:$F$50,3,FALSE),0)+IFERROR(VLOOKUP(A322,PlanningCycleComplet!$I$20:$L$50,3,FALSE),0)+IFERROR(VLOOKUP(A322,PlanningCycleComplet!$O$20:$R$50,3,FALSE),0)+IFERROR(VLOOKUP(A322,PlanningCycleComplet!$U$20:$X$50,3,FALSE),0)</f>
        <v>0</v>
      </c>
      <c r="J322" s="64">
        <f t="shared" si="37"/>
        <v>27</v>
      </c>
      <c r="K322" s="65">
        <f t="shared" si="38"/>
        <v>0</v>
      </c>
    </row>
    <row r="323" spans="1:11" x14ac:dyDescent="0.25">
      <c r="A323" s="69">
        <f t="shared" si="36"/>
        <v>45841</v>
      </c>
      <c r="B323" s="63" t="str">
        <f>INDEX('Vacances scolaires'!$B$2:$D$10000,MATCH(A323,'Vacances scolaires'!$A$2:$A$10000,0),MATCH(PlanningCycleComplet!$CD$5,'Vacances scolaires'!$B$1:$D$1,0))</f>
        <v>N</v>
      </c>
      <c r="C323" s="63" t="str">
        <f t="shared" si="33"/>
        <v>N</v>
      </c>
      <c r="D323" s="63" t="str">
        <f t="shared" si="34"/>
        <v/>
      </c>
      <c r="E323" s="63">
        <f t="shared" si="35"/>
        <v>27</v>
      </c>
      <c r="F323" s="72">
        <f>IFERROR(VLOOKUP(A323,PlanningCycleComplet!$C$20:$F$50,3,FALSE),0)+IFERROR(VLOOKUP(A323,PlanningCycleComplet!$I$20:$L$50,3,FALSE),0)+IFERROR(VLOOKUP(A323,PlanningCycleComplet!$O$20:$R$50,3,FALSE),0)+IFERROR(VLOOKUP(A323,PlanningCycleComplet!$U$20:$X$50,3,FALSE),0)</f>
        <v>0</v>
      </c>
      <c r="J323" s="64">
        <f t="shared" si="37"/>
        <v>27</v>
      </c>
      <c r="K323" s="65">
        <f t="shared" si="38"/>
        <v>0</v>
      </c>
    </row>
    <row r="324" spans="1:11" x14ac:dyDescent="0.25">
      <c r="A324" s="69">
        <f t="shared" si="36"/>
        <v>45842</v>
      </c>
      <c r="B324" s="63" t="str">
        <f>INDEX('Vacances scolaires'!$B$2:$D$10000,MATCH(A324,'Vacances scolaires'!$A$2:$A$10000,0),MATCH(PlanningCycleComplet!$CD$5,'Vacances scolaires'!$B$1:$D$1,0))</f>
        <v>N</v>
      </c>
      <c r="C324" s="63" t="str">
        <f t="shared" si="33"/>
        <v>N</v>
      </c>
      <c r="D324" s="63" t="str">
        <f t="shared" si="34"/>
        <v/>
      </c>
      <c r="E324" s="63">
        <f t="shared" si="35"/>
        <v>27</v>
      </c>
      <c r="F324" s="72">
        <f>IFERROR(VLOOKUP(A324,PlanningCycleComplet!$C$20:$F$50,3,FALSE),0)+IFERROR(VLOOKUP(A324,PlanningCycleComplet!$I$20:$L$50,3,FALSE),0)+IFERROR(VLOOKUP(A324,PlanningCycleComplet!$O$20:$R$50,3,FALSE),0)+IFERROR(VLOOKUP(A324,PlanningCycleComplet!$U$20:$X$50,3,FALSE),0)</f>
        <v>0</v>
      </c>
      <c r="J324" s="64">
        <f t="shared" si="37"/>
        <v>27</v>
      </c>
      <c r="K324" s="65">
        <f t="shared" si="38"/>
        <v>0</v>
      </c>
    </row>
    <row r="325" spans="1:11" x14ac:dyDescent="0.25">
      <c r="A325" s="69">
        <f t="shared" si="36"/>
        <v>45843</v>
      </c>
      <c r="B325" s="63" t="str">
        <f>INDEX('Vacances scolaires'!$B$2:$D$10000,MATCH(A325,'Vacances scolaires'!$A$2:$A$10000,0),MATCH(PlanningCycleComplet!$CD$5,'Vacances scolaires'!$B$1:$D$1,0))</f>
        <v>V</v>
      </c>
      <c r="C325" s="63" t="str">
        <f t="shared" si="33"/>
        <v>N</v>
      </c>
      <c r="D325" s="63" t="str">
        <f t="shared" si="34"/>
        <v>V</v>
      </c>
      <c r="E325" s="63">
        <f t="shared" si="35"/>
        <v>27</v>
      </c>
      <c r="F325" s="72">
        <f>IFERROR(VLOOKUP(A325,PlanningCycleComplet!$C$20:$F$50,3,FALSE),0)+IFERROR(VLOOKUP(A325,PlanningCycleComplet!$I$20:$L$50,3,FALSE),0)+IFERROR(VLOOKUP(A325,PlanningCycleComplet!$O$20:$R$50,3,FALSE),0)+IFERROR(VLOOKUP(A325,PlanningCycleComplet!$U$20:$X$50,3,FALSE),0)</f>
        <v>0</v>
      </c>
      <c r="J325" s="64">
        <f t="shared" si="37"/>
        <v>27</v>
      </c>
      <c r="K325" s="65">
        <f t="shared" si="38"/>
        <v>0</v>
      </c>
    </row>
    <row r="326" spans="1:11" x14ac:dyDescent="0.25">
      <c r="A326" s="69">
        <f t="shared" si="36"/>
        <v>45844</v>
      </c>
      <c r="B326" s="63" t="str">
        <f>INDEX('Vacances scolaires'!$B$2:$D$10000,MATCH(A326,'Vacances scolaires'!$A$2:$A$10000,0),MATCH(PlanningCycleComplet!$CD$5,'Vacances scolaires'!$B$1:$D$1,0))</f>
        <v>V</v>
      </c>
      <c r="C326" s="63" t="str">
        <f t="shared" si="33"/>
        <v>N</v>
      </c>
      <c r="D326" s="63" t="str">
        <f t="shared" si="34"/>
        <v>V</v>
      </c>
      <c r="E326" s="63">
        <f t="shared" si="35"/>
        <v>27</v>
      </c>
      <c r="F326" s="72">
        <f>IFERROR(VLOOKUP(A326,PlanningCycleComplet!$C$20:$F$50,3,FALSE),0)+IFERROR(VLOOKUP(A326,PlanningCycleComplet!$I$20:$L$50,3,FALSE),0)+IFERROR(VLOOKUP(A326,PlanningCycleComplet!$O$20:$R$50,3,FALSE),0)+IFERROR(VLOOKUP(A326,PlanningCycleComplet!$U$20:$X$50,3,FALSE),0)</f>
        <v>0</v>
      </c>
      <c r="J326" s="64" t="str">
        <f t="shared" si="37"/>
        <v>27D</v>
      </c>
      <c r="K326" s="65">
        <f t="shared" si="38"/>
        <v>0</v>
      </c>
    </row>
    <row r="327" spans="1:11" x14ac:dyDescent="0.25">
      <c r="A327" s="69">
        <f t="shared" si="36"/>
        <v>45845</v>
      </c>
      <c r="B327" s="63" t="str">
        <f>INDEX('Vacances scolaires'!$B$2:$D$10000,MATCH(A327,'Vacances scolaires'!$A$2:$A$10000,0),MATCH(PlanningCycleComplet!$CD$5,'Vacances scolaires'!$B$1:$D$1,0))</f>
        <v>V</v>
      </c>
      <c r="C327" s="63" t="str">
        <f t="shared" si="33"/>
        <v>N</v>
      </c>
      <c r="D327" s="63" t="str">
        <f t="shared" si="34"/>
        <v>V</v>
      </c>
      <c r="E327" s="63">
        <f t="shared" si="35"/>
        <v>28</v>
      </c>
      <c r="F327" s="72">
        <f>IFERROR(VLOOKUP(A327,PlanningCycleComplet!$C$20:$F$50,3,FALSE),0)+IFERROR(VLOOKUP(A327,PlanningCycleComplet!$I$20:$L$50,3,FALSE),0)+IFERROR(VLOOKUP(A327,PlanningCycleComplet!$O$20:$R$50,3,FALSE),0)+IFERROR(VLOOKUP(A327,PlanningCycleComplet!$U$20:$X$50,3,FALSE),0)</f>
        <v>0</v>
      </c>
      <c r="J327" s="64">
        <f t="shared" si="37"/>
        <v>28</v>
      </c>
      <c r="K327" s="65">
        <f t="shared" si="38"/>
        <v>0</v>
      </c>
    </row>
    <row r="328" spans="1:11" x14ac:dyDescent="0.25">
      <c r="A328" s="69">
        <f t="shared" si="36"/>
        <v>45846</v>
      </c>
      <c r="B328" s="63" t="str">
        <f>INDEX('Vacances scolaires'!$B$2:$D$10000,MATCH(A328,'Vacances scolaires'!$A$2:$A$10000,0),MATCH(PlanningCycleComplet!$CD$5,'Vacances scolaires'!$B$1:$D$1,0))</f>
        <v>V</v>
      </c>
      <c r="C328" s="63" t="str">
        <f t="shared" si="33"/>
        <v>N</v>
      </c>
      <c r="D328" s="63" t="str">
        <f t="shared" si="34"/>
        <v>V</v>
      </c>
      <c r="E328" s="63">
        <f t="shared" si="35"/>
        <v>28</v>
      </c>
      <c r="F328" s="72">
        <f>IFERROR(VLOOKUP(A328,PlanningCycleComplet!$C$20:$F$50,3,FALSE),0)+IFERROR(VLOOKUP(A328,PlanningCycleComplet!$I$20:$L$50,3,FALSE),0)+IFERROR(VLOOKUP(A328,PlanningCycleComplet!$O$20:$R$50,3,FALSE),0)+IFERROR(VLOOKUP(A328,PlanningCycleComplet!$U$20:$X$50,3,FALSE),0)</f>
        <v>0</v>
      </c>
      <c r="J328" s="64">
        <f t="shared" si="37"/>
        <v>28</v>
      </c>
      <c r="K328" s="65">
        <f t="shared" si="38"/>
        <v>0</v>
      </c>
    </row>
    <row r="329" spans="1:11" x14ac:dyDescent="0.25">
      <c r="A329" s="69">
        <f t="shared" si="36"/>
        <v>45847</v>
      </c>
      <c r="B329" s="63" t="str">
        <f>INDEX('Vacances scolaires'!$B$2:$D$10000,MATCH(A329,'Vacances scolaires'!$A$2:$A$10000,0),MATCH(PlanningCycleComplet!$CD$5,'Vacances scolaires'!$B$1:$D$1,0))</f>
        <v>V</v>
      </c>
      <c r="C329" s="63" t="str">
        <f t="shared" si="33"/>
        <v>N</v>
      </c>
      <c r="D329" s="63" t="str">
        <f t="shared" si="34"/>
        <v>V</v>
      </c>
      <c r="E329" s="63">
        <f t="shared" si="35"/>
        <v>28</v>
      </c>
      <c r="F329" s="72">
        <f>IFERROR(VLOOKUP(A329,PlanningCycleComplet!$C$20:$F$50,3,FALSE),0)+IFERROR(VLOOKUP(A329,PlanningCycleComplet!$I$20:$L$50,3,FALSE),0)+IFERROR(VLOOKUP(A329,PlanningCycleComplet!$O$20:$R$50,3,FALSE),0)+IFERROR(VLOOKUP(A329,PlanningCycleComplet!$U$20:$X$50,3,FALSE),0)</f>
        <v>0</v>
      </c>
      <c r="J329" s="64">
        <f t="shared" si="37"/>
        <v>28</v>
      </c>
      <c r="K329" s="65">
        <f t="shared" si="38"/>
        <v>0</v>
      </c>
    </row>
    <row r="330" spans="1:11" x14ac:dyDescent="0.25">
      <c r="A330" s="69">
        <f t="shared" si="36"/>
        <v>45848</v>
      </c>
      <c r="B330" s="63" t="str">
        <f>INDEX('Vacances scolaires'!$B$2:$D$10000,MATCH(A330,'Vacances scolaires'!$A$2:$A$10000,0),MATCH(PlanningCycleComplet!$CD$5,'Vacances scolaires'!$B$1:$D$1,0))</f>
        <v>V</v>
      </c>
      <c r="C330" s="63" t="str">
        <f t="shared" si="33"/>
        <v>N</v>
      </c>
      <c r="D330" s="63" t="str">
        <f t="shared" si="34"/>
        <v>V</v>
      </c>
      <c r="E330" s="63">
        <f t="shared" si="35"/>
        <v>28</v>
      </c>
      <c r="F330" s="72">
        <f>IFERROR(VLOOKUP(A330,PlanningCycleComplet!$C$20:$F$50,3,FALSE),0)+IFERROR(VLOOKUP(A330,PlanningCycleComplet!$I$20:$L$50,3,FALSE),0)+IFERROR(VLOOKUP(A330,PlanningCycleComplet!$O$20:$R$50,3,FALSE),0)+IFERROR(VLOOKUP(A330,PlanningCycleComplet!$U$20:$X$50,3,FALSE),0)</f>
        <v>0</v>
      </c>
      <c r="J330" s="64">
        <f t="shared" si="37"/>
        <v>28</v>
      </c>
      <c r="K330" s="65">
        <f t="shared" si="38"/>
        <v>0</v>
      </c>
    </row>
    <row r="331" spans="1:11" x14ac:dyDescent="0.25">
      <c r="A331" s="69">
        <f t="shared" si="36"/>
        <v>45849</v>
      </c>
      <c r="B331" s="63" t="str">
        <f>INDEX('Vacances scolaires'!$B$2:$D$10000,MATCH(A331,'Vacances scolaires'!$A$2:$A$10000,0),MATCH(PlanningCycleComplet!$CD$5,'Vacances scolaires'!$B$1:$D$1,0))</f>
        <v>V</v>
      </c>
      <c r="C331" s="63" t="str">
        <f t="shared" si="33"/>
        <v>N</v>
      </c>
      <c r="D331" s="63" t="str">
        <f t="shared" si="34"/>
        <v>V</v>
      </c>
      <c r="E331" s="63">
        <f t="shared" si="35"/>
        <v>28</v>
      </c>
      <c r="F331" s="72">
        <f>IFERROR(VLOOKUP(A331,PlanningCycleComplet!$C$20:$F$50,3,FALSE),0)+IFERROR(VLOOKUP(A331,PlanningCycleComplet!$I$20:$L$50,3,FALSE),0)+IFERROR(VLOOKUP(A331,PlanningCycleComplet!$O$20:$R$50,3,FALSE),0)+IFERROR(VLOOKUP(A331,PlanningCycleComplet!$U$20:$X$50,3,FALSE),0)</f>
        <v>0</v>
      </c>
      <c r="J331" s="64">
        <f t="shared" si="37"/>
        <v>28</v>
      </c>
      <c r="K331" s="65">
        <f t="shared" si="38"/>
        <v>0</v>
      </c>
    </row>
    <row r="332" spans="1:11" x14ac:dyDescent="0.25">
      <c r="A332" s="69">
        <f t="shared" si="36"/>
        <v>45850</v>
      </c>
      <c r="B332" s="63" t="str">
        <f>INDEX('Vacances scolaires'!$B$2:$D$10000,MATCH(A332,'Vacances scolaires'!$A$2:$A$10000,0),MATCH(PlanningCycleComplet!$CD$5,'Vacances scolaires'!$B$1:$D$1,0))</f>
        <v>V</v>
      </c>
      <c r="C332" s="63" t="str">
        <f t="shared" si="33"/>
        <v>N</v>
      </c>
      <c r="D332" s="63" t="str">
        <f t="shared" si="34"/>
        <v>V</v>
      </c>
      <c r="E332" s="63">
        <f t="shared" si="35"/>
        <v>28</v>
      </c>
      <c r="F332" s="72">
        <f>IFERROR(VLOOKUP(A332,PlanningCycleComplet!$C$20:$F$50,3,FALSE),0)+IFERROR(VLOOKUP(A332,PlanningCycleComplet!$I$20:$L$50,3,FALSE),0)+IFERROR(VLOOKUP(A332,PlanningCycleComplet!$O$20:$R$50,3,FALSE),0)+IFERROR(VLOOKUP(A332,PlanningCycleComplet!$U$20:$X$50,3,FALSE),0)</f>
        <v>0</v>
      </c>
      <c r="J332" s="64">
        <f t="shared" si="37"/>
        <v>28</v>
      </c>
      <c r="K332" s="65">
        <f t="shared" si="38"/>
        <v>0</v>
      </c>
    </row>
    <row r="333" spans="1:11" x14ac:dyDescent="0.25">
      <c r="A333" s="69">
        <f t="shared" si="36"/>
        <v>45851</v>
      </c>
      <c r="B333" s="63" t="str">
        <f>INDEX('Vacances scolaires'!$B$2:$D$10000,MATCH(A333,'Vacances scolaires'!$A$2:$A$10000,0),MATCH(PlanningCycleComplet!$CD$5,'Vacances scolaires'!$B$1:$D$1,0))</f>
        <v>V</v>
      </c>
      <c r="C333" s="63" t="str">
        <f t="shared" si="33"/>
        <v>N</v>
      </c>
      <c r="D333" s="63" t="str">
        <f t="shared" si="34"/>
        <v>V</v>
      </c>
      <c r="E333" s="63">
        <f t="shared" si="35"/>
        <v>28</v>
      </c>
      <c r="F333" s="72">
        <f>IFERROR(VLOOKUP(A333,PlanningCycleComplet!$C$20:$F$50,3,FALSE),0)+IFERROR(VLOOKUP(A333,PlanningCycleComplet!$I$20:$L$50,3,FALSE),0)+IFERROR(VLOOKUP(A333,PlanningCycleComplet!$O$20:$R$50,3,FALSE),0)+IFERROR(VLOOKUP(A333,PlanningCycleComplet!$U$20:$X$50,3,FALSE),0)</f>
        <v>0</v>
      </c>
      <c r="J333" s="64" t="str">
        <f t="shared" si="37"/>
        <v>28D</v>
      </c>
      <c r="K333" s="65">
        <f t="shared" si="38"/>
        <v>0</v>
      </c>
    </row>
    <row r="334" spans="1:11" x14ac:dyDescent="0.25">
      <c r="A334" s="69">
        <f t="shared" si="36"/>
        <v>45852</v>
      </c>
      <c r="B334" s="63" t="str">
        <f>INDEX('Vacances scolaires'!$B$2:$D$10000,MATCH(A334,'Vacances scolaires'!$A$2:$A$10000,0),MATCH(PlanningCycleComplet!$CD$5,'Vacances scolaires'!$B$1:$D$1,0))</f>
        <v>V</v>
      </c>
      <c r="C334" s="63" t="str">
        <f t="shared" si="33"/>
        <v>F</v>
      </c>
      <c r="D334" s="63" t="str">
        <f t="shared" si="34"/>
        <v>F</v>
      </c>
      <c r="E334" s="63">
        <f t="shared" si="35"/>
        <v>29</v>
      </c>
      <c r="F334" s="72">
        <f>IFERROR(VLOOKUP(A334,PlanningCycleComplet!$C$20:$F$50,3,FALSE),0)+IFERROR(VLOOKUP(A334,PlanningCycleComplet!$I$20:$L$50,3,FALSE),0)+IFERROR(VLOOKUP(A334,PlanningCycleComplet!$O$20:$R$50,3,FALSE),0)+IFERROR(VLOOKUP(A334,PlanningCycleComplet!$U$20:$X$50,3,FALSE),0)</f>
        <v>0</v>
      </c>
      <c r="J334" s="64">
        <f t="shared" si="37"/>
        <v>29</v>
      </c>
      <c r="K334" s="65">
        <f t="shared" si="38"/>
        <v>0</v>
      </c>
    </row>
    <row r="335" spans="1:11" x14ac:dyDescent="0.25">
      <c r="A335" s="69">
        <f t="shared" si="36"/>
        <v>45853</v>
      </c>
      <c r="B335" s="63" t="str">
        <f>INDEX('Vacances scolaires'!$B$2:$D$10000,MATCH(A335,'Vacances scolaires'!$A$2:$A$10000,0),MATCH(PlanningCycleComplet!$CD$5,'Vacances scolaires'!$B$1:$D$1,0))</f>
        <v>V</v>
      </c>
      <c r="C335" s="63" t="str">
        <f t="shared" si="33"/>
        <v>N</v>
      </c>
      <c r="D335" s="63" t="str">
        <f t="shared" si="34"/>
        <v>V</v>
      </c>
      <c r="E335" s="63">
        <f t="shared" si="35"/>
        <v>29</v>
      </c>
      <c r="F335" s="72">
        <f>IFERROR(VLOOKUP(A335,PlanningCycleComplet!$C$20:$F$50,3,FALSE),0)+IFERROR(VLOOKUP(A335,PlanningCycleComplet!$I$20:$L$50,3,FALSE),0)+IFERROR(VLOOKUP(A335,PlanningCycleComplet!$O$20:$R$50,3,FALSE),0)+IFERROR(VLOOKUP(A335,PlanningCycleComplet!$U$20:$X$50,3,FALSE),0)</f>
        <v>0</v>
      </c>
      <c r="J335" s="64">
        <f t="shared" si="37"/>
        <v>29</v>
      </c>
      <c r="K335" s="65">
        <f t="shared" si="38"/>
        <v>0</v>
      </c>
    </row>
    <row r="336" spans="1:11" x14ac:dyDescent="0.25">
      <c r="A336" s="69">
        <f t="shared" si="36"/>
        <v>45854</v>
      </c>
      <c r="B336" s="63" t="str">
        <f>INDEX('Vacances scolaires'!$B$2:$D$10000,MATCH(A336,'Vacances scolaires'!$A$2:$A$10000,0),MATCH(PlanningCycleComplet!$CD$5,'Vacances scolaires'!$B$1:$D$1,0))</f>
        <v>V</v>
      </c>
      <c r="C336" s="63" t="str">
        <f t="shared" si="33"/>
        <v>N</v>
      </c>
      <c r="D336" s="63" t="str">
        <f t="shared" si="34"/>
        <v>V</v>
      </c>
      <c r="E336" s="63">
        <f t="shared" si="35"/>
        <v>29</v>
      </c>
      <c r="F336" s="72">
        <f>IFERROR(VLOOKUP(A336,PlanningCycleComplet!$C$20:$F$50,3,FALSE),0)+IFERROR(VLOOKUP(A336,PlanningCycleComplet!$I$20:$L$50,3,FALSE),0)+IFERROR(VLOOKUP(A336,PlanningCycleComplet!$O$20:$R$50,3,FALSE),0)+IFERROR(VLOOKUP(A336,PlanningCycleComplet!$U$20:$X$50,3,FALSE),0)</f>
        <v>0</v>
      </c>
      <c r="J336" s="64">
        <f t="shared" si="37"/>
        <v>29</v>
      </c>
      <c r="K336" s="65">
        <f t="shared" si="38"/>
        <v>0</v>
      </c>
    </row>
    <row r="337" spans="1:11" x14ac:dyDescent="0.25">
      <c r="A337" s="69">
        <f t="shared" si="36"/>
        <v>45855</v>
      </c>
      <c r="B337" s="63" t="str">
        <f>INDEX('Vacances scolaires'!$B$2:$D$10000,MATCH(A337,'Vacances scolaires'!$A$2:$A$10000,0),MATCH(PlanningCycleComplet!$CD$5,'Vacances scolaires'!$B$1:$D$1,0))</f>
        <v>V</v>
      </c>
      <c r="C337" s="63" t="str">
        <f t="shared" si="33"/>
        <v>N</v>
      </c>
      <c r="D337" s="63" t="str">
        <f t="shared" si="34"/>
        <v>V</v>
      </c>
      <c r="E337" s="63">
        <f t="shared" si="35"/>
        <v>29</v>
      </c>
      <c r="F337" s="72">
        <f>IFERROR(VLOOKUP(A337,PlanningCycleComplet!$C$20:$F$50,3,FALSE),0)+IFERROR(VLOOKUP(A337,PlanningCycleComplet!$I$20:$L$50,3,FALSE),0)+IFERROR(VLOOKUP(A337,PlanningCycleComplet!$O$20:$R$50,3,FALSE),0)+IFERROR(VLOOKUP(A337,PlanningCycleComplet!$U$20:$X$50,3,FALSE),0)</f>
        <v>0</v>
      </c>
      <c r="J337" s="64">
        <f t="shared" si="37"/>
        <v>29</v>
      </c>
      <c r="K337" s="65">
        <f t="shared" si="38"/>
        <v>0</v>
      </c>
    </row>
    <row r="338" spans="1:11" x14ac:dyDescent="0.25">
      <c r="A338" s="69">
        <f t="shared" si="36"/>
        <v>45856</v>
      </c>
      <c r="B338" s="63" t="str">
        <f>INDEX('Vacances scolaires'!$B$2:$D$10000,MATCH(A338,'Vacances scolaires'!$A$2:$A$10000,0),MATCH(PlanningCycleComplet!$CD$5,'Vacances scolaires'!$B$1:$D$1,0))</f>
        <v>V</v>
      </c>
      <c r="C338" s="63" t="str">
        <f t="shared" si="33"/>
        <v>N</v>
      </c>
      <c r="D338" s="63" t="str">
        <f t="shared" si="34"/>
        <v>V</v>
      </c>
      <c r="E338" s="63">
        <f t="shared" si="35"/>
        <v>29</v>
      </c>
      <c r="F338" s="72">
        <f>IFERROR(VLOOKUP(A338,PlanningCycleComplet!$C$20:$F$50,3,FALSE),0)+IFERROR(VLOOKUP(A338,PlanningCycleComplet!$I$20:$L$50,3,FALSE),0)+IFERROR(VLOOKUP(A338,PlanningCycleComplet!$O$20:$R$50,3,FALSE),0)+IFERROR(VLOOKUP(A338,PlanningCycleComplet!$U$20:$X$50,3,FALSE),0)</f>
        <v>0</v>
      </c>
      <c r="J338" s="64">
        <f t="shared" si="37"/>
        <v>29</v>
      </c>
      <c r="K338" s="65">
        <f t="shared" si="38"/>
        <v>0</v>
      </c>
    </row>
    <row r="339" spans="1:11" x14ac:dyDescent="0.25">
      <c r="A339" s="69">
        <f t="shared" si="36"/>
        <v>45857</v>
      </c>
      <c r="B339" s="63" t="str">
        <f>INDEX('Vacances scolaires'!$B$2:$D$10000,MATCH(A339,'Vacances scolaires'!$A$2:$A$10000,0),MATCH(PlanningCycleComplet!$CD$5,'Vacances scolaires'!$B$1:$D$1,0))</f>
        <v>V</v>
      </c>
      <c r="C339" s="63" t="str">
        <f t="shared" ref="C339:C402" si="39">IFERROR(VLOOKUP(A339,$H$8:$I$22,2,FALSE),"N")</f>
        <v>N</v>
      </c>
      <c r="D339" s="63" t="str">
        <f t="shared" ref="D339:D402" si="40">IF(C339="F","F",IF(B339="V","V",""))</f>
        <v>V</v>
      </c>
      <c r="E339" s="63">
        <f t="shared" ref="E339:E402" si="41">WEEKNUM(A339,2)</f>
        <v>29</v>
      </c>
      <c r="F339" s="72">
        <f>IFERROR(VLOOKUP(A339,PlanningCycleComplet!$C$20:$F$50,3,FALSE),0)+IFERROR(VLOOKUP(A339,PlanningCycleComplet!$I$20:$L$50,3,FALSE),0)+IFERROR(VLOOKUP(A339,PlanningCycleComplet!$O$20:$R$50,3,FALSE),0)+IFERROR(VLOOKUP(A339,PlanningCycleComplet!$U$20:$X$50,3,FALSE),0)</f>
        <v>0</v>
      </c>
      <c r="J339" s="64">
        <f t="shared" si="37"/>
        <v>29</v>
      </c>
      <c r="K339" s="65">
        <f t="shared" si="38"/>
        <v>0</v>
      </c>
    </row>
    <row r="340" spans="1:11" x14ac:dyDescent="0.25">
      <c r="A340" s="69">
        <f t="shared" ref="A340:A403" si="42">A339+1</f>
        <v>45858</v>
      </c>
      <c r="B340" s="63" t="str">
        <f>INDEX('Vacances scolaires'!$B$2:$D$10000,MATCH(A340,'Vacances scolaires'!$A$2:$A$10000,0),MATCH(PlanningCycleComplet!$CD$5,'Vacances scolaires'!$B$1:$D$1,0))</f>
        <v>V</v>
      </c>
      <c r="C340" s="63" t="str">
        <f t="shared" si="39"/>
        <v>N</v>
      </c>
      <c r="D340" s="63" t="str">
        <f t="shared" si="40"/>
        <v>V</v>
      </c>
      <c r="E340" s="63">
        <f t="shared" si="41"/>
        <v>29</v>
      </c>
      <c r="F340" s="72">
        <f>IFERROR(VLOOKUP(A340,PlanningCycleComplet!$C$20:$F$50,3,FALSE),0)+IFERROR(VLOOKUP(A340,PlanningCycleComplet!$I$20:$L$50,3,FALSE),0)+IFERROR(VLOOKUP(A340,PlanningCycleComplet!$O$20:$R$50,3,FALSE),0)+IFERROR(VLOOKUP(A340,PlanningCycleComplet!$U$20:$X$50,3,FALSE),0)</f>
        <v>0</v>
      </c>
      <c r="J340" s="64" t="str">
        <f t="shared" si="37"/>
        <v>29D</v>
      </c>
      <c r="K340" s="65">
        <f t="shared" si="38"/>
        <v>0</v>
      </c>
    </row>
    <row r="341" spans="1:11" x14ac:dyDescent="0.25">
      <c r="A341" s="69">
        <f t="shared" si="42"/>
        <v>45859</v>
      </c>
      <c r="B341" s="63" t="str">
        <f>INDEX('Vacances scolaires'!$B$2:$D$10000,MATCH(A341,'Vacances scolaires'!$A$2:$A$10000,0),MATCH(PlanningCycleComplet!$CD$5,'Vacances scolaires'!$B$1:$D$1,0))</f>
        <v>V</v>
      </c>
      <c r="C341" s="63" t="str">
        <f t="shared" si="39"/>
        <v>N</v>
      </c>
      <c r="D341" s="63" t="str">
        <f t="shared" si="40"/>
        <v>V</v>
      </c>
      <c r="E341" s="63">
        <f t="shared" si="41"/>
        <v>30</v>
      </c>
      <c r="F341" s="72">
        <f>IFERROR(VLOOKUP(A341,PlanningCycleComplet!$C$20:$F$50,3,FALSE),0)+IFERROR(VLOOKUP(A341,PlanningCycleComplet!$I$20:$L$50,3,FALSE),0)+IFERROR(VLOOKUP(A341,PlanningCycleComplet!$O$20:$R$50,3,FALSE),0)+IFERROR(VLOOKUP(A341,PlanningCycleComplet!$U$20:$X$50,3,FALSE),0)</f>
        <v>0</v>
      </c>
      <c r="J341" s="64">
        <f t="shared" si="37"/>
        <v>30</v>
      </c>
      <c r="K341" s="65">
        <f t="shared" si="38"/>
        <v>0</v>
      </c>
    </row>
    <row r="342" spans="1:11" x14ac:dyDescent="0.25">
      <c r="A342" s="69">
        <f t="shared" si="42"/>
        <v>45860</v>
      </c>
      <c r="B342" s="63" t="str">
        <f>INDEX('Vacances scolaires'!$B$2:$D$10000,MATCH(A342,'Vacances scolaires'!$A$2:$A$10000,0),MATCH(PlanningCycleComplet!$CD$5,'Vacances scolaires'!$B$1:$D$1,0))</f>
        <v>V</v>
      </c>
      <c r="C342" s="63" t="str">
        <f t="shared" si="39"/>
        <v>N</v>
      </c>
      <c r="D342" s="63" t="str">
        <f t="shared" si="40"/>
        <v>V</v>
      </c>
      <c r="E342" s="63">
        <f t="shared" si="41"/>
        <v>30</v>
      </c>
      <c r="F342" s="72">
        <f>IFERROR(VLOOKUP(A342,PlanningCycleComplet!$C$20:$F$50,3,FALSE),0)+IFERROR(VLOOKUP(A342,PlanningCycleComplet!$I$20:$L$50,3,FALSE),0)+IFERROR(VLOOKUP(A342,PlanningCycleComplet!$O$20:$R$50,3,FALSE),0)+IFERROR(VLOOKUP(A342,PlanningCycleComplet!$U$20:$X$50,3,FALSE),0)</f>
        <v>0</v>
      </c>
      <c r="J342" s="64">
        <f t="shared" si="37"/>
        <v>30</v>
      </c>
      <c r="K342" s="65">
        <f t="shared" si="38"/>
        <v>0</v>
      </c>
    </row>
    <row r="343" spans="1:11" x14ac:dyDescent="0.25">
      <c r="A343" s="69">
        <f t="shared" si="42"/>
        <v>45861</v>
      </c>
      <c r="B343" s="63" t="str">
        <f>INDEX('Vacances scolaires'!$B$2:$D$10000,MATCH(A343,'Vacances scolaires'!$A$2:$A$10000,0),MATCH(PlanningCycleComplet!$CD$5,'Vacances scolaires'!$B$1:$D$1,0))</f>
        <v>V</v>
      </c>
      <c r="C343" s="63" t="str">
        <f t="shared" si="39"/>
        <v>N</v>
      </c>
      <c r="D343" s="63" t="str">
        <f t="shared" si="40"/>
        <v>V</v>
      </c>
      <c r="E343" s="63">
        <f t="shared" si="41"/>
        <v>30</v>
      </c>
      <c r="F343" s="72">
        <f>IFERROR(VLOOKUP(A343,PlanningCycleComplet!$C$20:$F$50,3,FALSE),0)+IFERROR(VLOOKUP(A343,PlanningCycleComplet!$I$20:$L$50,3,FALSE),0)+IFERROR(VLOOKUP(A343,PlanningCycleComplet!$O$20:$R$50,3,FALSE),0)+IFERROR(VLOOKUP(A343,PlanningCycleComplet!$U$20:$X$50,3,FALSE),0)</f>
        <v>0</v>
      </c>
      <c r="J343" s="64">
        <f t="shared" si="37"/>
        <v>30</v>
      </c>
      <c r="K343" s="65">
        <f t="shared" si="38"/>
        <v>0</v>
      </c>
    </row>
    <row r="344" spans="1:11" x14ac:dyDescent="0.25">
      <c r="A344" s="69">
        <f t="shared" si="42"/>
        <v>45862</v>
      </c>
      <c r="B344" s="63" t="str">
        <f>INDEX('Vacances scolaires'!$B$2:$D$10000,MATCH(A344,'Vacances scolaires'!$A$2:$A$10000,0),MATCH(PlanningCycleComplet!$CD$5,'Vacances scolaires'!$B$1:$D$1,0))</f>
        <v>V</v>
      </c>
      <c r="C344" s="63" t="str">
        <f t="shared" si="39"/>
        <v>N</v>
      </c>
      <c r="D344" s="63" t="str">
        <f t="shared" si="40"/>
        <v>V</v>
      </c>
      <c r="E344" s="63">
        <f t="shared" si="41"/>
        <v>30</v>
      </c>
      <c r="F344" s="72">
        <f>IFERROR(VLOOKUP(A344,PlanningCycleComplet!$C$20:$F$50,3,FALSE),0)+IFERROR(VLOOKUP(A344,PlanningCycleComplet!$I$20:$L$50,3,FALSE),0)+IFERROR(VLOOKUP(A344,PlanningCycleComplet!$O$20:$R$50,3,FALSE),0)+IFERROR(VLOOKUP(A344,PlanningCycleComplet!$U$20:$X$50,3,FALSE),0)</f>
        <v>0</v>
      </c>
      <c r="J344" s="64">
        <f t="shared" si="37"/>
        <v>30</v>
      </c>
      <c r="K344" s="65">
        <f t="shared" si="38"/>
        <v>0</v>
      </c>
    </row>
    <row r="345" spans="1:11" x14ac:dyDescent="0.25">
      <c r="A345" s="69">
        <f t="shared" si="42"/>
        <v>45863</v>
      </c>
      <c r="B345" s="63" t="str">
        <f>INDEX('Vacances scolaires'!$B$2:$D$10000,MATCH(A345,'Vacances scolaires'!$A$2:$A$10000,0),MATCH(PlanningCycleComplet!$CD$5,'Vacances scolaires'!$B$1:$D$1,0))</f>
        <v>V</v>
      </c>
      <c r="C345" s="63" t="str">
        <f t="shared" si="39"/>
        <v>N</v>
      </c>
      <c r="D345" s="63" t="str">
        <f t="shared" si="40"/>
        <v>V</v>
      </c>
      <c r="E345" s="63">
        <f t="shared" si="41"/>
        <v>30</v>
      </c>
      <c r="F345" s="72">
        <f>IFERROR(VLOOKUP(A345,PlanningCycleComplet!$C$20:$F$50,3,FALSE),0)+IFERROR(VLOOKUP(A345,PlanningCycleComplet!$I$20:$L$50,3,FALSE),0)+IFERROR(VLOOKUP(A345,PlanningCycleComplet!$O$20:$R$50,3,FALSE),0)+IFERROR(VLOOKUP(A345,PlanningCycleComplet!$U$20:$X$50,3,FALSE),0)</f>
        <v>0</v>
      </c>
      <c r="J345" s="64">
        <f t="shared" si="37"/>
        <v>30</v>
      </c>
      <c r="K345" s="65">
        <f t="shared" si="38"/>
        <v>0</v>
      </c>
    </row>
    <row r="346" spans="1:11" x14ac:dyDescent="0.25">
      <c r="A346" s="69">
        <f t="shared" si="42"/>
        <v>45864</v>
      </c>
      <c r="B346" s="63" t="str">
        <f>INDEX('Vacances scolaires'!$B$2:$D$10000,MATCH(A346,'Vacances scolaires'!$A$2:$A$10000,0),MATCH(PlanningCycleComplet!$CD$5,'Vacances scolaires'!$B$1:$D$1,0))</f>
        <v>V</v>
      </c>
      <c r="C346" s="63" t="str">
        <f t="shared" si="39"/>
        <v>N</v>
      </c>
      <c r="D346" s="63" t="str">
        <f t="shared" si="40"/>
        <v>V</v>
      </c>
      <c r="E346" s="63">
        <f t="shared" si="41"/>
        <v>30</v>
      </c>
      <c r="F346" s="72">
        <f>IFERROR(VLOOKUP(A346,PlanningCycleComplet!$C$20:$F$50,3,FALSE),0)+IFERROR(VLOOKUP(A346,PlanningCycleComplet!$I$20:$L$50,3,FALSE),0)+IFERROR(VLOOKUP(A346,PlanningCycleComplet!$O$20:$R$50,3,FALSE),0)+IFERROR(VLOOKUP(A346,PlanningCycleComplet!$U$20:$X$50,3,FALSE),0)</f>
        <v>0</v>
      </c>
      <c r="J346" s="64">
        <f t="shared" si="37"/>
        <v>30</v>
      </c>
      <c r="K346" s="65">
        <f t="shared" si="38"/>
        <v>0</v>
      </c>
    </row>
    <row r="347" spans="1:11" x14ac:dyDescent="0.25">
      <c r="A347" s="69">
        <f t="shared" si="42"/>
        <v>45865</v>
      </c>
      <c r="B347" s="63" t="str">
        <f>INDEX('Vacances scolaires'!$B$2:$D$10000,MATCH(A347,'Vacances scolaires'!$A$2:$A$10000,0),MATCH(PlanningCycleComplet!$CD$5,'Vacances scolaires'!$B$1:$D$1,0))</f>
        <v>V</v>
      </c>
      <c r="C347" s="63" t="str">
        <f t="shared" si="39"/>
        <v>N</v>
      </c>
      <c r="D347" s="63" t="str">
        <f t="shared" si="40"/>
        <v>V</v>
      </c>
      <c r="E347" s="63">
        <f t="shared" si="41"/>
        <v>30</v>
      </c>
      <c r="F347" s="72">
        <f>IFERROR(VLOOKUP(A347,PlanningCycleComplet!$C$20:$F$50,3,FALSE),0)+IFERROR(VLOOKUP(A347,PlanningCycleComplet!$I$20:$L$50,3,FALSE),0)+IFERROR(VLOOKUP(A347,PlanningCycleComplet!$O$20:$R$50,3,FALSE),0)+IFERROR(VLOOKUP(A347,PlanningCycleComplet!$U$20:$X$50,3,FALSE),0)</f>
        <v>0</v>
      </c>
      <c r="J347" s="64" t="str">
        <f t="shared" si="37"/>
        <v>30D</v>
      </c>
      <c r="K347" s="65">
        <f t="shared" si="38"/>
        <v>0</v>
      </c>
    </row>
    <row r="348" spans="1:11" x14ac:dyDescent="0.25">
      <c r="A348" s="69">
        <f t="shared" si="42"/>
        <v>45866</v>
      </c>
      <c r="B348" s="63" t="str">
        <f>INDEX('Vacances scolaires'!$B$2:$D$10000,MATCH(A348,'Vacances scolaires'!$A$2:$A$10000,0),MATCH(PlanningCycleComplet!$CD$5,'Vacances scolaires'!$B$1:$D$1,0))</f>
        <v>V</v>
      </c>
      <c r="C348" s="63" t="str">
        <f t="shared" si="39"/>
        <v>N</v>
      </c>
      <c r="D348" s="63" t="str">
        <f t="shared" si="40"/>
        <v>V</v>
      </c>
      <c r="E348" s="63">
        <f t="shared" si="41"/>
        <v>31</v>
      </c>
      <c r="F348" s="72">
        <f>IFERROR(VLOOKUP(A348,PlanningCycleComplet!$C$20:$F$50,3,FALSE),0)+IFERROR(VLOOKUP(A348,PlanningCycleComplet!$I$20:$L$50,3,FALSE),0)+IFERROR(VLOOKUP(A348,PlanningCycleComplet!$O$20:$R$50,3,FALSE),0)+IFERROR(VLOOKUP(A348,PlanningCycleComplet!$U$20:$X$50,3,FALSE),0)</f>
        <v>0</v>
      </c>
      <c r="J348" s="64">
        <f t="shared" si="37"/>
        <v>31</v>
      </c>
      <c r="K348" s="65">
        <f t="shared" si="38"/>
        <v>0</v>
      </c>
    </row>
    <row r="349" spans="1:11" x14ac:dyDescent="0.25">
      <c r="A349" s="69">
        <f t="shared" si="42"/>
        <v>45867</v>
      </c>
      <c r="B349" s="63" t="str">
        <f>INDEX('Vacances scolaires'!$B$2:$D$10000,MATCH(A349,'Vacances scolaires'!$A$2:$A$10000,0),MATCH(PlanningCycleComplet!$CD$5,'Vacances scolaires'!$B$1:$D$1,0))</f>
        <v>V</v>
      </c>
      <c r="C349" s="63" t="str">
        <f t="shared" si="39"/>
        <v>N</v>
      </c>
      <c r="D349" s="63" t="str">
        <f t="shared" si="40"/>
        <v>V</v>
      </c>
      <c r="E349" s="63">
        <f t="shared" si="41"/>
        <v>31</v>
      </c>
      <c r="F349" s="72">
        <f>IFERROR(VLOOKUP(A349,PlanningCycleComplet!$C$20:$F$50,3,FALSE),0)+IFERROR(VLOOKUP(A349,PlanningCycleComplet!$I$20:$L$50,3,FALSE),0)+IFERROR(VLOOKUP(A349,PlanningCycleComplet!$O$20:$R$50,3,FALSE),0)+IFERROR(VLOOKUP(A349,PlanningCycleComplet!$U$20:$X$50,3,FALSE),0)</f>
        <v>0</v>
      </c>
      <c r="J349" s="64">
        <f t="shared" ref="J349:J412" si="43">IF(E349&lt;&gt;E350,E349&amp;"D",E349)</f>
        <v>31</v>
      </c>
      <c r="K349" s="65">
        <f t="shared" si="38"/>
        <v>0</v>
      </c>
    </row>
    <row r="350" spans="1:11" x14ac:dyDescent="0.25">
      <c r="A350" s="69">
        <f t="shared" si="42"/>
        <v>45868</v>
      </c>
      <c r="B350" s="63" t="str">
        <f>INDEX('Vacances scolaires'!$B$2:$D$10000,MATCH(A350,'Vacances scolaires'!$A$2:$A$10000,0),MATCH(PlanningCycleComplet!$CD$5,'Vacances scolaires'!$B$1:$D$1,0))</f>
        <v>V</v>
      </c>
      <c r="C350" s="63" t="str">
        <f t="shared" si="39"/>
        <v>N</v>
      </c>
      <c r="D350" s="63" t="str">
        <f t="shared" si="40"/>
        <v>V</v>
      </c>
      <c r="E350" s="63">
        <f t="shared" si="41"/>
        <v>31</v>
      </c>
      <c r="F350" s="72">
        <f>IFERROR(VLOOKUP(A350,PlanningCycleComplet!$C$20:$F$50,3,FALSE),0)+IFERROR(VLOOKUP(A350,PlanningCycleComplet!$I$20:$L$50,3,FALSE),0)+IFERROR(VLOOKUP(A350,PlanningCycleComplet!$O$20:$R$50,3,FALSE),0)+IFERROR(VLOOKUP(A350,PlanningCycleComplet!$U$20:$X$50,3,FALSE),0)</f>
        <v>0</v>
      </c>
      <c r="J350" s="64">
        <f t="shared" si="43"/>
        <v>31</v>
      </c>
      <c r="K350" s="65">
        <f t="shared" si="38"/>
        <v>0</v>
      </c>
    </row>
    <row r="351" spans="1:11" x14ac:dyDescent="0.25">
      <c r="A351" s="69">
        <f t="shared" si="42"/>
        <v>45869</v>
      </c>
      <c r="B351" s="63" t="str">
        <f>INDEX('Vacances scolaires'!$B$2:$D$10000,MATCH(A351,'Vacances scolaires'!$A$2:$A$10000,0),MATCH(PlanningCycleComplet!$CD$5,'Vacances scolaires'!$B$1:$D$1,0))</f>
        <v>V</v>
      </c>
      <c r="C351" s="63" t="str">
        <f t="shared" si="39"/>
        <v>N</v>
      </c>
      <c r="D351" s="63" t="str">
        <f t="shared" si="40"/>
        <v>V</v>
      </c>
      <c r="E351" s="63">
        <f t="shared" si="41"/>
        <v>31</v>
      </c>
      <c r="F351" s="72">
        <f>IFERROR(VLOOKUP(A351,PlanningCycleComplet!$C$20:$F$50,3,FALSE),0)+IFERROR(VLOOKUP(A351,PlanningCycleComplet!$I$20:$L$50,3,FALSE),0)+IFERROR(VLOOKUP(A351,PlanningCycleComplet!$O$20:$R$50,3,FALSE),0)+IFERROR(VLOOKUP(A351,PlanningCycleComplet!$U$20:$X$50,3,FALSE),0)</f>
        <v>0</v>
      </c>
      <c r="J351" s="64">
        <f t="shared" si="43"/>
        <v>31</v>
      </c>
      <c r="K351" s="65">
        <f t="shared" si="38"/>
        <v>0</v>
      </c>
    </row>
    <row r="352" spans="1:11" x14ac:dyDescent="0.25">
      <c r="A352" s="69">
        <f t="shared" si="42"/>
        <v>45870</v>
      </c>
      <c r="B352" s="63" t="str">
        <f>INDEX('Vacances scolaires'!$B$2:$D$10000,MATCH(A352,'Vacances scolaires'!$A$2:$A$10000,0),MATCH(PlanningCycleComplet!$CD$5,'Vacances scolaires'!$B$1:$D$1,0))</f>
        <v>V</v>
      </c>
      <c r="C352" s="63" t="str">
        <f t="shared" si="39"/>
        <v>N</v>
      </c>
      <c r="D352" s="63" t="str">
        <f t="shared" si="40"/>
        <v>V</v>
      </c>
      <c r="E352" s="63">
        <f t="shared" si="41"/>
        <v>31</v>
      </c>
      <c r="F352" s="72">
        <f>IFERROR(VLOOKUP(A352,PlanningCycleComplet!$C$20:$F$50,3,FALSE),0)+IFERROR(VLOOKUP(A352,PlanningCycleComplet!$I$20:$L$50,3,FALSE),0)+IFERROR(VLOOKUP(A352,PlanningCycleComplet!$O$20:$R$50,3,FALSE),0)+IFERROR(VLOOKUP(A352,PlanningCycleComplet!$U$20:$X$50,3,FALSE),0)</f>
        <v>0</v>
      </c>
      <c r="J352" s="64">
        <f t="shared" si="43"/>
        <v>31</v>
      </c>
      <c r="K352" s="65">
        <f t="shared" si="38"/>
        <v>0</v>
      </c>
    </row>
    <row r="353" spans="1:11" x14ac:dyDescent="0.25">
      <c r="A353" s="69">
        <f t="shared" si="42"/>
        <v>45871</v>
      </c>
      <c r="B353" s="63" t="str">
        <f>INDEX('Vacances scolaires'!$B$2:$D$10000,MATCH(A353,'Vacances scolaires'!$A$2:$A$10000,0),MATCH(PlanningCycleComplet!$CD$5,'Vacances scolaires'!$B$1:$D$1,0))</f>
        <v>V</v>
      </c>
      <c r="C353" s="63" t="str">
        <f t="shared" si="39"/>
        <v>N</v>
      </c>
      <c r="D353" s="63" t="str">
        <f t="shared" si="40"/>
        <v>V</v>
      </c>
      <c r="E353" s="63">
        <f t="shared" si="41"/>
        <v>31</v>
      </c>
      <c r="F353" s="72">
        <f>IFERROR(VLOOKUP(A353,PlanningCycleComplet!$C$20:$F$50,3,FALSE),0)+IFERROR(VLOOKUP(A353,PlanningCycleComplet!$I$20:$L$50,3,FALSE),0)+IFERROR(VLOOKUP(A353,PlanningCycleComplet!$O$20:$R$50,3,FALSE),0)+IFERROR(VLOOKUP(A353,PlanningCycleComplet!$U$20:$X$50,3,FALSE),0)</f>
        <v>0</v>
      </c>
      <c r="J353" s="64">
        <f t="shared" si="43"/>
        <v>31</v>
      </c>
      <c r="K353" s="65">
        <f t="shared" si="38"/>
        <v>0</v>
      </c>
    </row>
    <row r="354" spans="1:11" x14ac:dyDescent="0.25">
      <c r="A354" s="69">
        <f t="shared" si="42"/>
        <v>45872</v>
      </c>
      <c r="B354" s="63" t="str">
        <f>INDEX('Vacances scolaires'!$B$2:$D$10000,MATCH(A354,'Vacances scolaires'!$A$2:$A$10000,0),MATCH(PlanningCycleComplet!$CD$5,'Vacances scolaires'!$B$1:$D$1,0))</f>
        <v>V</v>
      </c>
      <c r="C354" s="63" t="str">
        <f t="shared" si="39"/>
        <v>N</v>
      </c>
      <c r="D354" s="63" t="str">
        <f t="shared" si="40"/>
        <v>V</v>
      </c>
      <c r="E354" s="63">
        <f t="shared" si="41"/>
        <v>31</v>
      </c>
      <c r="F354" s="72">
        <f>IFERROR(VLOOKUP(A354,PlanningCycleComplet!$C$20:$F$50,3,FALSE),0)+IFERROR(VLOOKUP(A354,PlanningCycleComplet!$I$20:$L$50,3,FALSE),0)+IFERROR(VLOOKUP(A354,PlanningCycleComplet!$O$20:$R$50,3,FALSE),0)+IFERROR(VLOOKUP(A354,PlanningCycleComplet!$U$20:$X$50,3,FALSE),0)</f>
        <v>0</v>
      </c>
      <c r="J354" s="64" t="str">
        <f t="shared" si="43"/>
        <v>31D</v>
      </c>
      <c r="K354" s="65">
        <f t="shared" si="38"/>
        <v>0</v>
      </c>
    </row>
    <row r="355" spans="1:11" x14ac:dyDescent="0.25">
      <c r="A355" s="69">
        <f t="shared" si="42"/>
        <v>45873</v>
      </c>
      <c r="B355" s="63" t="str">
        <f>INDEX('Vacances scolaires'!$B$2:$D$10000,MATCH(A355,'Vacances scolaires'!$A$2:$A$10000,0),MATCH(PlanningCycleComplet!$CD$5,'Vacances scolaires'!$B$1:$D$1,0))</f>
        <v>V</v>
      </c>
      <c r="C355" s="63" t="str">
        <f t="shared" si="39"/>
        <v>N</v>
      </c>
      <c r="D355" s="63" t="str">
        <f t="shared" si="40"/>
        <v>V</v>
      </c>
      <c r="E355" s="63">
        <f t="shared" si="41"/>
        <v>32</v>
      </c>
      <c r="F355" s="72">
        <f>IFERROR(VLOOKUP(A355,PlanningCycleComplet!$C$20:$F$50,3,FALSE),0)+IFERROR(VLOOKUP(A355,PlanningCycleComplet!$I$20:$L$50,3,FALSE),0)+IFERROR(VLOOKUP(A355,PlanningCycleComplet!$O$20:$R$50,3,FALSE),0)+IFERROR(VLOOKUP(A355,PlanningCycleComplet!$U$20:$X$50,3,FALSE),0)</f>
        <v>0</v>
      </c>
      <c r="J355" s="64">
        <f t="shared" si="43"/>
        <v>32</v>
      </c>
      <c r="K355" s="65">
        <f t="shared" si="38"/>
        <v>0</v>
      </c>
    </row>
    <row r="356" spans="1:11" x14ac:dyDescent="0.25">
      <c r="A356" s="69">
        <f t="shared" si="42"/>
        <v>45874</v>
      </c>
      <c r="B356" s="63" t="str">
        <f>INDEX('Vacances scolaires'!$B$2:$D$10000,MATCH(A356,'Vacances scolaires'!$A$2:$A$10000,0),MATCH(PlanningCycleComplet!$CD$5,'Vacances scolaires'!$B$1:$D$1,0))</f>
        <v>V</v>
      </c>
      <c r="C356" s="63" t="str">
        <f t="shared" si="39"/>
        <v>N</v>
      </c>
      <c r="D356" s="63" t="str">
        <f t="shared" si="40"/>
        <v>V</v>
      </c>
      <c r="E356" s="63">
        <f t="shared" si="41"/>
        <v>32</v>
      </c>
      <c r="F356" s="72">
        <f>IFERROR(VLOOKUP(A356,PlanningCycleComplet!$C$20:$F$50,3,FALSE),0)+IFERROR(VLOOKUP(A356,PlanningCycleComplet!$I$20:$L$50,3,FALSE),0)+IFERROR(VLOOKUP(A356,PlanningCycleComplet!$O$20:$R$50,3,FALSE),0)+IFERROR(VLOOKUP(A356,PlanningCycleComplet!$U$20:$X$50,3,FALSE),0)</f>
        <v>0</v>
      </c>
      <c r="J356" s="64">
        <f t="shared" si="43"/>
        <v>32</v>
      </c>
      <c r="K356" s="65">
        <f t="shared" ref="K356:K416" si="44">IF(E356=E355,F356+K355,F356)</f>
        <v>0</v>
      </c>
    </row>
    <row r="357" spans="1:11" x14ac:dyDescent="0.25">
      <c r="A357" s="69">
        <f t="shared" si="42"/>
        <v>45875</v>
      </c>
      <c r="B357" s="63" t="str">
        <f>INDEX('Vacances scolaires'!$B$2:$D$10000,MATCH(A357,'Vacances scolaires'!$A$2:$A$10000,0),MATCH(PlanningCycleComplet!$CD$5,'Vacances scolaires'!$B$1:$D$1,0))</f>
        <v>V</v>
      </c>
      <c r="C357" s="63" t="str">
        <f t="shared" si="39"/>
        <v>N</v>
      </c>
      <c r="D357" s="63" t="str">
        <f t="shared" si="40"/>
        <v>V</v>
      </c>
      <c r="E357" s="63">
        <f t="shared" si="41"/>
        <v>32</v>
      </c>
      <c r="F357" s="72">
        <f>IFERROR(VLOOKUP(A357,PlanningCycleComplet!$C$20:$F$50,3,FALSE),0)+IFERROR(VLOOKUP(A357,PlanningCycleComplet!$I$20:$L$50,3,FALSE),0)+IFERROR(VLOOKUP(A357,PlanningCycleComplet!$O$20:$R$50,3,FALSE),0)+IFERROR(VLOOKUP(A357,PlanningCycleComplet!$U$20:$X$50,3,FALSE),0)</f>
        <v>0</v>
      </c>
      <c r="J357" s="64">
        <f t="shared" si="43"/>
        <v>32</v>
      </c>
      <c r="K357" s="65">
        <f t="shared" si="44"/>
        <v>0</v>
      </c>
    </row>
    <row r="358" spans="1:11" x14ac:dyDescent="0.25">
      <c r="A358" s="69">
        <f t="shared" si="42"/>
        <v>45876</v>
      </c>
      <c r="B358" s="63" t="str">
        <f>INDEX('Vacances scolaires'!$B$2:$D$10000,MATCH(A358,'Vacances scolaires'!$A$2:$A$10000,0),MATCH(PlanningCycleComplet!$CD$5,'Vacances scolaires'!$B$1:$D$1,0))</f>
        <v>V</v>
      </c>
      <c r="C358" s="63" t="str">
        <f t="shared" si="39"/>
        <v>N</v>
      </c>
      <c r="D358" s="63" t="str">
        <f t="shared" si="40"/>
        <v>V</v>
      </c>
      <c r="E358" s="63">
        <f t="shared" si="41"/>
        <v>32</v>
      </c>
      <c r="F358" s="72">
        <f>IFERROR(VLOOKUP(A358,PlanningCycleComplet!$C$20:$F$50,3,FALSE),0)+IFERROR(VLOOKUP(A358,PlanningCycleComplet!$I$20:$L$50,3,FALSE),0)+IFERROR(VLOOKUP(A358,PlanningCycleComplet!$O$20:$R$50,3,FALSE),0)+IFERROR(VLOOKUP(A358,PlanningCycleComplet!$U$20:$X$50,3,FALSE),0)</f>
        <v>0</v>
      </c>
      <c r="J358" s="64">
        <f t="shared" si="43"/>
        <v>32</v>
      </c>
      <c r="K358" s="65">
        <f t="shared" si="44"/>
        <v>0</v>
      </c>
    </row>
    <row r="359" spans="1:11" x14ac:dyDescent="0.25">
      <c r="A359" s="69">
        <f t="shared" si="42"/>
        <v>45877</v>
      </c>
      <c r="B359" s="63" t="str">
        <f>INDEX('Vacances scolaires'!$B$2:$D$10000,MATCH(A359,'Vacances scolaires'!$A$2:$A$10000,0),MATCH(PlanningCycleComplet!$CD$5,'Vacances scolaires'!$B$1:$D$1,0))</f>
        <v>V</v>
      </c>
      <c r="C359" s="63" t="str">
        <f t="shared" si="39"/>
        <v>N</v>
      </c>
      <c r="D359" s="63" t="str">
        <f t="shared" si="40"/>
        <v>V</v>
      </c>
      <c r="E359" s="63">
        <f t="shared" si="41"/>
        <v>32</v>
      </c>
      <c r="F359" s="72">
        <f>IFERROR(VLOOKUP(A359,PlanningCycleComplet!$C$20:$F$50,3,FALSE),0)+IFERROR(VLOOKUP(A359,PlanningCycleComplet!$I$20:$L$50,3,FALSE),0)+IFERROR(VLOOKUP(A359,PlanningCycleComplet!$O$20:$R$50,3,FALSE),0)+IFERROR(VLOOKUP(A359,PlanningCycleComplet!$U$20:$X$50,3,FALSE),0)</f>
        <v>0</v>
      </c>
      <c r="J359" s="64">
        <f t="shared" si="43"/>
        <v>32</v>
      </c>
      <c r="K359" s="65">
        <f t="shared" si="44"/>
        <v>0</v>
      </c>
    </row>
    <row r="360" spans="1:11" x14ac:dyDescent="0.25">
      <c r="A360" s="69">
        <f t="shared" si="42"/>
        <v>45878</v>
      </c>
      <c r="B360" s="63" t="str">
        <f>INDEX('Vacances scolaires'!$B$2:$D$10000,MATCH(A360,'Vacances scolaires'!$A$2:$A$10000,0),MATCH(PlanningCycleComplet!$CD$5,'Vacances scolaires'!$B$1:$D$1,0))</f>
        <v>V</v>
      </c>
      <c r="C360" s="63" t="str">
        <f t="shared" si="39"/>
        <v>N</v>
      </c>
      <c r="D360" s="63" t="str">
        <f t="shared" si="40"/>
        <v>V</v>
      </c>
      <c r="E360" s="63">
        <f t="shared" si="41"/>
        <v>32</v>
      </c>
      <c r="F360" s="72">
        <f>IFERROR(VLOOKUP(A360,PlanningCycleComplet!$C$20:$F$50,3,FALSE),0)+IFERROR(VLOOKUP(A360,PlanningCycleComplet!$I$20:$L$50,3,FALSE),0)+IFERROR(VLOOKUP(A360,PlanningCycleComplet!$O$20:$R$50,3,FALSE),0)+IFERROR(VLOOKUP(A360,PlanningCycleComplet!$U$20:$X$50,3,FALSE),0)</f>
        <v>0</v>
      </c>
      <c r="J360" s="64">
        <f t="shared" si="43"/>
        <v>32</v>
      </c>
      <c r="K360" s="65">
        <f t="shared" si="44"/>
        <v>0</v>
      </c>
    </row>
    <row r="361" spans="1:11" x14ac:dyDescent="0.25">
      <c r="A361" s="69">
        <f t="shared" si="42"/>
        <v>45879</v>
      </c>
      <c r="B361" s="63" t="str">
        <f>INDEX('Vacances scolaires'!$B$2:$D$10000,MATCH(A361,'Vacances scolaires'!$A$2:$A$10000,0),MATCH(PlanningCycleComplet!$CD$5,'Vacances scolaires'!$B$1:$D$1,0))</f>
        <v>V</v>
      </c>
      <c r="C361" s="63" t="str">
        <f t="shared" si="39"/>
        <v>N</v>
      </c>
      <c r="D361" s="63" t="str">
        <f t="shared" si="40"/>
        <v>V</v>
      </c>
      <c r="E361" s="63">
        <f t="shared" si="41"/>
        <v>32</v>
      </c>
      <c r="F361" s="72">
        <f>IFERROR(VLOOKUP(A361,PlanningCycleComplet!$C$20:$F$50,3,FALSE),0)+IFERROR(VLOOKUP(A361,PlanningCycleComplet!$I$20:$L$50,3,FALSE),0)+IFERROR(VLOOKUP(A361,PlanningCycleComplet!$O$20:$R$50,3,FALSE),0)+IFERROR(VLOOKUP(A361,PlanningCycleComplet!$U$20:$X$50,3,FALSE),0)</f>
        <v>0</v>
      </c>
      <c r="J361" s="64" t="str">
        <f t="shared" si="43"/>
        <v>32D</v>
      </c>
      <c r="K361" s="65">
        <f t="shared" si="44"/>
        <v>0</v>
      </c>
    </row>
    <row r="362" spans="1:11" x14ac:dyDescent="0.25">
      <c r="A362" s="69">
        <f t="shared" si="42"/>
        <v>45880</v>
      </c>
      <c r="B362" s="63" t="str">
        <f>INDEX('Vacances scolaires'!$B$2:$D$10000,MATCH(A362,'Vacances scolaires'!$A$2:$A$10000,0),MATCH(PlanningCycleComplet!$CD$5,'Vacances scolaires'!$B$1:$D$1,0))</f>
        <v>V</v>
      </c>
      <c r="C362" s="63" t="str">
        <f t="shared" si="39"/>
        <v>N</v>
      </c>
      <c r="D362" s="63" t="str">
        <f t="shared" si="40"/>
        <v>V</v>
      </c>
      <c r="E362" s="63">
        <f t="shared" si="41"/>
        <v>33</v>
      </c>
      <c r="F362" s="72">
        <f>IFERROR(VLOOKUP(A362,PlanningCycleComplet!$C$20:$F$50,3,FALSE),0)+IFERROR(VLOOKUP(A362,PlanningCycleComplet!$I$20:$L$50,3,FALSE),0)+IFERROR(VLOOKUP(A362,PlanningCycleComplet!$O$20:$R$50,3,FALSE),0)+IFERROR(VLOOKUP(A362,PlanningCycleComplet!$U$20:$X$50,3,FALSE),0)</f>
        <v>0</v>
      </c>
      <c r="J362" s="64">
        <f t="shared" si="43"/>
        <v>33</v>
      </c>
      <c r="K362" s="65">
        <f t="shared" si="44"/>
        <v>0</v>
      </c>
    </row>
    <row r="363" spans="1:11" x14ac:dyDescent="0.25">
      <c r="A363" s="69">
        <f t="shared" si="42"/>
        <v>45881</v>
      </c>
      <c r="B363" s="63" t="str">
        <f>INDEX('Vacances scolaires'!$B$2:$D$10000,MATCH(A363,'Vacances scolaires'!$A$2:$A$10000,0),MATCH(PlanningCycleComplet!$CD$5,'Vacances scolaires'!$B$1:$D$1,0))</f>
        <v>V</v>
      </c>
      <c r="C363" s="63" t="str">
        <f t="shared" si="39"/>
        <v>N</v>
      </c>
      <c r="D363" s="63" t="str">
        <f t="shared" si="40"/>
        <v>V</v>
      </c>
      <c r="E363" s="63">
        <f t="shared" si="41"/>
        <v>33</v>
      </c>
      <c r="F363" s="72">
        <f>IFERROR(VLOOKUP(A363,PlanningCycleComplet!$C$20:$F$50,3,FALSE),0)+IFERROR(VLOOKUP(A363,PlanningCycleComplet!$I$20:$L$50,3,FALSE),0)+IFERROR(VLOOKUP(A363,PlanningCycleComplet!$O$20:$R$50,3,FALSE),0)+IFERROR(VLOOKUP(A363,PlanningCycleComplet!$U$20:$X$50,3,FALSE),0)</f>
        <v>0</v>
      </c>
      <c r="J363" s="64">
        <f t="shared" si="43"/>
        <v>33</v>
      </c>
      <c r="K363" s="65">
        <f t="shared" si="44"/>
        <v>0</v>
      </c>
    </row>
    <row r="364" spans="1:11" x14ac:dyDescent="0.25">
      <c r="A364" s="69">
        <f t="shared" si="42"/>
        <v>45882</v>
      </c>
      <c r="B364" s="63" t="str">
        <f>INDEX('Vacances scolaires'!$B$2:$D$10000,MATCH(A364,'Vacances scolaires'!$A$2:$A$10000,0),MATCH(PlanningCycleComplet!$CD$5,'Vacances scolaires'!$B$1:$D$1,0))</f>
        <v>V</v>
      </c>
      <c r="C364" s="63" t="str">
        <f t="shared" si="39"/>
        <v>N</v>
      </c>
      <c r="D364" s="63" t="str">
        <f t="shared" si="40"/>
        <v>V</v>
      </c>
      <c r="E364" s="63">
        <f t="shared" si="41"/>
        <v>33</v>
      </c>
      <c r="F364" s="72">
        <f>IFERROR(VLOOKUP(A364,PlanningCycleComplet!$C$20:$F$50,3,FALSE),0)+IFERROR(VLOOKUP(A364,PlanningCycleComplet!$I$20:$L$50,3,FALSE),0)+IFERROR(VLOOKUP(A364,PlanningCycleComplet!$O$20:$R$50,3,FALSE),0)+IFERROR(VLOOKUP(A364,PlanningCycleComplet!$U$20:$X$50,3,FALSE),0)</f>
        <v>0</v>
      </c>
      <c r="J364" s="64">
        <f t="shared" si="43"/>
        <v>33</v>
      </c>
      <c r="K364" s="65">
        <f t="shared" si="44"/>
        <v>0</v>
      </c>
    </row>
    <row r="365" spans="1:11" x14ac:dyDescent="0.25">
      <c r="A365" s="69">
        <f t="shared" si="42"/>
        <v>45883</v>
      </c>
      <c r="B365" s="63" t="str">
        <f>INDEX('Vacances scolaires'!$B$2:$D$10000,MATCH(A365,'Vacances scolaires'!$A$2:$A$10000,0),MATCH(PlanningCycleComplet!$CD$5,'Vacances scolaires'!$B$1:$D$1,0))</f>
        <v>V</v>
      </c>
      <c r="C365" s="63" t="str">
        <f t="shared" si="39"/>
        <v>N</v>
      </c>
      <c r="D365" s="63" t="str">
        <f t="shared" si="40"/>
        <v>V</v>
      </c>
      <c r="E365" s="63">
        <f t="shared" si="41"/>
        <v>33</v>
      </c>
      <c r="F365" s="72">
        <f>IFERROR(VLOOKUP(A365,PlanningCycleComplet!$C$20:$F$50,3,FALSE),0)+IFERROR(VLOOKUP(A365,PlanningCycleComplet!$I$20:$L$50,3,FALSE),0)+IFERROR(VLOOKUP(A365,PlanningCycleComplet!$O$20:$R$50,3,FALSE),0)+IFERROR(VLOOKUP(A365,PlanningCycleComplet!$U$20:$X$50,3,FALSE),0)</f>
        <v>0</v>
      </c>
      <c r="J365" s="64">
        <f t="shared" si="43"/>
        <v>33</v>
      </c>
      <c r="K365" s="65">
        <f t="shared" si="44"/>
        <v>0</v>
      </c>
    </row>
    <row r="366" spans="1:11" x14ac:dyDescent="0.25">
      <c r="A366" s="69">
        <f t="shared" si="42"/>
        <v>45884</v>
      </c>
      <c r="B366" s="63" t="str">
        <f>INDEX('Vacances scolaires'!$B$2:$D$10000,MATCH(A366,'Vacances scolaires'!$A$2:$A$10000,0),MATCH(PlanningCycleComplet!$CD$5,'Vacances scolaires'!$B$1:$D$1,0))</f>
        <v>V</v>
      </c>
      <c r="C366" s="63" t="str">
        <f t="shared" si="39"/>
        <v>F</v>
      </c>
      <c r="D366" s="63" t="str">
        <f t="shared" si="40"/>
        <v>F</v>
      </c>
      <c r="E366" s="63">
        <f t="shared" si="41"/>
        <v>33</v>
      </c>
      <c r="F366" s="72">
        <f>IFERROR(VLOOKUP(A366,PlanningCycleComplet!$C$20:$F$50,3,FALSE),0)+IFERROR(VLOOKUP(A366,PlanningCycleComplet!$I$20:$L$50,3,FALSE),0)+IFERROR(VLOOKUP(A366,PlanningCycleComplet!$O$20:$R$50,3,FALSE),0)+IFERROR(VLOOKUP(A366,PlanningCycleComplet!$U$20:$X$50,3,FALSE),0)</f>
        <v>0</v>
      </c>
      <c r="J366" s="64">
        <f t="shared" si="43"/>
        <v>33</v>
      </c>
      <c r="K366" s="65">
        <f t="shared" si="44"/>
        <v>0</v>
      </c>
    </row>
    <row r="367" spans="1:11" x14ac:dyDescent="0.25">
      <c r="A367" s="69">
        <f t="shared" si="42"/>
        <v>45885</v>
      </c>
      <c r="B367" s="63" t="str">
        <f>INDEX('Vacances scolaires'!$B$2:$D$10000,MATCH(A367,'Vacances scolaires'!$A$2:$A$10000,0),MATCH(PlanningCycleComplet!$CD$5,'Vacances scolaires'!$B$1:$D$1,0))</f>
        <v>V</v>
      </c>
      <c r="C367" s="63" t="str">
        <f t="shared" si="39"/>
        <v>N</v>
      </c>
      <c r="D367" s="63" t="str">
        <f t="shared" si="40"/>
        <v>V</v>
      </c>
      <c r="E367" s="63">
        <f t="shared" si="41"/>
        <v>33</v>
      </c>
      <c r="F367" s="72">
        <f>IFERROR(VLOOKUP(A367,PlanningCycleComplet!$C$20:$F$50,3,FALSE),0)+IFERROR(VLOOKUP(A367,PlanningCycleComplet!$I$20:$L$50,3,FALSE),0)+IFERROR(VLOOKUP(A367,PlanningCycleComplet!$O$20:$R$50,3,FALSE),0)+IFERROR(VLOOKUP(A367,PlanningCycleComplet!$U$20:$X$50,3,FALSE),0)</f>
        <v>0</v>
      </c>
      <c r="J367" s="64">
        <f t="shared" si="43"/>
        <v>33</v>
      </c>
      <c r="K367" s="65">
        <f t="shared" si="44"/>
        <v>0</v>
      </c>
    </row>
    <row r="368" spans="1:11" x14ac:dyDescent="0.25">
      <c r="A368" s="69">
        <f t="shared" si="42"/>
        <v>45886</v>
      </c>
      <c r="B368" s="63" t="str">
        <f>INDEX('Vacances scolaires'!$B$2:$D$10000,MATCH(A368,'Vacances scolaires'!$A$2:$A$10000,0),MATCH(PlanningCycleComplet!$CD$5,'Vacances scolaires'!$B$1:$D$1,0))</f>
        <v>V</v>
      </c>
      <c r="C368" s="63" t="str">
        <f t="shared" si="39"/>
        <v>N</v>
      </c>
      <c r="D368" s="63" t="str">
        <f t="shared" si="40"/>
        <v>V</v>
      </c>
      <c r="E368" s="63">
        <f t="shared" si="41"/>
        <v>33</v>
      </c>
      <c r="F368" s="72">
        <f>IFERROR(VLOOKUP(A368,PlanningCycleComplet!$C$20:$F$50,3,FALSE),0)+IFERROR(VLOOKUP(A368,PlanningCycleComplet!$I$20:$L$50,3,FALSE),0)+IFERROR(VLOOKUP(A368,PlanningCycleComplet!$O$20:$R$50,3,FALSE),0)+IFERROR(VLOOKUP(A368,PlanningCycleComplet!$U$20:$X$50,3,FALSE),0)</f>
        <v>0</v>
      </c>
      <c r="J368" s="64" t="str">
        <f t="shared" si="43"/>
        <v>33D</v>
      </c>
      <c r="K368" s="65">
        <f t="shared" si="44"/>
        <v>0</v>
      </c>
    </row>
    <row r="369" spans="1:11" x14ac:dyDescent="0.25">
      <c r="A369" s="69">
        <f t="shared" si="42"/>
        <v>45887</v>
      </c>
      <c r="B369" s="63" t="str">
        <f>INDEX('Vacances scolaires'!$B$2:$D$10000,MATCH(A369,'Vacances scolaires'!$A$2:$A$10000,0),MATCH(PlanningCycleComplet!$CD$5,'Vacances scolaires'!$B$1:$D$1,0))</f>
        <v>V</v>
      </c>
      <c r="C369" s="63" t="str">
        <f t="shared" si="39"/>
        <v>N</v>
      </c>
      <c r="D369" s="63" t="str">
        <f t="shared" si="40"/>
        <v>V</v>
      </c>
      <c r="E369" s="63">
        <f t="shared" si="41"/>
        <v>34</v>
      </c>
      <c r="F369" s="72">
        <f>IFERROR(VLOOKUP(A369,PlanningCycleComplet!$C$20:$F$50,3,FALSE),0)+IFERROR(VLOOKUP(A369,PlanningCycleComplet!$I$20:$L$50,3,FALSE),0)+IFERROR(VLOOKUP(A369,PlanningCycleComplet!$O$20:$R$50,3,FALSE),0)+IFERROR(VLOOKUP(A369,PlanningCycleComplet!$U$20:$X$50,3,FALSE),0)</f>
        <v>0</v>
      </c>
      <c r="J369" s="64">
        <f t="shared" si="43"/>
        <v>34</v>
      </c>
      <c r="K369" s="65">
        <f t="shared" si="44"/>
        <v>0</v>
      </c>
    </row>
    <row r="370" spans="1:11" x14ac:dyDescent="0.25">
      <c r="A370" s="69">
        <f t="shared" si="42"/>
        <v>45888</v>
      </c>
      <c r="B370" s="63" t="str">
        <f>INDEX('Vacances scolaires'!$B$2:$D$10000,MATCH(A370,'Vacances scolaires'!$A$2:$A$10000,0),MATCH(PlanningCycleComplet!$CD$5,'Vacances scolaires'!$B$1:$D$1,0))</f>
        <v>V</v>
      </c>
      <c r="C370" s="63" t="str">
        <f t="shared" si="39"/>
        <v>N</v>
      </c>
      <c r="D370" s="63" t="str">
        <f t="shared" si="40"/>
        <v>V</v>
      </c>
      <c r="E370" s="63">
        <f t="shared" si="41"/>
        <v>34</v>
      </c>
      <c r="F370" s="72">
        <f>IFERROR(VLOOKUP(A370,PlanningCycleComplet!$C$20:$F$50,3,FALSE),0)+IFERROR(VLOOKUP(A370,PlanningCycleComplet!$I$20:$L$50,3,FALSE),0)+IFERROR(VLOOKUP(A370,PlanningCycleComplet!$O$20:$R$50,3,FALSE),0)+IFERROR(VLOOKUP(A370,PlanningCycleComplet!$U$20:$X$50,3,FALSE),0)</f>
        <v>0</v>
      </c>
      <c r="J370" s="64">
        <f t="shared" si="43"/>
        <v>34</v>
      </c>
      <c r="K370" s="65">
        <f t="shared" si="44"/>
        <v>0</v>
      </c>
    </row>
    <row r="371" spans="1:11" x14ac:dyDescent="0.25">
      <c r="A371" s="69">
        <f t="shared" si="42"/>
        <v>45889</v>
      </c>
      <c r="B371" s="63" t="str">
        <f>INDEX('Vacances scolaires'!$B$2:$D$10000,MATCH(A371,'Vacances scolaires'!$A$2:$A$10000,0),MATCH(PlanningCycleComplet!$CD$5,'Vacances scolaires'!$B$1:$D$1,0))</f>
        <v>V</v>
      </c>
      <c r="C371" s="63" t="str">
        <f t="shared" si="39"/>
        <v>N</v>
      </c>
      <c r="D371" s="63" t="str">
        <f t="shared" si="40"/>
        <v>V</v>
      </c>
      <c r="E371" s="63">
        <f t="shared" si="41"/>
        <v>34</v>
      </c>
      <c r="F371" s="72">
        <f>IFERROR(VLOOKUP(A371,PlanningCycleComplet!$C$20:$F$50,3,FALSE),0)+IFERROR(VLOOKUP(A371,PlanningCycleComplet!$I$20:$L$50,3,FALSE),0)+IFERROR(VLOOKUP(A371,PlanningCycleComplet!$O$20:$R$50,3,FALSE),0)+IFERROR(VLOOKUP(A371,PlanningCycleComplet!$U$20:$X$50,3,FALSE),0)</f>
        <v>0</v>
      </c>
      <c r="J371" s="64">
        <f t="shared" si="43"/>
        <v>34</v>
      </c>
      <c r="K371" s="65">
        <f t="shared" si="44"/>
        <v>0</v>
      </c>
    </row>
    <row r="372" spans="1:11" x14ac:dyDescent="0.25">
      <c r="A372" s="69">
        <f t="shared" si="42"/>
        <v>45890</v>
      </c>
      <c r="B372" s="63" t="str">
        <f>INDEX('Vacances scolaires'!$B$2:$D$10000,MATCH(A372,'Vacances scolaires'!$A$2:$A$10000,0),MATCH(PlanningCycleComplet!$CD$5,'Vacances scolaires'!$B$1:$D$1,0))</f>
        <v>V</v>
      </c>
      <c r="C372" s="63" t="str">
        <f t="shared" si="39"/>
        <v>N</v>
      </c>
      <c r="D372" s="63" t="str">
        <f t="shared" si="40"/>
        <v>V</v>
      </c>
      <c r="E372" s="63">
        <f t="shared" si="41"/>
        <v>34</v>
      </c>
      <c r="F372" s="72">
        <f>IFERROR(VLOOKUP(A372,PlanningCycleComplet!$C$20:$F$50,3,FALSE),0)+IFERROR(VLOOKUP(A372,PlanningCycleComplet!$I$20:$L$50,3,FALSE),0)+IFERROR(VLOOKUP(A372,PlanningCycleComplet!$O$20:$R$50,3,FALSE),0)+IFERROR(VLOOKUP(A372,PlanningCycleComplet!$U$20:$X$50,3,FALSE),0)</f>
        <v>0</v>
      </c>
      <c r="J372" s="64">
        <f t="shared" si="43"/>
        <v>34</v>
      </c>
      <c r="K372" s="65">
        <f t="shared" si="44"/>
        <v>0</v>
      </c>
    </row>
    <row r="373" spans="1:11" x14ac:dyDescent="0.25">
      <c r="A373" s="69">
        <f t="shared" si="42"/>
        <v>45891</v>
      </c>
      <c r="B373" s="63" t="str">
        <f>INDEX('Vacances scolaires'!$B$2:$D$10000,MATCH(A373,'Vacances scolaires'!$A$2:$A$10000,0),MATCH(PlanningCycleComplet!$CD$5,'Vacances scolaires'!$B$1:$D$1,0))</f>
        <v>V</v>
      </c>
      <c r="C373" s="63" t="str">
        <f t="shared" si="39"/>
        <v>N</v>
      </c>
      <c r="D373" s="63" t="str">
        <f t="shared" si="40"/>
        <v>V</v>
      </c>
      <c r="E373" s="63">
        <f t="shared" si="41"/>
        <v>34</v>
      </c>
      <c r="F373" s="72">
        <f>IFERROR(VLOOKUP(A373,PlanningCycleComplet!$C$20:$F$50,3,FALSE),0)+IFERROR(VLOOKUP(A373,PlanningCycleComplet!$I$20:$L$50,3,FALSE),0)+IFERROR(VLOOKUP(A373,PlanningCycleComplet!$O$20:$R$50,3,FALSE),0)+IFERROR(VLOOKUP(A373,PlanningCycleComplet!$U$20:$X$50,3,FALSE),0)</f>
        <v>0</v>
      </c>
      <c r="J373" s="64">
        <f t="shared" si="43"/>
        <v>34</v>
      </c>
      <c r="K373" s="65">
        <f t="shared" si="44"/>
        <v>0</v>
      </c>
    </row>
    <row r="374" spans="1:11" x14ac:dyDescent="0.25">
      <c r="A374" s="69">
        <f t="shared" si="42"/>
        <v>45892</v>
      </c>
      <c r="B374" s="63" t="str">
        <f>INDEX('Vacances scolaires'!$B$2:$D$10000,MATCH(A374,'Vacances scolaires'!$A$2:$A$10000,0),MATCH(PlanningCycleComplet!$CD$5,'Vacances scolaires'!$B$1:$D$1,0))</f>
        <v>V</v>
      </c>
      <c r="C374" s="63" t="str">
        <f t="shared" si="39"/>
        <v>N</v>
      </c>
      <c r="D374" s="63" t="str">
        <f t="shared" si="40"/>
        <v>V</v>
      </c>
      <c r="E374" s="63">
        <f t="shared" si="41"/>
        <v>34</v>
      </c>
      <c r="F374" s="72">
        <f>IFERROR(VLOOKUP(A374,PlanningCycleComplet!$C$20:$F$50,3,FALSE),0)+IFERROR(VLOOKUP(A374,PlanningCycleComplet!$I$20:$L$50,3,FALSE),0)+IFERROR(VLOOKUP(A374,PlanningCycleComplet!$O$20:$R$50,3,FALSE),0)+IFERROR(VLOOKUP(A374,PlanningCycleComplet!$U$20:$X$50,3,FALSE),0)</f>
        <v>0</v>
      </c>
      <c r="J374" s="64">
        <f t="shared" si="43"/>
        <v>34</v>
      </c>
      <c r="K374" s="65">
        <f t="shared" si="44"/>
        <v>0</v>
      </c>
    </row>
    <row r="375" spans="1:11" x14ac:dyDescent="0.25">
      <c r="A375" s="69">
        <f t="shared" si="42"/>
        <v>45893</v>
      </c>
      <c r="B375" s="63" t="str">
        <f>INDEX('Vacances scolaires'!$B$2:$D$10000,MATCH(A375,'Vacances scolaires'!$A$2:$A$10000,0),MATCH(PlanningCycleComplet!$CD$5,'Vacances scolaires'!$B$1:$D$1,0))</f>
        <v>V</v>
      </c>
      <c r="C375" s="63" t="str">
        <f t="shared" si="39"/>
        <v>N</v>
      </c>
      <c r="D375" s="63" t="str">
        <f t="shared" si="40"/>
        <v>V</v>
      </c>
      <c r="E375" s="63">
        <f t="shared" si="41"/>
        <v>34</v>
      </c>
      <c r="F375" s="72">
        <f>IFERROR(VLOOKUP(A375,PlanningCycleComplet!$C$20:$F$50,3,FALSE),0)+IFERROR(VLOOKUP(A375,PlanningCycleComplet!$I$20:$L$50,3,FALSE),0)+IFERROR(VLOOKUP(A375,PlanningCycleComplet!$O$20:$R$50,3,FALSE),0)+IFERROR(VLOOKUP(A375,PlanningCycleComplet!$U$20:$X$50,3,FALSE),0)</f>
        <v>0</v>
      </c>
      <c r="J375" s="64" t="str">
        <f t="shared" si="43"/>
        <v>34D</v>
      </c>
      <c r="K375" s="65">
        <f t="shared" si="44"/>
        <v>0</v>
      </c>
    </row>
    <row r="376" spans="1:11" x14ac:dyDescent="0.25">
      <c r="A376" s="69">
        <f t="shared" si="42"/>
        <v>45894</v>
      </c>
      <c r="B376" s="63" t="str">
        <f>INDEX('Vacances scolaires'!$B$2:$D$10000,MATCH(A376,'Vacances scolaires'!$A$2:$A$10000,0),MATCH(PlanningCycleComplet!$CD$5,'Vacances scolaires'!$B$1:$D$1,0))</f>
        <v>V</v>
      </c>
      <c r="C376" s="63" t="str">
        <f t="shared" si="39"/>
        <v>N</v>
      </c>
      <c r="D376" s="63" t="str">
        <f t="shared" si="40"/>
        <v>V</v>
      </c>
      <c r="E376" s="63">
        <f t="shared" si="41"/>
        <v>35</v>
      </c>
      <c r="F376" s="72">
        <f>IFERROR(VLOOKUP(A376,PlanningCycleComplet!$C$20:$F$50,3,FALSE),0)+IFERROR(VLOOKUP(A376,PlanningCycleComplet!$I$20:$L$50,3,FALSE),0)+IFERROR(VLOOKUP(A376,PlanningCycleComplet!$O$20:$R$50,3,FALSE),0)+IFERROR(VLOOKUP(A376,PlanningCycleComplet!$U$20:$X$50,3,FALSE),0)</f>
        <v>0</v>
      </c>
      <c r="J376" s="64">
        <f t="shared" si="43"/>
        <v>35</v>
      </c>
      <c r="K376" s="65">
        <f t="shared" si="44"/>
        <v>0</v>
      </c>
    </row>
    <row r="377" spans="1:11" x14ac:dyDescent="0.25">
      <c r="A377" s="69">
        <f t="shared" si="42"/>
        <v>45895</v>
      </c>
      <c r="B377" s="63" t="str">
        <f>INDEX('Vacances scolaires'!$B$2:$D$10000,MATCH(A377,'Vacances scolaires'!$A$2:$A$10000,0),MATCH(PlanningCycleComplet!$CD$5,'Vacances scolaires'!$B$1:$D$1,0))</f>
        <v>V</v>
      </c>
      <c r="C377" s="63" t="str">
        <f t="shared" si="39"/>
        <v>N</v>
      </c>
      <c r="D377" s="63" t="str">
        <f t="shared" si="40"/>
        <v>V</v>
      </c>
      <c r="E377" s="63">
        <f t="shared" si="41"/>
        <v>35</v>
      </c>
      <c r="F377" s="72">
        <f>IFERROR(VLOOKUP(A377,PlanningCycleComplet!$C$20:$F$50,3,FALSE),0)+IFERROR(VLOOKUP(A377,PlanningCycleComplet!$I$20:$L$50,3,FALSE),0)+IFERROR(VLOOKUP(A377,PlanningCycleComplet!$O$20:$R$50,3,FALSE),0)+IFERROR(VLOOKUP(A377,PlanningCycleComplet!$U$20:$X$50,3,FALSE),0)</f>
        <v>0</v>
      </c>
      <c r="J377" s="64">
        <f t="shared" si="43"/>
        <v>35</v>
      </c>
      <c r="K377" s="65">
        <f t="shared" si="44"/>
        <v>0</v>
      </c>
    </row>
    <row r="378" spans="1:11" x14ac:dyDescent="0.25">
      <c r="A378" s="69">
        <f t="shared" si="42"/>
        <v>45896</v>
      </c>
      <c r="B378" s="63" t="str">
        <f>INDEX('Vacances scolaires'!$B$2:$D$10000,MATCH(A378,'Vacances scolaires'!$A$2:$A$10000,0),MATCH(PlanningCycleComplet!$CD$5,'Vacances scolaires'!$B$1:$D$1,0))</f>
        <v>V</v>
      </c>
      <c r="C378" s="63" t="str">
        <f t="shared" si="39"/>
        <v>N</v>
      </c>
      <c r="D378" s="63" t="str">
        <f t="shared" si="40"/>
        <v>V</v>
      </c>
      <c r="E378" s="63">
        <f t="shared" si="41"/>
        <v>35</v>
      </c>
      <c r="F378" s="72">
        <f>IFERROR(VLOOKUP(A378,PlanningCycleComplet!$C$20:$F$50,3,FALSE),0)+IFERROR(VLOOKUP(A378,PlanningCycleComplet!$I$20:$L$50,3,FALSE),0)+IFERROR(VLOOKUP(A378,PlanningCycleComplet!$O$20:$R$50,3,FALSE),0)+IFERROR(VLOOKUP(A378,PlanningCycleComplet!$U$20:$X$50,3,FALSE),0)</f>
        <v>0</v>
      </c>
      <c r="J378" s="64">
        <f t="shared" si="43"/>
        <v>35</v>
      </c>
      <c r="K378" s="65">
        <f t="shared" si="44"/>
        <v>0</v>
      </c>
    </row>
    <row r="379" spans="1:11" x14ac:dyDescent="0.25">
      <c r="A379" s="69">
        <f t="shared" si="42"/>
        <v>45897</v>
      </c>
      <c r="B379" s="63" t="str">
        <f>INDEX('Vacances scolaires'!$B$2:$D$10000,MATCH(A379,'Vacances scolaires'!$A$2:$A$10000,0),MATCH(PlanningCycleComplet!$CD$5,'Vacances scolaires'!$B$1:$D$1,0))</f>
        <v>V</v>
      </c>
      <c r="C379" s="63" t="str">
        <f t="shared" si="39"/>
        <v>N</v>
      </c>
      <c r="D379" s="63" t="str">
        <f t="shared" si="40"/>
        <v>V</v>
      </c>
      <c r="E379" s="63">
        <f t="shared" si="41"/>
        <v>35</v>
      </c>
      <c r="F379" s="72">
        <f>IFERROR(VLOOKUP(A379,PlanningCycleComplet!$C$20:$F$50,3,FALSE),0)+IFERROR(VLOOKUP(A379,PlanningCycleComplet!$I$20:$L$50,3,FALSE),0)+IFERROR(VLOOKUP(A379,PlanningCycleComplet!$O$20:$R$50,3,FALSE),0)+IFERROR(VLOOKUP(A379,PlanningCycleComplet!$U$20:$X$50,3,FALSE),0)</f>
        <v>0</v>
      </c>
      <c r="J379" s="64">
        <f t="shared" si="43"/>
        <v>35</v>
      </c>
      <c r="K379" s="65">
        <f t="shared" si="44"/>
        <v>0</v>
      </c>
    </row>
    <row r="380" spans="1:11" x14ac:dyDescent="0.25">
      <c r="A380" s="69">
        <f t="shared" si="42"/>
        <v>45898</v>
      </c>
      <c r="B380" s="63" t="str">
        <f>INDEX('Vacances scolaires'!$B$2:$D$10000,MATCH(A380,'Vacances scolaires'!$A$2:$A$10000,0),MATCH(PlanningCycleComplet!$CD$5,'Vacances scolaires'!$B$1:$D$1,0))</f>
        <v>V</v>
      </c>
      <c r="C380" s="63" t="str">
        <f t="shared" si="39"/>
        <v>N</v>
      </c>
      <c r="D380" s="63" t="str">
        <f t="shared" si="40"/>
        <v>V</v>
      </c>
      <c r="E380" s="63">
        <f t="shared" si="41"/>
        <v>35</v>
      </c>
      <c r="F380" s="72">
        <f>IFERROR(VLOOKUP(A380,PlanningCycleComplet!$C$20:$F$50,3,FALSE),0)+IFERROR(VLOOKUP(A380,PlanningCycleComplet!$I$20:$L$50,3,FALSE),0)+IFERROR(VLOOKUP(A380,PlanningCycleComplet!$O$20:$R$50,3,FALSE),0)+IFERROR(VLOOKUP(A380,PlanningCycleComplet!$U$20:$X$50,3,FALSE),0)</f>
        <v>0</v>
      </c>
      <c r="J380" s="64">
        <f t="shared" si="43"/>
        <v>35</v>
      </c>
      <c r="K380" s="65">
        <f t="shared" si="44"/>
        <v>0</v>
      </c>
    </row>
    <row r="381" spans="1:11" x14ac:dyDescent="0.25">
      <c r="A381" s="69">
        <f t="shared" si="42"/>
        <v>45899</v>
      </c>
      <c r="B381" s="63" t="str">
        <f>INDEX('Vacances scolaires'!$B$2:$D$10000,MATCH(A381,'Vacances scolaires'!$A$2:$A$10000,0),MATCH(PlanningCycleComplet!$CD$5,'Vacances scolaires'!$B$1:$D$1,0))</f>
        <v>V</v>
      </c>
      <c r="C381" s="63" t="str">
        <f t="shared" si="39"/>
        <v>N</v>
      </c>
      <c r="D381" s="63" t="str">
        <f t="shared" si="40"/>
        <v>V</v>
      </c>
      <c r="E381" s="63">
        <f t="shared" si="41"/>
        <v>35</v>
      </c>
      <c r="F381" s="72">
        <f>IFERROR(VLOOKUP(A381,PlanningCycleComplet!$C$20:$F$50,3,FALSE),0)+IFERROR(VLOOKUP(A381,PlanningCycleComplet!$I$20:$L$50,3,FALSE),0)+IFERROR(VLOOKUP(A381,PlanningCycleComplet!$O$20:$R$50,3,FALSE),0)+IFERROR(VLOOKUP(A381,PlanningCycleComplet!$U$20:$X$50,3,FALSE),0)</f>
        <v>0</v>
      </c>
      <c r="J381" s="64">
        <f t="shared" si="43"/>
        <v>35</v>
      </c>
      <c r="K381" s="65">
        <f t="shared" si="44"/>
        <v>0</v>
      </c>
    </row>
    <row r="382" spans="1:11" x14ac:dyDescent="0.25">
      <c r="A382" s="69">
        <f t="shared" si="42"/>
        <v>45900</v>
      </c>
      <c r="B382" s="63" t="str">
        <f>INDEX('Vacances scolaires'!$B$2:$D$10000,MATCH(A382,'Vacances scolaires'!$A$2:$A$10000,0),MATCH(PlanningCycleComplet!$CD$5,'Vacances scolaires'!$B$1:$D$1,0))</f>
        <v>V</v>
      </c>
      <c r="C382" s="63" t="str">
        <f t="shared" si="39"/>
        <v>N</v>
      </c>
      <c r="D382" s="63" t="str">
        <f t="shared" si="40"/>
        <v>V</v>
      </c>
      <c r="E382" s="63">
        <f t="shared" si="41"/>
        <v>35</v>
      </c>
      <c r="F382" s="72">
        <f>IFERROR(VLOOKUP(A382,PlanningCycleComplet!$C$20:$F$50,3,FALSE),0)+IFERROR(VLOOKUP(A382,PlanningCycleComplet!$I$20:$L$50,3,FALSE),0)+IFERROR(VLOOKUP(A382,PlanningCycleComplet!$O$20:$R$50,3,FALSE),0)+IFERROR(VLOOKUP(A382,PlanningCycleComplet!$U$20:$X$50,3,FALSE),0)</f>
        <v>0</v>
      </c>
      <c r="J382" s="64" t="str">
        <f t="shared" si="43"/>
        <v>35D</v>
      </c>
      <c r="K382" s="65">
        <f t="shared" si="44"/>
        <v>0</v>
      </c>
    </row>
    <row r="383" spans="1:11" x14ac:dyDescent="0.25">
      <c r="A383" s="69">
        <f t="shared" si="42"/>
        <v>45901</v>
      </c>
      <c r="B383" s="63" t="str">
        <f>INDEX('Vacances scolaires'!$B$2:$D$10000,MATCH(A383,'Vacances scolaires'!$A$2:$A$10000,0),MATCH(PlanningCycleComplet!$CD$5,'Vacances scolaires'!$B$1:$D$1,0))</f>
        <v>N</v>
      </c>
      <c r="C383" s="63" t="str">
        <f t="shared" si="39"/>
        <v>N</v>
      </c>
      <c r="D383" s="63" t="str">
        <f t="shared" si="40"/>
        <v/>
      </c>
      <c r="E383" s="63">
        <f t="shared" si="41"/>
        <v>36</v>
      </c>
      <c r="F383" s="72">
        <f>IFERROR(VLOOKUP(A383,PlanningCycleComplet!$C$20:$F$50,3,FALSE),0)+IFERROR(VLOOKUP(A383,PlanningCycleComplet!$I$20:$L$50,3,FALSE),0)+IFERROR(VLOOKUP(A383,PlanningCycleComplet!$O$20:$R$50,3,FALSE),0)+IFERROR(VLOOKUP(A383,PlanningCycleComplet!$U$20:$X$50,3,FALSE),0)</f>
        <v>0</v>
      </c>
      <c r="J383" s="64">
        <f t="shared" si="43"/>
        <v>36</v>
      </c>
      <c r="K383" s="65">
        <f t="shared" si="44"/>
        <v>0</v>
      </c>
    </row>
    <row r="384" spans="1:11" x14ac:dyDescent="0.25">
      <c r="A384" s="69">
        <f t="shared" si="42"/>
        <v>45902</v>
      </c>
      <c r="B384" s="63" t="str">
        <f>INDEX('Vacances scolaires'!$B$2:$D$10000,MATCH(A384,'Vacances scolaires'!$A$2:$A$10000,0),MATCH(PlanningCycleComplet!$CD$5,'Vacances scolaires'!$B$1:$D$1,0))</f>
        <v>N</v>
      </c>
      <c r="C384" s="63" t="str">
        <f t="shared" si="39"/>
        <v>N</v>
      </c>
      <c r="D384" s="63" t="str">
        <f t="shared" si="40"/>
        <v/>
      </c>
      <c r="E384" s="63">
        <f t="shared" si="41"/>
        <v>36</v>
      </c>
      <c r="F384" s="72">
        <f>IFERROR(VLOOKUP(A384,PlanningCycleComplet!$C$20:$F$50,3,FALSE),0)+IFERROR(VLOOKUP(A384,PlanningCycleComplet!$I$20:$L$50,3,FALSE),0)+IFERROR(VLOOKUP(A384,PlanningCycleComplet!$O$20:$R$50,3,FALSE),0)+IFERROR(VLOOKUP(A384,PlanningCycleComplet!$U$20:$X$50,3,FALSE),0)</f>
        <v>0</v>
      </c>
      <c r="J384" s="64">
        <f t="shared" si="43"/>
        <v>36</v>
      </c>
      <c r="K384" s="65">
        <f t="shared" si="44"/>
        <v>0</v>
      </c>
    </row>
    <row r="385" spans="1:11" x14ac:dyDescent="0.25">
      <c r="A385" s="69">
        <f t="shared" si="42"/>
        <v>45903</v>
      </c>
      <c r="B385" s="63" t="str">
        <f>INDEX('Vacances scolaires'!$B$2:$D$10000,MATCH(A385,'Vacances scolaires'!$A$2:$A$10000,0),MATCH(PlanningCycleComplet!$CD$5,'Vacances scolaires'!$B$1:$D$1,0))</f>
        <v>N</v>
      </c>
      <c r="C385" s="63" t="str">
        <f t="shared" si="39"/>
        <v>N</v>
      </c>
      <c r="D385" s="63" t="str">
        <f t="shared" si="40"/>
        <v/>
      </c>
      <c r="E385" s="63">
        <f t="shared" si="41"/>
        <v>36</v>
      </c>
      <c r="F385" s="72">
        <f>IFERROR(VLOOKUP(A385,PlanningCycleComplet!$C$20:$F$50,3,FALSE),0)+IFERROR(VLOOKUP(A385,PlanningCycleComplet!$I$20:$L$50,3,FALSE),0)+IFERROR(VLOOKUP(A385,PlanningCycleComplet!$O$20:$R$50,3,FALSE),0)+IFERROR(VLOOKUP(A385,PlanningCycleComplet!$U$20:$X$50,3,FALSE),0)</f>
        <v>0</v>
      </c>
      <c r="J385" s="64">
        <f t="shared" si="43"/>
        <v>36</v>
      </c>
      <c r="K385" s="65">
        <f t="shared" si="44"/>
        <v>0</v>
      </c>
    </row>
    <row r="386" spans="1:11" x14ac:dyDescent="0.25">
      <c r="A386" s="69">
        <f t="shared" si="42"/>
        <v>45904</v>
      </c>
      <c r="B386" s="63" t="str">
        <f>INDEX('Vacances scolaires'!$B$2:$D$10000,MATCH(A386,'Vacances scolaires'!$A$2:$A$10000,0),MATCH(PlanningCycleComplet!$CD$5,'Vacances scolaires'!$B$1:$D$1,0))</f>
        <v>N</v>
      </c>
      <c r="C386" s="63" t="str">
        <f t="shared" si="39"/>
        <v>N</v>
      </c>
      <c r="D386" s="63" t="str">
        <f t="shared" si="40"/>
        <v/>
      </c>
      <c r="E386" s="63">
        <f t="shared" si="41"/>
        <v>36</v>
      </c>
      <c r="F386" s="72">
        <f>IFERROR(VLOOKUP(A386,PlanningCycleComplet!$C$20:$F$50,3,FALSE),0)+IFERROR(VLOOKUP(A386,PlanningCycleComplet!$I$20:$L$50,3,FALSE),0)+IFERROR(VLOOKUP(A386,PlanningCycleComplet!$O$20:$R$50,3,FALSE),0)+IFERROR(VLOOKUP(A386,PlanningCycleComplet!$U$20:$X$50,3,FALSE),0)</f>
        <v>0</v>
      </c>
      <c r="J386" s="64">
        <f t="shared" si="43"/>
        <v>36</v>
      </c>
      <c r="K386" s="65">
        <f t="shared" si="44"/>
        <v>0</v>
      </c>
    </row>
    <row r="387" spans="1:11" x14ac:dyDescent="0.25">
      <c r="A387" s="69">
        <f t="shared" si="42"/>
        <v>45905</v>
      </c>
      <c r="B387" s="63" t="str">
        <f>INDEX('Vacances scolaires'!$B$2:$D$10000,MATCH(A387,'Vacances scolaires'!$A$2:$A$10000,0),MATCH(PlanningCycleComplet!$CD$5,'Vacances scolaires'!$B$1:$D$1,0))</f>
        <v>N</v>
      </c>
      <c r="C387" s="63" t="str">
        <f t="shared" si="39"/>
        <v>N</v>
      </c>
      <c r="D387" s="63" t="str">
        <f t="shared" si="40"/>
        <v/>
      </c>
      <c r="E387" s="63">
        <f t="shared" si="41"/>
        <v>36</v>
      </c>
      <c r="F387" s="72">
        <f>IFERROR(VLOOKUP(A387,PlanningCycleComplet!$C$20:$F$50,3,FALSE),0)+IFERROR(VLOOKUP(A387,PlanningCycleComplet!$I$20:$L$50,3,FALSE),0)+IFERROR(VLOOKUP(A387,PlanningCycleComplet!$O$20:$R$50,3,FALSE),0)+IFERROR(VLOOKUP(A387,PlanningCycleComplet!$U$20:$X$50,3,FALSE),0)</f>
        <v>0</v>
      </c>
      <c r="J387" s="64">
        <f t="shared" si="43"/>
        <v>36</v>
      </c>
      <c r="K387" s="65">
        <f t="shared" si="44"/>
        <v>0</v>
      </c>
    </row>
    <row r="388" spans="1:11" x14ac:dyDescent="0.25">
      <c r="A388" s="69">
        <f t="shared" si="42"/>
        <v>45906</v>
      </c>
      <c r="B388" s="63" t="str">
        <f>INDEX('Vacances scolaires'!$B$2:$D$10000,MATCH(A388,'Vacances scolaires'!$A$2:$A$10000,0),MATCH(PlanningCycleComplet!$CD$5,'Vacances scolaires'!$B$1:$D$1,0))</f>
        <v>N</v>
      </c>
      <c r="C388" s="63" t="str">
        <f t="shared" si="39"/>
        <v>N</v>
      </c>
      <c r="D388" s="63" t="str">
        <f t="shared" si="40"/>
        <v/>
      </c>
      <c r="E388" s="63">
        <f t="shared" si="41"/>
        <v>36</v>
      </c>
      <c r="F388" s="72">
        <f>IFERROR(VLOOKUP(A388,PlanningCycleComplet!$C$20:$F$50,3,FALSE),0)+IFERROR(VLOOKUP(A388,PlanningCycleComplet!$I$20:$L$50,3,FALSE),0)+IFERROR(VLOOKUP(A388,PlanningCycleComplet!$O$20:$R$50,3,FALSE),0)+IFERROR(VLOOKUP(A388,PlanningCycleComplet!$U$20:$X$50,3,FALSE),0)</f>
        <v>0</v>
      </c>
      <c r="J388" s="64">
        <f t="shared" si="43"/>
        <v>36</v>
      </c>
      <c r="K388" s="65">
        <f t="shared" si="44"/>
        <v>0</v>
      </c>
    </row>
    <row r="389" spans="1:11" x14ac:dyDescent="0.25">
      <c r="A389" s="69">
        <f t="shared" si="42"/>
        <v>45907</v>
      </c>
      <c r="B389" s="63" t="str">
        <f>INDEX('Vacances scolaires'!$B$2:$D$10000,MATCH(A389,'Vacances scolaires'!$A$2:$A$10000,0),MATCH(PlanningCycleComplet!$CD$5,'Vacances scolaires'!$B$1:$D$1,0))</f>
        <v>N</v>
      </c>
      <c r="C389" s="63" t="str">
        <f t="shared" si="39"/>
        <v>N</v>
      </c>
      <c r="D389" s="63" t="str">
        <f t="shared" si="40"/>
        <v/>
      </c>
      <c r="E389" s="63">
        <f t="shared" si="41"/>
        <v>36</v>
      </c>
      <c r="F389" s="72">
        <f>IFERROR(VLOOKUP(A389,PlanningCycleComplet!$C$20:$F$50,3,FALSE),0)+IFERROR(VLOOKUP(A389,PlanningCycleComplet!$I$20:$L$50,3,FALSE),0)+IFERROR(VLOOKUP(A389,PlanningCycleComplet!$O$20:$R$50,3,FALSE),0)+IFERROR(VLOOKUP(A389,PlanningCycleComplet!$U$20:$X$50,3,FALSE),0)</f>
        <v>0</v>
      </c>
      <c r="J389" s="64" t="str">
        <f t="shared" si="43"/>
        <v>36D</v>
      </c>
      <c r="K389" s="65">
        <f t="shared" si="44"/>
        <v>0</v>
      </c>
    </row>
    <row r="390" spans="1:11" x14ac:dyDescent="0.25">
      <c r="A390" s="69">
        <f t="shared" si="42"/>
        <v>45908</v>
      </c>
      <c r="B390" s="63" t="str">
        <f>INDEX('Vacances scolaires'!$B$2:$D$10000,MATCH(A390,'Vacances scolaires'!$A$2:$A$10000,0),MATCH(PlanningCycleComplet!$CD$5,'Vacances scolaires'!$B$1:$D$1,0))</f>
        <v>N</v>
      </c>
      <c r="C390" s="63" t="str">
        <f t="shared" si="39"/>
        <v>N</v>
      </c>
      <c r="D390" s="63" t="str">
        <f t="shared" si="40"/>
        <v/>
      </c>
      <c r="E390" s="63">
        <f t="shared" si="41"/>
        <v>37</v>
      </c>
      <c r="F390" s="72">
        <f>IFERROR(VLOOKUP(A390,PlanningCycleComplet!$C$20:$F$50,3,FALSE),0)+IFERROR(VLOOKUP(A390,PlanningCycleComplet!$I$20:$L$50,3,FALSE),0)+IFERROR(VLOOKUP(A390,PlanningCycleComplet!$O$20:$R$50,3,FALSE),0)+IFERROR(VLOOKUP(A390,PlanningCycleComplet!$U$20:$X$50,3,FALSE),0)</f>
        <v>0</v>
      </c>
      <c r="J390" s="64">
        <f t="shared" si="43"/>
        <v>37</v>
      </c>
      <c r="K390" s="65">
        <f t="shared" si="44"/>
        <v>0</v>
      </c>
    </row>
    <row r="391" spans="1:11" x14ac:dyDescent="0.25">
      <c r="A391" s="69">
        <f t="shared" si="42"/>
        <v>45909</v>
      </c>
      <c r="B391" s="63" t="str">
        <f>INDEX('Vacances scolaires'!$B$2:$D$10000,MATCH(A391,'Vacances scolaires'!$A$2:$A$10000,0),MATCH(PlanningCycleComplet!$CD$5,'Vacances scolaires'!$B$1:$D$1,0))</f>
        <v>N</v>
      </c>
      <c r="C391" s="63" t="str">
        <f t="shared" si="39"/>
        <v>N</v>
      </c>
      <c r="D391" s="63" t="str">
        <f t="shared" si="40"/>
        <v/>
      </c>
      <c r="E391" s="63">
        <f t="shared" si="41"/>
        <v>37</v>
      </c>
      <c r="F391" s="72">
        <f>IFERROR(VLOOKUP(A391,PlanningCycleComplet!$C$20:$F$50,3,FALSE),0)+IFERROR(VLOOKUP(A391,PlanningCycleComplet!$I$20:$L$50,3,FALSE),0)+IFERROR(VLOOKUP(A391,PlanningCycleComplet!$O$20:$R$50,3,FALSE),0)+IFERROR(VLOOKUP(A391,PlanningCycleComplet!$U$20:$X$50,3,FALSE),0)</f>
        <v>0</v>
      </c>
      <c r="J391" s="64">
        <f t="shared" si="43"/>
        <v>37</v>
      </c>
      <c r="K391" s="65">
        <f t="shared" si="44"/>
        <v>0</v>
      </c>
    </row>
    <row r="392" spans="1:11" x14ac:dyDescent="0.25">
      <c r="A392" s="69">
        <f t="shared" si="42"/>
        <v>45910</v>
      </c>
      <c r="B392" s="63" t="str">
        <f>INDEX('Vacances scolaires'!$B$2:$D$10000,MATCH(A392,'Vacances scolaires'!$A$2:$A$10000,0),MATCH(PlanningCycleComplet!$CD$5,'Vacances scolaires'!$B$1:$D$1,0))</f>
        <v>N</v>
      </c>
      <c r="C392" s="63" t="str">
        <f t="shared" si="39"/>
        <v>N</v>
      </c>
      <c r="D392" s="63" t="str">
        <f t="shared" si="40"/>
        <v/>
      </c>
      <c r="E392" s="63">
        <f t="shared" si="41"/>
        <v>37</v>
      </c>
      <c r="F392" s="72">
        <f>IFERROR(VLOOKUP(A392,PlanningCycleComplet!$C$20:$F$50,3,FALSE),0)+IFERROR(VLOOKUP(A392,PlanningCycleComplet!$I$20:$L$50,3,FALSE),0)+IFERROR(VLOOKUP(A392,PlanningCycleComplet!$O$20:$R$50,3,FALSE),0)+IFERROR(VLOOKUP(A392,PlanningCycleComplet!$U$20:$X$50,3,FALSE),0)</f>
        <v>0</v>
      </c>
      <c r="J392" s="64">
        <f t="shared" si="43"/>
        <v>37</v>
      </c>
      <c r="K392" s="65">
        <f t="shared" si="44"/>
        <v>0</v>
      </c>
    </row>
    <row r="393" spans="1:11" x14ac:dyDescent="0.25">
      <c r="A393" s="69">
        <f t="shared" si="42"/>
        <v>45911</v>
      </c>
      <c r="B393" s="63" t="str">
        <f>INDEX('Vacances scolaires'!$B$2:$D$10000,MATCH(A393,'Vacances scolaires'!$A$2:$A$10000,0),MATCH(PlanningCycleComplet!$CD$5,'Vacances scolaires'!$B$1:$D$1,0))</f>
        <v>N</v>
      </c>
      <c r="C393" s="63" t="str">
        <f t="shared" si="39"/>
        <v>N</v>
      </c>
      <c r="D393" s="63" t="str">
        <f t="shared" si="40"/>
        <v/>
      </c>
      <c r="E393" s="63">
        <f t="shared" si="41"/>
        <v>37</v>
      </c>
      <c r="F393" s="72">
        <f>IFERROR(VLOOKUP(A393,PlanningCycleComplet!$C$20:$F$50,3,FALSE),0)+IFERROR(VLOOKUP(A393,PlanningCycleComplet!$I$20:$L$50,3,FALSE),0)+IFERROR(VLOOKUP(A393,PlanningCycleComplet!$O$20:$R$50,3,FALSE),0)+IFERROR(VLOOKUP(A393,PlanningCycleComplet!$U$20:$X$50,3,FALSE),0)</f>
        <v>0</v>
      </c>
      <c r="J393" s="64">
        <f t="shared" si="43"/>
        <v>37</v>
      </c>
      <c r="K393" s="65">
        <f t="shared" si="44"/>
        <v>0</v>
      </c>
    </row>
    <row r="394" spans="1:11" x14ac:dyDescent="0.25">
      <c r="A394" s="69">
        <f t="shared" si="42"/>
        <v>45912</v>
      </c>
      <c r="B394" s="63" t="str">
        <f>INDEX('Vacances scolaires'!$B$2:$D$10000,MATCH(A394,'Vacances scolaires'!$A$2:$A$10000,0),MATCH(PlanningCycleComplet!$CD$5,'Vacances scolaires'!$B$1:$D$1,0))</f>
        <v>N</v>
      </c>
      <c r="C394" s="63" t="str">
        <f t="shared" si="39"/>
        <v>N</v>
      </c>
      <c r="D394" s="63" t="str">
        <f t="shared" si="40"/>
        <v/>
      </c>
      <c r="E394" s="63">
        <f t="shared" si="41"/>
        <v>37</v>
      </c>
      <c r="F394" s="72">
        <f>IFERROR(VLOOKUP(A394,PlanningCycleComplet!$C$20:$F$50,3,FALSE),0)+IFERROR(VLOOKUP(A394,PlanningCycleComplet!$I$20:$L$50,3,FALSE),0)+IFERROR(VLOOKUP(A394,PlanningCycleComplet!$O$20:$R$50,3,FALSE),0)+IFERROR(VLOOKUP(A394,PlanningCycleComplet!$U$20:$X$50,3,FALSE),0)</f>
        <v>0</v>
      </c>
      <c r="J394" s="64">
        <f t="shared" si="43"/>
        <v>37</v>
      </c>
      <c r="K394" s="65">
        <f t="shared" si="44"/>
        <v>0</v>
      </c>
    </row>
    <row r="395" spans="1:11" x14ac:dyDescent="0.25">
      <c r="A395" s="69">
        <f t="shared" si="42"/>
        <v>45913</v>
      </c>
      <c r="B395" s="63" t="str">
        <f>INDEX('Vacances scolaires'!$B$2:$D$10000,MATCH(A395,'Vacances scolaires'!$A$2:$A$10000,0),MATCH(PlanningCycleComplet!$CD$5,'Vacances scolaires'!$B$1:$D$1,0))</f>
        <v>N</v>
      </c>
      <c r="C395" s="63" t="str">
        <f t="shared" si="39"/>
        <v>N</v>
      </c>
      <c r="D395" s="63" t="str">
        <f t="shared" si="40"/>
        <v/>
      </c>
      <c r="E395" s="63">
        <f t="shared" si="41"/>
        <v>37</v>
      </c>
      <c r="F395" s="72">
        <f>IFERROR(VLOOKUP(A395,PlanningCycleComplet!$C$20:$F$50,3,FALSE),0)+IFERROR(VLOOKUP(A395,PlanningCycleComplet!$I$20:$L$50,3,FALSE),0)+IFERROR(VLOOKUP(A395,PlanningCycleComplet!$O$20:$R$50,3,FALSE),0)+IFERROR(VLOOKUP(A395,PlanningCycleComplet!$U$20:$X$50,3,FALSE),0)</f>
        <v>0</v>
      </c>
      <c r="J395" s="64">
        <f t="shared" si="43"/>
        <v>37</v>
      </c>
      <c r="K395" s="65">
        <f t="shared" si="44"/>
        <v>0</v>
      </c>
    </row>
    <row r="396" spans="1:11" x14ac:dyDescent="0.25">
      <c r="A396" s="69">
        <f t="shared" si="42"/>
        <v>45914</v>
      </c>
      <c r="B396" s="63" t="str">
        <f>INDEX('Vacances scolaires'!$B$2:$D$10000,MATCH(A396,'Vacances scolaires'!$A$2:$A$10000,0),MATCH(PlanningCycleComplet!$CD$5,'Vacances scolaires'!$B$1:$D$1,0))</f>
        <v>N</v>
      </c>
      <c r="C396" s="63" t="str">
        <f t="shared" si="39"/>
        <v>N</v>
      </c>
      <c r="D396" s="63" t="str">
        <f t="shared" si="40"/>
        <v/>
      </c>
      <c r="E396" s="63">
        <f t="shared" si="41"/>
        <v>37</v>
      </c>
      <c r="F396" s="72">
        <f>IFERROR(VLOOKUP(A396,PlanningCycleComplet!$C$20:$F$50,3,FALSE),0)+IFERROR(VLOOKUP(A396,PlanningCycleComplet!$I$20:$L$50,3,FALSE),0)+IFERROR(VLOOKUP(A396,PlanningCycleComplet!$O$20:$R$50,3,FALSE),0)+IFERROR(VLOOKUP(A396,PlanningCycleComplet!$U$20:$X$50,3,FALSE),0)</f>
        <v>0</v>
      </c>
      <c r="J396" s="64" t="str">
        <f t="shared" si="43"/>
        <v>37D</v>
      </c>
      <c r="K396" s="65">
        <f t="shared" si="44"/>
        <v>0</v>
      </c>
    </row>
    <row r="397" spans="1:11" x14ac:dyDescent="0.25">
      <c r="A397" s="69">
        <f t="shared" si="42"/>
        <v>45915</v>
      </c>
      <c r="B397" s="63" t="str">
        <f>INDEX('Vacances scolaires'!$B$2:$D$10000,MATCH(A397,'Vacances scolaires'!$A$2:$A$10000,0),MATCH(PlanningCycleComplet!$CD$5,'Vacances scolaires'!$B$1:$D$1,0))</f>
        <v>N</v>
      </c>
      <c r="C397" s="63" t="str">
        <f t="shared" si="39"/>
        <v>N</v>
      </c>
      <c r="D397" s="63" t="str">
        <f t="shared" si="40"/>
        <v/>
      </c>
      <c r="E397" s="63">
        <f t="shared" si="41"/>
        <v>38</v>
      </c>
      <c r="F397" s="72">
        <f>IFERROR(VLOOKUP(A397,PlanningCycleComplet!$C$20:$F$50,3,FALSE),0)+IFERROR(VLOOKUP(A397,PlanningCycleComplet!$I$20:$L$50,3,FALSE),0)+IFERROR(VLOOKUP(A397,PlanningCycleComplet!$O$20:$R$50,3,FALSE),0)+IFERROR(VLOOKUP(A397,PlanningCycleComplet!$U$20:$X$50,3,FALSE),0)</f>
        <v>0</v>
      </c>
      <c r="J397" s="64">
        <f t="shared" si="43"/>
        <v>38</v>
      </c>
      <c r="K397" s="65">
        <f t="shared" si="44"/>
        <v>0</v>
      </c>
    </row>
    <row r="398" spans="1:11" x14ac:dyDescent="0.25">
      <c r="A398" s="69">
        <f t="shared" si="42"/>
        <v>45916</v>
      </c>
      <c r="B398" s="63" t="str">
        <f>INDEX('Vacances scolaires'!$B$2:$D$10000,MATCH(A398,'Vacances scolaires'!$A$2:$A$10000,0),MATCH(PlanningCycleComplet!$CD$5,'Vacances scolaires'!$B$1:$D$1,0))</f>
        <v>N</v>
      </c>
      <c r="C398" s="63" t="str">
        <f t="shared" si="39"/>
        <v>N</v>
      </c>
      <c r="D398" s="63" t="str">
        <f t="shared" si="40"/>
        <v/>
      </c>
      <c r="E398" s="63">
        <f t="shared" si="41"/>
        <v>38</v>
      </c>
      <c r="F398" s="72">
        <f>IFERROR(VLOOKUP(A398,PlanningCycleComplet!$C$20:$F$50,3,FALSE),0)+IFERROR(VLOOKUP(A398,PlanningCycleComplet!$I$20:$L$50,3,FALSE),0)+IFERROR(VLOOKUP(A398,PlanningCycleComplet!$O$20:$R$50,3,FALSE),0)+IFERROR(VLOOKUP(A398,PlanningCycleComplet!$U$20:$X$50,3,FALSE),0)</f>
        <v>0</v>
      </c>
      <c r="J398" s="64">
        <f t="shared" si="43"/>
        <v>38</v>
      </c>
      <c r="K398" s="65">
        <f t="shared" si="44"/>
        <v>0</v>
      </c>
    </row>
    <row r="399" spans="1:11" x14ac:dyDescent="0.25">
      <c r="A399" s="69">
        <f t="shared" si="42"/>
        <v>45917</v>
      </c>
      <c r="B399" s="63" t="str">
        <f>INDEX('Vacances scolaires'!$B$2:$D$10000,MATCH(A399,'Vacances scolaires'!$A$2:$A$10000,0),MATCH(PlanningCycleComplet!$CD$5,'Vacances scolaires'!$B$1:$D$1,0))</f>
        <v>N</v>
      </c>
      <c r="C399" s="63" t="str">
        <f t="shared" si="39"/>
        <v>N</v>
      </c>
      <c r="D399" s="63" t="str">
        <f t="shared" si="40"/>
        <v/>
      </c>
      <c r="E399" s="63">
        <f t="shared" si="41"/>
        <v>38</v>
      </c>
      <c r="F399" s="72">
        <f>IFERROR(VLOOKUP(A399,PlanningCycleComplet!$C$20:$F$50,3,FALSE),0)+IFERROR(VLOOKUP(A399,PlanningCycleComplet!$I$20:$L$50,3,FALSE),0)+IFERROR(VLOOKUP(A399,PlanningCycleComplet!$O$20:$R$50,3,FALSE),0)+IFERROR(VLOOKUP(A399,PlanningCycleComplet!$U$20:$X$50,3,FALSE),0)</f>
        <v>0</v>
      </c>
      <c r="J399" s="64">
        <f t="shared" si="43"/>
        <v>38</v>
      </c>
      <c r="K399" s="65">
        <f t="shared" si="44"/>
        <v>0</v>
      </c>
    </row>
    <row r="400" spans="1:11" x14ac:dyDescent="0.25">
      <c r="A400" s="69">
        <f t="shared" si="42"/>
        <v>45918</v>
      </c>
      <c r="B400" s="63" t="str">
        <f>INDEX('Vacances scolaires'!$B$2:$D$10000,MATCH(A400,'Vacances scolaires'!$A$2:$A$10000,0),MATCH(PlanningCycleComplet!$CD$5,'Vacances scolaires'!$B$1:$D$1,0))</f>
        <v>N</v>
      </c>
      <c r="C400" s="63" t="str">
        <f t="shared" si="39"/>
        <v>N</v>
      </c>
      <c r="D400" s="63" t="str">
        <f t="shared" si="40"/>
        <v/>
      </c>
      <c r="E400" s="63">
        <f t="shared" si="41"/>
        <v>38</v>
      </c>
      <c r="F400" s="72">
        <f>IFERROR(VLOOKUP(A400,PlanningCycleComplet!$C$20:$F$50,3,FALSE),0)+IFERROR(VLOOKUP(A400,PlanningCycleComplet!$I$20:$L$50,3,FALSE),0)+IFERROR(VLOOKUP(A400,PlanningCycleComplet!$O$20:$R$50,3,FALSE),0)+IFERROR(VLOOKUP(A400,PlanningCycleComplet!$U$20:$X$50,3,FALSE),0)</f>
        <v>0</v>
      </c>
      <c r="J400" s="64">
        <f t="shared" si="43"/>
        <v>38</v>
      </c>
      <c r="K400" s="65">
        <f t="shared" si="44"/>
        <v>0</v>
      </c>
    </row>
    <row r="401" spans="1:11" x14ac:dyDescent="0.25">
      <c r="A401" s="69">
        <f t="shared" si="42"/>
        <v>45919</v>
      </c>
      <c r="B401" s="63" t="str">
        <f>INDEX('Vacances scolaires'!$B$2:$D$10000,MATCH(A401,'Vacances scolaires'!$A$2:$A$10000,0),MATCH(PlanningCycleComplet!$CD$5,'Vacances scolaires'!$B$1:$D$1,0))</f>
        <v>N</v>
      </c>
      <c r="C401" s="63" t="str">
        <f t="shared" si="39"/>
        <v>N</v>
      </c>
      <c r="D401" s="63" t="str">
        <f t="shared" si="40"/>
        <v/>
      </c>
      <c r="E401" s="63">
        <f t="shared" si="41"/>
        <v>38</v>
      </c>
      <c r="F401" s="72">
        <f>IFERROR(VLOOKUP(A401,PlanningCycleComplet!$C$20:$F$50,3,FALSE),0)+IFERROR(VLOOKUP(A401,PlanningCycleComplet!$I$20:$L$50,3,FALSE),0)+IFERROR(VLOOKUP(A401,PlanningCycleComplet!$O$20:$R$50,3,FALSE),0)+IFERROR(VLOOKUP(A401,PlanningCycleComplet!$U$20:$X$50,3,FALSE),0)</f>
        <v>0</v>
      </c>
      <c r="J401" s="64">
        <f t="shared" si="43"/>
        <v>38</v>
      </c>
      <c r="K401" s="65">
        <f t="shared" si="44"/>
        <v>0</v>
      </c>
    </row>
    <row r="402" spans="1:11" x14ac:dyDescent="0.25">
      <c r="A402" s="69">
        <f t="shared" si="42"/>
        <v>45920</v>
      </c>
      <c r="B402" s="63" t="str">
        <f>INDEX('Vacances scolaires'!$B$2:$D$10000,MATCH(A402,'Vacances scolaires'!$A$2:$A$10000,0),MATCH(PlanningCycleComplet!$CD$5,'Vacances scolaires'!$B$1:$D$1,0))</f>
        <v>N</v>
      </c>
      <c r="C402" s="63" t="str">
        <f t="shared" si="39"/>
        <v>N</v>
      </c>
      <c r="D402" s="63" t="str">
        <f t="shared" si="40"/>
        <v/>
      </c>
      <c r="E402" s="63">
        <f t="shared" si="41"/>
        <v>38</v>
      </c>
      <c r="F402" s="72">
        <f>IFERROR(VLOOKUP(A402,PlanningCycleComplet!$C$20:$F$50,3,FALSE),0)+IFERROR(VLOOKUP(A402,PlanningCycleComplet!$I$20:$L$50,3,FALSE),0)+IFERROR(VLOOKUP(A402,PlanningCycleComplet!$O$20:$R$50,3,FALSE),0)+IFERROR(VLOOKUP(A402,PlanningCycleComplet!$U$20:$X$50,3,FALSE),0)</f>
        <v>0</v>
      </c>
      <c r="J402" s="64">
        <f t="shared" si="43"/>
        <v>38</v>
      </c>
      <c r="K402" s="65">
        <f t="shared" si="44"/>
        <v>0</v>
      </c>
    </row>
    <row r="403" spans="1:11" x14ac:dyDescent="0.25">
      <c r="A403" s="69">
        <f t="shared" si="42"/>
        <v>45921</v>
      </c>
      <c r="B403" s="63" t="str">
        <f>INDEX('Vacances scolaires'!$B$2:$D$10000,MATCH(A403,'Vacances scolaires'!$A$2:$A$10000,0),MATCH(PlanningCycleComplet!$CD$5,'Vacances scolaires'!$B$1:$D$1,0))</f>
        <v>N</v>
      </c>
      <c r="C403" s="63" t="str">
        <f t="shared" ref="C403:C416" si="45">IFERROR(VLOOKUP(A403,$H$8:$I$22,2,FALSE),"N")</f>
        <v>N</v>
      </c>
      <c r="D403" s="63" t="str">
        <f t="shared" ref="D403:D416" si="46">IF(C403="F","F",IF(B403="V","V",""))</f>
        <v/>
      </c>
      <c r="E403" s="63">
        <f t="shared" ref="E403:E416" si="47">WEEKNUM(A403,2)</f>
        <v>38</v>
      </c>
      <c r="F403" s="72">
        <f>IFERROR(VLOOKUP(A403,PlanningCycleComplet!$C$20:$F$50,3,FALSE),0)+IFERROR(VLOOKUP(A403,PlanningCycleComplet!$I$20:$L$50,3,FALSE),0)+IFERROR(VLOOKUP(A403,PlanningCycleComplet!$O$20:$R$50,3,FALSE),0)+IFERROR(VLOOKUP(A403,PlanningCycleComplet!$U$20:$X$50,3,FALSE),0)</f>
        <v>0</v>
      </c>
      <c r="J403" s="64" t="str">
        <f t="shared" si="43"/>
        <v>38D</v>
      </c>
      <c r="K403" s="65">
        <f t="shared" si="44"/>
        <v>0</v>
      </c>
    </row>
    <row r="404" spans="1:11" x14ac:dyDescent="0.25">
      <c r="A404" s="69">
        <f t="shared" ref="A404:A416" si="48">A403+1</f>
        <v>45922</v>
      </c>
      <c r="B404" s="63" t="str">
        <f>INDEX('Vacances scolaires'!$B$2:$D$10000,MATCH(A404,'Vacances scolaires'!$A$2:$A$10000,0),MATCH(PlanningCycleComplet!$CD$5,'Vacances scolaires'!$B$1:$D$1,0))</f>
        <v>N</v>
      </c>
      <c r="C404" s="63" t="str">
        <f t="shared" si="45"/>
        <v>N</v>
      </c>
      <c r="D404" s="63" t="str">
        <f t="shared" si="46"/>
        <v/>
      </c>
      <c r="E404" s="63">
        <f t="shared" si="47"/>
        <v>39</v>
      </c>
      <c r="F404" s="72">
        <f>IFERROR(VLOOKUP(A404,PlanningCycleComplet!$C$20:$F$50,3,FALSE),0)+IFERROR(VLOOKUP(A404,PlanningCycleComplet!$I$20:$L$50,3,FALSE),0)+IFERROR(VLOOKUP(A404,PlanningCycleComplet!$O$20:$R$50,3,FALSE),0)+IFERROR(VLOOKUP(A404,PlanningCycleComplet!$U$20:$X$50,3,FALSE),0)</f>
        <v>0</v>
      </c>
      <c r="J404" s="64">
        <f t="shared" si="43"/>
        <v>39</v>
      </c>
      <c r="K404" s="65">
        <f t="shared" si="44"/>
        <v>0</v>
      </c>
    </row>
    <row r="405" spans="1:11" x14ac:dyDescent="0.25">
      <c r="A405" s="69">
        <f t="shared" si="48"/>
        <v>45923</v>
      </c>
      <c r="B405" s="63" t="str">
        <f>INDEX('Vacances scolaires'!$B$2:$D$10000,MATCH(A405,'Vacances scolaires'!$A$2:$A$10000,0),MATCH(PlanningCycleComplet!$CD$5,'Vacances scolaires'!$B$1:$D$1,0))</f>
        <v>N</v>
      </c>
      <c r="C405" s="63" t="str">
        <f t="shared" si="45"/>
        <v>N</v>
      </c>
      <c r="D405" s="63" t="str">
        <f t="shared" si="46"/>
        <v/>
      </c>
      <c r="E405" s="63">
        <f t="shared" si="47"/>
        <v>39</v>
      </c>
      <c r="F405" s="72">
        <f>IFERROR(VLOOKUP(A405,PlanningCycleComplet!$C$20:$F$50,3,FALSE),0)+IFERROR(VLOOKUP(A405,PlanningCycleComplet!$I$20:$L$50,3,FALSE),0)+IFERROR(VLOOKUP(A405,PlanningCycleComplet!$O$20:$R$50,3,FALSE),0)+IFERROR(VLOOKUP(A405,PlanningCycleComplet!$U$20:$X$50,3,FALSE),0)</f>
        <v>0</v>
      </c>
      <c r="J405" s="64">
        <f t="shared" si="43"/>
        <v>39</v>
      </c>
      <c r="K405" s="65">
        <f t="shared" si="44"/>
        <v>0</v>
      </c>
    </row>
    <row r="406" spans="1:11" x14ac:dyDescent="0.25">
      <c r="A406" s="69">
        <f t="shared" si="48"/>
        <v>45924</v>
      </c>
      <c r="B406" s="63" t="str">
        <f>INDEX('Vacances scolaires'!$B$2:$D$10000,MATCH(A406,'Vacances scolaires'!$A$2:$A$10000,0),MATCH(PlanningCycleComplet!$CD$5,'Vacances scolaires'!$B$1:$D$1,0))</f>
        <v>N</v>
      </c>
      <c r="C406" s="63" t="str">
        <f t="shared" si="45"/>
        <v>N</v>
      </c>
      <c r="D406" s="63" t="str">
        <f t="shared" si="46"/>
        <v/>
      </c>
      <c r="E406" s="63">
        <f t="shared" si="47"/>
        <v>39</v>
      </c>
      <c r="F406" s="72">
        <f>IFERROR(VLOOKUP(A406,PlanningCycleComplet!$C$20:$F$50,3,FALSE),0)+IFERROR(VLOOKUP(A406,PlanningCycleComplet!$I$20:$L$50,3,FALSE),0)+IFERROR(VLOOKUP(A406,PlanningCycleComplet!$O$20:$R$50,3,FALSE),0)+IFERROR(VLOOKUP(A406,PlanningCycleComplet!$U$20:$X$50,3,FALSE),0)</f>
        <v>0</v>
      </c>
      <c r="J406" s="64">
        <f t="shared" si="43"/>
        <v>39</v>
      </c>
      <c r="K406" s="65">
        <f t="shared" si="44"/>
        <v>0</v>
      </c>
    </row>
    <row r="407" spans="1:11" x14ac:dyDescent="0.25">
      <c r="A407" s="69">
        <f t="shared" si="48"/>
        <v>45925</v>
      </c>
      <c r="B407" s="63" t="str">
        <f>INDEX('Vacances scolaires'!$B$2:$D$10000,MATCH(A407,'Vacances scolaires'!$A$2:$A$10000,0),MATCH(PlanningCycleComplet!$CD$5,'Vacances scolaires'!$B$1:$D$1,0))</f>
        <v>N</v>
      </c>
      <c r="C407" s="63" t="str">
        <f t="shared" si="45"/>
        <v>N</v>
      </c>
      <c r="D407" s="63" t="str">
        <f t="shared" si="46"/>
        <v/>
      </c>
      <c r="E407" s="63">
        <f t="shared" si="47"/>
        <v>39</v>
      </c>
      <c r="F407" s="72">
        <f>IFERROR(VLOOKUP(A407,PlanningCycleComplet!$C$20:$F$50,3,FALSE),0)+IFERROR(VLOOKUP(A407,PlanningCycleComplet!$I$20:$L$50,3,FALSE),0)+IFERROR(VLOOKUP(A407,PlanningCycleComplet!$O$20:$R$50,3,FALSE),0)+IFERROR(VLOOKUP(A407,PlanningCycleComplet!$U$20:$X$50,3,FALSE),0)</f>
        <v>0</v>
      </c>
      <c r="J407" s="64">
        <f t="shared" si="43"/>
        <v>39</v>
      </c>
      <c r="K407" s="65">
        <f t="shared" si="44"/>
        <v>0</v>
      </c>
    </row>
    <row r="408" spans="1:11" x14ac:dyDescent="0.25">
      <c r="A408" s="69">
        <f t="shared" si="48"/>
        <v>45926</v>
      </c>
      <c r="B408" s="63" t="str">
        <f>INDEX('Vacances scolaires'!$B$2:$D$10000,MATCH(A408,'Vacances scolaires'!$A$2:$A$10000,0),MATCH(PlanningCycleComplet!$CD$5,'Vacances scolaires'!$B$1:$D$1,0))</f>
        <v>N</v>
      </c>
      <c r="C408" s="63" t="str">
        <f t="shared" si="45"/>
        <v>N</v>
      </c>
      <c r="D408" s="63" t="str">
        <f t="shared" si="46"/>
        <v/>
      </c>
      <c r="E408" s="63">
        <f t="shared" si="47"/>
        <v>39</v>
      </c>
      <c r="F408" s="72">
        <f>IFERROR(VLOOKUP(A408,PlanningCycleComplet!$C$20:$F$50,3,FALSE),0)+IFERROR(VLOOKUP(A408,PlanningCycleComplet!$I$20:$L$50,3,FALSE),0)+IFERROR(VLOOKUP(A408,PlanningCycleComplet!$O$20:$R$50,3,FALSE),0)+IFERROR(VLOOKUP(A408,PlanningCycleComplet!$U$20:$X$50,3,FALSE),0)</f>
        <v>0</v>
      </c>
      <c r="J408" s="64">
        <f t="shared" si="43"/>
        <v>39</v>
      </c>
      <c r="K408" s="65">
        <f t="shared" si="44"/>
        <v>0</v>
      </c>
    </row>
    <row r="409" spans="1:11" x14ac:dyDescent="0.25">
      <c r="A409" s="69">
        <f t="shared" si="48"/>
        <v>45927</v>
      </c>
      <c r="B409" s="63" t="str">
        <f>INDEX('Vacances scolaires'!$B$2:$D$10000,MATCH(A409,'Vacances scolaires'!$A$2:$A$10000,0),MATCH(PlanningCycleComplet!$CD$5,'Vacances scolaires'!$B$1:$D$1,0))</f>
        <v>N</v>
      </c>
      <c r="C409" s="63" t="str">
        <f t="shared" si="45"/>
        <v>N</v>
      </c>
      <c r="D409" s="63" t="str">
        <f t="shared" si="46"/>
        <v/>
      </c>
      <c r="E409" s="63">
        <f t="shared" si="47"/>
        <v>39</v>
      </c>
      <c r="F409" s="72">
        <f>IFERROR(VLOOKUP(A409,PlanningCycleComplet!$C$20:$F$50,3,FALSE),0)+IFERROR(VLOOKUP(A409,PlanningCycleComplet!$I$20:$L$50,3,FALSE),0)+IFERROR(VLOOKUP(A409,PlanningCycleComplet!$O$20:$R$50,3,FALSE),0)+IFERROR(VLOOKUP(A409,PlanningCycleComplet!$U$20:$X$50,3,FALSE),0)</f>
        <v>0</v>
      </c>
      <c r="J409" s="64">
        <f t="shared" si="43"/>
        <v>39</v>
      </c>
      <c r="K409" s="65">
        <f t="shared" si="44"/>
        <v>0</v>
      </c>
    </row>
    <row r="410" spans="1:11" x14ac:dyDescent="0.25">
      <c r="A410" s="69">
        <f t="shared" si="48"/>
        <v>45928</v>
      </c>
      <c r="B410" s="63" t="str">
        <f>INDEX('Vacances scolaires'!$B$2:$D$10000,MATCH(A410,'Vacances scolaires'!$A$2:$A$10000,0),MATCH(PlanningCycleComplet!$CD$5,'Vacances scolaires'!$B$1:$D$1,0))</f>
        <v>N</v>
      </c>
      <c r="C410" s="63" t="str">
        <f t="shared" si="45"/>
        <v>N</v>
      </c>
      <c r="D410" s="63" t="str">
        <f t="shared" si="46"/>
        <v/>
      </c>
      <c r="E410" s="63">
        <f t="shared" si="47"/>
        <v>39</v>
      </c>
      <c r="F410" s="72">
        <f>IFERROR(VLOOKUP(A410,PlanningCycleComplet!$C$20:$F$50,3,FALSE),0)+IFERROR(VLOOKUP(A410,PlanningCycleComplet!$I$20:$L$50,3,FALSE),0)+IFERROR(VLOOKUP(A410,PlanningCycleComplet!$O$20:$R$50,3,FALSE),0)+IFERROR(VLOOKUP(A410,PlanningCycleComplet!$U$20:$X$50,3,FALSE),0)</f>
        <v>0</v>
      </c>
      <c r="J410" s="64" t="str">
        <f t="shared" si="43"/>
        <v>39D</v>
      </c>
      <c r="K410" s="65">
        <f t="shared" si="44"/>
        <v>0</v>
      </c>
    </row>
    <row r="411" spans="1:11" x14ac:dyDescent="0.25">
      <c r="A411" s="69">
        <f t="shared" si="48"/>
        <v>45929</v>
      </c>
      <c r="B411" s="63" t="str">
        <f>INDEX('Vacances scolaires'!$B$2:$D$10000,MATCH(A411,'Vacances scolaires'!$A$2:$A$10000,0),MATCH(PlanningCycleComplet!$CD$5,'Vacances scolaires'!$B$1:$D$1,0))</f>
        <v>N</v>
      </c>
      <c r="C411" s="63" t="str">
        <f t="shared" si="45"/>
        <v>N</v>
      </c>
      <c r="D411" s="63" t="str">
        <f t="shared" si="46"/>
        <v/>
      </c>
      <c r="E411" s="63">
        <f t="shared" si="47"/>
        <v>40</v>
      </c>
      <c r="F411" s="72">
        <f>IFERROR(VLOOKUP(A411,PlanningCycleComplet!$C$20:$F$50,3,FALSE),0)+IFERROR(VLOOKUP(A411,PlanningCycleComplet!$I$20:$L$50,3,FALSE),0)+IFERROR(VLOOKUP(A411,PlanningCycleComplet!$O$20:$R$50,3,FALSE),0)+IFERROR(VLOOKUP(A411,PlanningCycleComplet!$U$20:$X$50,3,FALSE),0)</f>
        <v>0</v>
      </c>
      <c r="J411" s="64">
        <f t="shared" si="43"/>
        <v>40</v>
      </c>
      <c r="K411" s="65">
        <f t="shared" si="44"/>
        <v>0</v>
      </c>
    </row>
    <row r="412" spans="1:11" x14ac:dyDescent="0.25">
      <c r="A412" s="69">
        <f t="shared" si="48"/>
        <v>45930</v>
      </c>
      <c r="B412" s="63" t="str">
        <f>INDEX('Vacances scolaires'!$B$2:$D$10000,MATCH(A412,'Vacances scolaires'!$A$2:$A$10000,0),MATCH(PlanningCycleComplet!$CD$5,'Vacances scolaires'!$B$1:$D$1,0))</f>
        <v>N</v>
      </c>
      <c r="C412" s="63" t="str">
        <f t="shared" si="45"/>
        <v>N</v>
      </c>
      <c r="D412" s="63" t="str">
        <f t="shared" si="46"/>
        <v/>
      </c>
      <c r="E412" s="63">
        <f t="shared" si="47"/>
        <v>40</v>
      </c>
      <c r="F412" s="72">
        <f>IFERROR(VLOOKUP(A412,PlanningCycleComplet!$C$20:$F$50,3,FALSE),0)+IFERROR(VLOOKUP(A412,PlanningCycleComplet!$I$20:$L$50,3,FALSE),0)+IFERROR(VLOOKUP(A412,PlanningCycleComplet!$O$20:$R$50,3,FALSE),0)+IFERROR(VLOOKUP(A412,PlanningCycleComplet!$U$20:$X$50,3,FALSE),0)</f>
        <v>0</v>
      </c>
      <c r="J412" s="64">
        <f t="shared" si="43"/>
        <v>40</v>
      </c>
      <c r="K412" s="65">
        <f t="shared" si="44"/>
        <v>0</v>
      </c>
    </row>
    <row r="413" spans="1:11" x14ac:dyDescent="0.25">
      <c r="A413" s="69">
        <f t="shared" si="48"/>
        <v>45931</v>
      </c>
      <c r="B413" s="63" t="str">
        <f>INDEX('Vacances scolaires'!$B$2:$D$10000,MATCH(A413,'Vacances scolaires'!$A$2:$A$10000,0),MATCH(PlanningCycleComplet!$CD$5,'Vacances scolaires'!$B$1:$D$1,0))</f>
        <v>N</v>
      </c>
      <c r="C413" s="63" t="str">
        <f t="shared" si="45"/>
        <v>N</v>
      </c>
      <c r="D413" s="63" t="str">
        <f t="shared" si="46"/>
        <v/>
      </c>
      <c r="E413" s="63">
        <f t="shared" si="47"/>
        <v>40</v>
      </c>
      <c r="F413" s="72">
        <f>IFERROR(VLOOKUP(A413,PlanningCycleComplet!$C$20:$F$50,3,FALSE),0)+IFERROR(VLOOKUP(A413,PlanningCycleComplet!$I$20:$L$50,3,FALSE),0)+IFERROR(VLOOKUP(A413,PlanningCycleComplet!$O$20:$R$50,3,FALSE),0)+IFERROR(VLOOKUP(A413,PlanningCycleComplet!$U$20:$X$50,3,FALSE),0)</f>
        <v>0</v>
      </c>
      <c r="J413" s="64">
        <f t="shared" ref="J413:J416" si="49">IF(E413&lt;&gt;E414,E413&amp;"D",E413)</f>
        <v>40</v>
      </c>
      <c r="K413" s="65">
        <f t="shared" si="44"/>
        <v>0</v>
      </c>
    </row>
    <row r="414" spans="1:11" x14ac:dyDescent="0.25">
      <c r="A414" s="69">
        <f t="shared" si="48"/>
        <v>45932</v>
      </c>
      <c r="B414" s="63" t="str">
        <f>INDEX('Vacances scolaires'!$B$2:$D$10000,MATCH(A414,'Vacances scolaires'!$A$2:$A$10000,0),MATCH(PlanningCycleComplet!$CD$5,'Vacances scolaires'!$B$1:$D$1,0))</f>
        <v>N</v>
      </c>
      <c r="C414" s="63" t="str">
        <f t="shared" si="45"/>
        <v>N</v>
      </c>
      <c r="D414" s="63" t="str">
        <f t="shared" si="46"/>
        <v/>
      </c>
      <c r="E414" s="63">
        <f t="shared" si="47"/>
        <v>40</v>
      </c>
      <c r="F414" s="72">
        <f>IFERROR(VLOOKUP(A414,PlanningCycleComplet!$C$20:$F$50,3,FALSE),0)+IFERROR(VLOOKUP(A414,PlanningCycleComplet!$I$20:$L$50,3,FALSE),0)+IFERROR(VLOOKUP(A414,PlanningCycleComplet!$O$20:$R$50,3,FALSE),0)+IFERROR(VLOOKUP(A414,PlanningCycleComplet!$U$20:$X$50,3,FALSE),0)</f>
        <v>0</v>
      </c>
      <c r="J414" s="64">
        <f t="shared" si="49"/>
        <v>40</v>
      </c>
      <c r="K414" s="65">
        <f t="shared" si="44"/>
        <v>0</v>
      </c>
    </row>
    <row r="415" spans="1:11" x14ac:dyDescent="0.25">
      <c r="A415" s="69">
        <f t="shared" si="48"/>
        <v>45933</v>
      </c>
      <c r="B415" s="63" t="str">
        <f>INDEX('Vacances scolaires'!$B$2:$D$10000,MATCH(A415,'Vacances scolaires'!$A$2:$A$10000,0),MATCH(PlanningCycleComplet!$CD$5,'Vacances scolaires'!$B$1:$D$1,0))</f>
        <v>N</v>
      </c>
      <c r="C415" s="63" t="str">
        <f t="shared" si="45"/>
        <v>N</v>
      </c>
      <c r="D415" s="63" t="str">
        <f t="shared" si="46"/>
        <v/>
      </c>
      <c r="E415" s="63">
        <f t="shared" si="47"/>
        <v>40</v>
      </c>
      <c r="F415" s="72">
        <f>IFERROR(VLOOKUP(A415,PlanningCycleComplet!$C$20:$F$50,3,FALSE),0)+IFERROR(VLOOKUP(A415,PlanningCycleComplet!$I$20:$L$50,3,FALSE),0)+IFERROR(VLOOKUP(A415,PlanningCycleComplet!$O$20:$R$50,3,FALSE),0)+IFERROR(VLOOKUP(A415,PlanningCycleComplet!$U$20:$X$50,3,FALSE),0)</f>
        <v>0</v>
      </c>
      <c r="J415" s="64">
        <f t="shared" si="49"/>
        <v>40</v>
      </c>
      <c r="K415" s="65">
        <f t="shared" si="44"/>
        <v>0</v>
      </c>
    </row>
    <row r="416" spans="1:11" x14ac:dyDescent="0.25">
      <c r="A416" s="69">
        <f t="shared" si="48"/>
        <v>45934</v>
      </c>
      <c r="B416" s="63" t="str">
        <f>INDEX('Vacances scolaires'!$B$2:$D$10000,MATCH(A416,'Vacances scolaires'!$A$2:$A$10000,0),MATCH(PlanningCycleComplet!$CD$5,'Vacances scolaires'!$B$1:$D$1,0))</f>
        <v>N</v>
      </c>
      <c r="C416" s="63" t="str">
        <f t="shared" si="45"/>
        <v>N</v>
      </c>
      <c r="D416" s="63" t="str">
        <f t="shared" si="46"/>
        <v/>
      </c>
      <c r="E416" s="63">
        <f t="shared" si="47"/>
        <v>40</v>
      </c>
      <c r="F416" s="72">
        <f>IFERROR(VLOOKUP(A416,PlanningCycleComplet!$C$20:$F$50,3,FALSE),0)+IFERROR(VLOOKUP(A416,PlanningCycleComplet!$I$20:$L$50,3,FALSE),0)+IFERROR(VLOOKUP(A416,PlanningCycleComplet!$O$20:$R$50,3,FALSE),0)+IFERROR(VLOOKUP(A416,PlanningCycleComplet!$U$20:$X$50,3,FALSE),0)</f>
        <v>0</v>
      </c>
      <c r="J416" s="64" t="str">
        <f t="shared" si="49"/>
        <v>40D</v>
      </c>
      <c r="K416" s="65">
        <f t="shared" si="44"/>
        <v>0</v>
      </c>
    </row>
    <row r="417" spans="1:1" x14ac:dyDescent="0.25">
      <c r="A417" s="69"/>
    </row>
    <row r="418" spans="1:1" x14ac:dyDescent="0.25">
      <c r="A418" s="69"/>
    </row>
    <row r="419" spans="1:1" x14ac:dyDescent="0.25">
      <c r="A419" s="69"/>
    </row>
    <row r="420" spans="1:1" x14ac:dyDescent="0.25">
      <c r="A420" s="69"/>
    </row>
    <row r="421" spans="1:1" x14ac:dyDescent="0.25">
      <c r="A421" s="69"/>
    </row>
    <row r="422" spans="1:1" x14ac:dyDescent="0.25">
      <c r="A422" s="69"/>
    </row>
    <row r="423" spans="1:1" x14ac:dyDescent="0.25">
      <c r="A423" s="69"/>
    </row>
    <row r="424" spans="1:1" x14ac:dyDescent="0.25">
      <c r="A424" s="69"/>
    </row>
    <row r="425" spans="1:1" x14ac:dyDescent="0.25">
      <c r="A425" s="69"/>
    </row>
    <row r="426" spans="1:1" x14ac:dyDescent="0.25">
      <c r="A426" s="69"/>
    </row>
    <row r="427" spans="1:1" x14ac:dyDescent="0.25">
      <c r="A427" s="69"/>
    </row>
    <row r="428" spans="1:1" x14ac:dyDescent="0.25">
      <c r="A428" s="69"/>
    </row>
    <row r="429" spans="1:1" x14ac:dyDescent="0.25">
      <c r="A429" s="69"/>
    </row>
    <row r="430" spans="1:1" x14ac:dyDescent="0.25">
      <c r="A430" s="69"/>
    </row>
  </sheetData>
  <sheetProtection selectLockedCells="1"/>
  <phoneticPr fontId="1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6CB190B291B8F41BDCFDAE96A0EE167" ma:contentTypeVersion="10" ma:contentTypeDescription="Crée un document." ma:contentTypeScope="" ma:versionID="dc83a419abb5f300e568e5baebc15ee4">
  <xsd:schema xmlns:xsd="http://www.w3.org/2001/XMLSchema" xmlns:xs="http://www.w3.org/2001/XMLSchema" xmlns:p="http://schemas.microsoft.com/office/2006/metadata/properties" xmlns:ns3="959bcf55-a556-4242-be68-847f68086b68" targetNamespace="http://schemas.microsoft.com/office/2006/metadata/properties" ma:root="true" ma:fieldsID="5d8bbfe9330a530ec2fae629015b45ac" ns3:_="">
    <xsd:import namespace="959bcf55-a556-4242-be68-847f68086b6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DateTaken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_activity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9bcf55-a556-4242-be68-847f68086b6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ystemTags" ma:index="1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_activity" ma:index="16" nillable="true" ma:displayName="_activity" ma:hidden="true" ma:internalName="_activity">
      <xsd:simpleType>
        <xsd:restriction base="dms:Note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959bcf55-a556-4242-be68-847f68086b68" xsi:nil="true"/>
  </documentManagement>
</p:properties>
</file>

<file path=customXml/itemProps1.xml><?xml version="1.0" encoding="utf-8"?>
<ds:datastoreItem xmlns:ds="http://schemas.openxmlformats.org/officeDocument/2006/customXml" ds:itemID="{53F30B4D-C49F-47E3-B3B5-57379B8AE11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9950C44-6055-484A-B102-C4D93634E9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59bcf55-a556-4242-be68-847f68086b6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11163FC-CAD3-4E34-A377-A34C8009F367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959bcf55-a556-4242-be68-847f68086b68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PlanningCycleComplet</vt:lpstr>
      <vt:lpstr>Vacances scolaires</vt:lpstr>
      <vt:lpstr>Paramétrage</vt:lpstr>
      <vt:lpstr>contrat</vt:lpstr>
      <vt:lpstr>Paramétrage!Zone_d_impression</vt:lpstr>
      <vt:lpstr>PlanningCycleComplet!Zone_d_impression</vt:lpstr>
    </vt:vector>
  </TitlesOfParts>
  <Company>UFCV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AGuillet</dc:creator>
  <cp:lastModifiedBy>Marine KABITI</cp:lastModifiedBy>
  <cp:lastPrinted>2024-02-20T11:20:01Z</cp:lastPrinted>
  <dcterms:created xsi:type="dcterms:W3CDTF">2013-05-31T08:45:29Z</dcterms:created>
  <dcterms:modified xsi:type="dcterms:W3CDTF">2024-07-01T18:04:13Z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0x010100B6CB190B291B8F41BDCFDAE96A0EE167</vt:lpwstr>
  </property>
</Properties>
</file>