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59" documentId="8_{B3B90B04-630F-4FD6-832D-E1F666F76B31}" xr6:coauthVersionLast="45" xr6:coauthVersionMax="45" xr10:uidLastSave="{F137C954-EEB8-4AF8-88E4-7F5D40B64266}"/>
  <bookViews>
    <workbookView xWindow="-110" yWindow="-110" windowWidth="19420" windowHeight="10420" tabRatio="897" activeTab="3" xr2:uid="{2665E0E7-81E0-40CB-9F56-71907072C299}"/>
  </bookViews>
  <sheets>
    <sheet name="Liens Planning et Congés" sheetId="7" r:id="rId1"/>
    <sheet name="SUIVI COMMANDES" sheetId="11" r:id="rId2"/>
    <sheet name="BDD" sheetId="4" r:id="rId3"/>
    <sheet name="Enveloppe Budget" sheetId="12" r:id="rId4"/>
    <sheet name="TCD - Prestataires" sheetId="9" r:id="rId5"/>
    <sheet name="TCD - Détail IO" sheetId="10" r:id="rId6"/>
    <sheet name="Répartition de charge" sheetId="8" r:id="rId7"/>
  </sheets>
  <externalReferences>
    <externalReference r:id="rId8"/>
    <externalReference r:id="rId9"/>
  </externalReferences>
  <definedNames>
    <definedName name="_xlnm._FilterDatabase" localSheetId="6" hidden="1">'Répartition de charge'!$A$3:$A$55</definedName>
    <definedName name="Segment_IO">#N/A</definedName>
    <definedName name="Segment_Prestataires">#N/A</definedName>
  </definedNames>
  <calcPr calcId="191029"/>
  <pivotCaches>
    <pivotCache cacheId="0" r:id="rId10"/>
    <pivotCache cacheId="1" r:id="rId11"/>
  </pivotCaches>
  <extLst>
    <ext xmlns:x14="http://schemas.microsoft.com/office/spreadsheetml/2009/9/main" uri="{BBE1A952-AA13-448e-AADC-164F8A28A991}">
      <x14:slicerCaches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2" i="11" l="1"/>
  <c r="D32" i="11"/>
  <c r="E32" i="11" s="1"/>
  <c r="C32" i="11"/>
  <c r="E31" i="11"/>
  <c r="E30" i="11"/>
  <c r="E29" i="11"/>
  <c r="E28" i="11"/>
  <c r="E27" i="11"/>
  <c r="E26" i="11"/>
  <c r="E25" i="11"/>
  <c r="E24" i="11"/>
  <c r="E23" i="11"/>
  <c r="C21" i="11"/>
  <c r="F20" i="11"/>
  <c r="D20" i="11"/>
  <c r="E20" i="11" s="1"/>
  <c r="F19" i="11"/>
  <c r="D19" i="11"/>
  <c r="E19" i="11" s="1"/>
  <c r="F18" i="11"/>
  <c r="D18" i="11"/>
  <c r="E18" i="11" s="1"/>
  <c r="F17" i="11"/>
  <c r="D17" i="11"/>
  <c r="E17" i="11" s="1"/>
  <c r="C17" i="11"/>
  <c r="F16" i="11"/>
  <c r="D16" i="11"/>
  <c r="E16" i="11" s="1"/>
  <c r="F15" i="11"/>
  <c r="D15" i="11"/>
  <c r="F14" i="11"/>
  <c r="D14" i="11"/>
  <c r="E14" i="11" s="1"/>
  <c r="C12" i="11"/>
  <c r="F11" i="11"/>
  <c r="D11" i="11"/>
  <c r="E11" i="11" s="1"/>
  <c r="F10" i="11"/>
  <c r="D10" i="11"/>
  <c r="E10" i="11" s="1"/>
  <c r="F9" i="11"/>
  <c r="D9" i="11"/>
  <c r="F8" i="11"/>
  <c r="D8" i="11"/>
  <c r="E8" i="11" s="1"/>
  <c r="C6" i="11"/>
  <c r="F5" i="11"/>
  <c r="F6" i="11" s="1"/>
  <c r="D5" i="11"/>
  <c r="E5" i="11" s="1"/>
  <c r="F3" i="11"/>
  <c r="D3" i="11"/>
  <c r="E3" i="11"/>
  <c r="J110" i="4"/>
  <c r="J98" i="4"/>
  <c r="J73" i="4"/>
  <c r="D6" i="11" l="1"/>
  <c r="D12" i="11"/>
  <c r="E12" i="11" s="1"/>
  <c r="F12" i="11"/>
  <c r="F21" i="11"/>
  <c r="D21" i="11"/>
  <c r="E21" i="11" s="1"/>
  <c r="C33" i="11"/>
  <c r="F33" i="11"/>
  <c r="D33" i="11"/>
  <c r="E33" i="11" s="1"/>
  <c r="E9" i="11"/>
  <c r="E15" i="11"/>
  <c r="E6" i="11"/>
  <c r="I6" i="4"/>
  <c r="I4" i="4"/>
  <c r="I2" i="4"/>
  <c r="I5" i="4"/>
  <c r="I3" i="4"/>
</calcChain>
</file>

<file path=xl/sharedStrings.xml><?xml version="1.0" encoding="utf-8"?>
<sst xmlns="http://schemas.openxmlformats.org/spreadsheetml/2006/main" count="1145" uniqueCount="385">
  <si>
    <t xml:space="preserve">Commandes </t>
  </si>
  <si>
    <t>Description</t>
  </si>
  <si>
    <t>Montant PO</t>
  </si>
  <si>
    <t>Montant IO</t>
  </si>
  <si>
    <t>Fournisseur</t>
  </si>
  <si>
    <t>Montant réel Facturé</t>
  </si>
  <si>
    <t>Reste à facturer</t>
  </si>
  <si>
    <t>Statut Réception</t>
  </si>
  <si>
    <t>Support Technique SAP - Coordinateur SAP</t>
  </si>
  <si>
    <t>ALISPHARM France</t>
  </si>
  <si>
    <t>Totale</t>
  </si>
  <si>
    <t>Partielle</t>
  </si>
  <si>
    <t>601000 (50%) / 601003 (50%)</t>
  </si>
  <si>
    <t>NOVAXIOM</t>
  </si>
  <si>
    <t xml:space="preserve">601000 (20%) / 600723 (20%) / 600724 (20%)
601006 (20%) / 600728 (20%) / </t>
  </si>
  <si>
    <t>PHARMASYS</t>
  </si>
  <si>
    <t>601000 (25%) / 600723 (25%) / 600724 (25%)
 600728 (25%)</t>
  </si>
  <si>
    <t>NEO2</t>
  </si>
  <si>
    <t>pas de PO</t>
  </si>
  <si>
    <t>Support SAP 4/HANA - 01/05/2021 au 31/05/2021</t>
  </si>
  <si>
    <t>BAW</t>
  </si>
  <si>
    <t>Support SAP 4/HANA - 01/06/2021 au 30/06/2021</t>
  </si>
  <si>
    <t>Support SAP 4/HANA - 01/07/2021 au 31/07/2021</t>
  </si>
  <si>
    <t>Support Projet Transition Mars à Mai HRO -Baseware -Decidium</t>
  </si>
  <si>
    <t xml:space="preserve">PO-21-1161-00254 </t>
  </si>
  <si>
    <t>Répartition IO</t>
  </si>
  <si>
    <t>601000 - SAP 4 HANA</t>
  </si>
  <si>
    <t>Formation MASTER CONTROL</t>
  </si>
  <si>
    <t>APSALYS</t>
  </si>
  <si>
    <t>CVO</t>
  </si>
  <si>
    <t>PO-21-1161-00216</t>
  </si>
  <si>
    <t>PO-21-1161-00252</t>
  </si>
  <si>
    <t>Commentaire</t>
  </si>
  <si>
    <t>J.lemoine</t>
  </si>
  <si>
    <t>601006 - MASTER CONTROL</t>
  </si>
  <si>
    <t>Mise enplace de BASWARE (demat compta fournisseur et remplacement SRM)</t>
  </si>
  <si>
    <t>DIMO SOFTWARE</t>
  </si>
  <si>
    <t>600728 - BASEWARE</t>
  </si>
  <si>
    <t>600724 - DECIDIUM</t>
  </si>
  <si>
    <t>Prestation et licence eTemptation 2021</t>
  </si>
  <si>
    <t>HOROQUARTZ</t>
  </si>
  <si>
    <t>600723 - ETEMPTATION</t>
  </si>
  <si>
    <t>Pré-étude technique PAS-X</t>
  </si>
  <si>
    <t xml:space="preserve">WERUM IT SOLUTIONS </t>
  </si>
  <si>
    <t>PAS-X Upgrade/Migration Fit Phase</t>
  </si>
  <si>
    <t xml:space="preserve">PO-21-1161-00047 </t>
  </si>
  <si>
    <t>Portage de la plateforme Stockware</t>
  </si>
  <si>
    <t>ALSTEF</t>
  </si>
  <si>
    <t>601002 (50%) / 601003 (50%)</t>
  </si>
  <si>
    <t>601004 - PAS-X</t>
  </si>
  <si>
    <t>601003 - STOCKWARE</t>
  </si>
  <si>
    <t>Licences PI Software</t>
  </si>
  <si>
    <t>601002 - PI</t>
  </si>
  <si>
    <t>PO-21-1161-00039</t>
  </si>
  <si>
    <t>LICENCES LOGICIEL
ONGUARD &amp;
MILESTONE</t>
  </si>
  <si>
    <t>DELTA SECURITE</t>
  </si>
  <si>
    <t>Prestations de support 2021</t>
  </si>
  <si>
    <t>Prestations de support 2022</t>
  </si>
  <si>
    <t>601009 - ONGUARD</t>
  </si>
  <si>
    <t>601008 50% - 601007 - 50%</t>
  </si>
  <si>
    <t>OAAS</t>
  </si>
  <si>
    <t>Prestation Labware</t>
  </si>
  <si>
    <t>LABWARE</t>
  </si>
  <si>
    <t>PERKIN ELMER</t>
  </si>
  <si>
    <t xml:space="preserve">601008 (33%) / 601007 (33%) / 601005 (33%) </t>
  </si>
  <si>
    <t>PO-21-1161-00143</t>
  </si>
  <si>
    <t>FAREVA GLIMS installation</t>
  </si>
  <si>
    <t xml:space="preserve">HCL </t>
  </si>
  <si>
    <t>HCL</t>
  </si>
  <si>
    <t>601007 - GLIMS</t>
  </si>
  <si>
    <t>PO-21-1161-00014</t>
  </si>
  <si>
    <t>Empower Network</t>
  </si>
  <si>
    <t>WATERS</t>
  </si>
  <si>
    <t>601008 - EMPOWER</t>
  </si>
  <si>
    <t>Licences Oracle Database Std Edition 2</t>
  </si>
  <si>
    <t>Support AQ/IT et VSI (régul Fév-Mars MFD et CL)</t>
  </si>
  <si>
    <t>CADUCEUM</t>
  </si>
  <si>
    <t>SYNCHRONE</t>
  </si>
  <si>
    <t xml:space="preserve">Support Infrastructure Transition </t>
  </si>
  <si>
    <t>COURBON</t>
  </si>
  <si>
    <t>TEAM IT</t>
  </si>
  <si>
    <t>Infrastructure de
Sauvegarde V5 – HPE et VEEAM</t>
  </si>
  <si>
    <t>CHEOPS</t>
  </si>
  <si>
    <t>PO-21-1161-00155</t>
  </si>
  <si>
    <t>PO-21-1161-00255</t>
  </si>
  <si>
    <t>PO-21-1161-00256</t>
  </si>
  <si>
    <t xml:space="preserve">ORACLE </t>
  </si>
  <si>
    <t>601005 - INFRA IT</t>
  </si>
  <si>
    <t>Préparation ECC6 D1</t>
  </si>
  <si>
    <t>interface DECIDIUM - Peter Rajna 01/04/2021 au 30/06/2021</t>
  </si>
  <si>
    <t>Gestion Commandes SAP (SAP Builder) Damien Chapuis, Théo Basty</t>
  </si>
  <si>
    <t>600727 - SAP ECC6</t>
  </si>
  <si>
    <t>IO</t>
  </si>
  <si>
    <t>Montant réel facturé</t>
  </si>
  <si>
    <t>Total général</t>
  </si>
  <si>
    <t xml:space="preserve">Montant IO </t>
  </si>
  <si>
    <t xml:space="preserve">Mt réel Facturé </t>
  </si>
  <si>
    <t>Prestataires</t>
  </si>
  <si>
    <t>Kévin Frackowiak</t>
  </si>
  <si>
    <t>Total Transition</t>
  </si>
  <si>
    <t xml:space="preserve">Support Projet Transition Extension Avril-Juin </t>
  </si>
  <si>
    <t>Matthieu de Vathaire</t>
  </si>
  <si>
    <t>Support Projet Transition Juin - Juillet</t>
  </si>
  <si>
    <t xml:space="preserve">Support Projet Transition Mars-Avril </t>
  </si>
  <si>
    <t>Congés intervenants SAP</t>
  </si>
  <si>
    <t>Congés VSI</t>
  </si>
  <si>
    <t>Planning Labo</t>
  </si>
  <si>
    <t>Planning VSI</t>
  </si>
  <si>
    <t>Planning AQ IT</t>
  </si>
  <si>
    <t>Planning ERMD</t>
  </si>
  <si>
    <t>Congés intervenants</t>
  </si>
  <si>
    <t>STREAM</t>
  </si>
  <si>
    <t>Contact AQ IT</t>
  </si>
  <si>
    <t>Contact VSI</t>
  </si>
  <si>
    <t>ERP</t>
  </si>
  <si>
    <t>Sara Alaoui (ALS)</t>
  </si>
  <si>
    <t>J-F Clavel</t>
  </si>
  <si>
    <t>SUPPLY CHAIN &amp; PROCUREMENT</t>
  </si>
  <si>
    <t>QUALITY &amp; COMPLIANCE</t>
  </si>
  <si>
    <t>"Sara Alaoui Soumaya El Moutamid (SEM)"</t>
  </si>
  <si>
    <t>Sarah RIVET</t>
  </si>
  <si>
    <t>MANUFACTURING OPERATION</t>
  </si>
  <si>
    <t>MyVi TRUONG (MVT)</t>
  </si>
  <si>
    <t>"Sarah RIVET / J-F Clavel Hervé Brossier (Pas-X_Miraim)"</t>
  </si>
  <si>
    <t>QC &amp; LAB Mgt</t>
  </si>
  <si>
    <t>Soumaya El Moutamid (SEM)</t>
  </si>
  <si>
    <t>Bénédicte Richard-Jourden</t>
  </si>
  <si>
    <t>ENGINEERING</t>
  </si>
  <si>
    <t>Sarah Rivet (LENEL)</t>
  </si>
  <si>
    <t>RH</t>
  </si>
  <si>
    <t>INFRASTRUCTURE</t>
  </si>
  <si>
    <t>Oussama SALLEM</t>
  </si>
  <si>
    <t>STS</t>
  </si>
  <si>
    <t>Sara ALAOUI (ALS)</t>
  </si>
  <si>
    <t>"DECOMISSIONNING MIGRATION (ETL)"</t>
  </si>
  <si>
    <t>RSF (Gamp3) (fournisseur Allemand)</t>
  </si>
  <si>
    <t>Hervé Brossier</t>
  </si>
  <si>
    <t>OFM</t>
  </si>
  <si>
    <t>Yassine Hamdi</t>
  </si>
  <si>
    <t>Cédric Medwid + 1</t>
  </si>
  <si>
    <t>"CAB20 - ségrégation packaging CAB80"</t>
  </si>
  <si>
    <t>"Nicolas Vermare Francis Dumas Andres Loemba"</t>
  </si>
  <si>
    <t>ERMD</t>
  </si>
  <si>
    <t>Hugo Dell'aquila (MyVi en back up)</t>
  </si>
  <si>
    <t>"Hervé Brossier Cédric Medwid"</t>
  </si>
  <si>
    <t>S:\Projets\Transition\BUDGET\Portfolio AQ IT 2021.pdf</t>
  </si>
  <si>
    <t>N:\Planning_congés_2021_ERMD_Automatisme.xlsx</t>
  </si>
  <si>
    <t>Congés AQ IT</t>
  </si>
  <si>
    <t>Congés ERMD</t>
  </si>
  <si>
    <t>S:\Gestion ERMD - Elise P\Projets modernisation 2021-Budget+planning _v26082021.xlsx</t>
  </si>
  <si>
    <t>Congés IT</t>
  </si>
  <si>
    <t>Congés Infra / IT</t>
  </si>
  <si>
    <t>Benjamin Prunier</t>
  </si>
  <si>
    <t>Bénédicte Richard Jourdren</t>
  </si>
  <si>
    <t>Support Validation Lab Transition Mai et Juin </t>
  </si>
  <si>
    <t>Laetitia Teulier</t>
  </si>
  <si>
    <t>Elbasri Simari</t>
  </si>
  <si>
    <t>Support IT Lab Transition (Régul Février et Mars)</t>
  </si>
  <si>
    <t>Support GLIMS/EMPOWER Juillet à Septembre</t>
  </si>
  <si>
    <t>My Vi Truong</t>
  </si>
  <si>
    <t>Frédéric Larive</t>
  </si>
  <si>
    <t>Guillaume Giral</t>
  </si>
  <si>
    <t>Paul Dupuich</t>
  </si>
  <si>
    <t>Damien Chapuis</t>
  </si>
  <si>
    <t>Peter Rajna</t>
  </si>
  <si>
    <t>Chloé David</t>
  </si>
  <si>
    <t>Sarah Rivet</t>
  </si>
  <si>
    <t>Hubert Robaux</t>
  </si>
  <si>
    <t>Marion Unvoas</t>
  </si>
  <si>
    <t>Soumaya El Moutamid</t>
  </si>
  <si>
    <t>Elise Pelletier</t>
  </si>
  <si>
    <t>Jean-Baptiste Becquart</t>
  </si>
  <si>
    <t>Marie-Laure Forget Dugaret</t>
  </si>
  <si>
    <t>?</t>
  </si>
  <si>
    <t>Prestataire</t>
  </si>
  <si>
    <t>Société</t>
  </si>
  <si>
    <t>Budget</t>
  </si>
  <si>
    <t>TJM</t>
  </si>
  <si>
    <t>Service</t>
  </si>
  <si>
    <t>Projets T1</t>
  </si>
  <si>
    <t>Projets T2</t>
  </si>
  <si>
    <t>Projets T3</t>
  </si>
  <si>
    <t>Audric Samson</t>
  </si>
  <si>
    <t>SCATE</t>
  </si>
  <si>
    <t xml:space="preserve">600688 - MODERNISATION B80 L2 </t>
  </si>
  <si>
    <t>Autom</t>
  </si>
  <si>
    <t>Scada Lyophilisateur L2/BRS L1/PLC Lyophilisateur N°4 L2/PLC Tunnel et variateur L1</t>
  </si>
  <si>
    <t>DI LAB + 11610425 - TRANSITION</t>
  </si>
  <si>
    <t>VSI</t>
  </si>
  <si>
    <t>40%GLIMS/30%Empower/30%Chgt de domaine</t>
  </si>
  <si>
    <t>11610425 - TRANSITION</t>
  </si>
  <si>
    <t>CDP</t>
  </si>
  <si>
    <t>50% GLIMS / 50% Empower</t>
  </si>
  <si>
    <t>Benoit Duchiron</t>
  </si>
  <si>
    <t>ITHAPHARM</t>
  </si>
  <si>
    <t>DI LAB</t>
  </si>
  <si>
    <t>Bernard Rubod</t>
  </si>
  <si>
    <t>ALPHA PROCESS</t>
  </si>
  <si>
    <t>SSC/Scada Lyophilisateur L2/PLC Tunnel et variateur L1</t>
  </si>
  <si>
    <t>Boris Lathuilere</t>
  </si>
  <si>
    <t>Machine 3D , Viscosimètre, Polarimètre, UV, Balance Link, Global Vision</t>
  </si>
  <si>
    <t>N/A</t>
  </si>
  <si>
    <t>Cédric Medwid</t>
  </si>
  <si>
    <t>ALISPHARM</t>
  </si>
  <si>
    <t>600693 - MODERNISATION B80 L1</t>
  </si>
  <si>
    <t>B80/B20</t>
  </si>
  <si>
    <t>Cédric Roux</t>
  </si>
  <si>
    <t>ACTEMIUM</t>
  </si>
  <si>
    <t>SSC/Etudes Autoclaves et VHP/ Barquetteuse/Innoscan</t>
  </si>
  <si>
    <t>Chaimae Lambaraa</t>
  </si>
  <si>
    <t>Sartocheck L1 et L2 et GLT L1 et L2</t>
  </si>
  <si>
    <t>Sartocheck B45, B20 et B80 L1 et L2</t>
  </si>
  <si>
    <t>30%DECIDIUM/30%ETEMPTATION/25%LENEL</t>
  </si>
  <si>
    <t>Denis Mosnier</t>
  </si>
  <si>
    <t>MAI PROCESS</t>
  </si>
  <si>
    <t>SCADA LYO /BRS L1 et L2</t>
  </si>
  <si>
    <t>Denis Rabiller</t>
  </si>
  <si>
    <t>migration PLC Lyo 4 (L2), migration PLC tunnel/laveuse (L1)</t>
  </si>
  <si>
    <t>Eglé Nourry</t>
  </si>
  <si>
    <t>IT</t>
  </si>
  <si>
    <t>33% INFRA IT/33% GLIMS/33% Empower</t>
  </si>
  <si>
    <t>Coordination Projets ERMD</t>
  </si>
  <si>
    <t>Elodie Royer</t>
  </si>
  <si>
    <t>ADECCO</t>
  </si>
  <si>
    <t>Emil Turk</t>
  </si>
  <si>
    <t>SEGREGATION</t>
  </si>
  <si>
    <t>Gael Mouembe</t>
  </si>
  <si>
    <t>600695 - MODERNISATION COND B20</t>
  </si>
  <si>
    <t>PLC empocheuse UD/Routines</t>
  </si>
  <si>
    <t>Gérard Deprecq</t>
  </si>
  <si>
    <t>100% SAP 4 HANA</t>
  </si>
  <si>
    <t>Guillaume Cruz</t>
  </si>
  <si>
    <t>Scada Lyophilisateur L2</t>
  </si>
  <si>
    <t>Hugo Dell'Aquilla</t>
  </si>
  <si>
    <t>Imad Belatreche</t>
  </si>
  <si>
    <t>Imène Bennoura</t>
  </si>
  <si>
    <t>Congé Maternité</t>
  </si>
  <si>
    <t>Jean Baptiste Becquart</t>
  </si>
  <si>
    <t>Baseware</t>
  </si>
  <si>
    <t>Jean-Francois Clavel</t>
  </si>
  <si>
    <t>Johann Laurens</t>
  </si>
  <si>
    <t>Kevin Frackowiak</t>
  </si>
  <si>
    <t>Stockware (50%)/Onguard (50%)</t>
  </si>
  <si>
    <t>IPCUD (50%)/Stockware (50%)</t>
  </si>
  <si>
    <t>IPCUD (50%)/Stockware (50%)+Wilco+Moda</t>
  </si>
  <si>
    <t>Lucie KASPRZAK</t>
  </si>
  <si>
    <t>Luis Tomas</t>
  </si>
  <si>
    <t>100% Master Control</t>
  </si>
  <si>
    <t>Marylaure Forget Dugaret</t>
  </si>
  <si>
    <t>Matthieu De Vathaire</t>
  </si>
  <si>
    <t>Procal /SAP (50%), PI (50%)</t>
  </si>
  <si>
    <t>PI (20%), Procal (40%), GMAO (40%)</t>
  </si>
  <si>
    <t>AQ IT</t>
  </si>
  <si>
    <t>40% Guardian, 10% Réseau ENT, 10% Data Center</t>
  </si>
  <si>
    <t>40% Guardian, 10% Réseau ENT, 10% Data Center, 20% ERMD</t>
  </si>
  <si>
    <t>Oussama Sallem</t>
  </si>
  <si>
    <t xml:space="preserve">11610425 - TRANSITION </t>
  </si>
  <si>
    <t>30% Empower, 70% INFRA IT</t>
  </si>
  <si>
    <t>90% INFRA IT, 10% Empower</t>
  </si>
  <si>
    <t>Pauline Besson</t>
  </si>
  <si>
    <t>Pierre Lacraberie</t>
  </si>
  <si>
    <t>Régis Rochette</t>
  </si>
  <si>
    <t>CEI2</t>
  </si>
  <si>
    <t>SSC</t>
  </si>
  <si>
    <t>Salika Thibault</t>
  </si>
  <si>
    <t>Sara Alaoui</t>
  </si>
  <si>
    <t>DI LAB (10%) /BASEWARE (30%)/ ETEMPTATION (30%)/DECIDIUM (30%)</t>
  </si>
  <si>
    <t>SAP/MASTER CONTROL</t>
  </si>
  <si>
    <t>50% SAP/ 50% Guardian</t>
  </si>
  <si>
    <t>30%MASTER CONTROL/ 30% GUARIDIAN/ 30% SAP</t>
  </si>
  <si>
    <t>40% INFRA IT/30% GLIMS/30% Empower</t>
  </si>
  <si>
    <t>80% INFRA IT/5% GLIMS/15% Empower</t>
  </si>
  <si>
    <t>Théo Basty</t>
  </si>
  <si>
    <t>Virginie Hardy</t>
  </si>
  <si>
    <t>100% INFRA IT</t>
  </si>
  <si>
    <t>70% INFRA IT / 30% CAB 20 / CAB 80</t>
  </si>
  <si>
    <t>50% OFM/ 50% CAB 20/ CAB 80</t>
  </si>
  <si>
    <t>Yassine Jamali</t>
  </si>
  <si>
    <t>Projet Ophta</t>
  </si>
  <si>
    <t>Support Projet TRANSITION Février</t>
  </si>
  <si>
    <t>Support Projet Transition Mars-Avril</t>
  </si>
  <si>
    <t xml:space="preserve">Support Projet Migration SAP Mars à Avril </t>
  </si>
  <si>
    <t>601000 (100%)</t>
  </si>
  <si>
    <t>Support GLIMS/EMPOWER Mars à Juin</t>
  </si>
  <si>
    <t>Support Projet Transition Avril - Juin</t>
  </si>
  <si>
    <t>Support IT TRANSITION Avril Juin</t>
  </si>
  <si>
    <t>601005 (100%)</t>
  </si>
  <si>
    <t>Support Projet Transition AQ IT Avril - Juin</t>
  </si>
  <si>
    <t xml:space="preserve">CAB 20 </t>
  </si>
  <si>
    <t>Support AQ IT Transition Mars -Mai</t>
  </si>
  <si>
    <t xml:space="preserve">Support Validation Projet SI Avril - Juillet </t>
  </si>
  <si>
    <t>Jean-François Clavel / Sarah Rivet / Pauline Besson</t>
  </si>
  <si>
    <t>Sarah Rivet / Pauline Besson</t>
  </si>
  <si>
    <t>Support Validation Projet SI Avril - Juillet</t>
  </si>
  <si>
    <t>Support Projet Transition Mars à Mai</t>
  </si>
  <si>
    <t>Support Projet Transition Mars - Mai</t>
  </si>
  <si>
    <t>Prestation Architecte Système Mai Juin</t>
  </si>
  <si>
    <t>Support Validation Lab Transition Mai et Juin</t>
  </si>
  <si>
    <t>601008 33% - 601007 - 33% - 601005 33%</t>
  </si>
  <si>
    <t>Administrateur Réseau</t>
  </si>
  <si>
    <t>Support IT Lab Transition Mai à Juin</t>
  </si>
  <si>
    <t>Support AQ/IT et VSI Avril à Juin</t>
  </si>
  <si>
    <t>Support Business Projet Transition Mai - Juin</t>
  </si>
  <si>
    <t>Boris Lathuilere / Laetitia Teulier</t>
  </si>
  <si>
    <t>Support Projet Transition Mai à Juillet</t>
  </si>
  <si>
    <t>Support AQ IT Transition Juin – Juillet 2021</t>
  </si>
  <si>
    <t>Support AQ IT Transition AQ IT Juillet - Août</t>
  </si>
  <si>
    <t>Support IT Transition Juin à septembre</t>
  </si>
  <si>
    <t>Support AQ/IT et VSI Transition Juin à Août</t>
  </si>
  <si>
    <t>Prestation Architecte Système Juillet Août</t>
  </si>
  <si>
    <t>Support Projet Transition AQ IT Septembre - Octobre</t>
  </si>
  <si>
    <t>Support Projet Transition Juillet - Août</t>
  </si>
  <si>
    <t xml:space="preserve">Support Validation Projet SI Juillet Aout </t>
  </si>
  <si>
    <t>Jean François Clavel / Sarah Rivet / Pauline Besson</t>
  </si>
  <si>
    <t>Support IT Lab Transition - Juillet à Août</t>
  </si>
  <si>
    <t>PO-21-1161-00085</t>
  </si>
  <si>
    <t>Intérim - Période de Mars à Septembre</t>
  </si>
  <si>
    <t>600728 (100%)</t>
  </si>
  <si>
    <t>601006 (20%)</t>
  </si>
  <si>
    <t>Prestation Architecte Système Septembre Octobre</t>
  </si>
  <si>
    <t>PO-21-1161-00178</t>
  </si>
  <si>
    <t>Support Projet Transition SAP</t>
  </si>
  <si>
    <t>Support Projet Transition ONGUARD</t>
  </si>
  <si>
    <t>601009 (100%)</t>
  </si>
  <si>
    <t>Support AQ IT Transition Aout - Septembre</t>
  </si>
  <si>
    <t>Support Projet Transition Août - Septembre</t>
  </si>
  <si>
    <t>Support Transition Septembre</t>
  </si>
  <si>
    <t>Support AQ/IT et VSI Transition Septembre Octobre</t>
  </si>
  <si>
    <t>Support IT Lab Transition - Septembre</t>
  </si>
  <si>
    <t xml:space="preserve">Support VSI Transition - Septembre à Octobre </t>
  </si>
  <si>
    <t>Alexandre Ben Slama</t>
  </si>
  <si>
    <t>à corriger en mettant 33% INFRA IT/33% GLIMS/33% Empower car mauvaise répartition du fichier envoyé à la Finance</t>
  </si>
  <si>
    <t>ORACLE</t>
  </si>
  <si>
    <t>OSISOFT</t>
  </si>
  <si>
    <t>La commande PO-21-1161-00137 Juillet Aout a été passée sur B80 L1, elle devra être reportée sur Passador sur : Prochaine commande Projet Procal, PI, GMAO</t>
  </si>
  <si>
    <t>Non reçue</t>
  </si>
  <si>
    <t>Prochaine commande sur 50% OFM/ 50% CAB 20/ CAB 80</t>
  </si>
  <si>
    <t xml:space="preserve">Attention: mauvaise imputation: il faut imputer les prochaines factures sur les bons ordres internes </t>
  </si>
  <si>
    <t>en attente validation le 15/21 Septembre</t>
  </si>
  <si>
    <t>Détail par prestataire(s)</t>
  </si>
  <si>
    <t>Détail par IO</t>
  </si>
  <si>
    <t xml:space="preserve">Montant réel Facturé </t>
  </si>
  <si>
    <t xml:space="preserve">Reste à facturer </t>
  </si>
  <si>
    <t>Somme de Montant PO</t>
  </si>
  <si>
    <t xml:space="preserve">SYNTHESE COMMANDES </t>
  </si>
  <si>
    <t>Budgétés (IO - estimation)</t>
  </si>
  <si>
    <t>Engagés</t>
  </si>
  <si>
    <t>% Engagement</t>
  </si>
  <si>
    <t>Facturés</t>
  </si>
  <si>
    <t>Corporate</t>
  </si>
  <si>
    <t>Non inclus dans Budget PASSADOR</t>
  </si>
  <si>
    <t>TOTAL SAP 4 HANA</t>
  </si>
  <si>
    <t>TOTAL APPLICATIONS CORPO</t>
  </si>
  <si>
    <t>Licences</t>
  </si>
  <si>
    <t>Prestations</t>
  </si>
  <si>
    <t xml:space="preserve">Matériels </t>
  </si>
  <si>
    <t>Local</t>
  </si>
  <si>
    <t>92 k€ refac MSD</t>
  </si>
  <si>
    <t>TOTAL APPLICATIONS MIRABEL</t>
  </si>
  <si>
    <t>XXX - GLAMS</t>
  </si>
  <si>
    <t>XXX - GUARDIAN</t>
  </si>
  <si>
    <t>XXX - TRACELINK</t>
  </si>
  <si>
    <t>XXX - GMAO</t>
  </si>
  <si>
    <t>XXX - PROCAL</t>
  </si>
  <si>
    <t>XXX - REMEDY</t>
  </si>
  <si>
    <t>XXX - SIRH</t>
  </si>
  <si>
    <t>XXX - MYLEARNING</t>
  </si>
  <si>
    <t>XXX - PILOTAGE / CADRAGE / AQ IT / VSI</t>
  </si>
  <si>
    <t>TOTAL PROJETS NON LANCES</t>
  </si>
  <si>
    <t>SOMME TOTAL</t>
  </si>
  <si>
    <t xml:space="preserve">600727 - SAP ECC6 </t>
  </si>
  <si>
    <t xml:space="preserve">Restant </t>
  </si>
  <si>
    <t>601000 SAP 4 HANA</t>
  </si>
  <si>
    <t xml:space="preserve">601006 MASTER CONTROL </t>
  </si>
  <si>
    <t>600728 BASEWARE</t>
  </si>
  <si>
    <t>600724 DECIDIUM</t>
  </si>
  <si>
    <t>600723 ETEMPTATION</t>
  </si>
  <si>
    <t>601004 PAS-X</t>
  </si>
  <si>
    <t>601003 STOCKWARE</t>
  </si>
  <si>
    <t>601002 PI</t>
  </si>
  <si>
    <t>601009 ONGUARD</t>
  </si>
  <si>
    <t>601007 GLIMS</t>
  </si>
  <si>
    <t>601008 EMPOWER</t>
  </si>
  <si>
    <t>601005 INFRA IT</t>
  </si>
  <si>
    <t>600627 SAP ECC6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</si>
</sst>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[$€-40C]_-;\-* #,##0.00\ [$€-40C]_-;_-* &quot;-&quot;??\ [$€-40C]_-;_-@_-"/>
    <numFmt numFmtId="166" formatCode="#,##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96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2"/>
    <xf numFmtId="0" fontId="0" fillId="0" borderId="0" xfId="0" applyAlignment="1">
      <alignment vertical="center"/>
    </xf>
    <xf numFmtId="0" fontId="2" fillId="0" borderId="1" xfId="1"/>
    <xf numFmtId="0" fontId="1" fillId="3" borderId="2" xfId="0" applyFont="1" applyFill="1" applyBorder="1"/>
    <xf numFmtId="0" fontId="1" fillId="3" borderId="0" xfId="0" applyFont="1" applyFill="1"/>
    <xf numFmtId="165" fontId="1" fillId="3" borderId="0" xfId="0" applyNumberFormat="1" applyFont="1" applyFill="1"/>
    <xf numFmtId="0" fontId="0" fillId="3" borderId="3" xfId="0" applyFill="1" applyBorder="1"/>
    <xf numFmtId="0" fontId="0" fillId="4" borderId="0" xfId="0" applyFill="1" applyAlignment="1">
      <alignment horizontal="left"/>
    </xf>
    <xf numFmtId="0" fontId="0" fillId="3" borderId="0" xfId="0" applyFill="1" applyAlignment="1">
      <alignment horizontal="left"/>
    </xf>
    <xf numFmtId="165" fontId="0" fillId="4" borderId="0" xfId="0" applyNumberFormat="1" applyFill="1"/>
    <xf numFmtId="0" fontId="0" fillId="4" borderId="0" xfId="0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 applyAlignment="1">
      <alignment horizontal="center" vertical="center"/>
    </xf>
    <xf numFmtId="0" fontId="4" fillId="3" borderId="3" xfId="0" applyFont="1" applyFill="1" applyBorder="1"/>
    <xf numFmtId="0" fontId="0" fillId="4" borderId="0" xfId="0" applyFill="1" applyAlignment="1">
      <alignment horizontal="center"/>
    </xf>
    <xf numFmtId="0" fontId="5" fillId="2" borderId="4" xfId="0" applyFont="1" applyFill="1" applyBorder="1" applyAlignment="1">
      <alignment horizontal="left"/>
    </xf>
    <xf numFmtId="0" fontId="5" fillId="2" borderId="5" xfId="0" applyFont="1" applyFill="1" applyBorder="1"/>
    <xf numFmtId="0" fontId="5" fillId="2" borderId="5" xfId="0" applyFont="1" applyFill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/>
    <xf numFmtId="0" fontId="5" fillId="0" borderId="5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5" xfId="0" applyFont="1" applyBorder="1"/>
    <xf numFmtId="0" fontId="4" fillId="0" borderId="5" xfId="0" applyFont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5" xfId="0" applyFont="1" applyFill="1" applyBorder="1"/>
    <xf numFmtId="0" fontId="6" fillId="2" borderId="5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/>
    </xf>
    <xf numFmtId="0" fontId="4" fillId="2" borderId="5" xfId="0" applyFont="1" applyFill="1" applyBorder="1"/>
    <xf numFmtId="0" fontId="4" fillId="2" borderId="5" xfId="0" applyFont="1" applyFill="1" applyBorder="1" applyAlignment="1">
      <alignment horizontal="left"/>
    </xf>
    <xf numFmtId="49" fontId="5" fillId="0" borderId="4" xfId="0" applyNumberFormat="1" applyFont="1" applyBorder="1" applyAlignment="1">
      <alignment horizontal="left"/>
    </xf>
    <xf numFmtId="49" fontId="5" fillId="2" borderId="4" xfId="0" applyNumberFormat="1" applyFont="1" applyFill="1" applyBorder="1" applyAlignment="1">
      <alignment horizontal="left"/>
    </xf>
    <xf numFmtId="9" fontId="5" fillId="2" borderId="5" xfId="0" applyNumberFormat="1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165" fontId="5" fillId="2" borderId="5" xfId="0" applyNumberFormat="1" applyFont="1" applyFill="1" applyBorder="1"/>
    <xf numFmtId="0" fontId="5" fillId="2" borderId="6" xfId="0" applyFont="1" applyFill="1" applyBorder="1"/>
    <xf numFmtId="165" fontId="5" fillId="0" borderId="5" xfId="0" applyNumberFormat="1" applyFont="1" applyBorder="1"/>
    <xf numFmtId="0" fontId="5" fillId="0" borderId="6" xfId="0" applyFont="1" applyBorder="1"/>
    <xf numFmtId="165" fontId="4" fillId="0" borderId="5" xfId="0" applyNumberFormat="1" applyFont="1" applyBorder="1"/>
    <xf numFmtId="0" fontId="4" fillId="0" borderId="6" xfId="0" applyFont="1" applyBorder="1"/>
    <xf numFmtId="165" fontId="6" fillId="2" borderId="5" xfId="0" applyNumberFormat="1" applyFont="1" applyFill="1" applyBorder="1"/>
    <xf numFmtId="0" fontId="7" fillId="2" borderId="6" xfId="0" applyFont="1" applyFill="1" applyBorder="1"/>
    <xf numFmtId="165" fontId="4" fillId="2" borderId="5" xfId="0" applyNumberFormat="1" applyFont="1" applyFill="1" applyBorder="1"/>
    <xf numFmtId="0" fontId="4" fillId="2" borderId="6" xfId="0" applyFont="1" applyFill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8" fillId="5" borderId="0" xfId="0" applyFont="1" applyFill="1" applyAlignment="1">
      <alignment horizontal="centerContinuous"/>
    </xf>
    <xf numFmtId="0" fontId="0" fillId="0" borderId="0" xfId="0" applyAlignment="1">
      <alignment horizontal="center"/>
    </xf>
    <xf numFmtId="0" fontId="2" fillId="0" borderId="1" xfId="1" applyAlignment="1">
      <alignment horizontal="left"/>
    </xf>
    <xf numFmtId="165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/>
    </xf>
    <xf numFmtId="164" fontId="9" fillId="0" borderId="7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8" xfId="2" applyFont="1" applyBorder="1" applyAlignment="1">
      <alignment horizontal="left"/>
    </xf>
    <xf numFmtId="166" fontId="1" fillId="0" borderId="7" xfId="0" applyNumberFormat="1" applyFont="1" applyBorder="1" applyAlignment="1">
      <alignment horizontal="center" vertical="center"/>
    </xf>
    <xf numFmtId="9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1" fillId="6" borderId="8" xfId="2" applyFont="1" applyFill="1" applyBorder="1" applyAlignment="1">
      <alignment horizontal="left"/>
    </xf>
    <xf numFmtId="166" fontId="12" fillId="6" borderId="7" xfId="0" applyNumberFormat="1" applyFont="1" applyFill="1" applyBorder="1" applyAlignment="1">
      <alignment horizontal="center" vertical="center"/>
    </xf>
    <xf numFmtId="9" fontId="12" fillId="6" borderId="7" xfId="0" applyNumberFormat="1" applyFont="1" applyFill="1" applyBorder="1" applyAlignment="1">
      <alignment horizontal="center" vertical="center"/>
    </xf>
    <xf numFmtId="166" fontId="0" fillId="0" borderId="0" xfId="0" applyNumberFormat="1"/>
    <xf numFmtId="0" fontId="1" fillId="0" borderId="0" xfId="0" applyFont="1" applyAlignment="1">
      <alignment horizontal="center"/>
    </xf>
    <xf numFmtId="164" fontId="0" fillId="0" borderId="9" xfId="0" applyNumberFormat="1" applyBorder="1" applyAlignment="1">
      <alignment horizontal="center"/>
    </xf>
    <xf numFmtId="164" fontId="6" fillId="0" borderId="10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164" fontId="0" fillId="0" borderId="12" xfId="0" applyNumberFormat="1" applyBorder="1" applyAlignment="1">
      <alignment horizontal="center"/>
    </xf>
    <xf numFmtId="164" fontId="6" fillId="0" borderId="7" xfId="0" applyNumberFormat="1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164" fontId="0" fillId="0" borderId="14" xfId="0" applyNumberFormat="1" applyBorder="1" applyAlignment="1">
      <alignment horizontal="center"/>
    </xf>
    <xf numFmtId="164" fontId="6" fillId="0" borderId="15" xfId="0" applyNumberFormat="1" applyFont="1" applyBorder="1" applyAlignment="1">
      <alignment horizontal="left"/>
    </xf>
    <xf numFmtId="164" fontId="6" fillId="0" borderId="1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6" fillId="0" borderId="0" xfId="0" applyNumberFormat="1" applyFont="1" applyAlignment="1">
      <alignment horizontal="left"/>
    </xf>
    <xf numFmtId="0" fontId="11" fillId="6" borderId="8" xfId="0" applyFont="1" applyFill="1" applyBorder="1" applyAlignment="1">
      <alignment horizontal="left"/>
    </xf>
    <xf numFmtId="166" fontId="11" fillId="6" borderId="7" xfId="0" applyNumberFormat="1" applyFont="1" applyFill="1" applyBorder="1" applyAlignment="1">
      <alignment horizontal="center" vertical="center"/>
    </xf>
    <xf numFmtId="9" fontId="11" fillId="6" borderId="7" xfId="0" applyNumberFormat="1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left"/>
    </xf>
    <xf numFmtId="166" fontId="13" fillId="7" borderId="7" xfId="0" applyNumberFormat="1" applyFont="1" applyFill="1" applyBorder="1" applyAlignment="1">
      <alignment horizontal="center" vertical="center"/>
    </xf>
    <xf numFmtId="9" fontId="1" fillId="7" borderId="7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0" fillId="0" borderId="0" xfId="0" applyFill="1"/>
    <xf numFmtId="0" fontId="14" fillId="0" borderId="0" xfId="0" applyFont="1"/>
    <xf numFmtId="165" fontId="14" fillId="0" borderId="0" xfId="0" applyNumberFormat="1" applyFont="1"/>
    <xf numFmtId="0" fontId="15" fillId="0" borderId="0" xfId="0" applyFont="1"/>
  </cellXfs>
  <cellStyles count="3">
    <cellStyle name="Lien hypertexte" xfId="2" builtinId="8"/>
    <cellStyle name="Normal" xfId="0" builtinId="0"/>
    <cellStyle name="Titre 1" xfId="1" builtinId="16"/>
  </cellStyles>
  <dxfs count="26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theme="0" tint="-0.14999847407452621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vertical="center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left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7/relationships/slicerCache" Target="slicerCaches/slicerCache2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7055</xdr:rowOff>
    </xdr:from>
    <xdr:to>
      <xdr:col>6</xdr:col>
      <xdr:colOff>687917</xdr:colOff>
      <xdr:row>5</xdr:row>
      <xdr:rowOff>134056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O">
              <a:extLst>
                <a:ext uri="{FF2B5EF4-FFF2-40B4-BE49-F238E27FC236}">
                  <a16:creationId xmlns:a16="http://schemas.microsoft.com/office/drawing/2014/main" id="{D68F760D-617C-4B8F-AE10-BAB3066E5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70063"/>
              <a:ext cx="12922250" cy="6635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560916</xdr:colOff>
      <xdr:row>1</xdr:row>
      <xdr:rowOff>31750</xdr:rowOff>
    </xdr:from>
    <xdr:to>
      <xdr:col>1</xdr:col>
      <xdr:colOff>656166</xdr:colOff>
      <xdr:row>119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C5197A4-BE65-422F-A00B-F09844A8BAE8}"/>
            </a:ext>
          </a:extLst>
        </xdr:cNvPr>
        <xdr:cNvCxnSpPr/>
      </xdr:nvCxnSpPr>
      <xdr:spPr>
        <a:xfrm>
          <a:off x="1725083" y="211667"/>
          <a:ext cx="95250" cy="29421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740832</xdr:colOff>
      <xdr:row>118</xdr:row>
      <xdr:rowOff>116415</xdr:rowOff>
    </xdr:from>
    <xdr:to>
      <xdr:col>2</xdr:col>
      <xdr:colOff>412749</xdr:colOff>
      <xdr:row>125</xdr:row>
      <xdr:rowOff>48683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9A3BD7C-62E9-442A-95D2-4874ADAF52DD}"/>
            </a:ext>
          </a:extLst>
        </xdr:cNvPr>
        <xdr:cNvSpPr/>
      </xdr:nvSpPr>
      <xdr:spPr>
        <a:xfrm>
          <a:off x="1904999" y="2995082"/>
          <a:ext cx="4423833" cy="1191684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815445</xdr:colOff>
      <xdr:row>113</xdr:row>
      <xdr:rowOff>92075</xdr:rowOff>
    </xdr:from>
    <xdr:to>
      <xdr:col>4</xdr:col>
      <xdr:colOff>1363133</xdr:colOff>
      <xdr:row>121</xdr:row>
      <xdr:rowOff>164923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E816D58-A7DC-4399-8F66-CCCAFFFE4274}"/>
            </a:ext>
          </a:extLst>
        </xdr:cNvPr>
        <xdr:cNvSpPr txBox="1"/>
      </xdr:nvSpPr>
      <xdr:spPr>
        <a:xfrm>
          <a:off x="6720945" y="2282825"/>
          <a:ext cx="4175126" cy="15333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afficher l'enveloppe allouée pour chaque IO (en rouge) à chaque fois que l'on sélectionne un segment, par exemple ici l'onglet</a:t>
          </a:r>
          <a:r>
            <a:rPr lang="fr-FR" sz="1100" baseline="0"/>
            <a:t> sélectionné je souhaiterais faire apparaitre en haut à gauche  </a:t>
          </a:r>
        </a:p>
        <a:p>
          <a:r>
            <a:rPr lang="fr-FR" sz="1100" baseline="0"/>
            <a:t>1 825 000€ et aussi automaiquement le restant : la différence entre l'enveloppe allouée et le montant total des PO correspondants à l'IO</a:t>
          </a:r>
        </a:p>
        <a:p>
          <a:r>
            <a:rPr lang="fr-FR" sz="1100" baseline="0"/>
            <a:t>Je souhaiterais faire apparaitre cette présentation pour tous les autres segments. L'information se situe dans l'onglet "enveloppe budget"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117475</xdr:colOff>
      <xdr:row>0</xdr:row>
      <xdr:rowOff>111125</xdr:rowOff>
    </xdr:from>
    <xdr:to>
      <xdr:col>6</xdr:col>
      <xdr:colOff>422275</xdr:colOff>
      <xdr:row>29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estataires">
              <a:extLst>
                <a:ext uri="{FF2B5EF4-FFF2-40B4-BE49-F238E27FC236}">
                  <a16:creationId xmlns:a16="http://schemas.microsoft.com/office/drawing/2014/main" id="{04938590-F1D7-447D-A961-BEF0E62A61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8375" y="111125"/>
              <a:ext cx="1828800" cy="527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jets\Transition\BUDGET\FINANCES_2021_PASSADO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nances-test-passador-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MMANDES"/>
      <sheetName val="601000 - SAP 4 HANA"/>
      <sheetName val="601006 - MASTER CONTROL"/>
      <sheetName val="600728 - BASEWARE"/>
      <sheetName val="600724 - DECIDIUM"/>
      <sheetName val="600723 - ETEMPTATION"/>
      <sheetName val="601004 - PAS-X"/>
      <sheetName val="601003 - STOCKWARE"/>
      <sheetName val="601002 - PI"/>
      <sheetName val="601009 - ONGUARD"/>
      <sheetName val="601007 - GLIMS"/>
      <sheetName val="601008 - EMPOWER"/>
      <sheetName val="601005 - INFRA IT"/>
      <sheetName val="600727 - SAP ECC6"/>
      <sheetName val="Liste déroulante"/>
      <sheetName val="11610425 - TRANSITION"/>
    </sheetNames>
    <sheetDataSet>
      <sheetData sheetId="0"/>
      <sheetData sheetId="1">
        <row r="3">
          <cell r="E3">
            <v>1031882.25</v>
          </cell>
          <cell r="G3">
            <v>943312.25</v>
          </cell>
        </row>
      </sheetData>
      <sheetData sheetId="2">
        <row r="3">
          <cell r="E3">
            <v>158565</v>
          </cell>
          <cell r="G3">
            <v>110210</v>
          </cell>
        </row>
      </sheetData>
      <sheetData sheetId="3">
        <row r="3">
          <cell r="E3">
            <v>305946.25</v>
          </cell>
          <cell r="G3">
            <v>305946.25</v>
          </cell>
        </row>
      </sheetData>
      <sheetData sheetId="4">
        <row r="3">
          <cell r="E3">
            <v>100185</v>
          </cell>
          <cell r="G3">
            <v>100185</v>
          </cell>
        </row>
      </sheetData>
      <sheetData sheetId="5">
        <row r="3">
          <cell r="E3">
            <v>120602.25</v>
          </cell>
          <cell r="G3">
            <v>120512.25</v>
          </cell>
        </row>
      </sheetData>
      <sheetData sheetId="6">
        <row r="3">
          <cell r="E3">
            <v>108805</v>
          </cell>
          <cell r="G3">
            <v>51125.630000000005</v>
          </cell>
        </row>
      </sheetData>
      <sheetData sheetId="7">
        <row r="3">
          <cell r="E3">
            <v>247270</v>
          </cell>
          <cell r="G3">
            <v>145870</v>
          </cell>
        </row>
      </sheetData>
      <sheetData sheetId="8">
        <row r="3">
          <cell r="E3">
            <v>211992.05</v>
          </cell>
          <cell r="G3">
            <v>211992.05</v>
          </cell>
        </row>
      </sheetData>
      <sheetData sheetId="9">
        <row r="1">
          <cell r="D1">
            <v>253300</v>
          </cell>
        </row>
        <row r="3">
          <cell r="E3">
            <v>117300</v>
          </cell>
          <cell r="G3">
            <v>72310</v>
          </cell>
        </row>
      </sheetData>
      <sheetData sheetId="10">
        <row r="3">
          <cell r="F3">
            <v>510951.72</v>
          </cell>
          <cell r="H3">
            <v>302801.71999999997</v>
          </cell>
        </row>
      </sheetData>
      <sheetData sheetId="11">
        <row r="3">
          <cell r="E3">
            <v>567376.72</v>
          </cell>
          <cell r="G3">
            <v>418373.72</v>
          </cell>
        </row>
      </sheetData>
      <sheetData sheetId="12">
        <row r="3">
          <cell r="E3">
            <v>671653.03999999992</v>
          </cell>
          <cell r="G3">
            <v>478334.71999999997</v>
          </cell>
        </row>
      </sheetData>
      <sheetData sheetId="13">
        <row r="3">
          <cell r="D3">
            <v>683359</v>
          </cell>
          <cell r="F3">
            <v>666784</v>
          </cell>
        </row>
      </sheetData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ens Planning et Congés"/>
      <sheetName val="SUIVI COMMANDES"/>
      <sheetName val="BDD"/>
      <sheetName val="TCD - Prestataires"/>
      <sheetName val="TCD - Détail IO"/>
      <sheetName val="Répartition de charge"/>
    </sheetNames>
    <sheetDataSet>
      <sheetData sheetId="0"/>
      <sheetData sheetId="1"/>
      <sheetData sheetId="2">
        <row r="72">
          <cell r="I72">
            <v>19150</v>
          </cell>
        </row>
        <row r="97">
          <cell r="I97">
            <v>80787</v>
          </cell>
        </row>
      </sheetData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nances-test-passador-v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nances-test-passador-v4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8.412168634262" createdVersion="7" refreshedVersion="6" minRefreshableVersion="3" recordCount="105" xr:uid="{15A67FB9-5F1D-4784-9ED3-0455496F5265}">
  <cacheSource type="worksheet">
    <worksheetSource ref="A7:L112" sheet="BDD" r:id="rId2"/>
  </cacheSource>
  <cacheFields count="12">
    <cacheField name="Commandes " numFmtId="0">
      <sharedItems containsBlank="1" containsMixedTypes="1" containsNumber="1" containsInteger="1" minValue="8103390812" maxValue="8103512552" count="58">
        <n v="8103390812"/>
        <n v="8103397528"/>
        <n v="8103409451"/>
        <n v="8103411426"/>
        <n v="8103411502"/>
        <n v="8103418071"/>
        <n v="8103418072"/>
        <n v="8103421712"/>
        <n v="8103431686"/>
        <n v="8103442916"/>
        <n v="8103445853"/>
        <n v="8103447251"/>
        <n v="8103450898"/>
        <n v="8103451390"/>
        <n v="8103454114"/>
        <n v="8103460394"/>
        <n v="8103460433"/>
        <n v="8103465304"/>
        <n v="8103468658"/>
        <n v="8103472086"/>
        <n v="8103472094"/>
        <n v="8103472111"/>
        <n v="8103477319"/>
        <n v="8103482972"/>
        <n v="8103484676"/>
        <n v="8103485729"/>
        <n v="8103491576"/>
        <n v="8103497818"/>
        <n v="8103499126"/>
        <n v="8103499922"/>
        <n v="8103500571"/>
        <n v="8103503115"/>
        <n v="8103503267"/>
        <n v="8103503717"/>
        <n v="8103503761"/>
        <n v="8103506969"/>
        <n v="8103507898"/>
        <n v="8103510564"/>
        <n v="8103511932"/>
        <n v="8103512467"/>
        <n v="8103512468"/>
        <n v="8103512477"/>
        <n v="8103512533"/>
        <n v="8103512552"/>
        <s v="pas de PO"/>
        <s v="PO-21-1161-00014"/>
        <s v="PO-21-1161-00039"/>
        <s v="PO-21-1161-00047 "/>
        <s v="PO-21-1161-00085"/>
        <s v="PO-21-1161-00143"/>
        <s v="PO-21-1161-00155"/>
        <s v="PO-21-1161-00178"/>
        <s v="PO-21-1161-00216"/>
        <s v="PO-21-1161-00252"/>
        <s v="PO-21-1161-00254 "/>
        <s v="PO-21-1161-00255"/>
        <s v="PO-21-1161-00256"/>
        <m/>
      </sharedItems>
    </cacheField>
    <cacheField name="Description" numFmtId="0">
      <sharedItems/>
    </cacheField>
    <cacheField name="Prestataires" numFmtId="0">
      <sharedItems containsBlank="1" count="37">
        <m/>
        <s v="Damien Chapuis"/>
        <s v="?"/>
        <s v="Hubert Robaux"/>
        <s v="Jean-Baptiste Becquart"/>
        <s v="Chloé David"/>
        <s v="Kévin Frackowiak"/>
        <s v="Matthieu de Vathaire"/>
        <s v="Gérard Deprecq"/>
        <s v="Benjamin Prunier"/>
        <s v="Marion Unvoas"/>
        <s v="Guillaume Giral"/>
        <s v="Marie-Laure Forget Dugaret"/>
        <s v="Yassine Hamdi"/>
        <s v="Soumaya El Moutamid"/>
        <s v="Jean-François Clavel / Sarah Rivet / Pauline Besson"/>
        <s v="Sarah Rivet / Pauline Besson"/>
        <s v="Pauline Besson"/>
        <s v="Frédéric Larive"/>
        <s v="Bénédicte Richard Jourdren"/>
        <s v="Paul Dupuich"/>
        <s v="Elbasri Simari"/>
        <s v="Oussama Sallem"/>
        <s v="My Vi Truong"/>
        <s v="Boris Lathuilere / Laetitia Teulier"/>
        <s v="Jean François Clavel / Sarah Rivet / Pauline Besson"/>
        <s v="Peter Rajna"/>
        <s v="Elodie Royer"/>
        <s v="Lucie KASPRZAK"/>
        <s v="Virginie Hardy"/>
        <s v="Jean Baptiste Becquart"/>
        <s v="Elise Pelletier"/>
        <s v="Alexandre Ben Slama"/>
        <s v="monsieur Dupont" u="1"/>
        <s v="Monsieur X" u="1"/>
        <s v="Laetitia Teulier" u="1"/>
        <s v="Monsieur Y" u="1"/>
      </sharedItems>
    </cacheField>
    <cacheField name="IO" numFmtId="0">
      <sharedItems containsMixedTypes="1" containsNumber="1" containsInteger="1" minValue="0" maxValue="0" count="14">
        <s v="600723 - ETEMPTATION"/>
        <s v="600727 - SAP ECC6"/>
        <s v="601000 - SAP 4 HANA"/>
        <s v="601005 - INFRA IT"/>
        <s v="600728 - BASEWARE"/>
        <s v="600724 - DECIDIUM"/>
        <s v="601003 - STOCKWARE"/>
        <s v="601002 - PI"/>
        <s v="601007 - GLIMS"/>
        <s v="601008 - EMPOWER"/>
        <s v="601006 - MASTER CONTROL"/>
        <s v="601004 - PAS-X"/>
        <s v="601009 - ONGUARD"/>
        <n v="0"/>
      </sharedItems>
    </cacheField>
    <cacheField name="Répartition IO" numFmtId="0">
      <sharedItems containsBlank="1" containsMixedTypes="1" containsNumber="1" containsInteger="1" minValue="0" maxValue="0" count="19">
        <m/>
        <s v="601000 (25%) / 600723 (25%) / 600724 (25%)_x000a_ 600728 (25%)"/>
        <s v="601002 (50%) / 601003 (50%)"/>
        <s v="601000 (100%)"/>
        <s v="601008 50% - 601007 - 50%"/>
        <s v="601005 (100%)"/>
        <s v="CAB 20 "/>
        <s v="33% INFRA IT/33% GLIMS/33% Empower"/>
        <s v="601000 (20%) / 600723 (20%) / 600724 (20%)_x000a_601006 (20%) / 600728 (20%) / "/>
        <s v="601000 (50%) / 601003 (50%)"/>
        <s v="601008 33% - 601007 - 33% - 601005 33%"/>
        <s v="601008 (33%) / 601007 (33%) / 601005 (33%) "/>
        <s v="40% INFRA IT/30% GLIMS/30% Empower"/>
        <s v="50% OFM/ 50% CAB 20/ CAB 80"/>
        <s v="600728 (100%)"/>
        <n v="0"/>
        <s v="601006 (20%)"/>
        <s v="601009 (100%)"/>
        <s v="80% INFRA IT/5% GLIMS/15% Empower"/>
      </sharedItems>
    </cacheField>
    <cacheField name="Montant PO" numFmtId="165">
      <sharedItems containsString="0" containsBlank="1" containsNumber="1" minValue="4562" maxValue="510407"/>
    </cacheField>
    <cacheField name="Montant IO" numFmtId="165">
      <sharedItems containsBlank="1" containsMixedTypes="1" containsNumber="1" minValue="0" maxValue="510407"/>
    </cacheField>
    <cacheField name="Fournisseur" numFmtId="0">
      <sharedItems containsBlank="1" count="31">
        <s v="HOROQUARTZ"/>
        <s v="COURBON"/>
        <s v="ALISPHARM France"/>
        <s v="NEO2"/>
        <s v="NOVAXIOM"/>
        <s v="OAAS"/>
        <s v="TEAM IT"/>
        <s v="CADUCEUM"/>
        <s v="CVO"/>
        <s v="WERUM IT SOLUTIONS "/>
        <s v="PHARMASYS"/>
        <s v="SYNCHRONE"/>
        <s v="PERKIN ELMER"/>
        <s v="LABWARE"/>
        <s v="HCL"/>
        <s v="DIMO SOFTWARE"/>
        <s v="HCL "/>
        <s v="ORACLE"/>
        <s v="ORACLE "/>
        <s v="OSISOFT"/>
        <s v="APSALYS"/>
        <s v="CHEOPS"/>
        <s v="BAW"/>
        <s v="WATERS"/>
        <s v="DELTA SECURITE"/>
        <s v="ALSTEF"/>
        <s v="ADECCO"/>
        <m u="1"/>
        <s v="CVO EUROPE" u="1"/>
        <s v="ALISPHARM" u="1"/>
        <s v="ORACLE France" u="1"/>
      </sharedItems>
    </cacheField>
    <cacheField name="Montant réel Facturé" numFmtId="165">
      <sharedItems containsString="0" containsBlank="1" containsNumber="1" minValue="0" maxValue="361404"/>
    </cacheField>
    <cacheField name="Reste à facturer" numFmtId="165">
      <sharedItems containsBlank="1" containsMixedTypes="1" containsNumber="1" minValue="0" maxValue="208150"/>
    </cacheField>
    <cacheField name="Statut Réception" numFmtId="0">
      <sharedItems count="3">
        <s v="Totale"/>
        <s v="Partielle"/>
        <s v="Non reçue"/>
      </sharedItems>
    </cacheField>
    <cacheField name="Commentaire" numFmtId="0">
      <sharedItems containsBlank="1" count="7">
        <m/>
        <s v="J.lemoine"/>
        <s v="à corriger en mettant 33% INFRA IT/33% GLIMS/33% Empower car mauvaise répartition du fichier envoyé à la Finance"/>
        <s v="La commande PO-21-1161-00137 Juillet Aout a été passée sur B80 L1, elle devra être reportée sur Passador sur : Prochaine commande Projet Procal, PI, GMAO"/>
        <s v="Prochaine commande sur 50% OFM/ 50% CAB 20/ CAB 80"/>
        <s v="Attention: mauvaise imputation: il faut imputer les prochaines factures sur les bons ordres internes "/>
        <s v="en attente validation le 15/21 Septembre"/>
      </sharedItems>
    </cacheField>
  </cacheFields>
  <extLst>
    <ext xmlns:x14="http://schemas.microsoft.com/office/spreadsheetml/2009/9/main" uri="{725AE2AE-9491-48be-B2B4-4EB974FC3084}">
      <x14:pivotCacheDefinition pivotCacheId="169011235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8.412169560186" createdVersion="7" refreshedVersion="6" minRefreshableVersion="3" recordCount="105" xr:uid="{616B466E-7C43-4404-AD7B-CE6256CB1895}">
  <cacheSource type="worksheet">
    <worksheetSource ref="A7:L112" sheet="BDD" r:id="rId2"/>
  </cacheSource>
  <cacheFields count="12">
    <cacheField name="Commandes " numFmtId="0">
      <sharedItems containsBlank="1" containsMixedTypes="1" containsNumber="1" containsInteger="1" minValue="8103390812" maxValue="8103512552"/>
    </cacheField>
    <cacheField name="Description" numFmtId="0">
      <sharedItems count="121">
        <s v="Prestation et licence eTemptation 2021"/>
        <s v="Gestion Commandes SAP (SAP Builder) Damien Chapuis, Théo Basty"/>
        <s v="Support Technique SAP - Coordinateur SAP"/>
        <s v="Support Infrastructure Transition "/>
        <s v="Support Projet TRANSITION Février"/>
        <s v="Support Projet Transition Mars-Avril "/>
        <s v="Support Projet Transition Mars-Avril"/>
        <s v="Support Projet Migration SAP Mars à Avril "/>
        <s v="Support GLIMS/EMPOWER Mars à Juin"/>
        <s v="Support Projet Transition Avril - Juin"/>
        <s v="Support IT TRANSITION Avril Juin"/>
        <s v="Support AQ/IT et VSI (régul Fév-Mars MFD et CL)"/>
        <s v="Support Projet Transition AQ IT Avril - Juin"/>
        <s v="Support AQ IT Transition Mars -Mai"/>
        <s v="Pré-étude technique PAS-X"/>
        <s v="Support Validation Projet SI Avril - Juillet "/>
        <s v="Support Validation Projet SI Avril - Juillet"/>
        <s v="Support Projet Transition Mars à Mai HRO -Baseware -Decidium"/>
        <s v="Support Projet Transition Mars à Mai"/>
        <s v="Support Projet Transition Mars - Mai"/>
        <s v="Support Projet Transition Extension Avril-Juin "/>
        <s v="Prestation Architecte Système Mai Juin"/>
        <s v="Support Validation Lab Transition Mai et Juin"/>
        <s v="Support Validation Lab Transition Mai et Juin "/>
        <s v="Administrateur Réseau"/>
        <s v="Prestation Labware"/>
        <s v="Support IT Lab Transition Mai à Juin"/>
        <s v="Support AQ/IT et VSI Avril à Juin"/>
        <s v="Mise enplace de BASWARE (demat compta fournisseur et remplacement SRM)"/>
        <s v="Support Business Projet Transition Mai - Juin"/>
        <s v="Support Projet Transition Mai à Juillet"/>
        <s v="PAS-X Upgrade/Migration Fit Phase"/>
        <s v="Support IT Lab Transition (Régul Février et Mars)"/>
        <s v="Licences Oracle Database Std Edition 2"/>
        <s v="Licences PI Software"/>
        <s v="Support AQ IT Transition Juin – Juillet 2021"/>
        <s v="Formation MASTER CONTROL"/>
        <s v="Support AQ IT Transition AQ IT Juillet - Août"/>
        <s v="Support IT Transition Juin à septembre"/>
        <s v="Support Projet Transition Juin - Juillet"/>
        <s v="Support AQ/IT et VSI Transition Juin à Août"/>
        <s v="Support GLIMS/EMPOWER Juillet à Septembre"/>
        <s v="Infrastructure de_x000a_Sauvegarde V5 – HPE et VEEAM"/>
        <s v="Prestation Architecte Système Juillet Août"/>
        <s v="Support Projet Transition AQ IT Septembre - Octobre"/>
        <s v="Support Projet Transition Juillet - Août"/>
        <s v="Support Validation Projet SI Juillet Aout "/>
        <s v="Support IT Lab Transition - Juillet à Août"/>
        <s v="Support SAP 4/HANA - 01/05/2021 au 31/05/2021"/>
        <s v="Support SAP 4/HANA - 01/06/2021 au 30/06/2021"/>
        <s v="Support SAP 4/HANA - 01/07/2021 au 31/07/2021"/>
        <s v="Préparation ECC6 D1"/>
        <s v="interface DECIDIUM - Peter Rajna 01/04/2021 au 30/06/2021"/>
        <s v="Empower Network"/>
        <s v="LICENCES LOGICIEL_x000a_ONGUARD &amp;_x000a_MILESTONE"/>
        <s v="Prestations de support 2021"/>
        <s v="Prestations de support 2022"/>
        <s v="Portage de la plateforme Stockware"/>
        <s v="Intérim - Période de Mars à Septembre"/>
        <s v="FAREVA GLIMS installation"/>
        <s v="Prestation Architecte Système Septembre Octobre"/>
        <s v="Support Projet Transition SAP"/>
        <s v="Support Projet Transition ONGUARD"/>
        <s v="Support AQ IT Transition Aout - Septembre"/>
        <s v="Support Projet Transition Août - Septembre"/>
        <s v="Support Transition Septembre"/>
        <s v="Support AQ/IT et VSI Transition Septembre Octobre"/>
        <s v="Support IT Lab Transition - Septembre"/>
        <s v="Support VSI Transition - Septembre à Octobre "/>
        <s v="Support Validation Projet SI Avril - Juillet (JFC-SRI-PBE) 33%/33%/33%" u="1"/>
        <s v="Support IT Lab Transition (Mai à Juin)" u="1"/>
        <s v="Support Validation Lab Transition Mai et Juin (BRJ)" u="1"/>
        <s v="Support AQ IT Transition Aout - Septembre (SEM)" u="1"/>
        <s v="Support Projet TRANSITION (HRO) Baseware - eTemptation" u="1"/>
        <s v="Support Projet Transition Juin-Août (Chloé David)" u="1"/>
        <s v="Support Projet Transition Juillet - Août (MUN)" u="1"/>
        <s v="Support Projet Transition Extension (JBE) - eTemptation - SAP 4 HANA" u="1"/>
        <s v="Support Projet Transition du 01 Juin au 10 Aout 33%" u="1"/>
        <s v="Support AQ IT Transition Mars -Mai (SEM)" u="1"/>
        <s v="Support IT Lab Transition - INFRA IT - Septembre" u="1"/>
        <s v="Support AQ IT Transition AQ IT Juin – juillet 2021" u="1"/>
        <s v="Support Validation Projet SI Avril - Juillet (JFC-SRI-PBE)" u="1"/>
        <s v="Administrateur Réseau (Paul Dupuich)" u="1"/>
        <s v="Support IT Lab Transition (Régul Février et Mars) Bas" u="1"/>
        <s v="Support AQ/IT et VSI (Avril à Juin) - My Vi - Oussama" u="1"/>
        <s v="Support Projet Transition + DECIDIUM du 01 Juin au 10 Aout" u="1"/>
        <s v="Support Validation Lab Transition Mai et Juin (BRJ) -Glims - Empower" u="1"/>
        <s v="Prestation Architecte Système Mai Juin (F.Larive)" u="1"/>
        <s v="Support Projet Migration SAP de Mars à Avril (JBE)" u="1"/>
        <s v="Support AQ/IT et VSI Transition - INFRA IT - Septembre  (Oussema/My Vi)" u="1"/>
        <s v="Support Business Projet Transition Mai - Juin (LT, BL) -GLIMS - EMPOWER" u="1"/>
        <s v="Support Business Projet Transition Mai - Juin (LT, BL)" u="1"/>
        <s v="Support IT Lab Transition - INFRA IT - Septembre Bas" u="1"/>
        <s v="Support GLIMS/EMPOWER Mars à Juin (BP)" u="1"/>
        <s v="Support GLIMS/EMPOWER Juillet à Septembre (BP)" u="1"/>
        <s v="Support Projet Transition Fev (CDA) Baseware - SAP 4 HANA" u="1"/>
        <s v="Support AQ IT Transition Juin – Juillet 2021 (SEM)" u="1"/>
        <s v="Support IT Transition Juin à septembre (GGI)" u="1"/>
        <s v="Support IT Lab Transition (Juillet à Août)" u="1"/>
        <s v="Support IT Lab Transition (Mai à Juin) Bas" u="1"/>
        <s v="Support IT Lab Transition (Juillet à Août) Bas" u="1"/>
        <s v="Support IT TRANSITION Avril Juin (GGI)" u="1"/>
        <s v="Support Projet Transition Juin-Août" u="1"/>
        <s v="Support Transition Septembre (EPE)" u="1"/>
        <s v="Support Projet Transition Mars à Mai (CD)" u="1"/>
        <s v="Support Projet Transition AQ IT" u="1"/>
        <s v="Support AQ IT Transition AQ IT Juin – juillet 2021 (YH)" u="1"/>
        <s v="Support Projet Migration SAP de Mars à Avril " u="1"/>
        <s v="Support Projet Transition + SAP 4 HANA du 01 Juin au 10 Aout" u="1"/>
        <s v="Support Validation Projet SI Juillet Aout (JFC-SRI-PBE) 33%/33%/33%" u="1"/>
        <s v="Support Projet TRANSITION (JBE) - eTemptation - SAP 4 HANA " u="1"/>
        <s v="Support Projet Transition Mars-Avril (MDV)" u="1"/>
        <s v="Support Projet Transition Fev " u="1"/>
        <s v="Support Projet Transition Mars - Mai (Chloé David)" u="1"/>
        <s v="Support Projet Transition Août - Septembre (MUN)" u="1"/>
        <s v="Prestation Architecte Système Juillet Août (F.Larive)" u="1"/>
        <s v="Prestation Architecte Système Septembre Octobre (FLA)" u="1"/>
        <s v="Support Projet Transition Avril - Juin (MUN)" u="1"/>
        <s v="Support Validation Projet SI Avril - Juillet (SRI)" u="1"/>
        <s v="Support VSI Transition - Septembre à Octobre Alexandre Ben Slama" u="1"/>
        <s v="Support Projet Transition du 01 Juin au 10 Aout + SAP + DECIDIUM(JBE)" u="1"/>
      </sharedItems>
    </cacheField>
    <cacheField name="Prestataires" numFmtId="0">
      <sharedItems containsBlank="1"/>
    </cacheField>
    <cacheField name="IO" numFmtId="0">
      <sharedItems containsMixedTypes="1" containsNumber="1" containsInteger="1" minValue="0" maxValue="0" count="14">
        <s v="600723 - ETEMPTATION"/>
        <s v="600727 - SAP ECC6"/>
        <s v="601000 - SAP 4 HANA"/>
        <s v="601005 - INFRA IT"/>
        <s v="600728 - BASEWARE"/>
        <s v="600724 - DECIDIUM"/>
        <s v="601003 - STOCKWARE"/>
        <s v="601002 - PI"/>
        <s v="601007 - GLIMS"/>
        <s v="601008 - EMPOWER"/>
        <s v="601006 - MASTER CONTROL"/>
        <s v="601004 - PAS-X"/>
        <s v="601009 - ONGUARD"/>
        <n v="0"/>
      </sharedItems>
    </cacheField>
    <cacheField name="Répartition IO" numFmtId="0">
      <sharedItems containsBlank="1" containsMixedTypes="1" containsNumber="1" containsInteger="1" minValue="0" maxValue="0" count="19">
        <m/>
        <s v="601000 (25%) / 600723 (25%) / 600724 (25%)_x000a_ 600728 (25%)"/>
        <s v="601002 (50%) / 601003 (50%)"/>
        <s v="601000 (100%)"/>
        <s v="601008 50% - 601007 - 50%"/>
        <s v="601005 (100%)"/>
        <s v="CAB 20 "/>
        <s v="33% INFRA IT/33% GLIMS/33% Empower"/>
        <s v="601000 (20%) / 600723 (20%) / 600724 (20%)_x000a_601006 (20%) / 600728 (20%) / "/>
        <s v="601000 (50%) / 601003 (50%)"/>
        <s v="601008 33% - 601007 - 33% - 601005 33%"/>
        <s v="601008 (33%) / 601007 (33%) / 601005 (33%) "/>
        <s v="40% INFRA IT/30% GLIMS/30% Empower"/>
        <s v="50% OFM/ 50% CAB 20/ CAB 80"/>
        <s v="600728 (100%)"/>
        <n v="0"/>
        <s v="601006 (20%)"/>
        <s v="601009 (100%)"/>
        <s v="80% INFRA IT/5% GLIMS/15% Empower"/>
      </sharedItems>
    </cacheField>
    <cacheField name="Montant PO" numFmtId="165">
      <sharedItems containsString="0" containsBlank="1" containsNumber="1" minValue="4562" maxValue="510407"/>
    </cacheField>
    <cacheField name="Montant IO" numFmtId="165">
      <sharedItems containsBlank="1" containsMixedTypes="1" containsNumber="1" minValue="0" maxValue="510407"/>
    </cacheField>
    <cacheField name="Fournisseur" numFmtId="0">
      <sharedItems count="27">
        <s v="HOROQUARTZ"/>
        <s v="COURBON"/>
        <s v="ALISPHARM France"/>
        <s v="NEO2"/>
        <s v="NOVAXIOM"/>
        <s v="OAAS"/>
        <s v="TEAM IT"/>
        <s v="CADUCEUM"/>
        <s v="CVO"/>
        <s v="WERUM IT SOLUTIONS "/>
        <s v="PHARMASYS"/>
        <s v="SYNCHRONE"/>
        <s v="PERKIN ELMER"/>
        <s v="LABWARE"/>
        <s v="HCL"/>
        <s v="DIMO SOFTWARE"/>
        <s v="HCL "/>
        <s v="ORACLE"/>
        <s v="ORACLE "/>
        <s v="OSISOFT"/>
        <s v="APSALYS"/>
        <s v="CHEOPS"/>
        <s v="BAW"/>
        <s v="WATERS"/>
        <s v="DELTA SECURITE"/>
        <s v="ALSTEF"/>
        <s v="ADECCO"/>
      </sharedItems>
    </cacheField>
    <cacheField name="Montant réel Facturé" numFmtId="165">
      <sharedItems containsString="0" containsBlank="1" containsNumber="1" minValue="0" maxValue="361404"/>
    </cacheField>
    <cacheField name="Reste à facturer" numFmtId="165">
      <sharedItems containsBlank="1" containsMixedTypes="1" containsNumber="1" minValue="0" maxValue="208150"/>
    </cacheField>
    <cacheField name="Statut Réception" numFmtId="0">
      <sharedItems count="3">
        <s v="Totale"/>
        <s v="Partielle"/>
        <s v="Non reçue"/>
      </sharedItems>
    </cacheField>
    <cacheField name="Commentaire" numFmtId="0">
      <sharedItems containsBlank="1" count="7">
        <m/>
        <s v="J.lemoine"/>
        <s v="à corriger en mettant 33% INFRA IT/33% GLIMS/33% Empower car mauvaise répartition du fichier envoyé à la Finance"/>
        <s v="La commande PO-21-1161-00137 Juillet Aout a été passée sur B80 L1, elle devra être reportée sur Passador sur : Prochaine commande Projet Procal, PI, GMAO"/>
        <s v="Prochaine commande sur 50% OFM/ 50% CAB 20/ CAB 80"/>
        <s v="Attention: mauvaise imputation: il faut imputer les prochaines factures sur les bons ordres internes "/>
        <s v="en attente validation le 15/21 Septembre"/>
      </sharedItems>
    </cacheField>
  </cacheFields>
  <extLst>
    <ext xmlns:x14="http://schemas.microsoft.com/office/spreadsheetml/2009/9/main" uri="{725AE2AE-9491-48be-B2B4-4EB974FC3084}">
      <x14:pivotCacheDefinition pivotCacheId="12449293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s v="Prestation et licence eTemptation 2021"/>
    <x v="0"/>
    <x v="0"/>
    <x v="0"/>
    <n v="13781"/>
    <n v="13871"/>
    <x v="0"/>
    <n v="13781"/>
    <n v="0"/>
    <x v="0"/>
    <x v="0"/>
  </r>
  <r>
    <x v="1"/>
    <s v="Gestion Commandes SAP (SAP Builder) Damien Chapuis, Théo Basty"/>
    <x v="1"/>
    <x v="1"/>
    <x v="0"/>
    <n v="29354"/>
    <n v="29354"/>
    <x v="1"/>
    <n v="29354"/>
    <n v="0"/>
    <x v="0"/>
    <x v="0"/>
  </r>
  <r>
    <x v="2"/>
    <s v="Support Technique SAP - Coordinateur SAP"/>
    <x v="0"/>
    <x v="2"/>
    <x v="0"/>
    <n v="10235"/>
    <n v="10235"/>
    <x v="2"/>
    <n v="10235"/>
    <n v="0"/>
    <x v="0"/>
    <x v="1"/>
  </r>
  <r>
    <x v="3"/>
    <s v="Support Infrastructure Transition "/>
    <x v="2"/>
    <x v="3"/>
    <x v="0"/>
    <n v="8570"/>
    <n v="8570"/>
    <x v="1"/>
    <n v="8570"/>
    <n v="0"/>
    <x v="0"/>
    <x v="0"/>
  </r>
  <r>
    <x v="4"/>
    <s v="Support Projet TRANSITION Février"/>
    <x v="3"/>
    <x v="2"/>
    <x v="1"/>
    <n v="26185"/>
    <n v="6546.25"/>
    <x v="3"/>
    <n v="6546.25"/>
    <n v="0"/>
    <x v="0"/>
    <x v="0"/>
  </r>
  <r>
    <x v="4"/>
    <s v="Support Projet TRANSITION Février"/>
    <x v="4"/>
    <x v="4"/>
    <x v="1"/>
    <n v="26185"/>
    <n v="6546.25"/>
    <x v="3"/>
    <n v="6546.25"/>
    <n v="0"/>
    <x v="0"/>
    <x v="0"/>
  </r>
  <r>
    <x v="4"/>
    <s v="Support Projet TRANSITION Février"/>
    <x v="5"/>
    <x v="5"/>
    <x v="1"/>
    <n v="26185"/>
    <n v="6546.25"/>
    <x v="3"/>
    <n v="6546.25"/>
    <n v="0"/>
    <x v="0"/>
    <x v="0"/>
  </r>
  <r>
    <x v="4"/>
    <s v="Support Projet TRANSITION Février"/>
    <x v="5"/>
    <x v="0"/>
    <x v="1"/>
    <n v="26185"/>
    <n v="6546.25"/>
    <x v="3"/>
    <n v="6546.25"/>
    <n v="0"/>
    <x v="0"/>
    <x v="0"/>
  </r>
  <r>
    <x v="5"/>
    <s v="Support Projet Transition Mars-Avril "/>
    <x v="6"/>
    <x v="6"/>
    <x v="2"/>
    <n v="29400"/>
    <n v="14400"/>
    <x v="4"/>
    <n v="14400"/>
    <n v="0"/>
    <x v="0"/>
    <x v="0"/>
  </r>
  <r>
    <x v="5"/>
    <s v="Support Projet Transition Mars-Avril"/>
    <x v="7"/>
    <x v="7"/>
    <x v="2"/>
    <n v="29400"/>
    <n v="15000"/>
    <x v="4"/>
    <n v="15000"/>
    <n v="0"/>
    <x v="0"/>
    <x v="0"/>
  </r>
  <r>
    <x v="6"/>
    <s v="Support Projet Migration SAP Mars à Avril "/>
    <x v="8"/>
    <x v="2"/>
    <x v="3"/>
    <n v="31200"/>
    <n v="31200"/>
    <x v="3"/>
    <n v="31200"/>
    <n v="0"/>
    <x v="0"/>
    <x v="0"/>
  </r>
  <r>
    <x v="7"/>
    <s v="Support GLIMS/EMPOWER Mars à Juin"/>
    <x v="9"/>
    <x v="8"/>
    <x v="4"/>
    <n v="28000"/>
    <n v="14000"/>
    <x v="5"/>
    <n v="14000"/>
    <m/>
    <x v="0"/>
    <x v="0"/>
  </r>
  <r>
    <x v="7"/>
    <s v="Support GLIMS/EMPOWER Mars à Juin"/>
    <x v="9"/>
    <x v="9"/>
    <x v="4"/>
    <n v="28000"/>
    <n v="14000"/>
    <x v="5"/>
    <n v="14000"/>
    <n v="0"/>
    <x v="0"/>
    <x v="0"/>
  </r>
  <r>
    <x v="8"/>
    <s v="Support Projet Transition Avril - Juin"/>
    <x v="10"/>
    <x v="10"/>
    <x v="0"/>
    <n v="28740"/>
    <n v="28740"/>
    <x v="2"/>
    <n v="33427.5"/>
    <n v="0"/>
    <x v="0"/>
    <x v="0"/>
  </r>
  <r>
    <x v="9"/>
    <s v="Support IT TRANSITION Avril Juin"/>
    <x v="11"/>
    <x v="3"/>
    <x v="0"/>
    <n v="12470"/>
    <n v="12470"/>
    <x v="6"/>
    <n v="12470"/>
    <n v="0"/>
    <x v="0"/>
    <x v="0"/>
  </r>
  <r>
    <x v="10"/>
    <s v="Support AQ/IT et VSI (régul Fév-Mars MFD et CL)"/>
    <x v="12"/>
    <x v="3"/>
    <x v="5"/>
    <n v="40440"/>
    <n v="40440"/>
    <x v="7"/>
    <n v="40440"/>
    <n v="0"/>
    <x v="0"/>
    <x v="0"/>
  </r>
  <r>
    <x v="11"/>
    <s v="Support Projet Transition AQ IT Avril - Juin"/>
    <x v="13"/>
    <x v="3"/>
    <x v="6"/>
    <n v="17800"/>
    <n v="17800"/>
    <x v="2"/>
    <n v="17800"/>
    <m/>
    <x v="0"/>
    <x v="0"/>
  </r>
  <r>
    <x v="12"/>
    <s v="Support AQ IT Transition Mars -Mai"/>
    <x v="14"/>
    <x v="10"/>
    <x v="7"/>
    <n v="20400"/>
    <n v="20400"/>
    <x v="8"/>
    <n v="20400"/>
    <n v="0"/>
    <x v="0"/>
    <x v="2"/>
  </r>
  <r>
    <x v="13"/>
    <s v="Pré-étude technique PAS-X"/>
    <x v="0"/>
    <x v="11"/>
    <x v="0"/>
    <n v="15995"/>
    <n v="15995"/>
    <x v="9"/>
    <n v="14190"/>
    <n v="1805"/>
    <x v="1"/>
    <x v="0"/>
  </r>
  <r>
    <x v="14"/>
    <s v="Support Validation Projet SI Avril - Juillet "/>
    <x v="15"/>
    <x v="2"/>
    <x v="8"/>
    <n v="94650"/>
    <n v="18930"/>
    <x v="10"/>
    <n v="18930"/>
    <n v="0"/>
    <x v="0"/>
    <x v="0"/>
  </r>
  <r>
    <x v="14"/>
    <s v="Support Validation Projet SI Avril - Juillet "/>
    <x v="16"/>
    <x v="10"/>
    <x v="8"/>
    <n v="94650"/>
    <n v="18930"/>
    <x v="10"/>
    <m/>
    <n v="0"/>
    <x v="0"/>
    <x v="0"/>
  </r>
  <r>
    <x v="14"/>
    <s v="Support Validation Projet SI Avril - Juillet "/>
    <x v="17"/>
    <x v="4"/>
    <x v="8"/>
    <n v="94650"/>
    <n v="18930"/>
    <x v="10"/>
    <n v="90475"/>
    <m/>
    <x v="0"/>
    <x v="0"/>
  </r>
  <r>
    <x v="14"/>
    <s v="Support Validation Projet SI Avril - Juillet "/>
    <x v="16"/>
    <x v="5"/>
    <x v="8"/>
    <n v="94650"/>
    <n v="18930"/>
    <x v="10"/>
    <n v="33427.5"/>
    <n v="0"/>
    <x v="0"/>
    <x v="0"/>
  </r>
  <r>
    <x v="14"/>
    <s v="Support Validation Projet SI Avril - Juillet"/>
    <x v="16"/>
    <x v="0"/>
    <x v="8"/>
    <n v="94650"/>
    <n v="18930"/>
    <x v="10"/>
    <n v="18930"/>
    <n v="0"/>
    <x v="0"/>
    <x v="0"/>
  </r>
  <r>
    <x v="15"/>
    <s v="Support Projet Transition Mars à Mai HRO -Baseware -Decidium"/>
    <x v="3"/>
    <x v="2"/>
    <x v="1"/>
    <n v="131750"/>
    <n v="32937.5"/>
    <x v="3"/>
    <n v="32937.5"/>
    <n v="0"/>
    <x v="0"/>
    <x v="0"/>
  </r>
  <r>
    <x v="15"/>
    <s v="Support Projet Transition Mars à Mai"/>
    <x v="4"/>
    <x v="4"/>
    <x v="1"/>
    <n v="131750"/>
    <n v="32937.5"/>
    <x v="3"/>
    <n v="32937.5"/>
    <n v="0"/>
    <x v="0"/>
    <x v="0"/>
  </r>
  <r>
    <x v="15"/>
    <s v="Support Projet Transition Mars à Mai"/>
    <x v="5"/>
    <x v="5"/>
    <x v="1"/>
    <n v="131750"/>
    <n v="32937.5"/>
    <x v="3"/>
    <n v="33427.5"/>
    <n v="0"/>
    <x v="0"/>
    <x v="0"/>
  </r>
  <r>
    <x v="15"/>
    <s v="Support Projet Transition Mars - Mai"/>
    <x v="5"/>
    <x v="0"/>
    <x v="1"/>
    <n v="131750"/>
    <n v="32937.5"/>
    <x v="3"/>
    <n v="32937.5"/>
    <n v="0"/>
    <x v="0"/>
    <x v="0"/>
  </r>
  <r>
    <x v="16"/>
    <s v="Support Projet Transition Extension Avril-Juin "/>
    <x v="7"/>
    <x v="2"/>
    <x v="9"/>
    <n v="19600"/>
    <n v="19600"/>
    <x v="4"/>
    <n v="19600"/>
    <n v="0"/>
    <x v="0"/>
    <x v="0"/>
  </r>
  <r>
    <x v="16"/>
    <s v="Support Projet Transition Extension Avril-Juin "/>
    <x v="6"/>
    <x v="6"/>
    <x v="9"/>
    <n v="39200"/>
    <n v="19600"/>
    <x v="4"/>
    <n v="19600"/>
    <n v="0"/>
    <x v="0"/>
    <x v="0"/>
  </r>
  <r>
    <x v="17"/>
    <s v="Prestation Architecte Système Mai Juin"/>
    <x v="18"/>
    <x v="3"/>
    <x v="0"/>
    <n v="53820"/>
    <n v="53820"/>
    <x v="11"/>
    <n v="53820"/>
    <n v="0"/>
    <x v="0"/>
    <x v="0"/>
  </r>
  <r>
    <x v="18"/>
    <s v="Support Technique SAP - Coordinateur SAP"/>
    <x v="0"/>
    <x v="2"/>
    <x v="0"/>
    <n v="84995"/>
    <n v="84995"/>
    <x v="2"/>
    <n v="76000"/>
    <n v="8995"/>
    <x v="1"/>
    <x v="1"/>
  </r>
  <r>
    <x v="19"/>
    <s v="Support Validation Lab Transition Mai et Juin"/>
    <x v="19"/>
    <x v="8"/>
    <x v="10"/>
    <n v="25140"/>
    <n v="1160"/>
    <x v="12"/>
    <n v="1160"/>
    <n v="3256.6666666666665"/>
    <x v="1"/>
    <x v="2"/>
  </r>
  <r>
    <x v="19"/>
    <s v="Support Validation Lab Transition Mai et Juin"/>
    <x v="19"/>
    <x v="9"/>
    <x v="10"/>
    <n v="25140"/>
    <n v="4350"/>
    <x v="12"/>
    <n v="4350"/>
    <n v="3256.6666666666665"/>
    <x v="1"/>
    <x v="2"/>
  </r>
  <r>
    <x v="19"/>
    <s v="Support Validation Lab Transition Mai et Juin "/>
    <x v="19"/>
    <x v="3"/>
    <x v="10"/>
    <n v="25140"/>
    <n v="7830"/>
    <x v="12"/>
    <n v="7830"/>
    <n v="3256.6666666666665"/>
    <x v="1"/>
    <x v="2"/>
  </r>
  <r>
    <x v="20"/>
    <s v="Administrateur Réseau"/>
    <x v="20"/>
    <x v="3"/>
    <x v="0"/>
    <n v="22750"/>
    <n v="22750"/>
    <x v="6"/>
    <n v="11900"/>
    <n v="10850"/>
    <x v="1"/>
    <x v="0"/>
  </r>
  <r>
    <x v="21"/>
    <s v="Prestation Labware"/>
    <x v="0"/>
    <x v="8"/>
    <x v="0"/>
    <n v="4562"/>
    <n v="4562"/>
    <x v="13"/>
    <n v="4562"/>
    <m/>
    <x v="0"/>
    <x v="0"/>
  </r>
  <r>
    <x v="22"/>
    <s v="Support IT Lab Transition Mai à Juin"/>
    <x v="21"/>
    <x v="8"/>
    <x v="11"/>
    <n v="26742"/>
    <n v="8824.86"/>
    <x v="14"/>
    <n v="8824.86"/>
    <n v="0"/>
    <x v="0"/>
    <x v="0"/>
  </r>
  <r>
    <x v="22"/>
    <s v="Support IT Lab Transition Mai à Juin"/>
    <x v="21"/>
    <x v="9"/>
    <x v="11"/>
    <n v="26742"/>
    <n v="8824.86"/>
    <x v="14"/>
    <n v="8824.86"/>
    <n v="0"/>
    <x v="0"/>
    <x v="0"/>
  </r>
  <r>
    <x v="22"/>
    <s v="Support IT Lab Transition Mai à Juin"/>
    <x v="21"/>
    <x v="3"/>
    <x v="11"/>
    <n v="26742"/>
    <n v="8824.86"/>
    <x v="14"/>
    <n v="8824.86"/>
    <n v="0"/>
    <x v="0"/>
    <x v="0"/>
  </r>
  <r>
    <x v="23"/>
    <s v="Support AQ/IT et VSI Avril à Juin"/>
    <x v="22"/>
    <x v="3"/>
    <x v="5"/>
    <n v="59800"/>
    <n v="59800"/>
    <x v="7"/>
    <n v="59800"/>
    <n v="0"/>
    <x v="0"/>
    <x v="0"/>
  </r>
  <r>
    <x v="23"/>
    <s v="Support AQ/IT et VSI Avril à Juin"/>
    <x v="23"/>
    <x v="3"/>
    <x v="5"/>
    <n v="76740"/>
    <m/>
    <x v="7"/>
    <m/>
    <n v="0"/>
    <x v="0"/>
    <x v="0"/>
  </r>
  <r>
    <x v="24"/>
    <s v="Mise enplace de BASWARE (demat compta fournisseur et remplacement SRM)"/>
    <x v="0"/>
    <x v="4"/>
    <x v="0"/>
    <n v="37600"/>
    <n v="76740"/>
    <x v="15"/>
    <n v="76740"/>
    <n v="0"/>
    <x v="0"/>
    <x v="0"/>
  </r>
  <r>
    <x v="25"/>
    <s v="Support Business Projet Transition Mai - Juin"/>
    <x v="24"/>
    <x v="8"/>
    <x v="11"/>
    <n v="37600"/>
    <n v="12220"/>
    <x v="8"/>
    <n v="12220"/>
    <n v="0"/>
    <x v="0"/>
    <x v="0"/>
  </r>
  <r>
    <x v="25"/>
    <s v="Support Business Projet Transition Mai - Juin"/>
    <x v="24"/>
    <x v="9"/>
    <x v="11"/>
    <n v="37600"/>
    <n v="12220"/>
    <x v="8"/>
    <n v="12220"/>
    <n v="0"/>
    <x v="0"/>
    <x v="0"/>
  </r>
  <r>
    <x v="25"/>
    <s v="Support Business Projet Transition Mai - Juin"/>
    <x v="24"/>
    <x v="3"/>
    <x v="11"/>
    <n v="133710"/>
    <n v="12220"/>
    <x v="8"/>
    <n v="12220"/>
    <n v="0"/>
    <x v="0"/>
    <x v="0"/>
  </r>
  <r>
    <x v="26"/>
    <s v="Support Projet Transition Mai à Juillet"/>
    <x v="3"/>
    <x v="2"/>
    <x v="1"/>
    <n v="133710"/>
    <n v="33427.5"/>
    <x v="3"/>
    <n v="33427.5"/>
    <n v="0"/>
    <x v="0"/>
    <x v="0"/>
  </r>
  <r>
    <x v="26"/>
    <s v="Support Projet Transition Mai à Juillet"/>
    <x v="8"/>
    <x v="2"/>
    <x v="1"/>
    <n v="133710"/>
    <n v="33427.5"/>
    <x v="3"/>
    <n v="33427.5"/>
    <n v="0"/>
    <x v="0"/>
    <x v="0"/>
  </r>
  <r>
    <x v="26"/>
    <s v="Support Projet Transition Mai à Juillet"/>
    <x v="4"/>
    <x v="4"/>
    <x v="1"/>
    <n v="133710"/>
    <n v="33427.5"/>
    <x v="3"/>
    <n v="33427.5"/>
    <n v="0"/>
    <x v="0"/>
    <x v="0"/>
  </r>
  <r>
    <x v="26"/>
    <s v="Support Projet Transition Mai à Juillet"/>
    <x v="5"/>
    <x v="5"/>
    <x v="1"/>
    <n v="133710"/>
    <n v="33427.5"/>
    <x v="3"/>
    <n v="33427.5"/>
    <n v="0"/>
    <x v="0"/>
    <x v="0"/>
  </r>
  <r>
    <x v="26"/>
    <s v="Support Projet Transition Mai à Juillet"/>
    <x v="5"/>
    <x v="0"/>
    <x v="1"/>
    <n v="46910"/>
    <n v="33427.5"/>
    <x v="3"/>
    <n v="33427.5"/>
    <n v="0"/>
    <x v="0"/>
    <x v="0"/>
  </r>
  <r>
    <x v="27"/>
    <s v="PAS-X Upgrade/Migration Fit Phase"/>
    <x v="0"/>
    <x v="11"/>
    <x v="0"/>
    <n v="26742"/>
    <n v="46910"/>
    <x v="9"/>
    <n v="27360.63"/>
    <n v="19549.37"/>
    <x v="1"/>
    <x v="0"/>
  </r>
  <r>
    <x v="28"/>
    <s v="Support IT Lab Transition (Régul Février et Mars)"/>
    <x v="21"/>
    <x v="8"/>
    <x v="11"/>
    <n v="26742"/>
    <n v="8824.86"/>
    <x v="16"/>
    <n v="8824.86"/>
    <n v="0"/>
    <x v="0"/>
    <x v="0"/>
  </r>
  <r>
    <x v="28"/>
    <s v="Support IT Lab Transition (Régul Février et Mars)"/>
    <x v="21"/>
    <x v="9"/>
    <x v="11"/>
    <n v="26742"/>
    <n v="8824.86"/>
    <x v="14"/>
    <n v="8824.86"/>
    <n v="0"/>
    <x v="0"/>
    <x v="0"/>
  </r>
  <r>
    <x v="28"/>
    <s v="Support IT Lab Transition (Régul Février et Mars)"/>
    <x v="21"/>
    <x v="3"/>
    <x v="11"/>
    <n v="90505"/>
    <n v="8824.86"/>
    <x v="16"/>
    <n v="8824.86"/>
    <n v="0"/>
    <x v="0"/>
    <x v="0"/>
  </r>
  <r>
    <x v="29"/>
    <s v="Licences Oracle Database Std Edition 2"/>
    <x v="0"/>
    <x v="3"/>
    <x v="0"/>
    <n v="90505"/>
    <n v="90505"/>
    <x v="17"/>
    <n v="90505"/>
    <n v="0"/>
    <x v="0"/>
    <x v="0"/>
  </r>
  <r>
    <x v="29"/>
    <s v="Licences Oracle Database Std Edition 2"/>
    <x v="0"/>
    <x v="3"/>
    <x v="0"/>
    <n v="196992.05"/>
    <n v="90505"/>
    <x v="18"/>
    <n v="90505"/>
    <n v="0"/>
    <x v="0"/>
    <x v="0"/>
  </r>
  <r>
    <x v="30"/>
    <s v="Licences PI Software"/>
    <x v="0"/>
    <x v="7"/>
    <x v="0"/>
    <n v="22950"/>
    <n v="240350"/>
    <x v="19"/>
    <n v="240350"/>
    <n v="0"/>
    <x v="0"/>
    <x v="0"/>
  </r>
  <r>
    <x v="31"/>
    <s v="Support AQ IT Transition Juin – Juillet 2021"/>
    <x v="14"/>
    <x v="10"/>
    <x v="12"/>
    <n v="5600"/>
    <n v="22950"/>
    <x v="8"/>
    <n v="21420"/>
    <n v="1530"/>
    <x v="1"/>
    <x v="2"/>
  </r>
  <r>
    <x v="32"/>
    <s v="Formation MASTER CONTROL"/>
    <x v="0"/>
    <x v="10"/>
    <x v="0"/>
    <n v="21560"/>
    <n v="5600"/>
    <x v="20"/>
    <n v="5600"/>
    <n v="0"/>
    <x v="0"/>
    <x v="0"/>
  </r>
  <r>
    <x v="33"/>
    <s v="Support AQ IT Transition AQ IT Juillet - Août"/>
    <x v="13"/>
    <x v="3"/>
    <x v="6"/>
    <n v="18850"/>
    <n v="21560"/>
    <x v="2"/>
    <n v="9460"/>
    <n v="12100"/>
    <x v="1"/>
    <x v="0"/>
  </r>
  <r>
    <x v="34"/>
    <s v="Support IT Transition Juin à septembre"/>
    <x v="11"/>
    <x v="3"/>
    <x v="0"/>
    <n v="24620"/>
    <n v="18850"/>
    <x v="6"/>
    <n v="6525"/>
    <n v="12325"/>
    <x v="1"/>
    <x v="0"/>
  </r>
  <r>
    <x v="35"/>
    <s v="Support Projet Transition Juin - Juillet"/>
    <x v="7"/>
    <x v="2"/>
    <x v="9"/>
    <n v="24620"/>
    <n v="15500"/>
    <x v="4"/>
    <n v="15500"/>
    <n v="0"/>
    <x v="0"/>
    <x v="3"/>
  </r>
  <r>
    <x v="35"/>
    <s v="Support Projet Transition Juin - Juillet"/>
    <x v="6"/>
    <x v="6"/>
    <x v="9"/>
    <n v="17500"/>
    <n v="12310"/>
    <x v="4"/>
    <n v="12310"/>
    <n v="0"/>
    <x v="0"/>
    <x v="3"/>
  </r>
  <r>
    <x v="36"/>
    <s v="Support AQ/IT et VSI Transition Juin à Août"/>
    <x v="22"/>
    <x v="3"/>
    <x v="5"/>
    <n v="17500"/>
    <n v="37400"/>
    <x v="7"/>
    <n v="19150"/>
    <e v="#REF!"/>
    <x v="1"/>
    <x v="0"/>
  </r>
  <r>
    <x v="36"/>
    <s v="Support AQ/IT et VSI Transition Juin à Août"/>
    <x v="23"/>
    <x v="3"/>
    <x v="5"/>
    <n v="111217"/>
    <m/>
    <x v="7"/>
    <m/>
    <m/>
    <x v="1"/>
    <x v="0"/>
  </r>
  <r>
    <x v="37"/>
    <s v="Support GLIMS/EMPOWER Juillet à Septembre"/>
    <x v="9"/>
    <x v="8"/>
    <x v="4"/>
    <n v="15870"/>
    <n v="8750"/>
    <x v="5"/>
    <n v="8750"/>
    <n v="4550"/>
    <x v="1"/>
    <x v="0"/>
  </r>
  <r>
    <x v="37"/>
    <s v="Support GLIMS/EMPOWER Juillet à Septembre"/>
    <x v="9"/>
    <x v="9"/>
    <x v="4"/>
    <n v="19160"/>
    <n v="8750"/>
    <x v="5"/>
    <n v="8750"/>
    <n v="4550"/>
    <x v="1"/>
    <x v="0"/>
  </r>
  <r>
    <x v="38"/>
    <s v="Infrastructure de_x000a_Sauvegarde V5 – HPE et VEEAM"/>
    <x v="0"/>
    <x v="3"/>
    <x v="0"/>
    <n v="74450"/>
    <n v="111217"/>
    <x v="21"/>
    <n v="48224"/>
    <n v="62993"/>
    <x v="1"/>
    <x v="0"/>
  </r>
  <r>
    <x v="39"/>
    <s v="Prestation Architecte Système Juillet Août"/>
    <x v="18"/>
    <x v="3"/>
    <x v="0"/>
    <n v="74450"/>
    <n v="15870"/>
    <x v="11"/>
    <n v="2760"/>
    <n v="13110"/>
    <x v="1"/>
    <x v="0"/>
  </r>
  <r>
    <x v="40"/>
    <s v="Support Projet Transition AQ IT Septembre - Octobre"/>
    <x v="13"/>
    <x v="3"/>
    <x v="13"/>
    <n v="74450"/>
    <n v="17600"/>
    <x v="2"/>
    <m/>
    <n v="17600"/>
    <x v="2"/>
    <x v="4"/>
  </r>
  <r>
    <x v="41"/>
    <s v="Support Projet Transition Juillet - Août"/>
    <x v="10"/>
    <x v="10"/>
    <x v="0"/>
    <n v="74450"/>
    <n v="19160"/>
    <x v="2"/>
    <n v="19160"/>
    <n v="510"/>
    <x v="0"/>
    <x v="0"/>
  </r>
  <r>
    <x v="42"/>
    <s v="Support Validation Projet SI Juillet Aout "/>
    <x v="25"/>
    <x v="2"/>
    <x v="8"/>
    <n v="74450"/>
    <n v="14890"/>
    <x v="10"/>
    <n v="14890"/>
    <n v="0"/>
    <x v="0"/>
    <x v="0"/>
  </r>
  <r>
    <x v="42"/>
    <s v="Support Validation Projet SI Juillet Aout "/>
    <x v="16"/>
    <x v="10"/>
    <x v="8"/>
    <n v="26742"/>
    <n v="14890"/>
    <x v="10"/>
    <n v="14890"/>
    <m/>
    <x v="0"/>
    <x v="0"/>
  </r>
  <r>
    <x v="42"/>
    <s v="Support Validation Projet SI Juillet Aout "/>
    <x v="17"/>
    <x v="4"/>
    <x v="8"/>
    <n v="185766"/>
    <n v="14890"/>
    <x v="10"/>
    <n v="14890"/>
    <m/>
    <x v="0"/>
    <x v="0"/>
  </r>
  <r>
    <x v="42"/>
    <s v="Support Validation Projet SI Juillet Aout "/>
    <x v="16"/>
    <x v="5"/>
    <x v="8"/>
    <n v="246412"/>
    <n v="14890"/>
    <x v="10"/>
    <n v="33427.5"/>
    <n v="0"/>
    <x v="0"/>
    <x v="0"/>
  </r>
  <r>
    <x v="42"/>
    <s v="Support Validation Projet SI Juillet Aout "/>
    <x v="16"/>
    <x v="0"/>
    <x v="8"/>
    <n v="267368"/>
    <n v="14890"/>
    <x v="10"/>
    <n v="14890"/>
    <m/>
    <x v="0"/>
    <x v="0"/>
  </r>
  <r>
    <x v="43"/>
    <s v="Support IT Lab Transition - Juillet à Août"/>
    <x v="21"/>
    <x v="3"/>
    <x v="0"/>
    <n v="342730"/>
    <n v="26742"/>
    <x v="14"/>
    <n v="13371"/>
    <n v="13371"/>
    <x v="1"/>
    <x v="0"/>
  </r>
  <r>
    <x v="44"/>
    <s v="Support SAP 4/HANA - 01/05/2021 au 31/05/2021"/>
    <x v="0"/>
    <x v="2"/>
    <x v="0"/>
    <n v="294700"/>
    <n v="185766"/>
    <x v="22"/>
    <n v="185766"/>
    <n v="0"/>
    <x v="0"/>
    <x v="0"/>
  </r>
  <r>
    <x v="44"/>
    <s v="Support SAP 4/HANA - 01/06/2021 au 30/06/2021"/>
    <x v="0"/>
    <x v="2"/>
    <x v="0"/>
    <n v="16575"/>
    <n v="246412"/>
    <x v="22"/>
    <n v="246412"/>
    <n v="0"/>
    <x v="0"/>
    <x v="0"/>
  </r>
  <r>
    <x v="44"/>
    <s v="Support SAP 4/HANA - 01/07/2021 au 31/07/2021"/>
    <x v="0"/>
    <x v="2"/>
    <x v="0"/>
    <n v="510407"/>
    <n v="267368"/>
    <x v="22"/>
    <n v="267368"/>
    <n v="0"/>
    <x v="0"/>
    <x v="0"/>
  </r>
  <r>
    <x v="44"/>
    <s v="Préparation ECC6 D1"/>
    <x v="0"/>
    <x v="1"/>
    <x v="0"/>
    <n v="72310"/>
    <n v="342730"/>
    <x v="22"/>
    <n v="342730"/>
    <n v="0"/>
    <x v="0"/>
    <x v="0"/>
  </r>
  <r>
    <x v="44"/>
    <s v="Préparation ECC6 D1"/>
    <x v="0"/>
    <x v="1"/>
    <x v="0"/>
    <n v="16290"/>
    <n v="294700"/>
    <x v="22"/>
    <n v="294700"/>
    <n v="0"/>
    <x v="0"/>
    <x v="0"/>
  </r>
  <r>
    <x v="44"/>
    <s v="interface DECIDIUM - Peter Rajna 01/04/2021 au 30/06/2021"/>
    <x v="26"/>
    <x v="1"/>
    <x v="0"/>
    <n v="13700"/>
    <n v="16575"/>
    <x v="22"/>
    <m/>
    <n v="16575"/>
    <x v="2"/>
    <x v="0"/>
  </r>
  <r>
    <x v="45"/>
    <s v="Empower Network"/>
    <x v="0"/>
    <x v="9"/>
    <x v="0"/>
    <n v="161600"/>
    <n v="510407"/>
    <x v="23"/>
    <n v="361404"/>
    <n v="149003"/>
    <x v="1"/>
    <x v="0"/>
  </r>
  <r>
    <x v="46"/>
    <s v="LICENCES LOGICIEL_x000a_ONGUARD &amp;_x000a_MILESTONE"/>
    <x v="0"/>
    <x v="12"/>
    <x v="0"/>
    <n v="452610"/>
    <n v="72310"/>
    <x v="24"/>
    <n v="72310"/>
    <n v="0"/>
    <x v="0"/>
    <x v="0"/>
  </r>
  <r>
    <x v="46"/>
    <s v="Prestations de support 2021"/>
    <x v="0"/>
    <x v="12"/>
    <x v="0"/>
    <n v="27600"/>
    <n v="16290"/>
    <x v="24"/>
    <m/>
    <n v="16290"/>
    <x v="0"/>
    <x v="0"/>
  </r>
  <r>
    <x v="46"/>
    <s v="Prestations de support 2022"/>
    <x v="0"/>
    <x v="12"/>
    <x v="0"/>
    <n v="20400"/>
    <n v="13700"/>
    <x v="24"/>
    <m/>
    <n v="13700"/>
    <x v="1"/>
    <x v="0"/>
  </r>
  <r>
    <x v="47"/>
    <s v="Portage de la plateforme Stockware"/>
    <x v="0"/>
    <x v="6"/>
    <x v="0"/>
    <n v="11975"/>
    <n v="161600"/>
    <x v="25"/>
    <n v="64640"/>
    <n v="96960"/>
    <x v="1"/>
    <x v="0"/>
  </r>
  <r>
    <x v="48"/>
    <s v="Intérim - Période de Mars à Septembre"/>
    <x v="27"/>
    <x v="4"/>
    <x v="14"/>
    <n v="51369.32"/>
    <e v="#REF!"/>
    <x v="26"/>
    <n v="80787"/>
    <e v="#REF!"/>
    <x v="1"/>
    <x v="0"/>
  </r>
  <r>
    <x v="48"/>
    <s v="Intérim - Période de Mars à Septembre"/>
    <x v="28"/>
    <x v="13"/>
    <x v="15"/>
    <m/>
    <n v="0"/>
    <x v="26"/>
    <m/>
    <m/>
    <x v="1"/>
    <x v="0"/>
  </r>
  <r>
    <x v="48"/>
    <s v="Intérim - Période de Mars à Septembre"/>
    <x v="29"/>
    <x v="10"/>
    <x v="16"/>
    <m/>
    <e v="#REF!"/>
    <x v="26"/>
    <m/>
    <m/>
    <x v="1"/>
    <x v="0"/>
  </r>
  <r>
    <x v="49"/>
    <s v="FAREVA GLIMS installation"/>
    <x v="0"/>
    <x v="8"/>
    <x v="0"/>
    <n v="27200"/>
    <n v="452610"/>
    <x v="13"/>
    <n v="244460"/>
    <n v="208150"/>
    <x v="1"/>
    <x v="0"/>
  </r>
  <r>
    <x v="50"/>
    <s v="Prestation Architecte Système Septembre Octobre"/>
    <x v="18"/>
    <x v="3"/>
    <x v="0"/>
    <m/>
    <n v="27600"/>
    <x v="11"/>
    <m/>
    <m/>
    <x v="2"/>
    <x v="0"/>
  </r>
  <r>
    <x v="51"/>
    <s v="Support Projet Transition SAP"/>
    <x v="30"/>
    <x v="2"/>
    <x v="3"/>
    <m/>
    <n v="19500"/>
    <x v="3"/>
    <n v="500"/>
    <n v="19500"/>
    <x v="1"/>
    <x v="5"/>
  </r>
  <r>
    <x v="51"/>
    <s v="Support Projet Transition ONGUARD"/>
    <x v="5"/>
    <x v="12"/>
    <x v="17"/>
    <m/>
    <n v="15000"/>
    <x v="3"/>
    <m/>
    <n v="15000"/>
    <x v="2"/>
    <x v="5"/>
  </r>
  <r>
    <x v="51"/>
    <s v="Support Projet Transition SAP"/>
    <x v="3"/>
    <x v="2"/>
    <x v="3"/>
    <m/>
    <n v="25350"/>
    <x v="3"/>
    <m/>
    <n v="25350"/>
    <x v="2"/>
    <x v="5"/>
  </r>
  <r>
    <x v="51"/>
    <s v="Support Projet Transition SAP"/>
    <x v="8"/>
    <x v="2"/>
    <x v="3"/>
    <m/>
    <n v="27300"/>
    <x v="3"/>
    <m/>
    <n v="27300"/>
    <x v="2"/>
    <x v="5"/>
  </r>
  <r>
    <x v="52"/>
    <s v="Support AQ IT Transition Aout - Septembre"/>
    <x v="14"/>
    <x v="10"/>
    <x v="18"/>
    <m/>
    <n v="20400"/>
    <x v="8"/>
    <m/>
    <n v="20400"/>
    <x v="2"/>
    <x v="2"/>
  </r>
  <r>
    <x v="53"/>
    <s v="Support Projet Transition Août - Septembre"/>
    <x v="10"/>
    <x v="10"/>
    <x v="0"/>
    <m/>
    <n v="11975"/>
    <x v="2"/>
    <m/>
    <n v="11975"/>
    <x v="2"/>
    <x v="0"/>
  </r>
  <r>
    <x v="54"/>
    <s v="Support Transition Septembre"/>
    <x v="31"/>
    <x v="2"/>
    <x v="0"/>
    <m/>
    <n v="7425"/>
    <x v="2"/>
    <n v="33427.5"/>
    <n v="7425"/>
    <x v="1"/>
    <x v="0"/>
  </r>
  <r>
    <x v="55"/>
    <s v="Support AQ/IT et VSI Transition Septembre Octobre"/>
    <x v="22"/>
    <x v="3"/>
    <x v="5"/>
    <m/>
    <n v="28750"/>
    <x v="7"/>
    <n v="0"/>
    <e v="#REF!"/>
    <x v="2"/>
    <x v="0"/>
  </r>
  <r>
    <x v="55"/>
    <s v="Support AQ/IT et VSI Transition Septembre Octobre"/>
    <x v="23"/>
    <x v="3"/>
    <x v="5"/>
    <m/>
    <m/>
    <x v="7"/>
    <m/>
    <m/>
    <x v="2"/>
    <x v="0"/>
  </r>
  <r>
    <x v="56"/>
    <s v="Support IT Lab Transition - Septembre"/>
    <x v="21"/>
    <x v="3"/>
    <x v="0"/>
    <m/>
    <n v="15194.32"/>
    <x v="14"/>
    <m/>
    <n v="15194.32"/>
    <x v="2"/>
    <x v="0"/>
  </r>
  <r>
    <x v="57"/>
    <s v="Support VSI Transition - Septembre à Octobre "/>
    <x v="32"/>
    <x v="11"/>
    <x v="0"/>
    <m/>
    <n v="27200"/>
    <x v="7"/>
    <n v="0"/>
    <n v="17456.669999999998"/>
    <x v="2"/>
    <x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n v="8103390812"/>
    <x v="0"/>
    <m/>
    <x v="0"/>
    <x v="0"/>
    <n v="13781"/>
    <n v="13871"/>
    <x v="0"/>
    <n v="13781"/>
    <n v="0"/>
    <x v="0"/>
    <x v="0"/>
  </r>
  <r>
    <n v="8103397528"/>
    <x v="1"/>
    <s v="Damien Chapuis"/>
    <x v="1"/>
    <x v="0"/>
    <n v="29354"/>
    <n v="29354"/>
    <x v="1"/>
    <n v="29354"/>
    <n v="0"/>
    <x v="0"/>
    <x v="0"/>
  </r>
  <r>
    <n v="8103409451"/>
    <x v="2"/>
    <m/>
    <x v="2"/>
    <x v="0"/>
    <n v="10235"/>
    <n v="10235"/>
    <x v="2"/>
    <n v="10235"/>
    <n v="0"/>
    <x v="0"/>
    <x v="1"/>
  </r>
  <r>
    <n v="8103411426"/>
    <x v="3"/>
    <s v="?"/>
    <x v="3"/>
    <x v="0"/>
    <n v="8570"/>
    <n v="8570"/>
    <x v="1"/>
    <n v="8570"/>
    <n v="0"/>
    <x v="0"/>
    <x v="0"/>
  </r>
  <r>
    <n v="8103411502"/>
    <x v="4"/>
    <s v="Hubert Robaux"/>
    <x v="2"/>
    <x v="1"/>
    <n v="26185"/>
    <n v="6546.25"/>
    <x v="3"/>
    <n v="6546.25"/>
    <n v="0"/>
    <x v="0"/>
    <x v="0"/>
  </r>
  <r>
    <n v="8103411502"/>
    <x v="4"/>
    <s v="Jean-Baptiste Becquart"/>
    <x v="4"/>
    <x v="1"/>
    <n v="26185"/>
    <n v="6546.25"/>
    <x v="3"/>
    <n v="6546.25"/>
    <n v="0"/>
    <x v="0"/>
    <x v="0"/>
  </r>
  <r>
    <n v="8103411502"/>
    <x v="4"/>
    <s v="Chloé David"/>
    <x v="5"/>
    <x v="1"/>
    <n v="26185"/>
    <n v="6546.25"/>
    <x v="3"/>
    <n v="6546.25"/>
    <n v="0"/>
    <x v="0"/>
    <x v="0"/>
  </r>
  <r>
    <n v="8103411502"/>
    <x v="4"/>
    <s v="Chloé David"/>
    <x v="0"/>
    <x v="1"/>
    <n v="26185"/>
    <n v="6546.25"/>
    <x v="3"/>
    <n v="6546.25"/>
    <n v="0"/>
    <x v="0"/>
    <x v="0"/>
  </r>
  <r>
    <n v="8103418071"/>
    <x v="5"/>
    <s v="Kévin Frackowiak"/>
    <x v="6"/>
    <x v="2"/>
    <n v="29400"/>
    <n v="14400"/>
    <x v="4"/>
    <n v="14400"/>
    <n v="0"/>
    <x v="0"/>
    <x v="0"/>
  </r>
  <r>
    <n v="8103418071"/>
    <x v="6"/>
    <s v="Matthieu de Vathaire"/>
    <x v="7"/>
    <x v="2"/>
    <n v="29400"/>
    <n v="15000"/>
    <x v="4"/>
    <n v="15000"/>
    <n v="0"/>
    <x v="0"/>
    <x v="0"/>
  </r>
  <r>
    <n v="8103418072"/>
    <x v="7"/>
    <s v="Gérard Deprecq"/>
    <x v="2"/>
    <x v="3"/>
    <n v="31200"/>
    <n v="31200"/>
    <x v="3"/>
    <n v="31200"/>
    <n v="0"/>
    <x v="0"/>
    <x v="0"/>
  </r>
  <r>
    <n v="8103421712"/>
    <x v="8"/>
    <s v="Benjamin Prunier"/>
    <x v="8"/>
    <x v="4"/>
    <n v="28000"/>
    <n v="14000"/>
    <x v="5"/>
    <n v="14000"/>
    <m/>
    <x v="0"/>
    <x v="0"/>
  </r>
  <r>
    <n v="8103421712"/>
    <x v="8"/>
    <s v="Benjamin Prunier"/>
    <x v="9"/>
    <x v="4"/>
    <n v="28000"/>
    <n v="14000"/>
    <x v="5"/>
    <n v="14000"/>
    <n v="0"/>
    <x v="0"/>
    <x v="0"/>
  </r>
  <r>
    <n v="8103431686"/>
    <x v="9"/>
    <s v="Marion Unvoas"/>
    <x v="10"/>
    <x v="0"/>
    <n v="28740"/>
    <n v="28740"/>
    <x v="2"/>
    <n v="33427.5"/>
    <n v="0"/>
    <x v="0"/>
    <x v="0"/>
  </r>
  <r>
    <n v="8103442916"/>
    <x v="10"/>
    <s v="Guillaume Giral"/>
    <x v="3"/>
    <x v="0"/>
    <n v="12470"/>
    <n v="12470"/>
    <x v="6"/>
    <n v="12470"/>
    <n v="0"/>
    <x v="0"/>
    <x v="0"/>
  </r>
  <r>
    <n v="8103445853"/>
    <x v="11"/>
    <s v="Marie-Laure Forget Dugaret"/>
    <x v="3"/>
    <x v="5"/>
    <n v="40440"/>
    <n v="40440"/>
    <x v="7"/>
    <n v="40440"/>
    <n v="0"/>
    <x v="0"/>
    <x v="0"/>
  </r>
  <r>
    <n v="8103447251"/>
    <x v="12"/>
    <s v="Yassine Hamdi"/>
    <x v="3"/>
    <x v="6"/>
    <n v="17800"/>
    <n v="17800"/>
    <x v="2"/>
    <n v="17800"/>
    <m/>
    <x v="0"/>
    <x v="0"/>
  </r>
  <r>
    <n v="8103450898"/>
    <x v="13"/>
    <s v="Soumaya El Moutamid"/>
    <x v="10"/>
    <x v="7"/>
    <n v="20400"/>
    <n v="20400"/>
    <x v="8"/>
    <n v="20400"/>
    <n v="0"/>
    <x v="0"/>
    <x v="2"/>
  </r>
  <r>
    <n v="8103451390"/>
    <x v="14"/>
    <m/>
    <x v="11"/>
    <x v="0"/>
    <n v="15995"/>
    <n v="15995"/>
    <x v="9"/>
    <n v="14190"/>
    <n v="1805"/>
    <x v="1"/>
    <x v="0"/>
  </r>
  <r>
    <n v="8103454114"/>
    <x v="15"/>
    <s v="Jean-François Clavel / Sarah Rivet / Pauline Besson"/>
    <x v="2"/>
    <x v="8"/>
    <n v="94650"/>
    <n v="18930"/>
    <x v="10"/>
    <n v="18930"/>
    <n v="0"/>
    <x v="0"/>
    <x v="0"/>
  </r>
  <r>
    <n v="8103454114"/>
    <x v="15"/>
    <s v="Sarah Rivet / Pauline Besson"/>
    <x v="10"/>
    <x v="8"/>
    <n v="94650"/>
    <n v="18930"/>
    <x v="10"/>
    <m/>
    <n v="0"/>
    <x v="0"/>
    <x v="0"/>
  </r>
  <r>
    <n v="8103454114"/>
    <x v="15"/>
    <s v="Pauline Besson"/>
    <x v="4"/>
    <x v="8"/>
    <n v="94650"/>
    <n v="18930"/>
    <x v="10"/>
    <n v="90475"/>
    <m/>
    <x v="0"/>
    <x v="0"/>
  </r>
  <r>
    <n v="8103454114"/>
    <x v="15"/>
    <s v="Sarah Rivet / Pauline Besson"/>
    <x v="5"/>
    <x v="8"/>
    <n v="94650"/>
    <n v="18930"/>
    <x v="10"/>
    <n v="33427.5"/>
    <n v="0"/>
    <x v="0"/>
    <x v="0"/>
  </r>
  <r>
    <n v="8103454114"/>
    <x v="16"/>
    <s v="Sarah Rivet / Pauline Besson"/>
    <x v="0"/>
    <x v="8"/>
    <n v="94650"/>
    <n v="18930"/>
    <x v="10"/>
    <n v="18930"/>
    <n v="0"/>
    <x v="0"/>
    <x v="0"/>
  </r>
  <r>
    <n v="8103460394"/>
    <x v="17"/>
    <s v="Hubert Robaux"/>
    <x v="2"/>
    <x v="1"/>
    <n v="131750"/>
    <n v="32937.5"/>
    <x v="3"/>
    <n v="32937.5"/>
    <n v="0"/>
    <x v="0"/>
    <x v="0"/>
  </r>
  <r>
    <n v="8103460394"/>
    <x v="18"/>
    <s v="Jean-Baptiste Becquart"/>
    <x v="4"/>
    <x v="1"/>
    <n v="131750"/>
    <n v="32937.5"/>
    <x v="3"/>
    <n v="32937.5"/>
    <n v="0"/>
    <x v="0"/>
    <x v="0"/>
  </r>
  <r>
    <n v="8103460394"/>
    <x v="18"/>
    <s v="Chloé David"/>
    <x v="5"/>
    <x v="1"/>
    <n v="131750"/>
    <n v="32937.5"/>
    <x v="3"/>
    <n v="33427.5"/>
    <n v="0"/>
    <x v="0"/>
    <x v="0"/>
  </r>
  <r>
    <n v="8103460394"/>
    <x v="19"/>
    <s v="Chloé David"/>
    <x v="0"/>
    <x v="1"/>
    <n v="131750"/>
    <n v="32937.5"/>
    <x v="3"/>
    <n v="32937.5"/>
    <n v="0"/>
    <x v="0"/>
    <x v="0"/>
  </r>
  <r>
    <n v="8103460433"/>
    <x v="20"/>
    <s v="Matthieu de Vathaire"/>
    <x v="2"/>
    <x v="9"/>
    <n v="19600"/>
    <n v="19600"/>
    <x v="4"/>
    <n v="19600"/>
    <n v="0"/>
    <x v="0"/>
    <x v="0"/>
  </r>
  <r>
    <n v="8103460433"/>
    <x v="20"/>
    <s v="Kévin Frackowiak"/>
    <x v="6"/>
    <x v="9"/>
    <n v="39200"/>
    <n v="19600"/>
    <x v="4"/>
    <n v="19600"/>
    <n v="0"/>
    <x v="0"/>
    <x v="0"/>
  </r>
  <r>
    <n v="8103465304"/>
    <x v="21"/>
    <s v="Frédéric Larive"/>
    <x v="3"/>
    <x v="0"/>
    <n v="53820"/>
    <n v="53820"/>
    <x v="11"/>
    <n v="53820"/>
    <n v="0"/>
    <x v="0"/>
    <x v="0"/>
  </r>
  <r>
    <n v="8103468658"/>
    <x v="2"/>
    <m/>
    <x v="2"/>
    <x v="0"/>
    <n v="84995"/>
    <n v="84995"/>
    <x v="2"/>
    <n v="76000"/>
    <n v="8995"/>
    <x v="1"/>
    <x v="1"/>
  </r>
  <r>
    <n v="8103472086"/>
    <x v="22"/>
    <s v="Bénédicte Richard Jourdren"/>
    <x v="8"/>
    <x v="10"/>
    <n v="25140"/>
    <n v="1160"/>
    <x v="12"/>
    <n v="1160"/>
    <n v="3256.6666666666665"/>
    <x v="1"/>
    <x v="2"/>
  </r>
  <r>
    <n v="8103472086"/>
    <x v="22"/>
    <s v="Bénédicte Richard Jourdren"/>
    <x v="9"/>
    <x v="10"/>
    <n v="25140"/>
    <n v="4350"/>
    <x v="12"/>
    <n v="4350"/>
    <n v="3256.6666666666665"/>
    <x v="1"/>
    <x v="2"/>
  </r>
  <r>
    <n v="8103472086"/>
    <x v="23"/>
    <s v="Bénédicte Richard Jourdren"/>
    <x v="3"/>
    <x v="10"/>
    <n v="25140"/>
    <n v="7830"/>
    <x v="12"/>
    <n v="7830"/>
    <n v="3256.6666666666665"/>
    <x v="1"/>
    <x v="2"/>
  </r>
  <r>
    <n v="8103472094"/>
    <x v="24"/>
    <s v="Paul Dupuich"/>
    <x v="3"/>
    <x v="0"/>
    <n v="22750"/>
    <n v="22750"/>
    <x v="6"/>
    <n v="11900"/>
    <n v="10850"/>
    <x v="1"/>
    <x v="0"/>
  </r>
  <r>
    <n v="8103472111"/>
    <x v="25"/>
    <m/>
    <x v="8"/>
    <x v="0"/>
    <n v="4562"/>
    <n v="4562"/>
    <x v="13"/>
    <n v="4562"/>
    <m/>
    <x v="0"/>
    <x v="0"/>
  </r>
  <r>
    <n v="8103477319"/>
    <x v="26"/>
    <s v="Elbasri Simari"/>
    <x v="8"/>
    <x v="11"/>
    <n v="26742"/>
    <n v="8824.86"/>
    <x v="14"/>
    <n v="8824.86"/>
    <n v="0"/>
    <x v="0"/>
    <x v="0"/>
  </r>
  <r>
    <n v="8103477319"/>
    <x v="26"/>
    <s v="Elbasri Simari"/>
    <x v="9"/>
    <x v="11"/>
    <n v="26742"/>
    <n v="8824.86"/>
    <x v="14"/>
    <n v="8824.86"/>
    <n v="0"/>
    <x v="0"/>
    <x v="0"/>
  </r>
  <r>
    <n v="8103477319"/>
    <x v="26"/>
    <s v="Elbasri Simari"/>
    <x v="3"/>
    <x v="11"/>
    <n v="26742"/>
    <n v="8824.86"/>
    <x v="14"/>
    <n v="8824.86"/>
    <n v="0"/>
    <x v="0"/>
    <x v="0"/>
  </r>
  <r>
    <n v="8103482972"/>
    <x v="27"/>
    <s v="Oussama Sallem"/>
    <x v="3"/>
    <x v="5"/>
    <n v="59800"/>
    <n v="59800"/>
    <x v="7"/>
    <n v="59800"/>
    <n v="0"/>
    <x v="0"/>
    <x v="0"/>
  </r>
  <r>
    <n v="8103482972"/>
    <x v="27"/>
    <s v="My Vi Truong"/>
    <x v="3"/>
    <x v="5"/>
    <n v="76740"/>
    <m/>
    <x v="7"/>
    <m/>
    <n v="0"/>
    <x v="0"/>
    <x v="0"/>
  </r>
  <r>
    <n v="8103484676"/>
    <x v="28"/>
    <m/>
    <x v="4"/>
    <x v="0"/>
    <n v="37600"/>
    <n v="76740"/>
    <x v="15"/>
    <n v="76740"/>
    <n v="0"/>
    <x v="0"/>
    <x v="0"/>
  </r>
  <r>
    <n v="8103485729"/>
    <x v="29"/>
    <s v="Boris Lathuilere / Laetitia Teulier"/>
    <x v="8"/>
    <x v="11"/>
    <n v="37600"/>
    <n v="12220"/>
    <x v="8"/>
    <n v="12220"/>
    <n v="0"/>
    <x v="0"/>
    <x v="0"/>
  </r>
  <r>
    <n v="8103485729"/>
    <x v="29"/>
    <s v="Boris Lathuilere / Laetitia Teulier"/>
    <x v="9"/>
    <x v="11"/>
    <n v="37600"/>
    <n v="12220"/>
    <x v="8"/>
    <n v="12220"/>
    <n v="0"/>
    <x v="0"/>
    <x v="0"/>
  </r>
  <r>
    <n v="8103485729"/>
    <x v="29"/>
    <s v="Boris Lathuilere / Laetitia Teulier"/>
    <x v="3"/>
    <x v="11"/>
    <n v="133710"/>
    <n v="12220"/>
    <x v="8"/>
    <n v="12220"/>
    <n v="0"/>
    <x v="0"/>
    <x v="0"/>
  </r>
  <r>
    <n v="8103491576"/>
    <x v="30"/>
    <s v="Hubert Robaux"/>
    <x v="2"/>
    <x v="1"/>
    <n v="133710"/>
    <n v="33427.5"/>
    <x v="3"/>
    <n v="33427.5"/>
    <n v="0"/>
    <x v="0"/>
    <x v="0"/>
  </r>
  <r>
    <n v="8103491576"/>
    <x v="30"/>
    <s v="Gérard Deprecq"/>
    <x v="2"/>
    <x v="1"/>
    <n v="133710"/>
    <n v="33427.5"/>
    <x v="3"/>
    <n v="33427.5"/>
    <n v="0"/>
    <x v="0"/>
    <x v="0"/>
  </r>
  <r>
    <n v="8103491576"/>
    <x v="30"/>
    <s v="Jean-Baptiste Becquart"/>
    <x v="4"/>
    <x v="1"/>
    <n v="133710"/>
    <n v="33427.5"/>
    <x v="3"/>
    <n v="33427.5"/>
    <n v="0"/>
    <x v="0"/>
    <x v="0"/>
  </r>
  <r>
    <n v="8103491576"/>
    <x v="30"/>
    <s v="Chloé David"/>
    <x v="5"/>
    <x v="1"/>
    <n v="133710"/>
    <n v="33427.5"/>
    <x v="3"/>
    <n v="33427.5"/>
    <n v="0"/>
    <x v="0"/>
    <x v="0"/>
  </r>
  <r>
    <n v="8103491576"/>
    <x v="30"/>
    <s v="Chloé David"/>
    <x v="0"/>
    <x v="1"/>
    <n v="46910"/>
    <n v="33427.5"/>
    <x v="3"/>
    <n v="33427.5"/>
    <n v="0"/>
    <x v="0"/>
    <x v="0"/>
  </r>
  <r>
    <n v="8103497818"/>
    <x v="31"/>
    <m/>
    <x v="11"/>
    <x v="0"/>
    <n v="26742"/>
    <n v="46910"/>
    <x v="9"/>
    <n v="27360.63"/>
    <n v="19549.37"/>
    <x v="1"/>
    <x v="0"/>
  </r>
  <r>
    <n v="8103499126"/>
    <x v="32"/>
    <s v="Elbasri Simari"/>
    <x v="8"/>
    <x v="11"/>
    <n v="26742"/>
    <n v="8824.86"/>
    <x v="16"/>
    <n v="8824.86"/>
    <n v="0"/>
    <x v="0"/>
    <x v="0"/>
  </r>
  <r>
    <n v="8103499126"/>
    <x v="32"/>
    <s v="Elbasri Simari"/>
    <x v="9"/>
    <x v="11"/>
    <n v="26742"/>
    <n v="8824.86"/>
    <x v="14"/>
    <n v="8824.86"/>
    <n v="0"/>
    <x v="0"/>
    <x v="0"/>
  </r>
  <r>
    <n v="8103499126"/>
    <x v="32"/>
    <s v="Elbasri Simari"/>
    <x v="3"/>
    <x v="11"/>
    <n v="90505"/>
    <n v="8824.86"/>
    <x v="16"/>
    <n v="8824.86"/>
    <n v="0"/>
    <x v="0"/>
    <x v="0"/>
  </r>
  <r>
    <n v="8103499922"/>
    <x v="33"/>
    <m/>
    <x v="3"/>
    <x v="0"/>
    <n v="90505"/>
    <n v="90505"/>
    <x v="17"/>
    <n v="90505"/>
    <n v="0"/>
    <x v="0"/>
    <x v="0"/>
  </r>
  <r>
    <n v="8103499922"/>
    <x v="33"/>
    <m/>
    <x v="3"/>
    <x v="0"/>
    <n v="196992.05"/>
    <n v="90505"/>
    <x v="18"/>
    <n v="90505"/>
    <n v="0"/>
    <x v="0"/>
    <x v="0"/>
  </r>
  <r>
    <n v="8103500571"/>
    <x v="34"/>
    <m/>
    <x v="7"/>
    <x v="0"/>
    <n v="22950"/>
    <n v="240350"/>
    <x v="19"/>
    <n v="240350"/>
    <n v="0"/>
    <x v="0"/>
    <x v="0"/>
  </r>
  <r>
    <n v="8103503115"/>
    <x v="35"/>
    <s v="Soumaya El Moutamid"/>
    <x v="10"/>
    <x v="12"/>
    <n v="5600"/>
    <n v="22950"/>
    <x v="8"/>
    <n v="21420"/>
    <n v="1530"/>
    <x v="1"/>
    <x v="2"/>
  </r>
  <r>
    <n v="8103503267"/>
    <x v="36"/>
    <m/>
    <x v="10"/>
    <x v="0"/>
    <n v="21560"/>
    <n v="5600"/>
    <x v="20"/>
    <n v="5600"/>
    <n v="0"/>
    <x v="0"/>
    <x v="0"/>
  </r>
  <r>
    <n v="8103503717"/>
    <x v="37"/>
    <s v="Yassine Hamdi"/>
    <x v="3"/>
    <x v="6"/>
    <n v="18850"/>
    <n v="21560"/>
    <x v="2"/>
    <n v="9460"/>
    <n v="12100"/>
    <x v="1"/>
    <x v="0"/>
  </r>
  <r>
    <n v="8103503761"/>
    <x v="38"/>
    <s v="Guillaume Giral"/>
    <x v="3"/>
    <x v="0"/>
    <n v="24620"/>
    <n v="18850"/>
    <x v="6"/>
    <n v="6525"/>
    <n v="12325"/>
    <x v="1"/>
    <x v="0"/>
  </r>
  <r>
    <n v="8103506969"/>
    <x v="39"/>
    <s v="Matthieu de Vathaire"/>
    <x v="2"/>
    <x v="9"/>
    <n v="24620"/>
    <n v="15500"/>
    <x v="4"/>
    <n v="15500"/>
    <n v="0"/>
    <x v="0"/>
    <x v="3"/>
  </r>
  <r>
    <n v="8103506969"/>
    <x v="39"/>
    <s v="Kévin Frackowiak"/>
    <x v="6"/>
    <x v="9"/>
    <n v="17500"/>
    <n v="12310"/>
    <x v="4"/>
    <n v="12310"/>
    <n v="0"/>
    <x v="0"/>
    <x v="3"/>
  </r>
  <r>
    <n v="8103507898"/>
    <x v="40"/>
    <s v="Oussama Sallem"/>
    <x v="3"/>
    <x v="5"/>
    <n v="17500"/>
    <n v="37400"/>
    <x v="7"/>
    <n v="19150"/>
    <e v="#REF!"/>
    <x v="1"/>
    <x v="0"/>
  </r>
  <r>
    <n v="8103507898"/>
    <x v="40"/>
    <s v="My Vi Truong"/>
    <x v="3"/>
    <x v="5"/>
    <n v="111217"/>
    <m/>
    <x v="7"/>
    <m/>
    <m/>
    <x v="1"/>
    <x v="0"/>
  </r>
  <r>
    <n v="8103510564"/>
    <x v="41"/>
    <s v="Benjamin Prunier"/>
    <x v="8"/>
    <x v="4"/>
    <n v="15870"/>
    <n v="8750"/>
    <x v="5"/>
    <n v="8750"/>
    <n v="4550"/>
    <x v="1"/>
    <x v="0"/>
  </r>
  <r>
    <n v="8103510564"/>
    <x v="41"/>
    <s v="Benjamin Prunier"/>
    <x v="9"/>
    <x v="4"/>
    <n v="19160"/>
    <n v="8750"/>
    <x v="5"/>
    <n v="8750"/>
    <n v="4550"/>
    <x v="1"/>
    <x v="0"/>
  </r>
  <r>
    <n v="8103511932"/>
    <x v="42"/>
    <m/>
    <x v="3"/>
    <x v="0"/>
    <n v="74450"/>
    <n v="111217"/>
    <x v="21"/>
    <n v="48224"/>
    <n v="62993"/>
    <x v="1"/>
    <x v="0"/>
  </r>
  <r>
    <n v="8103512467"/>
    <x v="43"/>
    <s v="Frédéric Larive"/>
    <x v="3"/>
    <x v="0"/>
    <n v="74450"/>
    <n v="15870"/>
    <x v="11"/>
    <n v="2760"/>
    <n v="13110"/>
    <x v="1"/>
    <x v="0"/>
  </r>
  <r>
    <n v="8103512468"/>
    <x v="44"/>
    <s v="Yassine Hamdi"/>
    <x v="3"/>
    <x v="13"/>
    <n v="74450"/>
    <n v="17600"/>
    <x v="2"/>
    <m/>
    <n v="17600"/>
    <x v="2"/>
    <x v="4"/>
  </r>
  <r>
    <n v="8103512477"/>
    <x v="45"/>
    <s v="Marion Unvoas"/>
    <x v="10"/>
    <x v="0"/>
    <n v="74450"/>
    <n v="19160"/>
    <x v="2"/>
    <n v="19160"/>
    <n v="510"/>
    <x v="0"/>
    <x v="0"/>
  </r>
  <r>
    <n v="8103512533"/>
    <x v="46"/>
    <s v="Jean François Clavel / Sarah Rivet / Pauline Besson"/>
    <x v="2"/>
    <x v="8"/>
    <n v="74450"/>
    <n v="14890"/>
    <x v="10"/>
    <n v="14890"/>
    <n v="0"/>
    <x v="0"/>
    <x v="0"/>
  </r>
  <r>
    <n v="8103512533"/>
    <x v="46"/>
    <s v="Sarah Rivet / Pauline Besson"/>
    <x v="10"/>
    <x v="8"/>
    <n v="26742"/>
    <n v="14890"/>
    <x v="10"/>
    <n v="14890"/>
    <m/>
    <x v="0"/>
    <x v="0"/>
  </r>
  <r>
    <n v="8103512533"/>
    <x v="46"/>
    <s v="Pauline Besson"/>
    <x v="4"/>
    <x v="8"/>
    <n v="185766"/>
    <n v="14890"/>
    <x v="10"/>
    <n v="14890"/>
    <m/>
    <x v="0"/>
    <x v="0"/>
  </r>
  <r>
    <n v="8103512533"/>
    <x v="46"/>
    <s v="Sarah Rivet / Pauline Besson"/>
    <x v="5"/>
    <x v="8"/>
    <n v="246412"/>
    <n v="14890"/>
    <x v="10"/>
    <n v="33427.5"/>
    <n v="0"/>
    <x v="0"/>
    <x v="0"/>
  </r>
  <r>
    <n v="8103512533"/>
    <x v="46"/>
    <s v="Sarah Rivet / Pauline Besson"/>
    <x v="0"/>
    <x v="8"/>
    <n v="267368"/>
    <n v="14890"/>
    <x v="10"/>
    <n v="14890"/>
    <m/>
    <x v="0"/>
    <x v="0"/>
  </r>
  <r>
    <n v="8103512552"/>
    <x v="47"/>
    <s v="Elbasri Simari"/>
    <x v="3"/>
    <x v="0"/>
    <n v="342730"/>
    <n v="26742"/>
    <x v="14"/>
    <n v="13371"/>
    <n v="13371"/>
    <x v="1"/>
    <x v="0"/>
  </r>
  <r>
    <s v="pas de PO"/>
    <x v="48"/>
    <m/>
    <x v="2"/>
    <x v="0"/>
    <n v="294700"/>
    <n v="185766"/>
    <x v="22"/>
    <n v="185766"/>
    <n v="0"/>
    <x v="0"/>
    <x v="0"/>
  </r>
  <r>
    <s v="pas de PO"/>
    <x v="49"/>
    <m/>
    <x v="2"/>
    <x v="0"/>
    <n v="16575"/>
    <n v="246412"/>
    <x v="22"/>
    <n v="246412"/>
    <n v="0"/>
    <x v="0"/>
    <x v="0"/>
  </r>
  <r>
    <s v="pas de PO"/>
    <x v="50"/>
    <m/>
    <x v="2"/>
    <x v="0"/>
    <n v="510407"/>
    <n v="267368"/>
    <x v="22"/>
    <n v="267368"/>
    <n v="0"/>
    <x v="0"/>
    <x v="0"/>
  </r>
  <r>
    <s v="pas de PO"/>
    <x v="51"/>
    <m/>
    <x v="1"/>
    <x v="0"/>
    <n v="72310"/>
    <n v="342730"/>
    <x v="22"/>
    <n v="342730"/>
    <n v="0"/>
    <x v="0"/>
    <x v="0"/>
  </r>
  <r>
    <s v="pas de PO"/>
    <x v="51"/>
    <m/>
    <x v="1"/>
    <x v="0"/>
    <n v="16290"/>
    <n v="294700"/>
    <x v="22"/>
    <n v="294700"/>
    <n v="0"/>
    <x v="0"/>
    <x v="0"/>
  </r>
  <r>
    <s v="pas de PO"/>
    <x v="52"/>
    <s v="Peter Rajna"/>
    <x v="1"/>
    <x v="0"/>
    <n v="13700"/>
    <n v="16575"/>
    <x v="22"/>
    <m/>
    <n v="16575"/>
    <x v="2"/>
    <x v="0"/>
  </r>
  <r>
    <s v="PO-21-1161-00014"/>
    <x v="53"/>
    <m/>
    <x v="9"/>
    <x v="0"/>
    <n v="161600"/>
    <n v="510407"/>
    <x v="23"/>
    <n v="361404"/>
    <n v="149003"/>
    <x v="1"/>
    <x v="0"/>
  </r>
  <r>
    <s v="PO-21-1161-00039"/>
    <x v="54"/>
    <m/>
    <x v="12"/>
    <x v="0"/>
    <n v="452610"/>
    <n v="72310"/>
    <x v="24"/>
    <n v="72310"/>
    <n v="0"/>
    <x v="0"/>
    <x v="0"/>
  </r>
  <r>
    <s v="PO-21-1161-00039"/>
    <x v="55"/>
    <m/>
    <x v="12"/>
    <x v="0"/>
    <n v="27600"/>
    <n v="16290"/>
    <x v="24"/>
    <m/>
    <n v="16290"/>
    <x v="0"/>
    <x v="0"/>
  </r>
  <r>
    <s v="PO-21-1161-00039"/>
    <x v="56"/>
    <m/>
    <x v="12"/>
    <x v="0"/>
    <n v="20400"/>
    <n v="13700"/>
    <x v="24"/>
    <m/>
    <n v="13700"/>
    <x v="1"/>
    <x v="0"/>
  </r>
  <r>
    <s v="PO-21-1161-00047 "/>
    <x v="57"/>
    <m/>
    <x v="6"/>
    <x v="0"/>
    <n v="11975"/>
    <n v="161600"/>
    <x v="25"/>
    <n v="64640"/>
    <n v="96960"/>
    <x v="1"/>
    <x v="0"/>
  </r>
  <r>
    <s v="PO-21-1161-00085"/>
    <x v="58"/>
    <s v="Elodie Royer"/>
    <x v="4"/>
    <x v="14"/>
    <n v="51369.32"/>
    <e v="#REF!"/>
    <x v="26"/>
    <n v="80787"/>
    <e v="#REF!"/>
    <x v="1"/>
    <x v="0"/>
  </r>
  <r>
    <s v="PO-21-1161-00085"/>
    <x v="58"/>
    <s v="Lucie KASPRZAK"/>
    <x v="13"/>
    <x v="15"/>
    <m/>
    <n v="0"/>
    <x v="26"/>
    <m/>
    <m/>
    <x v="1"/>
    <x v="0"/>
  </r>
  <r>
    <s v="PO-21-1161-00085"/>
    <x v="58"/>
    <s v="Virginie Hardy"/>
    <x v="10"/>
    <x v="16"/>
    <m/>
    <e v="#REF!"/>
    <x v="26"/>
    <m/>
    <m/>
    <x v="1"/>
    <x v="0"/>
  </r>
  <r>
    <s v="PO-21-1161-00143"/>
    <x v="59"/>
    <m/>
    <x v="8"/>
    <x v="0"/>
    <n v="27200"/>
    <n v="452610"/>
    <x v="13"/>
    <n v="244460"/>
    <n v="208150"/>
    <x v="1"/>
    <x v="0"/>
  </r>
  <r>
    <s v="PO-21-1161-00155"/>
    <x v="60"/>
    <s v="Frédéric Larive"/>
    <x v="3"/>
    <x v="0"/>
    <m/>
    <n v="27600"/>
    <x v="11"/>
    <m/>
    <m/>
    <x v="2"/>
    <x v="0"/>
  </r>
  <r>
    <s v="PO-21-1161-00178"/>
    <x v="61"/>
    <s v="Jean Baptiste Becquart"/>
    <x v="2"/>
    <x v="3"/>
    <m/>
    <n v="19500"/>
    <x v="3"/>
    <n v="500"/>
    <n v="19500"/>
    <x v="1"/>
    <x v="5"/>
  </r>
  <r>
    <s v="PO-21-1161-00178"/>
    <x v="62"/>
    <s v="Chloé David"/>
    <x v="12"/>
    <x v="17"/>
    <m/>
    <n v="15000"/>
    <x v="3"/>
    <m/>
    <n v="15000"/>
    <x v="2"/>
    <x v="5"/>
  </r>
  <r>
    <s v="PO-21-1161-00178"/>
    <x v="61"/>
    <s v="Hubert Robaux"/>
    <x v="2"/>
    <x v="3"/>
    <m/>
    <n v="25350"/>
    <x v="3"/>
    <m/>
    <n v="25350"/>
    <x v="2"/>
    <x v="5"/>
  </r>
  <r>
    <s v="PO-21-1161-00178"/>
    <x v="61"/>
    <s v="Gérard Deprecq"/>
    <x v="2"/>
    <x v="3"/>
    <m/>
    <n v="27300"/>
    <x v="3"/>
    <m/>
    <n v="27300"/>
    <x v="2"/>
    <x v="5"/>
  </r>
  <r>
    <s v="PO-21-1161-00216"/>
    <x v="63"/>
    <s v="Soumaya El Moutamid"/>
    <x v="10"/>
    <x v="18"/>
    <m/>
    <n v="20400"/>
    <x v="8"/>
    <m/>
    <n v="20400"/>
    <x v="2"/>
    <x v="2"/>
  </r>
  <r>
    <s v="PO-21-1161-00252"/>
    <x v="64"/>
    <s v="Marion Unvoas"/>
    <x v="10"/>
    <x v="0"/>
    <m/>
    <n v="11975"/>
    <x v="2"/>
    <m/>
    <n v="11975"/>
    <x v="2"/>
    <x v="0"/>
  </r>
  <r>
    <s v="PO-21-1161-00254 "/>
    <x v="65"/>
    <s v="Elise Pelletier"/>
    <x v="2"/>
    <x v="0"/>
    <m/>
    <n v="7425"/>
    <x v="2"/>
    <n v="33427.5"/>
    <n v="7425"/>
    <x v="1"/>
    <x v="0"/>
  </r>
  <r>
    <s v="PO-21-1161-00255"/>
    <x v="66"/>
    <s v="Oussama Sallem"/>
    <x v="3"/>
    <x v="5"/>
    <m/>
    <n v="28750"/>
    <x v="7"/>
    <n v="0"/>
    <e v="#REF!"/>
    <x v="2"/>
    <x v="0"/>
  </r>
  <r>
    <s v="PO-21-1161-00255"/>
    <x v="66"/>
    <s v="My Vi Truong"/>
    <x v="3"/>
    <x v="5"/>
    <m/>
    <m/>
    <x v="7"/>
    <m/>
    <m/>
    <x v="2"/>
    <x v="0"/>
  </r>
  <r>
    <s v="PO-21-1161-00256"/>
    <x v="67"/>
    <s v="Elbasri Simari"/>
    <x v="3"/>
    <x v="0"/>
    <m/>
    <n v="15194.32"/>
    <x v="14"/>
    <m/>
    <n v="15194.32"/>
    <x v="2"/>
    <x v="0"/>
  </r>
  <r>
    <m/>
    <x v="68"/>
    <s v="Alexandre Ben Slama"/>
    <x v="11"/>
    <x v="0"/>
    <m/>
    <n v="27200"/>
    <x v="7"/>
    <n v="0"/>
    <n v="17456.669999999998"/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C9E150-12B1-4801-8835-52DA32AE3CDD}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7" indent="0" outline="1" outlineData="1" multipleFieldFilters="0" rowHeaderCaption="Détail par prestataire(s)">
  <location ref="A3:C7" firstHeaderRow="0" firstDataRow="1" firstDataCol="1"/>
  <pivotFields count="12">
    <pivotField axis="axisRow" showAll="0">
      <items count="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7"/>
        <item x="38"/>
        <item x="39"/>
        <item x="41"/>
        <item x="42"/>
        <item x="43"/>
        <item x="44"/>
        <item x="45"/>
        <item x="46"/>
        <item x="47"/>
        <item x="49"/>
        <item x="50"/>
        <item x="52"/>
        <item x="53"/>
        <item x="54"/>
        <item x="55"/>
        <item x="56"/>
        <item x="57"/>
        <item x="40"/>
        <item x="36"/>
        <item x="51"/>
        <item x="48"/>
        <item t="default"/>
      </items>
    </pivotField>
    <pivotField showAll="0"/>
    <pivotField showAll="0">
      <items count="38">
        <item h="1" x="2"/>
        <item h="1" x="32"/>
        <item h="1" x="19"/>
        <item h="1" x="9"/>
        <item h="1" x="24"/>
        <item h="1" x="5"/>
        <item h="1" x="1"/>
        <item h="1" x="21"/>
        <item h="1" x="31"/>
        <item x="27"/>
        <item h="1" x="18"/>
        <item h="1" x="8"/>
        <item h="1" x="11"/>
        <item h="1" x="3"/>
        <item h="1" x="30"/>
        <item h="1" x="25"/>
        <item h="1" x="4"/>
        <item h="1" x="15"/>
        <item h="1" x="6"/>
        <item h="1" m="1" x="35"/>
        <item h="1" x="28"/>
        <item h="1" x="12"/>
        <item h="1" x="10"/>
        <item h="1" x="7"/>
        <item h="1" m="1" x="33"/>
        <item h="1" m="1" x="34"/>
        <item h="1" m="1" x="36"/>
        <item h="1" x="23"/>
        <item h="1" x="22"/>
        <item h="1" x="20"/>
        <item h="1" x="17"/>
        <item h="1" x="26"/>
        <item h="1" x="16"/>
        <item h="1" x="14"/>
        <item h="1" x="29"/>
        <item h="1" x="13"/>
        <item h="1" x="0"/>
        <item t="default"/>
      </items>
    </pivotField>
    <pivotField axis="axisRow" showAll="0">
      <items count="15">
        <item x="0"/>
        <item x="5"/>
        <item x="1"/>
        <item x="4"/>
        <item x="2"/>
        <item x="7"/>
        <item x="6"/>
        <item x="11"/>
        <item x="3"/>
        <item x="10"/>
        <item x="8"/>
        <item x="9"/>
        <item x="12"/>
        <item x="13"/>
        <item t="default"/>
      </items>
    </pivotField>
    <pivotField showAll="0"/>
    <pivotField showAll="0"/>
    <pivotField dataField="1" showAll="0"/>
    <pivotField axis="axisRow" showAll="0">
      <items count="32">
        <item m="1" x="29"/>
        <item x="2"/>
        <item x="25"/>
        <item x="20"/>
        <item x="22"/>
        <item x="7"/>
        <item x="21"/>
        <item x="1"/>
        <item x="8"/>
        <item m="1" x="28"/>
        <item x="24"/>
        <item x="15"/>
        <item x="14"/>
        <item x="16"/>
        <item x="0"/>
        <item x="13"/>
        <item x="3"/>
        <item x="4"/>
        <item x="5"/>
        <item x="18"/>
        <item m="1" x="30"/>
        <item x="12"/>
        <item x="10"/>
        <item x="11"/>
        <item x="6"/>
        <item x="23"/>
        <item x="9"/>
        <item m="1" x="27"/>
        <item x="17"/>
        <item x="19"/>
        <item x="26"/>
        <item t="default"/>
      </items>
    </pivotField>
    <pivotField dataField="1" showAll="0"/>
    <pivotField showAll="0"/>
    <pivotField showAll="0"/>
    <pivotField showAll="0"/>
  </pivotFields>
  <rowFields count="3">
    <field x="3"/>
    <field x="7"/>
    <field x="0"/>
  </rowFields>
  <rowItems count="4">
    <i>
      <x v="3"/>
    </i>
    <i r="1">
      <x v="30"/>
    </i>
    <i r="2">
      <x v="57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IO " fld="6" baseField="2" baseItem="8" numFmtId="164"/>
    <dataField name="Mt réel Facturé " fld="8" baseField="2" baseItem="0" numFmtId="164"/>
  </dataFields>
  <formats count="2"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52B92C-5801-4975-9FB9-B4B0C6A5A2D3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rowHeaderCaption="IO">
  <location ref="A3:E114" firstHeaderRow="0" firstDataRow="1" firstDataCol="1"/>
  <pivotFields count="12">
    <pivotField showAll="0"/>
    <pivotField axis="axisRow" showAll="0">
      <items count="122">
        <item m="1" x="82"/>
        <item x="53"/>
        <item x="59"/>
        <item x="36"/>
        <item x="1"/>
        <item x="42"/>
        <item x="52"/>
        <item x="54"/>
        <item x="33"/>
        <item x="34"/>
        <item x="28"/>
        <item x="31"/>
        <item x="57"/>
        <item x="14"/>
        <item x="51"/>
        <item m="1" x="115"/>
        <item m="1" x="87"/>
        <item m="1" x="116"/>
        <item x="0"/>
        <item x="25"/>
        <item x="55"/>
        <item x="56"/>
        <item m="1" x="72"/>
        <item m="1" x="106"/>
        <item m="1" x="96"/>
        <item m="1" x="78"/>
        <item m="1" x="84"/>
        <item x="11"/>
        <item m="1" x="89"/>
        <item m="1" x="91"/>
        <item m="1" x="90"/>
        <item m="1" x="94"/>
        <item m="1" x="93"/>
        <item x="3"/>
        <item m="1" x="92"/>
        <item m="1" x="100"/>
        <item m="1" x="99"/>
        <item m="1" x="83"/>
        <item m="1" x="101"/>
        <item m="1" x="97"/>
        <item m="1" x="88"/>
        <item m="1" x="73"/>
        <item m="1" x="110"/>
        <item m="1" x="85"/>
        <item m="1" x="108"/>
        <item m="1" x="114"/>
        <item m="1" x="105"/>
        <item m="1" x="117"/>
        <item m="1" x="120"/>
        <item m="1" x="77"/>
        <item m="1" x="76"/>
        <item x="20"/>
        <item m="1" x="95"/>
        <item m="1" x="75"/>
        <item x="39"/>
        <item m="1" x="74"/>
        <item m="1" x="113"/>
        <item m="1" x="104"/>
        <item x="17"/>
        <item x="5"/>
        <item m="1" x="111"/>
        <item x="48"/>
        <item x="49"/>
        <item x="50"/>
        <item x="2"/>
        <item m="1" x="103"/>
        <item m="1" x="71"/>
        <item m="1" x="86"/>
        <item m="1" x="81"/>
        <item m="1" x="69"/>
        <item m="1" x="118"/>
        <item m="1" x="109"/>
        <item m="1" x="119"/>
        <item x="15"/>
        <item x="46"/>
        <item m="1" x="107"/>
        <item x="65"/>
        <item x="9"/>
        <item x="45"/>
        <item x="13"/>
        <item x="35"/>
        <item x="63"/>
        <item x="64"/>
        <item x="18"/>
        <item x="16"/>
        <item m="1" x="112"/>
        <item x="19"/>
        <item m="1" x="102"/>
        <item x="68"/>
        <item m="1" x="80"/>
        <item x="6"/>
        <item x="8"/>
        <item x="41"/>
        <item x="22"/>
        <item x="26"/>
        <item m="1" x="70"/>
        <item x="21"/>
        <item x="43"/>
        <item x="10"/>
        <item x="24"/>
        <item x="32"/>
        <item x="38"/>
        <item m="1" x="98"/>
        <item x="60"/>
        <item m="1" x="79"/>
        <item x="4"/>
        <item x="7"/>
        <item x="30"/>
        <item x="12"/>
        <item x="44"/>
        <item x="37"/>
        <item x="29"/>
        <item x="27"/>
        <item x="23"/>
        <item x="47"/>
        <item x="40"/>
        <item x="66"/>
        <item x="67"/>
        <item x="61"/>
        <item x="62"/>
        <item x="58"/>
        <item t="default"/>
      </items>
    </pivotField>
    <pivotField showAll="0"/>
    <pivotField axis="axisRow" showAll="0">
      <items count="15">
        <item x="0"/>
        <item x="5"/>
        <item x="1"/>
        <item x="4"/>
        <item x="2"/>
        <item x="7"/>
        <item x="6"/>
        <item x="11"/>
        <item x="3"/>
        <item x="10"/>
        <item x="8"/>
        <item x="9"/>
        <item x="12"/>
        <item x="13"/>
        <item t="default"/>
      </items>
    </pivotField>
    <pivotField showAll="0"/>
    <pivotField dataField="1" showAll="0"/>
    <pivotField dataField="1" numFmtId="165" showAll="0"/>
    <pivotField showAll="0"/>
    <pivotField dataField="1" showAll="0"/>
    <pivotField dataField="1" showAll="0"/>
    <pivotField showAll="0"/>
    <pivotField showAll="0"/>
  </pivotFields>
  <rowFields count="2">
    <field x="3"/>
    <field x="1"/>
  </rowFields>
  <rowItems count="111">
    <i>
      <x/>
    </i>
    <i r="1">
      <x v="18"/>
    </i>
    <i r="1">
      <x v="74"/>
    </i>
    <i r="1">
      <x v="84"/>
    </i>
    <i r="1">
      <x v="86"/>
    </i>
    <i r="1">
      <x v="105"/>
    </i>
    <i r="1">
      <x v="107"/>
    </i>
    <i>
      <x v="1"/>
    </i>
    <i r="1">
      <x v="73"/>
    </i>
    <i r="1">
      <x v="74"/>
    </i>
    <i r="1">
      <x v="83"/>
    </i>
    <i r="1">
      <x v="105"/>
    </i>
    <i r="1">
      <x v="107"/>
    </i>
    <i>
      <x v="2"/>
    </i>
    <i r="1">
      <x v="4"/>
    </i>
    <i r="1">
      <x v="6"/>
    </i>
    <i r="1">
      <x v="14"/>
    </i>
    <i>
      <x v="3"/>
    </i>
    <i r="1">
      <x v="10"/>
    </i>
    <i r="1">
      <x v="73"/>
    </i>
    <i r="1">
      <x v="74"/>
    </i>
    <i r="1">
      <x v="83"/>
    </i>
    <i r="1">
      <x v="105"/>
    </i>
    <i r="1">
      <x v="107"/>
    </i>
    <i r="1">
      <x v="120"/>
    </i>
    <i>
      <x v="4"/>
    </i>
    <i r="1">
      <x v="51"/>
    </i>
    <i r="1">
      <x v="54"/>
    </i>
    <i r="1">
      <x v="58"/>
    </i>
    <i r="1">
      <x v="61"/>
    </i>
    <i r="1">
      <x v="62"/>
    </i>
    <i r="1">
      <x v="63"/>
    </i>
    <i r="1">
      <x v="64"/>
    </i>
    <i r="1">
      <x v="73"/>
    </i>
    <i r="1">
      <x v="74"/>
    </i>
    <i r="1">
      <x v="76"/>
    </i>
    <i r="1">
      <x v="105"/>
    </i>
    <i r="1">
      <x v="106"/>
    </i>
    <i r="1">
      <x v="107"/>
    </i>
    <i r="1">
      <x v="118"/>
    </i>
    <i>
      <x v="5"/>
    </i>
    <i r="1">
      <x v="9"/>
    </i>
    <i r="1">
      <x v="90"/>
    </i>
    <i>
      <x v="6"/>
    </i>
    <i r="1">
      <x v="12"/>
    </i>
    <i r="1">
      <x v="51"/>
    </i>
    <i r="1">
      <x v="54"/>
    </i>
    <i r="1">
      <x v="59"/>
    </i>
    <i>
      <x v="7"/>
    </i>
    <i r="1">
      <x v="11"/>
    </i>
    <i r="1">
      <x v="13"/>
    </i>
    <i r="1">
      <x v="88"/>
    </i>
    <i>
      <x v="8"/>
    </i>
    <i r="1">
      <x v="5"/>
    </i>
    <i r="1">
      <x v="8"/>
    </i>
    <i r="1">
      <x v="27"/>
    </i>
    <i r="1">
      <x v="33"/>
    </i>
    <i r="1">
      <x v="94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3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>
      <x v="9"/>
    </i>
    <i r="1">
      <x v="3"/>
    </i>
    <i r="1">
      <x v="73"/>
    </i>
    <i r="1">
      <x v="74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120"/>
    </i>
    <i>
      <x v="10"/>
    </i>
    <i r="1">
      <x v="2"/>
    </i>
    <i r="1">
      <x v="19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1"/>
    </i>
    <i r="1">
      <x v="1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2"/>
    </i>
    <i r="1">
      <x v="7"/>
    </i>
    <i r="1">
      <x v="20"/>
    </i>
    <i r="1">
      <x v="21"/>
    </i>
    <i r="1">
      <x v="119"/>
    </i>
    <i>
      <x v="13"/>
    </i>
    <i r="1">
      <x v="12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Montant PO" fld="5" baseField="3" baseItem="0" numFmtId="164"/>
    <dataField name="Montant IO " fld="6" baseField="3" baseItem="0" numFmtId="164"/>
    <dataField name="Montant réel Facturé " fld="8" baseField="3" baseItem="0" numFmtId="164"/>
    <dataField name="Reste à facturer " fld="9" baseField="3" baseItem="0" numFmtId="164"/>
  </dataFields>
  <formats count="5">
    <format dxfId="10">
      <pivotArea dataOnly="0" labelOnly="1" outline="0" fieldPosition="0">
        <references count="1">
          <reference field="4294967294" count="3">
            <x v="1"/>
            <x v="2"/>
            <x v="3"/>
          </reference>
        </references>
      </pivotArea>
    </format>
    <format dxfId="9">
      <pivotArea outline="0" fieldPosition="0">
        <references count="1">
          <reference field="4294967294" count="1">
            <x v="1"/>
          </reference>
        </references>
      </pivotArea>
    </format>
    <format dxfId="8">
      <pivotArea outline="0" fieldPosition="0">
        <references count="1">
          <reference field="4294967294" count="1">
            <x v="2"/>
          </reference>
        </references>
      </pivotArea>
    </format>
    <format dxfId="7">
      <pivotArea outline="0" fieldPosition="0">
        <references count="1">
          <reference field="4294967294" count="1">
            <x v="3"/>
          </reference>
        </references>
      </pivotArea>
    </format>
    <format dxfId="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s" xr10:uid="{DF621035-1700-4E06-B14C-8ECCEC8B8FE7}" sourceName="Prestataires">
  <pivotTables>
    <pivotTable tabId="9" name="Tableau croisé dynamique1"/>
  </pivotTables>
  <data>
    <tabular pivotCacheId="1690112358">
      <items count="37">
        <i x="2"/>
        <i x="32"/>
        <i x="19"/>
        <i x="9"/>
        <i x="24"/>
        <i x="5"/>
        <i x="1"/>
        <i x="21"/>
        <i x="31"/>
        <i x="27" s="1"/>
        <i x="18"/>
        <i x="8"/>
        <i x="11"/>
        <i x="3"/>
        <i x="30"/>
        <i x="25"/>
        <i x="4"/>
        <i x="15"/>
        <i x="6"/>
        <i x="28"/>
        <i x="12"/>
        <i x="10"/>
        <i x="7"/>
        <i x="22"/>
        <i x="20"/>
        <i x="17"/>
        <i x="26"/>
        <i x="16"/>
        <i x="14"/>
        <i x="29"/>
        <i x="13"/>
        <i x="0"/>
        <i x="35" nd="1"/>
        <i x="33" nd="1"/>
        <i x="34" nd="1"/>
        <i x="36" nd="1"/>
        <i x="2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O" xr10:uid="{3ADD0171-DEF9-46E9-B3CE-DE838DCAEC00}" sourceName="IO">
  <extLst>
    <x:ext xmlns:x15="http://schemas.microsoft.com/office/spreadsheetml/2010/11/main" uri="{2F2917AC-EB37-4324-AD4E-5DD8C200BD13}">
      <x15:tableSlicerCache tableId="27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O" xr10:uid="{0D2898AA-6B96-4DAA-B91B-D41FDDFBD7DB}" cache="Segment_IO" caption="IO" columnCount="13" style="SlicerStyleLight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estataires" xr10:uid="{74DA213F-2997-4751-A107-38681E77319F}" cache="Segment_Prestataires" caption="Presta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C05ACF-08BF-4D0D-B865-634C40A230DF}" name="Tableau1" displayName="Tableau1" ref="A13:C27" totalsRowShown="0" headerRowDxfId="25" dataDxfId="24">
  <autoFilter ref="A13:C27" xr:uid="{17BE89FF-C89C-44A8-85DD-CC052915D211}"/>
  <tableColumns count="3">
    <tableColumn id="1" xr3:uid="{C78851D2-783C-495B-8DFA-74060725B070}" name="STREAM" dataDxfId="23"/>
    <tableColumn id="2" xr3:uid="{EA51ACEC-7253-4DC9-B5E9-CF53B4535B4B}" name="Contact AQ IT" dataDxfId="22"/>
    <tableColumn id="3" xr3:uid="{A5966E8C-1CF8-4DEB-BCF5-00D9D9412F0C}" name="Contact VSI" dataDxfId="2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F75C147-F5A4-4494-B36D-469AC6C452E3}" name="t_Data" displayName="t_Data" ref="A8:L113" totalsRowShown="0">
  <autoFilter ref="A8:L113" xr:uid="{EF75C147-F5A4-4494-B36D-469AC6C452E3}">
    <filterColumn colId="3">
      <filters>
        <filter val="600727 - SAP ECC6"/>
      </filters>
    </filterColumn>
  </autoFilter>
  <sortState xmlns:xlrd2="http://schemas.microsoft.com/office/spreadsheetml/2017/richdata2" ref="A9:L101">
    <sortCondition ref="A9"/>
  </sortState>
  <tableColumns count="12">
    <tableColumn id="1" xr3:uid="{EF8E1570-EA29-4FF4-BC23-9E6D16E60D56}" name="Commandes " dataDxfId="20"/>
    <tableColumn id="2" xr3:uid="{7736413D-1EE1-4B8E-9842-A9172B54815D}" name="Description" dataDxfId="19"/>
    <tableColumn id="12" xr3:uid="{F54F6047-ED9E-4F13-AA39-AAA24FEB52BE}" name="Prestataires" dataDxfId="18"/>
    <tableColumn id="3" xr3:uid="{C5047CBC-37AF-4F8A-BBA6-74B2DABAACFE}" name="IO"/>
    <tableColumn id="4" xr3:uid="{07A6BE4F-2270-4CB2-9F93-AE98250BFB82}" name="Répartition IO"/>
    <tableColumn id="5" xr3:uid="{275F2F7A-4687-4735-AD9E-73EF766F6CAD}" name="Montant PO" dataDxfId="17"/>
    <tableColumn id="6" xr3:uid="{334E4AB2-35E0-47D6-981C-61295736CB78}" name="Montant IO" dataDxfId="16"/>
    <tableColumn id="7" xr3:uid="{24AC2356-99A4-4893-BE24-3DC1A1B77B12}" name="Fournisseur" dataDxfId="15"/>
    <tableColumn id="8" xr3:uid="{71E1C48C-B35F-4BE3-BCED-ECE99B402FF3}" name="Montant réel Facturé" dataDxfId="14"/>
    <tableColumn id="9" xr3:uid="{17103E47-9727-449F-B28F-E8430A4EBEFC}" name="Reste à facturer" dataDxfId="13"/>
    <tableColumn id="10" xr3:uid="{A50AC6AD-A7F7-4FCB-886A-74519107E0E7}" name="Statut Réception"/>
    <tableColumn id="11" xr3:uid="{ECF7B697-4ADD-4AB5-B0F9-3BC1B63B45FF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56D248-DFBC-46CB-B98A-892230F066C1}" name="Tableau2" displayName="Tableau2" ref="B3:H55" totalsRowShown="0" headerRowDxfId="5" dataDxfId="4">
  <autoFilter ref="B3:H55" xr:uid="{932CC593-6D0F-4E41-AEB8-7294CDDAB723}"/>
  <tableColumns count="7">
    <tableColumn id="1" xr3:uid="{20B47DE6-1E1A-489D-9DC1-C403A060A679}" name="Société"/>
    <tableColumn id="2" xr3:uid="{FE3FC591-C4D4-4E2E-93ED-9271601E5478}" name="Budget"/>
    <tableColumn id="3" xr3:uid="{15EEE6B1-1F48-485B-ADB8-24A8FF359AE1}" name="TJM"/>
    <tableColumn id="4" xr3:uid="{08E13B72-EC36-4990-90B3-1681CC4DD087}" name="Service" dataDxfId="3"/>
    <tableColumn id="5" xr3:uid="{FB73188F-84AA-4A86-86F7-589F70B703AA}" name="Projets T1" dataDxfId="2"/>
    <tableColumn id="6" xr3:uid="{CA5838CC-BF19-4EC5-8646-DC1003D76F6F}" name="Projets T2" dataDxfId="1"/>
    <tableColumn id="7" xr3:uid="{966B4DC4-247E-43AD-A267-4C068DD5D0CC}" name="Projets T3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7" Type="http://schemas.openxmlformats.org/officeDocument/2006/relationships/hyperlink" Target="file:///\\Bedata007\IT_Mirabel_Site\Planning%20Cong&#233;s\Planning%20conges%20Mirabel%20IT%202020-21.xls" TargetMode="External"/><Relationship Id="rId2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1" Type="http://schemas.openxmlformats.org/officeDocument/2006/relationships/hyperlink" Target="https://farevagroup.sharepoint.com/:x:/r/sites/basic-share/FarevaMirabelProgram/Documents/00_PILOTAGE_Programme/01_Planning_Suivi_Indicateurs/Cong%C3%A9s_Intervants_Planification_Ateliers_SAP.xlsx?d=w727e12e74fa549b48ad1159982d927a2&amp;csf=1&amp;web=1&amp;e=4eNMNO" TargetMode="External"/><Relationship Id="rId6" Type="http://schemas.openxmlformats.org/officeDocument/2006/relationships/hyperlink" Target="file:///\\frriapp800038\Automatisme\01_Confidentiel\Gestion%20ERMD%20-%20Elise%20P\Projets%20modernisation%202021-Budget+planning%20_v26082021.xlsx" TargetMode="External"/><Relationship Id="rId5" Type="http://schemas.openxmlformats.org/officeDocument/2006/relationships/hyperlink" Target="file:///\\frriapp800038\Automatisme\Projets\00_Gestion%20Unit&#233;\Plannings%20&#233;quipe%20ERMD%20autom\Planning_cong&#233;s_2021_ERMD_Automatisme.xlsx" TargetMode="External"/><Relationship Id="rId4" Type="http://schemas.openxmlformats.org/officeDocument/2006/relationships/hyperlink" Target="file:///\\frriapp800038\Automatisme\01_Confidentiel\Projets\Transition\BUDGET\Portfolio%20AQ%20IT%202021.pdf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306E-317D-45E1-AE3B-26239C2C5039}">
  <dimension ref="A1:D27"/>
  <sheetViews>
    <sheetView workbookViewId="0">
      <selection activeCell="D14" sqref="D14"/>
    </sheetView>
  </sheetViews>
  <sheetFormatPr baseColWidth="10" defaultRowHeight="14.5" x14ac:dyDescent="0.35"/>
  <cols>
    <col min="1" max="1" width="32.1796875" customWidth="1"/>
    <col min="2" max="2" width="30.6328125" customWidth="1"/>
    <col min="3" max="3" width="36.81640625" bestFit="1" customWidth="1"/>
    <col min="4" max="4" width="48" bestFit="1" customWidth="1"/>
  </cols>
  <sheetData>
    <row r="1" spans="1:4" ht="20" thickBot="1" x14ac:dyDescent="0.5">
      <c r="A1" s="11"/>
    </row>
    <row r="2" spans="1:4" ht="15" thickTop="1" x14ac:dyDescent="0.35"/>
    <row r="3" spans="1:4" x14ac:dyDescent="0.35">
      <c r="A3" t="s">
        <v>110</v>
      </c>
      <c r="B3" s="9" t="s">
        <v>104</v>
      </c>
      <c r="C3" t="s">
        <v>106</v>
      </c>
    </row>
    <row r="5" spans="1:4" x14ac:dyDescent="0.35">
      <c r="A5" t="s">
        <v>105</v>
      </c>
      <c r="B5" s="9" t="s">
        <v>107</v>
      </c>
      <c r="C5" t="s">
        <v>107</v>
      </c>
      <c r="D5" s="9" t="s">
        <v>107</v>
      </c>
    </row>
    <row r="7" spans="1:4" x14ac:dyDescent="0.35">
      <c r="A7" t="s">
        <v>147</v>
      </c>
      <c r="C7" t="s">
        <v>108</v>
      </c>
      <c r="D7" s="9" t="s">
        <v>145</v>
      </c>
    </row>
    <row r="9" spans="1:4" x14ac:dyDescent="0.35">
      <c r="A9" t="s">
        <v>148</v>
      </c>
      <c r="B9" s="9" t="s">
        <v>146</v>
      </c>
      <c r="C9" t="s">
        <v>109</v>
      </c>
      <c r="D9" s="9" t="s">
        <v>149</v>
      </c>
    </row>
    <row r="10" spans="1:4" x14ac:dyDescent="0.35">
      <c r="B10" s="9"/>
      <c r="D10" s="9"/>
    </row>
    <row r="11" spans="1:4" x14ac:dyDescent="0.35">
      <c r="A11" t="s">
        <v>150</v>
      </c>
      <c r="B11" s="9" t="s">
        <v>151</v>
      </c>
      <c r="D11" s="9"/>
    </row>
    <row r="13" spans="1:4" x14ac:dyDescent="0.35">
      <c r="A13" s="10" t="s">
        <v>111</v>
      </c>
      <c r="B13" s="10" t="s">
        <v>112</v>
      </c>
      <c r="C13" s="10" t="s">
        <v>113</v>
      </c>
    </row>
    <row r="14" spans="1:4" x14ac:dyDescent="0.35">
      <c r="A14" s="10" t="s">
        <v>114</v>
      </c>
      <c r="B14" s="10" t="s">
        <v>115</v>
      </c>
      <c r="C14" s="10" t="s">
        <v>116</v>
      </c>
    </row>
    <row r="15" spans="1:4" x14ac:dyDescent="0.35">
      <c r="A15" s="10" t="s">
        <v>117</v>
      </c>
      <c r="B15" s="10" t="s">
        <v>115</v>
      </c>
      <c r="C15" s="10" t="s">
        <v>116</v>
      </c>
    </row>
    <row r="16" spans="1:4" x14ac:dyDescent="0.35">
      <c r="A16" s="10" t="s">
        <v>118</v>
      </c>
      <c r="B16" s="10" t="s">
        <v>119</v>
      </c>
      <c r="C16" s="10" t="s">
        <v>120</v>
      </c>
    </row>
    <row r="17" spans="1:3" x14ac:dyDescent="0.35">
      <c r="A17" s="10" t="s">
        <v>121</v>
      </c>
      <c r="B17" s="10" t="s">
        <v>122</v>
      </c>
      <c r="C17" s="10" t="s">
        <v>123</v>
      </c>
    </row>
    <row r="18" spans="1:3" x14ac:dyDescent="0.35">
      <c r="A18" s="10" t="s">
        <v>124</v>
      </c>
      <c r="B18" s="10" t="s">
        <v>125</v>
      </c>
      <c r="C18" s="10" t="s">
        <v>126</v>
      </c>
    </row>
    <row r="19" spans="1:3" x14ac:dyDescent="0.35">
      <c r="A19" s="10" t="s">
        <v>127</v>
      </c>
      <c r="B19" s="10" t="s">
        <v>122</v>
      </c>
      <c r="C19" s="10" t="s">
        <v>128</v>
      </c>
    </row>
    <row r="20" spans="1:3" x14ac:dyDescent="0.35">
      <c r="A20" s="10" t="s">
        <v>129</v>
      </c>
      <c r="B20" s="10" t="s">
        <v>115</v>
      </c>
      <c r="C20" s="10" t="s">
        <v>120</v>
      </c>
    </row>
    <row r="21" spans="1:3" x14ac:dyDescent="0.35">
      <c r="A21" s="10" t="s">
        <v>130</v>
      </c>
      <c r="B21" s="10" t="s">
        <v>122</v>
      </c>
      <c r="C21" s="10" t="s">
        <v>131</v>
      </c>
    </row>
    <row r="22" spans="1:3" x14ac:dyDescent="0.35">
      <c r="A22" s="10" t="s">
        <v>132</v>
      </c>
      <c r="B22" s="10" t="s">
        <v>133</v>
      </c>
      <c r="C22" s="10" t="s">
        <v>120</v>
      </c>
    </row>
    <row r="23" spans="1:3" x14ac:dyDescent="0.35">
      <c r="A23" s="10" t="s">
        <v>134</v>
      </c>
      <c r="B23" s="10" t="s">
        <v>122</v>
      </c>
      <c r="C23" s="10" t="s">
        <v>131</v>
      </c>
    </row>
    <row r="24" spans="1:3" x14ac:dyDescent="0.35">
      <c r="A24" s="10" t="s">
        <v>135</v>
      </c>
      <c r="B24" s="10" t="s">
        <v>122</v>
      </c>
      <c r="C24" s="10" t="s">
        <v>136</v>
      </c>
    </row>
    <row r="25" spans="1:3" x14ac:dyDescent="0.35">
      <c r="A25" s="10" t="s">
        <v>137</v>
      </c>
      <c r="B25" s="10" t="s">
        <v>138</v>
      </c>
      <c r="C25" s="10" t="s">
        <v>139</v>
      </c>
    </row>
    <row r="26" spans="1:3" x14ac:dyDescent="0.35">
      <c r="A26" s="10" t="s">
        <v>140</v>
      </c>
      <c r="B26" s="10" t="s">
        <v>138</v>
      </c>
      <c r="C26" s="10" t="s">
        <v>141</v>
      </c>
    </row>
    <row r="27" spans="1:3" x14ac:dyDescent="0.35">
      <c r="A27" s="10" t="s">
        <v>142</v>
      </c>
      <c r="B27" s="10" t="s">
        <v>143</v>
      </c>
      <c r="C27" s="10" t="s">
        <v>144</v>
      </c>
    </row>
  </sheetData>
  <hyperlinks>
    <hyperlink ref="B3" r:id="rId1" xr:uid="{41AC0242-7886-4CBC-AE0A-573B1596777C}"/>
    <hyperlink ref="D5" r:id="rId2" xr:uid="{62C9BB20-2DC3-4765-B797-FD1B371303FB}"/>
    <hyperlink ref="B5" r:id="rId3" xr:uid="{A14B26FB-80CE-4348-A29A-4C8F9510290D}"/>
    <hyperlink ref="D7" r:id="rId4" xr:uid="{793CC091-1F45-4798-8DED-BC872CA60633}"/>
    <hyperlink ref="B9" r:id="rId5" xr:uid="{AB7D9A99-5F82-4B7A-A84F-77B7EDA1F63A}"/>
    <hyperlink ref="D9" r:id="rId6" xr:uid="{B15759B9-88AC-4F2A-A061-697F5189D7F0}"/>
    <hyperlink ref="B11" r:id="rId7" xr:uid="{081FF570-2DC3-4C0B-9502-A3226478C2A3}"/>
  </hyperlinks>
  <pageMargins left="0.7" right="0.7" top="0.75" bottom="0.75" header="0.3" footer="0.3"/>
  <pageSetup paperSize="9" orientation="portrait" r:id="rId8"/>
  <headerFooter>
    <oddHeader>&amp;L&amp;"Calibri"&amp;12&amp;K00B294Interne-Proprietary&amp;1#</oddHeader>
  </headerFooter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8144D-B2F4-484C-B193-3EBFA1F98B73}">
  <sheetPr>
    <tabColor theme="0"/>
    <pageSetUpPr autoPageBreaks="0"/>
  </sheetPr>
  <dimension ref="A1:O35"/>
  <sheetViews>
    <sheetView zoomScale="110" zoomScaleNormal="110" workbookViewId="0">
      <selection activeCell="C3" sqref="C3"/>
    </sheetView>
  </sheetViews>
  <sheetFormatPr baseColWidth="10" defaultRowHeight="14.5" x14ac:dyDescent="0.35"/>
  <cols>
    <col min="2" max="2" width="39.6328125" style="3" bestFit="1" customWidth="1"/>
    <col min="3" max="3" width="25.6328125" style="60" bestFit="1" customWidth="1"/>
    <col min="4" max="4" width="16.36328125" style="60" customWidth="1"/>
    <col min="5" max="5" width="14.6328125" style="60" bestFit="1" customWidth="1"/>
    <col min="6" max="6" width="16" style="60" customWidth="1"/>
    <col min="7" max="7" width="7.90625" style="58" customWidth="1"/>
    <col min="8" max="8" width="17.08984375" style="58" customWidth="1"/>
    <col min="9" max="9" width="12.1796875" style="63" customWidth="1"/>
    <col min="10" max="10" width="14.453125" style="64" bestFit="1" customWidth="1"/>
    <col min="11" max="11" width="20.1796875" style="61" bestFit="1" customWidth="1"/>
    <col min="12" max="12" width="14.453125" style="3" customWidth="1"/>
    <col min="13" max="13" width="24.54296875" style="3" bestFit="1" customWidth="1"/>
  </cols>
  <sheetData>
    <row r="1" spans="1:15" ht="20" thickBot="1" x14ac:dyDescent="0.5">
      <c r="B1" s="59" t="s">
        <v>344</v>
      </c>
      <c r="I1" s="58"/>
      <c r="J1" s="58"/>
      <c r="N1" s="1"/>
      <c r="O1" s="5"/>
    </row>
    <row r="2" spans="1:15" ht="16" thickTop="1" x14ac:dyDescent="0.35">
      <c r="C2" s="62" t="s">
        <v>345</v>
      </c>
      <c r="D2" s="62" t="s">
        <v>346</v>
      </c>
      <c r="E2" s="62" t="s">
        <v>347</v>
      </c>
      <c r="F2" s="62" t="s">
        <v>348</v>
      </c>
      <c r="N2" s="1"/>
      <c r="O2" s="5"/>
    </row>
    <row r="3" spans="1:15" x14ac:dyDescent="0.35">
      <c r="A3" t="s">
        <v>349</v>
      </c>
      <c r="B3" s="92" t="s">
        <v>91</v>
      </c>
      <c r="C3" s="66"/>
      <c r="D3" s="66">
        <f>'[1]600727 - SAP ECC6'!D3</f>
        <v>683359</v>
      </c>
      <c r="E3" s="67" t="e">
        <f>D3/C3</f>
        <v>#DIV/0!</v>
      </c>
      <c r="F3" s="66">
        <f>'[1]600727 - SAP ECC6'!F3</f>
        <v>666784</v>
      </c>
      <c r="G3" s="8" t="s">
        <v>350</v>
      </c>
    </row>
    <row r="4" spans="1:15" ht="15.5" x14ac:dyDescent="0.35">
      <c r="B4" s="65"/>
      <c r="C4" s="66"/>
      <c r="D4" s="66"/>
      <c r="E4" s="67"/>
      <c r="F4" s="66"/>
      <c r="G4" s="8"/>
    </row>
    <row r="5" spans="1:15" x14ac:dyDescent="0.35">
      <c r="A5" t="s">
        <v>349</v>
      </c>
      <c r="B5" s="92" t="s">
        <v>26</v>
      </c>
      <c r="C5" s="66">
        <v>5813280</v>
      </c>
      <c r="D5" s="66">
        <f>'[1]601000 - SAP 4 HANA'!E3</f>
        <v>1031882.25</v>
      </c>
      <c r="E5" s="67">
        <f t="shared" ref="E5:E32" si="0">D5/C5</f>
        <v>0.17750430909916604</v>
      </c>
      <c r="F5" s="66">
        <f>'[1]601000 - SAP 4 HANA'!G3</f>
        <v>943312.25</v>
      </c>
      <c r="H5" s="68"/>
    </row>
    <row r="6" spans="1:15" ht="15.5" x14ac:dyDescent="0.35">
      <c r="B6" s="69" t="s">
        <v>351</v>
      </c>
      <c r="C6" s="70">
        <f>SUM(C5)</f>
        <v>5813280</v>
      </c>
      <c r="D6" s="70">
        <f>SUM(D5)</f>
        <v>1031882.25</v>
      </c>
      <c r="E6" s="71">
        <f t="shared" si="0"/>
        <v>0.17750430909916604</v>
      </c>
      <c r="F6" s="70">
        <f>SUM(F5)</f>
        <v>943312.25</v>
      </c>
    </row>
    <row r="7" spans="1:15" ht="7.75" customHeight="1" x14ac:dyDescent="0.35">
      <c r="B7"/>
      <c r="C7" s="72"/>
      <c r="D7" s="72"/>
      <c r="E7"/>
      <c r="F7" s="72"/>
    </row>
    <row r="8" spans="1:15" x14ac:dyDescent="0.35">
      <c r="A8" t="s">
        <v>349</v>
      </c>
      <c r="B8" s="92" t="s">
        <v>34</v>
      </c>
      <c r="C8" s="66">
        <v>367960</v>
      </c>
      <c r="D8" s="66">
        <f>'[1]601006 - MASTER CONTROL'!E3</f>
        <v>158565</v>
      </c>
      <c r="E8" s="67">
        <f t="shared" si="0"/>
        <v>0.43092999239047725</v>
      </c>
      <c r="F8" s="66">
        <f>'[1]601006 - MASTER CONTROL'!G3</f>
        <v>110210</v>
      </c>
    </row>
    <row r="9" spans="1:15" x14ac:dyDescent="0.35">
      <c r="A9" t="s">
        <v>349</v>
      </c>
      <c r="B9" s="92" t="s">
        <v>37</v>
      </c>
      <c r="C9" s="66">
        <v>368640</v>
      </c>
      <c r="D9" s="66">
        <f>'[1]600728 - BASEWARE'!E3</f>
        <v>305946.25</v>
      </c>
      <c r="E9" s="67">
        <f t="shared" si="0"/>
        <v>0.82993231879340279</v>
      </c>
      <c r="F9" s="66">
        <f>'[1]600728 - BASEWARE'!G3</f>
        <v>305946.25</v>
      </c>
    </row>
    <row r="10" spans="1:15" x14ac:dyDescent="0.35">
      <c r="A10" t="s">
        <v>349</v>
      </c>
      <c r="B10" s="92" t="s">
        <v>38</v>
      </c>
      <c r="C10" s="66">
        <v>50300</v>
      </c>
      <c r="D10" s="66">
        <f>'[1]600724 - DECIDIUM'!E3</f>
        <v>100185</v>
      </c>
      <c r="E10" s="67">
        <f t="shared" si="0"/>
        <v>1.9917495029821073</v>
      </c>
      <c r="F10" s="66">
        <f>'[1]600724 - DECIDIUM'!G3</f>
        <v>100185</v>
      </c>
    </row>
    <row r="11" spans="1:15" x14ac:dyDescent="0.35">
      <c r="A11" t="s">
        <v>349</v>
      </c>
      <c r="B11" s="92" t="s">
        <v>41</v>
      </c>
      <c r="C11" s="66">
        <v>45300</v>
      </c>
      <c r="D11" s="66">
        <f>'[1]600723 - ETEMPTATION'!E3</f>
        <v>120602.25</v>
      </c>
      <c r="E11" s="67">
        <f t="shared" si="0"/>
        <v>2.6623013245033111</v>
      </c>
      <c r="F11" s="66">
        <f>'[1]600723 - ETEMPTATION'!G3</f>
        <v>120512.25</v>
      </c>
    </row>
    <row r="12" spans="1:15" ht="15.5" x14ac:dyDescent="0.35">
      <c r="B12" s="69" t="s">
        <v>352</v>
      </c>
      <c r="C12" s="70">
        <f>SUM(C8:C11)</f>
        <v>832200</v>
      </c>
      <c r="D12" s="70">
        <f t="shared" ref="D12:F12" si="1">SUM(D8:D11)</f>
        <v>685298.5</v>
      </c>
      <c r="E12" s="71">
        <f t="shared" si="0"/>
        <v>0.82347813025714978</v>
      </c>
      <c r="F12" s="70">
        <f t="shared" si="1"/>
        <v>636853.5</v>
      </c>
      <c r="H12" s="73" t="s">
        <v>353</v>
      </c>
      <c r="I12" s="73" t="s">
        <v>354</v>
      </c>
      <c r="J12" s="73" t="s">
        <v>355</v>
      </c>
    </row>
    <row r="13" spans="1:15" ht="8.4" customHeight="1" thickBot="1" x14ac:dyDescent="0.4">
      <c r="B13"/>
      <c r="C13" s="72"/>
      <c r="D13" s="72"/>
      <c r="E13"/>
      <c r="F13" s="72"/>
    </row>
    <row r="14" spans="1:15" x14ac:dyDescent="0.35">
      <c r="A14" t="s">
        <v>356</v>
      </c>
      <c r="B14" s="92" t="s">
        <v>49</v>
      </c>
      <c r="C14" s="66">
        <v>523250</v>
      </c>
      <c r="D14" s="66">
        <f>'[1]601004 - PAS-X'!E3</f>
        <v>108805</v>
      </c>
      <c r="E14" s="67">
        <f t="shared" si="0"/>
        <v>0.20794075489727665</v>
      </c>
      <c r="F14" s="66">
        <f>'[1]601004 - PAS-X'!G3</f>
        <v>51125.630000000005</v>
      </c>
      <c r="G14" s="3"/>
      <c r="H14" s="74">
        <v>0</v>
      </c>
      <c r="I14" s="75">
        <v>63000</v>
      </c>
      <c r="J14" s="76"/>
    </row>
    <row r="15" spans="1:15" x14ac:dyDescent="0.35">
      <c r="A15" t="s">
        <v>356</v>
      </c>
      <c r="B15" s="92" t="s">
        <v>50</v>
      </c>
      <c r="C15" s="66">
        <v>220750</v>
      </c>
      <c r="D15" s="66">
        <f>'[1]601003 - STOCKWARE'!E3</f>
        <v>247270</v>
      </c>
      <c r="E15" s="67">
        <f t="shared" si="0"/>
        <v>1.1201359003397509</v>
      </c>
      <c r="F15" s="66">
        <f>'[1]601003 - STOCKWARE'!G3</f>
        <v>145870</v>
      </c>
      <c r="G15" s="3"/>
      <c r="H15" s="77">
        <v>100000</v>
      </c>
      <c r="I15" s="78">
        <v>130000</v>
      </c>
      <c r="J15" s="79"/>
    </row>
    <row r="16" spans="1:15" x14ac:dyDescent="0.35">
      <c r="A16" t="s">
        <v>356</v>
      </c>
      <c r="B16" s="92" t="s">
        <v>52</v>
      </c>
      <c r="C16" s="66">
        <v>289750</v>
      </c>
      <c r="D16" s="66">
        <f>'[1]601002 - PI'!E3</f>
        <v>211992.05</v>
      </c>
      <c r="E16" s="67">
        <f t="shared" si="0"/>
        <v>0.73163779119930972</v>
      </c>
      <c r="F16" s="66">
        <f>'[1]601002 - PI'!G3</f>
        <v>211992.05</v>
      </c>
      <c r="G16" s="3"/>
      <c r="H16" s="77">
        <v>195000</v>
      </c>
      <c r="I16" s="78">
        <v>17000</v>
      </c>
      <c r="J16" s="79"/>
    </row>
    <row r="17" spans="1:10" x14ac:dyDescent="0.35">
      <c r="A17" t="s">
        <v>356</v>
      </c>
      <c r="B17" s="92" t="s">
        <v>58</v>
      </c>
      <c r="C17" s="66">
        <f>'[1]601009 - ONGUARD'!D1</f>
        <v>253300</v>
      </c>
      <c r="D17" s="66">
        <f>'[1]601009 - ONGUARD'!E3</f>
        <v>117300</v>
      </c>
      <c r="E17" s="67">
        <f t="shared" si="0"/>
        <v>0.46308724832214765</v>
      </c>
      <c r="F17" s="66">
        <f>'[1]601009 - ONGUARD'!G3</f>
        <v>72310</v>
      </c>
      <c r="G17" s="3"/>
      <c r="H17" s="77">
        <v>80000</v>
      </c>
      <c r="I17" s="78">
        <v>57000</v>
      </c>
      <c r="J17" s="79"/>
    </row>
    <row r="18" spans="1:10" x14ac:dyDescent="0.35">
      <c r="A18" t="s">
        <v>356</v>
      </c>
      <c r="B18" s="92" t="s">
        <v>69</v>
      </c>
      <c r="C18" s="66">
        <v>781750</v>
      </c>
      <c r="D18" s="66">
        <f>'[1]601007 - GLIMS'!F3</f>
        <v>510951.72</v>
      </c>
      <c r="E18" s="67">
        <f t="shared" si="0"/>
        <v>0.65359989766549409</v>
      </c>
      <c r="F18" s="66">
        <f>'[1]601007 - GLIMS'!H3</f>
        <v>302801.71999999997</v>
      </c>
      <c r="G18" s="3"/>
      <c r="H18" s="77">
        <v>235000</v>
      </c>
      <c r="I18" s="78">
        <v>265000</v>
      </c>
      <c r="J18" s="79" t="s">
        <v>357</v>
      </c>
    </row>
    <row r="19" spans="1:10" x14ac:dyDescent="0.35">
      <c r="A19" t="s">
        <v>356</v>
      </c>
      <c r="B19" s="92" t="s">
        <v>73</v>
      </c>
      <c r="C19" s="66">
        <v>775387</v>
      </c>
      <c r="D19" s="66">
        <f>'[1]601008 - EMPOWER'!E3</f>
        <v>567376.72</v>
      </c>
      <c r="E19" s="67">
        <f t="shared" si="0"/>
        <v>0.73173359883516231</v>
      </c>
      <c r="F19" s="66">
        <f>'[1]601008 - EMPOWER'!G3</f>
        <v>418373.72</v>
      </c>
      <c r="G19" s="3"/>
      <c r="H19" s="77">
        <v>340000</v>
      </c>
      <c r="I19" s="78">
        <v>210000</v>
      </c>
      <c r="J19" s="79"/>
    </row>
    <row r="20" spans="1:10" ht="15" thickBot="1" x14ac:dyDescent="0.4">
      <c r="A20" t="s">
        <v>356</v>
      </c>
      <c r="B20" s="92" t="s">
        <v>87</v>
      </c>
      <c r="C20" s="66">
        <v>2253949</v>
      </c>
      <c r="D20" s="66">
        <f>'[1]601005 - INFRA IT'!E3</f>
        <v>671653.03999999992</v>
      </c>
      <c r="E20" s="67">
        <f t="shared" si="0"/>
        <v>0.29798945761416956</v>
      </c>
      <c r="F20" s="66">
        <f>'[1]601005 - INFRA IT'!G3</f>
        <v>478334.71999999997</v>
      </c>
      <c r="G20" s="3"/>
      <c r="H20" s="80">
        <v>90000</v>
      </c>
      <c r="I20" s="81">
        <v>400000</v>
      </c>
      <c r="J20" s="82">
        <v>115000</v>
      </c>
    </row>
    <row r="21" spans="1:10" ht="15.5" x14ac:dyDescent="0.35">
      <c r="B21" s="69" t="s">
        <v>358</v>
      </c>
      <c r="C21" s="70">
        <f>SUM(C14:C20)</f>
        <v>5098136</v>
      </c>
      <c r="D21" s="70">
        <f t="shared" ref="D21:F21" si="2">SUM(D14:D20)</f>
        <v>2435348.5299999998</v>
      </c>
      <c r="E21" s="71">
        <f t="shared" si="0"/>
        <v>0.47769391204942352</v>
      </c>
      <c r="F21" s="70">
        <f t="shared" si="2"/>
        <v>1680807.8399999999</v>
      </c>
      <c r="G21" s="3"/>
      <c r="H21" s="83"/>
      <c r="I21" s="84"/>
    </row>
    <row r="22" spans="1:10" ht="9" customHeight="1" x14ac:dyDescent="0.35">
      <c r="B22"/>
      <c r="C22" s="72"/>
      <c r="D22" s="72"/>
      <c r="E22"/>
      <c r="F22" s="72"/>
      <c r="G22" s="3"/>
      <c r="H22" s="83"/>
      <c r="I22" s="84"/>
    </row>
    <row r="23" spans="1:10" ht="15.5" x14ac:dyDescent="0.35">
      <c r="B23" s="65" t="s">
        <v>359</v>
      </c>
      <c r="C23" s="66">
        <v>66440</v>
      </c>
      <c r="D23" s="66">
        <v>0</v>
      </c>
      <c r="E23" s="67">
        <f t="shared" si="0"/>
        <v>0</v>
      </c>
      <c r="F23" s="66">
        <v>0</v>
      </c>
      <c r="G23" s="3"/>
      <c r="H23" s="83"/>
      <c r="I23" s="84"/>
    </row>
    <row r="24" spans="1:10" ht="15.5" x14ac:dyDescent="0.35">
      <c r="B24" s="65" t="s">
        <v>360</v>
      </c>
      <c r="C24" s="66">
        <v>319700</v>
      </c>
      <c r="D24" s="66">
        <v>0</v>
      </c>
      <c r="E24" s="67">
        <f t="shared" si="0"/>
        <v>0</v>
      </c>
      <c r="F24" s="66">
        <v>0</v>
      </c>
      <c r="G24" s="3"/>
      <c r="H24" s="83"/>
      <c r="I24" s="84"/>
    </row>
    <row r="25" spans="1:10" ht="15.5" x14ac:dyDescent="0.35">
      <c r="B25" s="65" t="s">
        <v>361</v>
      </c>
      <c r="C25" s="66">
        <v>125700</v>
      </c>
      <c r="D25" s="66">
        <v>0</v>
      </c>
      <c r="E25" s="67">
        <f t="shared" si="0"/>
        <v>0</v>
      </c>
      <c r="F25" s="66">
        <v>0</v>
      </c>
      <c r="G25" s="3"/>
      <c r="H25" s="83"/>
      <c r="I25" s="84"/>
    </row>
    <row r="26" spans="1:10" ht="15.5" x14ac:dyDescent="0.35">
      <c r="B26" s="65" t="s">
        <v>362</v>
      </c>
      <c r="C26" s="66">
        <v>827400</v>
      </c>
      <c r="D26" s="66">
        <v>0</v>
      </c>
      <c r="E26" s="67">
        <f t="shared" si="0"/>
        <v>0</v>
      </c>
      <c r="F26" s="66">
        <v>0</v>
      </c>
      <c r="G26" s="3"/>
      <c r="H26" s="83"/>
      <c r="I26" s="84"/>
    </row>
    <row r="27" spans="1:10" ht="15.5" x14ac:dyDescent="0.35">
      <c r="B27" s="65" t="s">
        <v>363</v>
      </c>
      <c r="C27" s="66">
        <v>152400</v>
      </c>
      <c r="D27" s="66">
        <v>0</v>
      </c>
      <c r="E27" s="67">
        <f t="shared" si="0"/>
        <v>0</v>
      </c>
      <c r="F27" s="66">
        <v>0</v>
      </c>
      <c r="G27" s="3"/>
      <c r="H27" s="83"/>
      <c r="I27" s="84"/>
    </row>
    <row r="28" spans="1:10" ht="15.5" x14ac:dyDescent="0.35">
      <c r="B28" s="65" t="s">
        <v>364</v>
      </c>
      <c r="C28" s="66">
        <v>73400</v>
      </c>
      <c r="D28" s="66">
        <v>0</v>
      </c>
      <c r="E28" s="67">
        <f t="shared" si="0"/>
        <v>0</v>
      </c>
      <c r="F28" s="66">
        <v>0</v>
      </c>
      <c r="G28" s="3"/>
      <c r="H28" s="83"/>
      <c r="I28" s="84"/>
    </row>
    <row r="29" spans="1:10" ht="15.5" x14ac:dyDescent="0.35">
      <c r="B29" s="65" t="s">
        <v>365</v>
      </c>
      <c r="C29" s="66">
        <v>33600</v>
      </c>
      <c r="D29" s="66">
        <v>0</v>
      </c>
      <c r="E29" s="67">
        <f t="shared" si="0"/>
        <v>0</v>
      </c>
      <c r="F29" s="66">
        <v>0</v>
      </c>
      <c r="G29" s="3"/>
      <c r="H29" s="83"/>
      <c r="I29" s="84"/>
    </row>
    <row r="30" spans="1:10" ht="15.5" x14ac:dyDescent="0.35">
      <c r="B30" s="65" t="s">
        <v>366</v>
      </c>
      <c r="C30" s="66">
        <v>30100</v>
      </c>
      <c r="D30" s="66">
        <v>0</v>
      </c>
      <c r="E30" s="67">
        <f t="shared" si="0"/>
        <v>0</v>
      </c>
      <c r="F30" s="66">
        <v>0</v>
      </c>
      <c r="G30" s="3"/>
      <c r="H30" s="83"/>
      <c r="I30" s="84"/>
    </row>
    <row r="31" spans="1:10" ht="15.5" x14ac:dyDescent="0.35">
      <c r="B31" s="65" t="s">
        <v>367</v>
      </c>
      <c r="C31" s="66">
        <v>751150</v>
      </c>
      <c r="D31" s="66">
        <v>0</v>
      </c>
      <c r="E31" s="67">
        <f t="shared" si="0"/>
        <v>0</v>
      </c>
      <c r="F31" s="66">
        <v>0</v>
      </c>
      <c r="G31" s="3"/>
      <c r="H31" s="83"/>
      <c r="I31" s="84"/>
    </row>
    <row r="32" spans="1:10" ht="15.5" x14ac:dyDescent="0.35">
      <c r="B32" s="85" t="s">
        <v>368</v>
      </c>
      <c r="C32" s="86">
        <f>SUM(C23:C31)</f>
        <v>2379890</v>
      </c>
      <c r="D32" s="86">
        <f>SUM(D23:D31)</f>
        <v>0</v>
      </c>
      <c r="E32" s="87">
        <f t="shared" si="0"/>
        <v>0</v>
      </c>
      <c r="F32" s="86">
        <f t="shared" ref="F32" si="3">SUM(F23:F31)</f>
        <v>0</v>
      </c>
      <c r="H32" s="83"/>
      <c r="I32" s="84"/>
    </row>
    <row r="33" spans="2:6" ht="18.5" x14ac:dyDescent="0.45">
      <c r="B33" s="88" t="s">
        <v>369</v>
      </c>
      <c r="C33" s="89">
        <f>C6+C12+C32+C21</f>
        <v>14123506</v>
      </c>
      <c r="D33" s="89">
        <f>D6+D12+D32+D21</f>
        <v>4152529.28</v>
      </c>
      <c r="E33" s="90">
        <f>D33/C33</f>
        <v>0.2940154717957425</v>
      </c>
      <c r="F33" s="89">
        <f>F6+F12+F32+F21</f>
        <v>3260973.59</v>
      </c>
    </row>
    <row r="35" spans="2:6" x14ac:dyDescent="0.35">
      <c r="B35" s="91"/>
    </row>
  </sheetData>
  <conditionalFormatting sqref="E3">
    <cfRule type="colorScale" priority="2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conditionalFormatting sqref="H5">
    <cfRule type="colorScale" priority="1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5DF4E-86E0-49F6-950D-F0C52A9DABE0}">
  <dimension ref="A1:L113"/>
  <sheetViews>
    <sheetView showGridLines="0" topLeftCell="C1" zoomScale="80" zoomScaleNormal="80" workbookViewId="0">
      <selection activeCell="B1" sqref="B1"/>
    </sheetView>
  </sheetViews>
  <sheetFormatPr baseColWidth="10" defaultRowHeight="14.5" x14ac:dyDescent="0.35"/>
  <cols>
    <col min="1" max="1" width="16.6328125" style="3" bestFit="1" customWidth="1"/>
    <col min="2" max="2" width="68" bestFit="1" customWidth="1"/>
    <col min="3" max="3" width="28.08984375" customWidth="1"/>
    <col min="4" max="4" width="23.90625" bestFit="1" customWidth="1"/>
    <col min="5" max="5" width="24.7265625" customWidth="1"/>
    <col min="6" max="6" width="13.81640625" style="5" customWidth="1"/>
    <col min="7" max="7" width="13.26953125" style="5" customWidth="1"/>
    <col min="8" max="8" width="20.1796875" style="3" bestFit="1" customWidth="1"/>
    <col min="9" max="9" width="21" style="5" bestFit="1" customWidth="1"/>
    <col min="10" max="10" width="16.36328125" style="5" bestFit="1" customWidth="1"/>
    <col min="11" max="11" width="17.81640625" customWidth="1"/>
    <col min="12" max="12" width="136.54296875" bestFit="1" customWidth="1"/>
  </cols>
  <sheetData>
    <row r="1" spans="1:12" s="93" customFormat="1" x14ac:dyDescent="0.35">
      <c r="A1" s="91"/>
      <c r="B1" s="93" t="s">
        <v>370</v>
      </c>
      <c r="F1" s="94"/>
      <c r="G1" s="94"/>
      <c r="H1" s="91"/>
      <c r="I1" s="94">
        <v>1825000</v>
      </c>
      <c r="J1" s="94"/>
    </row>
    <row r="2" spans="1:12" x14ac:dyDescent="0.35">
      <c r="E2" s="6" t="s">
        <v>99</v>
      </c>
      <c r="H2" s="8" t="s">
        <v>2</v>
      </c>
      <c r="I2" s="7">
        <f>_xlfn.AGGREGATE(9,3,t_Data[Montant PO])</f>
        <v>683359</v>
      </c>
    </row>
    <row r="3" spans="1:12" x14ac:dyDescent="0.35">
      <c r="E3" s="6"/>
      <c r="H3" s="91" t="s">
        <v>371</v>
      </c>
      <c r="I3" s="94">
        <f ca="1">I1-I3</f>
        <v>0</v>
      </c>
    </row>
    <row r="4" spans="1:12" x14ac:dyDescent="0.35">
      <c r="H4" s="8" t="s">
        <v>3</v>
      </c>
      <c r="I4" s="7">
        <f>_xlfn.AGGREGATE(9,3,t_Data[Montant IO])</f>
        <v>683359</v>
      </c>
    </row>
    <row r="5" spans="1:12" x14ac:dyDescent="0.35">
      <c r="H5" s="8" t="s">
        <v>93</v>
      </c>
      <c r="I5" s="7">
        <f>_xlfn.AGGREGATE(9,3,t_Data[Montant réel Facturé])</f>
        <v>666784</v>
      </c>
    </row>
    <row r="6" spans="1:12" x14ac:dyDescent="0.35">
      <c r="H6" s="8" t="s">
        <v>6</v>
      </c>
      <c r="I6" s="7">
        <f>_xlfn.AGGREGATE(9,3,t_Data[Reste à facturer])</f>
        <v>16575</v>
      </c>
    </row>
    <row r="8" spans="1:12" x14ac:dyDescent="0.35">
      <c r="A8" s="3" t="s">
        <v>0</v>
      </c>
      <c r="B8" t="s">
        <v>1</v>
      </c>
      <c r="C8" t="s">
        <v>97</v>
      </c>
      <c r="D8" t="s">
        <v>92</v>
      </c>
      <c r="E8" t="s">
        <v>25</v>
      </c>
      <c r="F8" s="5" t="s">
        <v>2</v>
      </c>
      <c r="G8" s="5" t="s">
        <v>3</v>
      </c>
      <c r="H8" s="3" t="s">
        <v>4</v>
      </c>
      <c r="I8" s="5" t="s">
        <v>5</v>
      </c>
      <c r="J8" s="5" t="s">
        <v>6</v>
      </c>
      <c r="K8" t="s">
        <v>7</v>
      </c>
      <c r="L8" t="s">
        <v>32</v>
      </c>
    </row>
    <row r="9" spans="1:12" hidden="1" x14ac:dyDescent="0.35">
      <c r="A9" s="25">
        <v>8103390812</v>
      </c>
      <c r="B9" s="26" t="s">
        <v>39</v>
      </c>
      <c r="C9" s="26"/>
      <c r="D9" s="27" t="s">
        <v>41</v>
      </c>
      <c r="E9" s="27"/>
      <c r="F9" s="5">
        <v>13781</v>
      </c>
      <c r="G9" s="45">
        <v>13871</v>
      </c>
      <c r="H9" s="27" t="s">
        <v>40</v>
      </c>
      <c r="I9" s="45">
        <v>13781</v>
      </c>
      <c r="J9" s="45">
        <v>0</v>
      </c>
      <c r="K9" s="26" t="s">
        <v>10</v>
      </c>
      <c r="L9" s="46"/>
    </row>
    <row r="10" spans="1:12" x14ac:dyDescent="0.35">
      <c r="A10" s="28">
        <v>8103397528</v>
      </c>
      <c r="B10" s="29" t="s">
        <v>90</v>
      </c>
      <c r="C10" s="29" t="s">
        <v>163</v>
      </c>
      <c r="D10" s="30" t="s">
        <v>91</v>
      </c>
      <c r="E10" s="30"/>
      <c r="F10" s="47">
        <v>29354</v>
      </c>
      <c r="G10" s="47">
        <v>29354</v>
      </c>
      <c r="H10" s="30" t="s">
        <v>79</v>
      </c>
      <c r="I10" s="47">
        <v>29354</v>
      </c>
      <c r="J10" s="47">
        <v>0</v>
      </c>
      <c r="K10" s="29" t="s">
        <v>10</v>
      </c>
      <c r="L10" s="48"/>
    </row>
    <row r="11" spans="1:12" hidden="1" x14ac:dyDescent="0.35">
      <c r="A11" s="25">
        <v>8103409451</v>
      </c>
      <c r="B11" s="26" t="s">
        <v>8</v>
      </c>
      <c r="C11" s="26"/>
      <c r="D11" s="27" t="s">
        <v>26</v>
      </c>
      <c r="E11" s="27"/>
      <c r="F11" s="5">
        <v>10235</v>
      </c>
      <c r="G11" s="45">
        <v>10235</v>
      </c>
      <c r="H11" s="27" t="s">
        <v>9</v>
      </c>
      <c r="I11" s="45">
        <v>10235</v>
      </c>
      <c r="J11" s="45">
        <v>0</v>
      </c>
      <c r="K11" s="26" t="s">
        <v>10</v>
      </c>
      <c r="L11" s="46" t="s">
        <v>33</v>
      </c>
    </row>
    <row r="12" spans="1:12" hidden="1" x14ac:dyDescent="0.35">
      <c r="A12" s="28">
        <v>8103411426</v>
      </c>
      <c r="B12" s="29" t="s">
        <v>78</v>
      </c>
      <c r="C12" s="29" t="s">
        <v>173</v>
      </c>
      <c r="D12" s="30" t="s">
        <v>87</v>
      </c>
      <c r="E12" s="30"/>
      <c r="F12" s="5">
        <v>8570</v>
      </c>
      <c r="G12" s="47">
        <v>8570</v>
      </c>
      <c r="H12" s="30" t="s">
        <v>79</v>
      </c>
      <c r="I12" s="47">
        <v>8570</v>
      </c>
      <c r="J12" s="47">
        <v>0</v>
      </c>
      <c r="K12" s="29" t="s">
        <v>10</v>
      </c>
      <c r="L12" s="48"/>
    </row>
    <row r="13" spans="1:12" hidden="1" x14ac:dyDescent="0.35">
      <c r="A13" s="25">
        <v>8103411502</v>
      </c>
      <c r="B13" s="26" t="s">
        <v>279</v>
      </c>
      <c r="C13" s="26" t="s">
        <v>167</v>
      </c>
      <c r="D13" s="27" t="s">
        <v>26</v>
      </c>
      <c r="E13" s="27" t="s">
        <v>16</v>
      </c>
      <c r="F13" s="5">
        <v>26185</v>
      </c>
      <c r="G13" s="45">
        <v>6546.25</v>
      </c>
      <c r="H13" s="27" t="s">
        <v>17</v>
      </c>
      <c r="I13" s="45">
        <v>6546.25</v>
      </c>
      <c r="J13" s="45">
        <v>0</v>
      </c>
      <c r="K13" s="26" t="s">
        <v>10</v>
      </c>
      <c r="L13" s="46"/>
    </row>
    <row r="14" spans="1:12" hidden="1" x14ac:dyDescent="0.35">
      <c r="A14" s="28">
        <v>8103411502</v>
      </c>
      <c r="B14" s="29" t="s">
        <v>279</v>
      </c>
      <c r="C14" s="29" t="s">
        <v>171</v>
      </c>
      <c r="D14" s="30" t="s">
        <v>37</v>
      </c>
      <c r="E14" s="30" t="s">
        <v>16</v>
      </c>
      <c r="F14" s="5">
        <v>26185</v>
      </c>
      <c r="G14" s="47">
        <v>6546.25</v>
      </c>
      <c r="H14" s="30" t="s">
        <v>17</v>
      </c>
      <c r="I14" s="47">
        <v>6546.25</v>
      </c>
      <c r="J14" s="47">
        <v>0</v>
      </c>
      <c r="K14" s="29" t="s">
        <v>10</v>
      </c>
      <c r="L14" s="48"/>
    </row>
    <row r="15" spans="1:12" hidden="1" x14ac:dyDescent="0.35">
      <c r="A15" s="25">
        <v>8103411502</v>
      </c>
      <c r="B15" s="26" t="s">
        <v>279</v>
      </c>
      <c r="C15" s="26" t="s">
        <v>165</v>
      </c>
      <c r="D15" s="27" t="s">
        <v>38</v>
      </c>
      <c r="E15" s="27" t="s">
        <v>16</v>
      </c>
      <c r="F15" s="5">
        <v>26185</v>
      </c>
      <c r="G15" s="45">
        <v>6546.25</v>
      </c>
      <c r="H15" s="27" t="s">
        <v>17</v>
      </c>
      <c r="I15" s="45">
        <v>6546.25</v>
      </c>
      <c r="J15" s="45">
        <v>0</v>
      </c>
      <c r="K15" s="26" t="s">
        <v>10</v>
      </c>
      <c r="L15" s="46"/>
    </row>
    <row r="16" spans="1:12" hidden="1" x14ac:dyDescent="0.35">
      <c r="A16" s="28">
        <v>8103411502</v>
      </c>
      <c r="B16" s="29" t="s">
        <v>279</v>
      </c>
      <c r="C16" s="29" t="s">
        <v>165</v>
      </c>
      <c r="D16" s="30" t="s">
        <v>41</v>
      </c>
      <c r="E16" s="30" t="s">
        <v>16</v>
      </c>
      <c r="F16" s="5">
        <v>26185</v>
      </c>
      <c r="G16" s="47">
        <v>6546.25</v>
      </c>
      <c r="H16" s="30" t="s">
        <v>17</v>
      </c>
      <c r="I16" s="47">
        <v>6546.25</v>
      </c>
      <c r="J16" s="47">
        <v>0</v>
      </c>
      <c r="K16" s="29" t="s">
        <v>10</v>
      </c>
      <c r="L16" s="48"/>
    </row>
    <row r="17" spans="1:12" hidden="1" x14ac:dyDescent="0.35">
      <c r="A17" s="25">
        <v>8103418071</v>
      </c>
      <c r="B17" s="26" t="s">
        <v>103</v>
      </c>
      <c r="C17" s="26" t="s">
        <v>98</v>
      </c>
      <c r="D17" s="27" t="s">
        <v>50</v>
      </c>
      <c r="E17" s="27" t="s">
        <v>48</v>
      </c>
      <c r="F17" s="5">
        <v>29400</v>
      </c>
      <c r="G17" s="45">
        <v>14400</v>
      </c>
      <c r="H17" s="27" t="s">
        <v>13</v>
      </c>
      <c r="I17" s="45">
        <v>14400</v>
      </c>
      <c r="J17" s="45">
        <v>0</v>
      </c>
      <c r="K17" s="26" t="s">
        <v>10</v>
      </c>
      <c r="L17" s="46"/>
    </row>
    <row r="18" spans="1:12" hidden="1" x14ac:dyDescent="0.35">
      <c r="A18" s="28">
        <v>8103418071</v>
      </c>
      <c r="B18" s="29" t="s">
        <v>280</v>
      </c>
      <c r="C18" s="29" t="s">
        <v>101</v>
      </c>
      <c r="D18" s="30" t="s">
        <v>52</v>
      </c>
      <c r="E18" s="30" t="s">
        <v>48</v>
      </c>
      <c r="F18" s="5">
        <v>29400</v>
      </c>
      <c r="G18" s="47">
        <v>15000</v>
      </c>
      <c r="H18" s="30" t="s">
        <v>13</v>
      </c>
      <c r="I18" s="47">
        <v>15000</v>
      </c>
      <c r="J18" s="47">
        <v>0</v>
      </c>
      <c r="K18" s="29" t="s">
        <v>10</v>
      </c>
      <c r="L18" s="48"/>
    </row>
    <row r="19" spans="1:12" hidden="1" x14ac:dyDescent="0.35">
      <c r="A19" s="25">
        <v>8103418072</v>
      </c>
      <c r="B19" s="26" t="s">
        <v>281</v>
      </c>
      <c r="C19" s="26" t="s">
        <v>229</v>
      </c>
      <c r="D19" s="27" t="s">
        <v>26</v>
      </c>
      <c r="E19" s="27" t="s">
        <v>282</v>
      </c>
      <c r="F19" s="5">
        <v>31200</v>
      </c>
      <c r="G19" s="45">
        <v>31200</v>
      </c>
      <c r="H19" s="27" t="s">
        <v>17</v>
      </c>
      <c r="I19" s="45">
        <v>31200</v>
      </c>
      <c r="J19" s="45">
        <v>0</v>
      </c>
      <c r="K19" s="26" t="s">
        <v>10</v>
      </c>
      <c r="L19" s="46"/>
    </row>
    <row r="20" spans="1:12" hidden="1" x14ac:dyDescent="0.35">
      <c r="A20" s="28">
        <v>8103421712</v>
      </c>
      <c r="B20" s="29" t="s">
        <v>283</v>
      </c>
      <c r="C20" s="29" t="s">
        <v>152</v>
      </c>
      <c r="D20" s="30" t="s">
        <v>69</v>
      </c>
      <c r="E20" s="30" t="s">
        <v>59</v>
      </c>
      <c r="F20" s="5">
        <v>28000</v>
      </c>
      <c r="G20" s="47">
        <v>14000</v>
      </c>
      <c r="H20" s="30" t="s">
        <v>60</v>
      </c>
      <c r="I20" s="47">
        <v>14000</v>
      </c>
      <c r="J20" s="47"/>
      <c r="K20" s="29" t="s">
        <v>10</v>
      </c>
      <c r="L20" s="48"/>
    </row>
    <row r="21" spans="1:12" hidden="1" x14ac:dyDescent="0.35">
      <c r="A21" s="25">
        <v>8103421712</v>
      </c>
      <c r="B21" s="26" t="s">
        <v>283</v>
      </c>
      <c r="C21" s="26" t="s">
        <v>152</v>
      </c>
      <c r="D21" s="27" t="s">
        <v>73</v>
      </c>
      <c r="E21" s="27" t="s">
        <v>59</v>
      </c>
      <c r="F21" s="5">
        <v>28000</v>
      </c>
      <c r="G21" s="45">
        <v>14000</v>
      </c>
      <c r="H21" s="27" t="s">
        <v>60</v>
      </c>
      <c r="I21" s="45">
        <v>14000</v>
      </c>
      <c r="J21" s="45">
        <v>0</v>
      </c>
      <c r="K21" s="26" t="s">
        <v>10</v>
      </c>
      <c r="L21" s="46"/>
    </row>
    <row r="22" spans="1:12" hidden="1" x14ac:dyDescent="0.35">
      <c r="A22" s="28">
        <v>8103431686</v>
      </c>
      <c r="B22" s="29" t="s">
        <v>284</v>
      </c>
      <c r="C22" s="29" t="s">
        <v>168</v>
      </c>
      <c r="D22" s="30" t="s">
        <v>34</v>
      </c>
      <c r="E22" s="30"/>
      <c r="F22" s="5">
        <v>28740</v>
      </c>
      <c r="G22" s="47">
        <v>28740</v>
      </c>
      <c r="H22" s="30" t="s">
        <v>9</v>
      </c>
      <c r="I22" s="47">
        <v>33427.5</v>
      </c>
      <c r="J22" s="47">
        <v>0</v>
      </c>
      <c r="K22" s="29" t="s">
        <v>10</v>
      </c>
      <c r="L22" s="48"/>
    </row>
    <row r="23" spans="1:12" hidden="1" x14ac:dyDescent="0.35">
      <c r="A23" s="25">
        <v>8103442916</v>
      </c>
      <c r="B23" s="26" t="s">
        <v>285</v>
      </c>
      <c r="C23" s="26" t="s">
        <v>161</v>
      </c>
      <c r="D23" s="27" t="s">
        <v>87</v>
      </c>
      <c r="E23" s="27"/>
      <c r="F23" s="5">
        <v>12470</v>
      </c>
      <c r="G23" s="45">
        <v>12470</v>
      </c>
      <c r="H23" s="27" t="s">
        <v>80</v>
      </c>
      <c r="I23" s="45">
        <v>12470</v>
      </c>
      <c r="J23" s="45">
        <v>0</v>
      </c>
      <c r="K23" s="26" t="s">
        <v>10</v>
      </c>
      <c r="L23" s="46"/>
    </row>
    <row r="24" spans="1:12" hidden="1" x14ac:dyDescent="0.35">
      <c r="A24" s="28">
        <v>8103445853</v>
      </c>
      <c r="B24" s="29" t="s">
        <v>75</v>
      </c>
      <c r="C24" s="29" t="s">
        <v>172</v>
      </c>
      <c r="D24" s="30" t="s">
        <v>87</v>
      </c>
      <c r="E24" s="30" t="s">
        <v>286</v>
      </c>
      <c r="F24" s="5">
        <v>40440</v>
      </c>
      <c r="G24" s="47">
        <v>40440</v>
      </c>
      <c r="H24" s="30" t="s">
        <v>76</v>
      </c>
      <c r="I24" s="47">
        <v>40440</v>
      </c>
      <c r="J24" s="47">
        <v>0</v>
      </c>
      <c r="K24" s="29" t="s">
        <v>10</v>
      </c>
      <c r="L24" s="48"/>
    </row>
    <row r="25" spans="1:12" hidden="1" x14ac:dyDescent="0.35">
      <c r="A25" s="25">
        <v>8103447251</v>
      </c>
      <c r="B25" s="26" t="s">
        <v>287</v>
      </c>
      <c r="C25" s="26" t="s">
        <v>138</v>
      </c>
      <c r="D25" s="27" t="s">
        <v>87</v>
      </c>
      <c r="E25" s="27" t="s">
        <v>288</v>
      </c>
      <c r="F25" s="5">
        <v>17800</v>
      </c>
      <c r="G25" s="45">
        <v>17800</v>
      </c>
      <c r="H25" s="27" t="s">
        <v>9</v>
      </c>
      <c r="I25" s="45">
        <v>17800</v>
      </c>
      <c r="J25" s="45"/>
      <c r="K25" s="26" t="s">
        <v>10</v>
      </c>
      <c r="L25" s="46"/>
    </row>
    <row r="26" spans="1:12" hidden="1" x14ac:dyDescent="0.35">
      <c r="A26" s="31">
        <v>8103450898</v>
      </c>
      <c r="B26" s="32" t="s">
        <v>289</v>
      </c>
      <c r="C26" s="32" t="s">
        <v>169</v>
      </c>
      <c r="D26" s="33" t="s">
        <v>34</v>
      </c>
      <c r="E26" s="33" t="s">
        <v>220</v>
      </c>
      <c r="F26" s="5">
        <v>20400</v>
      </c>
      <c r="G26" s="49">
        <v>20400</v>
      </c>
      <c r="H26" s="33" t="s">
        <v>29</v>
      </c>
      <c r="I26" s="49">
        <v>20400</v>
      </c>
      <c r="J26" s="49">
        <v>0</v>
      </c>
      <c r="K26" s="32" t="s">
        <v>10</v>
      </c>
      <c r="L26" s="50" t="s">
        <v>331</v>
      </c>
    </row>
    <row r="27" spans="1:12" hidden="1" x14ac:dyDescent="0.35">
      <c r="A27" s="25">
        <v>8103451390</v>
      </c>
      <c r="B27" s="26" t="s">
        <v>42</v>
      </c>
      <c r="C27" s="26"/>
      <c r="D27" s="27" t="s">
        <v>49</v>
      </c>
      <c r="E27" s="27"/>
      <c r="F27" s="5">
        <v>15995</v>
      </c>
      <c r="G27" s="45">
        <v>15995</v>
      </c>
      <c r="H27" s="27" t="s">
        <v>43</v>
      </c>
      <c r="I27" s="45">
        <v>14190</v>
      </c>
      <c r="J27" s="45">
        <v>1805</v>
      </c>
      <c r="K27" s="26" t="s">
        <v>11</v>
      </c>
      <c r="L27" s="46"/>
    </row>
    <row r="28" spans="1:12" hidden="1" x14ac:dyDescent="0.35">
      <c r="A28" s="28">
        <v>8103454114</v>
      </c>
      <c r="B28" s="29" t="s">
        <v>290</v>
      </c>
      <c r="C28" s="29" t="s">
        <v>291</v>
      </c>
      <c r="D28" s="30" t="s">
        <v>26</v>
      </c>
      <c r="E28" s="30" t="s">
        <v>14</v>
      </c>
      <c r="F28" s="5">
        <v>94650</v>
      </c>
      <c r="G28" s="47">
        <v>18930</v>
      </c>
      <c r="H28" s="30" t="s">
        <v>15</v>
      </c>
      <c r="I28" s="47">
        <v>18930</v>
      </c>
      <c r="J28" s="47">
        <v>0</v>
      </c>
      <c r="K28" s="29" t="s">
        <v>10</v>
      </c>
      <c r="L28" s="48"/>
    </row>
    <row r="29" spans="1:12" hidden="1" x14ac:dyDescent="0.35">
      <c r="A29" s="25">
        <v>8103454114</v>
      </c>
      <c r="B29" s="26" t="s">
        <v>290</v>
      </c>
      <c r="C29" s="26" t="s">
        <v>292</v>
      </c>
      <c r="D29" s="27" t="s">
        <v>34</v>
      </c>
      <c r="E29" s="27" t="s">
        <v>14</v>
      </c>
      <c r="F29" s="5">
        <v>94650</v>
      </c>
      <c r="G29" s="45">
        <v>18930</v>
      </c>
      <c r="H29" s="27" t="s">
        <v>15</v>
      </c>
      <c r="I29" s="45"/>
      <c r="J29" s="45">
        <v>0</v>
      </c>
      <c r="K29" s="26" t="s">
        <v>10</v>
      </c>
      <c r="L29" s="46"/>
    </row>
    <row r="30" spans="1:12" hidden="1" x14ac:dyDescent="0.35">
      <c r="A30" s="28">
        <v>8103454114</v>
      </c>
      <c r="B30" s="29" t="s">
        <v>290</v>
      </c>
      <c r="C30" s="29" t="s">
        <v>259</v>
      </c>
      <c r="D30" s="30" t="s">
        <v>37</v>
      </c>
      <c r="E30" s="30" t="s">
        <v>14</v>
      </c>
      <c r="F30" s="5">
        <v>94650</v>
      </c>
      <c r="G30" s="47">
        <v>18930</v>
      </c>
      <c r="H30" s="30" t="s">
        <v>15</v>
      </c>
      <c r="I30" s="47">
        <v>90475</v>
      </c>
      <c r="J30" s="47"/>
      <c r="K30" s="29" t="s">
        <v>10</v>
      </c>
      <c r="L30" s="48"/>
    </row>
    <row r="31" spans="1:12" hidden="1" x14ac:dyDescent="0.35">
      <c r="A31" s="25">
        <v>8103454114</v>
      </c>
      <c r="B31" s="26" t="s">
        <v>290</v>
      </c>
      <c r="C31" s="26" t="s">
        <v>292</v>
      </c>
      <c r="D31" s="27" t="s">
        <v>38</v>
      </c>
      <c r="E31" s="27" t="s">
        <v>14</v>
      </c>
      <c r="F31" s="5">
        <v>94650</v>
      </c>
      <c r="G31" s="45">
        <v>18930</v>
      </c>
      <c r="H31" s="27" t="s">
        <v>15</v>
      </c>
      <c r="I31" s="45">
        <v>33427.5</v>
      </c>
      <c r="J31" s="45">
        <v>0</v>
      </c>
      <c r="K31" s="26" t="s">
        <v>10</v>
      </c>
      <c r="L31" s="46"/>
    </row>
    <row r="32" spans="1:12" hidden="1" x14ac:dyDescent="0.35">
      <c r="A32" s="28">
        <v>8103454114</v>
      </c>
      <c r="B32" s="29" t="s">
        <v>293</v>
      </c>
      <c r="C32" s="29" t="s">
        <v>292</v>
      </c>
      <c r="D32" s="30" t="s">
        <v>41</v>
      </c>
      <c r="E32" s="30" t="s">
        <v>14</v>
      </c>
      <c r="F32" s="5">
        <v>94650</v>
      </c>
      <c r="G32" s="47">
        <v>18930</v>
      </c>
      <c r="H32" s="30" t="s">
        <v>15</v>
      </c>
      <c r="I32" s="47">
        <v>18930</v>
      </c>
      <c r="J32" s="47">
        <v>0</v>
      </c>
      <c r="K32" s="29" t="s">
        <v>10</v>
      </c>
      <c r="L32" s="48"/>
    </row>
    <row r="33" spans="1:12" hidden="1" x14ac:dyDescent="0.35">
      <c r="A33" s="25">
        <v>8103460394</v>
      </c>
      <c r="B33" s="26" t="s">
        <v>23</v>
      </c>
      <c r="C33" s="26" t="s">
        <v>167</v>
      </c>
      <c r="D33" s="27" t="s">
        <v>26</v>
      </c>
      <c r="E33" s="27" t="s">
        <v>16</v>
      </c>
      <c r="F33" s="5">
        <v>131750</v>
      </c>
      <c r="G33" s="45">
        <v>32937.5</v>
      </c>
      <c r="H33" s="27" t="s">
        <v>17</v>
      </c>
      <c r="I33" s="45">
        <v>32937.5</v>
      </c>
      <c r="J33" s="45">
        <v>0</v>
      </c>
      <c r="K33" s="26" t="s">
        <v>10</v>
      </c>
      <c r="L33" s="46"/>
    </row>
    <row r="34" spans="1:12" hidden="1" x14ac:dyDescent="0.35">
      <c r="A34" s="28">
        <v>8103460394</v>
      </c>
      <c r="B34" s="29" t="s">
        <v>294</v>
      </c>
      <c r="C34" s="29" t="s">
        <v>171</v>
      </c>
      <c r="D34" s="30" t="s">
        <v>37</v>
      </c>
      <c r="E34" s="30" t="s">
        <v>16</v>
      </c>
      <c r="F34" s="5">
        <v>131750</v>
      </c>
      <c r="G34" s="47">
        <v>32937.5</v>
      </c>
      <c r="H34" s="30" t="s">
        <v>17</v>
      </c>
      <c r="I34" s="47">
        <v>32937.5</v>
      </c>
      <c r="J34" s="47">
        <v>0</v>
      </c>
      <c r="K34" s="29" t="s">
        <v>10</v>
      </c>
      <c r="L34" s="48"/>
    </row>
    <row r="35" spans="1:12" hidden="1" x14ac:dyDescent="0.35">
      <c r="A35" s="25">
        <v>8103460394</v>
      </c>
      <c r="B35" s="26" t="s">
        <v>294</v>
      </c>
      <c r="C35" s="26" t="s">
        <v>165</v>
      </c>
      <c r="D35" s="27" t="s">
        <v>38</v>
      </c>
      <c r="E35" s="27" t="s">
        <v>16</v>
      </c>
      <c r="F35" s="5">
        <v>131750</v>
      </c>
      <c r="G35" s="45">
        <v>32937.5</v>
      </c>
      <c r="H35" s="27" t="s">
        <v>17</v>
      </c>
      <c r="I35" s="45">
        <v>33427.5</v>
      </c>
      <c r="J35" s="45">
        <v>0</v>
      </c>
      <c r="K35" s="26" t="s">
        <v>10</v>
      </c>
      <c r="L35" s="46"/>
    </row>
    <row r="36" spans="1:12" hidden="1" x14ac:dyDescent="0.35">
      <c r="A36" s="28">
        <v>8103460394</v>
      </c>
      <c r="B36" s="29" t="s">
        <v>295</v>
      </c>
      <c r="C36" s="29" t="s">
        <v>165</v>
      </c>
      <c r="D36" s="30" t="s">
        <v>41</v>
      </c>
      <c r="E36" s="30" t="s">
        <v>16</v>
      </c>
      <c r="F36" s="5">
        <v>131750</v>
      </c>
      <c r="G36" s="47">
        <v>32937.5</v>
      </c>
      <c r="H36" s="30" t="s">
        <v>17</v>
      </c>
      <c r="I36" s="47">
        <v>32937.5</v>
      </c>
      <c r="J36" s="47">
        <v>0</v>
      </c>
      <c r="K36" s="29" t="s">
        <v>10</v>
      </c>
      <c r="L36" s="48"/>
    </row>
    <row r="37" spans="1:12" hidden="1" x14ac:dyDescent="0.35">
      <c r="A37" s="34">
        <v>8103460433</v>
      </c>
      <c r="B37" s="35" t="s">
        <v>100</v>
      </c>
      <c r="C37" s="35" t="s">
        <v>101</v>
      </c>
      <c r="D37" s="36" t="s">
        <v>26</v>
      </c>
      <c r="E37" s="36" t="s">
        <v>12</v>
      </c>
      <c r="F37" s="5">
        <v>19600</v>
      </c>
      <c r="G37" s="51">
        <v>19600</v>
      </c>
      <c r="H37" s="36" t="s">
        <v>13</v>
      </c>
      <c r="I37" s="51">
        <v>19600</v>
      </c>
      <c r="J37" s="51">
        <v>0</v>
      </c>
      <c r="K37" s="35" t="s">
        <v>10</v>
      </c>
      <c r="L37" s="52"/>
    </row>
    <row r="38" spans="1:12" hidden="1" x14ac:dyDescent="0.35">
      <c r="A38" s="28">
        <v>8103460433</v>
      </c>
      <c r="B38" s="29" t="s">
        <v>100</v>
      </c>
      <c r="C38" s="29" t="s">
        <v>98</v>
      </c>
      <c r="D38" s="30" t="s">
        <v>50</v>
      </c>
      <c r="E38" s="30" t="s">
        <v>12</v>
      </c>
      <c r="F38" s="5">
        <v>39200</v>
      </c>
      <c r="G38" s="47">
        <v>19600</v>
      </c>
      <c r="H38" s="30" t="s">
        <v>13</v>
      </c>
      <c r="I38" s="47">
        <v>19600</v>
      </c>
      <c r="J38" s="47">
        <v>0</v>
      </c>
      <c r="K38" s="29" t="s">
        <v>10</v>
      </c>
      <c r="L38" s="48"/>
    </row>
    <row r="39" spans="1:12" hidden="1" x14ac:dyDescent="0.35">
      <c r="A39" s="25">
        <v>8103465304</v>
      </c>
      <c r="B39" s="26" t="s">
        <v>296</v>
      </c>
      <c r="C39" s="26" t="s">
        <v>160</v>
      </c>
      <c r="D39" s="27" t="s">
        <v>87</v>
      </c>
      <c r="E39" s="27"/>
      <c r="F39" s="5">
        <v>53820</v>
      </c>
      <c r="G39" s="45">
        <v>53820</v>
      </c>
      <c r="H39" s="27" t="s">
        <v>77</v>
      </c>
      <c r="I39" s="45">
        <v>53820</v>
      </c>
      <c r="J39" s="45">
        <v>0</v>
      </c>
      <c r="K39" s="26" t="s">
        <v>10</v>
      </c>
      <c r="L39" s="46"/>
    </row>
    <row r="40" spans="1:12" hidden="1" x14ac:dyDescent="0.35">
      <c r="A40" s="28">
        <v>8103468658</v>
      </c>
      <c r="B40" s="29" t="s">
        <v>8</v>
      </c>
      <c r="C40" s="29"/>
      <c r="D40" s="30" t="s">
        <v>26</v>
      </c>
      <c r="E40" s="30"/>
      <c r="F40" s="5">
        <v>84995</v>
      </c>
      <c r="G40" s="47">
        <v>84995</v>
      </c>
      <c r="H40" s="30" t="s">
        <v>9</v>
      </c>
      <c r="I40" s="47">
        <v>76000</v>
      </c>
      <c r="J40" s="47">
        <v>8995</v>
      </c>
      <c r="K40" s="29" t="s">
        <v>11</v>
      </c>
      <c r="L40" s="48" t="s">
        <v>33</v>
      </c>
    </row>
    <row r="41" spans="1:12" hidden="1" x14ac:dyDescent="0.35">
      <c r="A41" s="37">
        <v>8103472086</v>
      </c>
      <c r="B41" s="38" t="s">
        <v>297</v>
      </c>
      <c r="C41" s="38" t="s">
        <v>153</v>
      </c>
      <c r="D41" s="39" t="s">
        <v>69</v>
      </c>
      <c r="E41" s="39" t="s">
        <v>298</v>
      </c>
      <c r="F41" s="5">
        <v>25140</v>
      </c>
      <c r="G41" s="53">
        <v>1160</v>
      </c>
      <c r="H41" s="39" t="s">
        <v>63</v>
      </c>
      <c r="I41" s="53">
        <v>1160</v>
      </c>
      <c r="J41" s="53">
        <v>3256.6666666666665</v>
      </c>
      <c r="K41" s="38" t="s">
        <v>11</v>
      </c>
      <c r="L41" s="54" t="s">
        <v>331</v>
      </c>
    </row>
    <row r="42" spans="1:12" hidden="1" x14ac:dyDescent="0.35">
      <c r="A42" s="31">
        <v>8103472086</v>
      </c>
      <c r="B42" s="32" t="s">
        <v>297</v>
      </c>
      <c r="C42" s="32" t="s">
        <v>153</v>
      </c>
      <c r="D42" s="33" t="s">
        <v>73</v>
      </c>
      <c r="E42" s="33" t="s">
        <v>298</v>
      </c>
      <c r="F42" s="5">
        <v>25140</v>
      </c>
      <c r="G42" s="49">
        <v>4350</v>
      </c>
      <c r="H42" s="33" t="s">
        <v>63</v>
      </c>
      <c r="I42" s="49">
        <v>4350</v>
      </c>
      <c r="J42" s="49">
        <v>3256.6666666666665</v>
      </c>
      <c r="K42" s="32" t="s">
        <v>11</v>
      </c>
      <c r="L42" s="50" t="s">
        <v>331</v>
      </c>
    </row>
    <row r="43" spans="1:12" hidden="1" x14ac:dyDescent="0.35">
      <c r="A43" s="37">
        <v>8103472086</v>
      </c>
      <c r="B43" s="38" t="s">
        <v>154</v>
      </c>
      <c r="C43" s="38" t="s">
        <v>153</v>
      </c>
      <c r="D43" s="39" t="s">
        <v>87</v>
      </c>
      <c r="E43" s="39" t="s">
        <v>298</v>
      </c>
      <c r="F43" s="5">
        <v>25140</v>
      </c>
      <c r="G43" s="53">
        <v>7830</v>
      </c>
      <c r="H43" s="39" t="s">
        <v>63</v>
      </c>
      <c r="I43" s="53">
        <v>7830</v>
      </c>
      <c r="J43" s="53">
        <v>3256.6666666666665</v>
      </c>
      <c r="K43" s="38" t="s">
        <v>11</v>
      </c>
      <c r="L43" s="54" t="s">
        <v>331</v>
      </c>
    </row>
    <row r="44" spans="1:12" hidden="1" x14ac:dyDescent="0.35">
      <c r="A44" s="28">
        <v>8103472094</v>
      </c>
      <c r="B44" s="29" t="s">
        <v>299</v>
      </c>
      <c r="C44" s="29" t="s">
        <v>162</v>
      </c>
      <c r="D44" s="30" t="s">
        <v>87</v>
      </c>
      <c r="E44" s="30"/>
      <c r="F44" s="5">
        <v>22750</v>
      </c>
      <c r="G44" s="47">
        <v>22750</v>
      </c>
      <c r="H44" s="30" t="s">
        <v>80</v>
      </c>
      <c r="I44" s="47">
        <v>11900</v>
      </c>
      <c r="J44" s="47">
        <v>10850</v>
      </c>
      <c r="K44" s="29" t="s">
        <v>11</v>
      </c>
      <c r="L44" s="48"/>
    </row>
    <row r="45" spans="1:12" hidden="1" x14ac:dyDescent="0.35">
      <c r="A45" s="25">
        <v>8103472111</v>
      </c>
      <c r="B45" s="26" t="s">
        <v>61</v>
      </c>
      <c r="C45" s="26"/>
      <c r="D45" s="27" t="s">
        <v>69</v>
      </c>
      <c r="E45" s="27"/>
      <c r="F45" s="5">
        <v>4562</v>
      </c>
      <c r="G45" s="45">
        <v>4562</v>
      </c>
      <c r="H45" s="27" t="s">
        <v>62</v>
      </c>
      <c r="I45" s="45">
        <v>4562</v>
      </c>
      <c r="J45" s="45"/>
      <c r="K45" s="26" t="s">
        <v>10</v>
      </c>
      <c r="L45" s="46"/>
    </row>
    <row r="46" spans="1:12" hidden="1" x14ac:dyDescent="0.35">
      <c r="A46" s="28">
        <v>8103477319</v>
      </c>
      <c r="B46" s="29" t="s">
        <v>300</v>
      </c>
      <c r="C46" s="29" t="s">
        <v>156</v>
      </c>
      <c r="D46" s="30" t="s">
        <v>69</v>
      </c>
      <c r="E46" s="30" t="s">
        <v>64</v>
      </c>
      <c r="F46" s="5">
        <v>26742</v>
      </c>
      <c r="G46" s="47">
        <v>8824.86</v>
      </c>
      <c r="H46" s="30" t="s">
        <v>68</v>
      </c>
      <c r="I46" s="47">
        <v>8824.86</v>
      </c>
      <c r="J46" s="47">
        <v>0</v>
      </c>
      <c r="K46" s="29" t="s">
        <v>10</v>
      </c>
      <c r="L46" s="48"/>
    </row>
    <row r="47" spans="1:12" hidden="1" x14ac:dyDescent="0.35">
      <c r="A47" s="25">
        <v>8103477319</v>
      </c>
      <c r="B47" s="26" t="s">
        <v>300</v>
      </c>
      <c r="C47" s="26" t="s">
        <v>156</v>
      </c>
      <c r="D47" s="27" t="s">
        <v>73</v>
      </c>
      <c r="E47" s="27" t="s">
        <v>64</v>
      </c>
      <c r="F47" s="5">
        <v>26742</v>
      </c>
      <c r="G47" s="45">
        <v>8824.86</v>
      </c>
      <c r="H47" s="27" t="s">
        <v>68</v>
      </c>
      <c r="I47" s="45">
        <v>8824.86</v>
      </c>
      <c r="J47" s="45">
        <v>0</v>
      </c>
      <c r="K47" s="26" t="s">
        <v>10</v>
      </c>
      <c r="L47" s="46"/>
    </row>
    <row r="48" spans="1:12" hidden="1" x14ac:dyDescent="0.35">
      <c r="A48" s="28">
        <v>8103477319</v>
      </c>
      <c r="B48" s="29" t="s">
        <v>300</v>
      </c>
      <c r="C48" s="29" t="s">
        <v>156</v>
      </c>
      <c r="D48" s="30" t="s">
        <v>87</v>
      </c>
      <c r="E48" s="30" t="s">
        <v>64</v>
      </c>
      <c r="F48" s="5">
        <v>26742</v>
      </c>
      <c r="G48" s="47">
        <v>8824.86</v>
      </c>
      <c r="H48" s="30" t="s">
        <v>68</v>
      </c>
      <c r="I48" s="47">
        <v>8824.86</v>
      </c>
      <c r="J48" s="47">
        <v>0</v>
      </c>
      <c r="K48" s="29" t="s">
        <v>10</v>
      </c>
      <c r="L48" s="48"/>
    </row>
    <row r="49" spans="1:12" hidden="1" x14ac:dyDescent="0.35">
      <c r="A49" s="25">
        <v>8103482972</v>
      </c>
      <c r="B49" s="26" t="s">
        <v>301</v>
      </c>
      <c r="C49" s="26" t="s">
        <v>255</v>
      </c>
      <c r="D49" s="27" t="s">
        <v>87</v>
      </c>
      <c r="E49" s="27" t="s">
        <v>286</v>
      </c>
      <c r="F49" s="5">
        <v>59800</v>
      </c>
      <c r="G49" s="45">
        <v>59800</v>
      </c>
      <c r="H49" s="27" t="s">
        <v>76</v>
      </c>
      <c r="I49" s="45">
        <v>59800</v>
      </c>
      <c r="J49" s="45">
        <v>0</v>
      </c>
      <c r="K49" s="26" t="s">
        <v>10</v>
      </c>
      <c r="L49" s="46"/>
    </row>
    <row r="50" spans="1:12" hidden="1" x14ac:dyDescent="0.35">
      <c r="A50" s="28">
        <v>8103482972</v>
      </c>
      <c r="B50" s="29" t="s">
        <v>301</v>
      </c>
      <c r="C50" s="29" t="s">
        <v>159</v>
      </c>
      <c r="D50" s="30" t="s">
        <v>87</v>
      </c>
      <c r="E50" s="30" t="s">
        <v>286</v>
      </c>
      <c r="F50" s="5">
        <v>76740</v>
      </c>
      <c r="G50" s="47"/>
      <c r="H50" s="30" t="s">
        <v>76</v>
      </c>
      <c r="I50" s="47"/>
      <c r="J50" s="47">
        <v>0</v>
      </c>
      <c r="K50" s="29" t="s">
        <v>10</v>
      </c>
      <c r="L50" s="48"/>
    </row>
    <row r="51" spans="1:12" hidden="1" x14ac:dyDescent="0.35">
      <c r="A51" s="25">
        <v>8103484676</v>
      </c>
      <c r="B51" s="26" t="s">
        <v>35</v>
      </c>
      <c r="C51" s="26"/>
      <c r="D51" s="27" t="s">
        <v>37</v>
      </c>
      <c r="E51" s="27"/>
      <c r="F51" s="5">
        <v>37600</v>
      </c>
      <c r="G51" s="45">
        <v>76740</v>
      </c>
      <c r="H51" s="27" t="s">
        <v>36</v>
      </c>
      <c r="I51" s="45">
        <v>76740</v>
      </c>
      <c r="J51" s="45">
        <v>0</v>
      </c>
      <c r="K51" s="26" t="s">
        <v>10</v>
      </c>
      <c r="L51" s="46"/>
    </row>
    <row r="52" spans="1:12" hidden="1" x14ac:dyDescent="0.35">
      <c r="A52" s="28">
        <v>8103485729</v>
      </c>
      <c r="B52" s="29" t="s">
        <v>302</v>
      </c>
      <c r="C52" s="29" t="s">
        <v>303</v>
      </c>
      <c r="D52" s="30" t="s">
        <v>69</v>
      </c>
      <c r="E52" s="30" t="s">
        <v>64</v>
      </c>
      <c r="F52" s="5">
        <v>37600</v>
      </c>
      <c r="G52" s="47">
        <v>12220</v>
      </c>
      <c r="H52" s="30" t="s">
        <v>29</v>
      </c>
      <c r="I52" s="47">
        <v>12220</v>
      </c>
      <c r="J52" s="47">
        <v>0</v>
      </c>
      <c r="K52" s="29" t="s">
        <v>10</v>
      </c>
      <c r="L52" s="48"/>
    </row>
    <row r="53" spans="1:12" hidden="1" x14ac:dyDescent="0.35">
      <c r="A53" s="25">
        <v>8103485729</v>
      </c>
      <c r="B53" s="26" t="s">
        <v>302</v>
      </c>
      <c r="C53" s="26" t="s">
        <v>303</v>
      </c>
      <c r="D53" s="27" t="s">
        <v>73</v>
      </c>
      <c r="E53" s="27" t="s">
        <v>64</v>
      </c>
      <c r="F53" s="5">
        <v>37600</v>
      </c>
      <c r="G53" s="45">
        <v>12220</v>
      </c>
      <c r="H53" s="27" t="s">
        <v>29</v>
      </c>
      <c r="I53" s="45">
        <v>12220</v>
      </c>
      <c r="J53" s="45">
        <v>0</v>
      </c>
      <c r="K53" s="26" t="s">
        <v>10</v>
      </c>
      <c r="L53" s="46"/>
    </row>
    <row r="54" spans="1:12" hidden="1" x14ac:dyDescent="0.35">
      <c r="A54" s="28">
        <v>8103485729</v>
      </c>
      <c r="B54" s="29" t="s">
        <v>302</v>
      </c>
      <c r="C54" s="29" t="s">
        <v>303</v>
      </c>
      <c r="D54" s="30" t="s">
        <v>87</v>
      </c>
      <c r="E54" s="30" t="s">
        <v>64</v>
      </c>
      <c r="F54" s="5">
        <v>133710</v>
      </c>
      <c r="G54" s="47">
        <v>12220</v>
      </c>
      <c r="H54" s="30" t="s">
        <v>29</v>
      </c>
      <c r="I54" s="47">
        <v>12220</v>
      </c>
      <c r="J54" s="47">
        <v>0</v>
      </c>
      <c r="K54" s="29" t="s">
        <v>10</v>
      </c>
      <c r="L54" s="48"/>
    </row>
    <row r="55" spans="1:12" hidden="1" x14ac:dyDescent="0.35">
      <c r="A55" s="25">
        <v>8103491576</v>
      </c>
      <c r="B55" s="26" t="s">
        <v>304</v>
      </c>
      <c r="C55" s="26" t="s">
        <v>167</v>
      </c>
      <c r="D55" s="27" t="s">
        <v>26</v>
      </c>
      <c r="E55" s="27" t="s">
        <v>16</v>
      </c>
      <c r="F55" s="5">
        <v>133710</v>
      </c>
      <c r="G55" s="45">
        <v>33427.5</v>
      </c>
      <c r="H55" s="27" t="s">
        <v>17</v>
      </c>
      <c r="I55" s="45">
        <v>33427.5</v>
      </c>
      <c r="J55" s="45">
        <v>0</v>
      </c>
      <c r="K55" s="26" t="s">
        <v>10</v>
      </c>
      <c r="L55" s="46"/>
    </row>
    <row r="56" spans="1:12" hidden="1" x14ac:dyDescent="0.35">
      <c r="A56" s="28">
        <v>8103491576</v>
      </c>
      <c r="B56" s="29" t="s">
        <v>304</v>
      </c>
      <c r="C56" s="29" t="s">
        <v>229</v>
      </c>
      <c r="D56" s="30" t="s">
        <v>26</v>
      </c>
      <c r="E56" s="30" t="s">
        <v>16</v>
      </c>
      <c r="F56" s="5">
        <v>133710</v>
      </c>
      <c r="G56" s="47">
        <v>33427.5</v>
      </c>
      <c r="H56" s="30" t="s">
        <v>17</v>
      </c>
      <c r="I56" s="47">
        <v>33427.5</v>
      </c>
      <c r="J56" s="47">
        <v>0</v>
      </c>
      <c r="K56" s="29" t="s">
        <v>10</v>
      </c>
      <c r="L56" s="48"/>
    </row>
    <row r="57" spans="1:12" hidden="1" x14ac:dyDescent="0.35">
      <c r="A57" s="25">
        <v>8103491576</v>
      </c>
      <c r="B57" s="26" t="s">
        <v>304</v>
      </c>
      <c r="C57" s="26" t="s">
        <v>171</v>
      </c>
      <c r="D57" s="27" t="s">
        <v>37</v>
      </c>
      <c r="E57" s="27" t="s">
        <v>16</v>
      </c>
      <c r="F57" s="5">
        <v>133710</v>
      </c>
      <c r="G57" s="45">
        <v>33427.5</v>
      </c>
      <c r="H57" s="27" t="s">
        <v>17</v>
      </c>
      <c r="I57" s="45">
        <v>33427.5</v>
      </c>
      <c r="J57" s="45">
        <v>0</v>
      </c>
      <c r="K57" s="26" t="s">
        <v>10</v>
      </c>
      <c r="L57" s="46"/>
    </row>
    <row r="58" spans="1:12" hidden="1" x14ac:dyDescent="0.35">
      <c r="A58" s="28">
        <v>8103491576</v>
      </c>
      <c r="B58" s="29" t="s">
        <v>304</v>
      </c>
      <c r="C58" s="29" t="s">
        <v>165</v>
      </c>
      <c r="D58" s="30" t="s">
        <v>38</v>
      </c>
      <c r="E58" s="30" t="s">
        <v>16</v>
      </c>
      <c r="F58" s="5">
        <v>133710</v>
      </c>
      <c r="G58" s="47">
        <v>33427.5</v>
      </c>
      <c r="H58" s="30" t="s">
        <v>17</v>
      </c>
      <c r="I58" s="47">
        <v>33427.5</v>
      </c>
      <c r="J58" s="47">
        <v>0</v>
      </c>
      <c r="K58" s="29" t="s">
        <v>10</v>
      </c>
      <c r="L58" s="48"/>
    </row>
    <row r="59" spans="1:12" hidden="1" x14ac:dyDescent="0.35">
      <c r="A59" s="25">
        <v>8103491576</v>
      </c>
      <c r="B59" s="26" t="s">
        <v>304</v>
      </c>
      <c r="C59" s="26" t="s">
        <v>165</v>
      </c>
      <c r="D59" s="27" t="s">
        <v>41</v>
      </c>
      <c r="E59" s="27" t="s">
        <v>16</v>
      </c>
      <c r="F59" s="5">
        <v>46910</v>
      </c>
      <c r="G59" s="45">
        <v>33427.5</v>
      </c>
      <c r="H59" s="27" t="s">
        <v>17</v>
      </c>
      <c r="I59" s="45">
        <v>33427.5</v>
      </c>
      <c r="J59" s="45">
        <v>0</v>
      </c>
      <c r="K59" s="26" t="s">
        <v>10</v>
      </c>
      <c r="L59" s="46"/>
    </row>
    <row r="60" spans="1:12" hidden="1" x14ac:dyDescent="0.35">
      <c r="A60" s="28">
        <v>8103497818</v>
      </c>
      <c r="B60" s="29" t="s">
        <v>44</v>
      </c>
      <c r="C60" s="29"/>
      <c r="D60" s="30" t="s">
        <v>49</v>
      </c>
      <c r="E60" s="30"/>
      <c r="F60" s="5">
        <v>26742</v>
      </c>
      <c r="G60" s="47">
        <v>46910</v>
      </c>
      <c r="H60" s="30" t="s">
        <v>43</v>
      </c>
      <c r="I60" s="47">
        <v>27360.63</v>
      </c>
      <c r="J60" s="47">
        <v>19549.37</v>
      </c>
      <c r="K60" s="29" t="s">
        <v>11</v>
      </c>
      <c r="L60" s="48"/>
    </row>
    <row r="61" spans="1:12" hidden="1" x14ac:dyDescent="0.35">
      <c r="A61" s="25">
        <v>8103499126</v>
      </c>
      <c r="B61" s="26" t="s">
        <v>157</v>
      </c>
      <c r="C61" s="26" t="s">
        <v>156</v>
      </c>
      <c r="D61" s="27" t="s">
        <v>69</v>
      </c>
      <c r="E61" s="27" t="s">
        <v>64</v>
      </c>
      <c r="F61" s="5">
        <v>26742</v>
      </c>
      <c r="G61" s="45">
        <v>8824.86</v>
      </c>
      <c r="H61" s="27" t="s">
        <v>67</v>
      </c>
      <c r="I61" s="45">
        <v>8824.86</v>
      </c>
      <c r="J61" s="45">
        <v>0</v>
      </c>
      <c r="K61" s="26" t="s">
        <v>10</v>
      </c>
      <c r="L61" s="46"/>
    </row>
    <row r="62" spans="1:12" hidden="1" x14ac:dyDescent="0.35">
      <c r="A62" s="28">
        <v>8103499126</v>
      </c>
      <c r="B62" s="29" t="s">
        <v>157</v>
      </c>
      <c r="C62" s="29" t="s">
        <v>156</v>
      </c>
      <c r="D62" s="30" t="s">
        <v>73</v>
      </c>
      <c r="E62" s="30" t="s">
        <v>64</v>
      </c>
      <c r="F62" s="5">
        <v>26742</v>
      </c>
      <c r="G62" s="47">
        <v>8824.86</v>
      </c>
      <c r="H62" s="30" t="s">
        <v>68</v>
      </c>
      <c r="I62" s="47">
        <v>8824.86</v>
      </c>
      <c r="J62" s="47">
        <v>0</v>
      </c>
      <c r="K62" s="29" t="s">
        <v>10</v>
      </c>
      <c r="L62" s="48"/>
    </row>
    <row r="63" spans="1:12" hidden="1" x14ac:dyDescent="0.35">
      <c r="A63" s="25">
        <v>8103499126</v>
      </c>
      <c r="B63" s="26" t="s">
        <v>157</v>
      </c>
      <c r="C63" s="26" t="s">
        <v>156</v>
      </c>
      <c r="D63" s="27" t="s">
        <v>87</v>
      </c>
      <c r="E63" s="27" t="s">
        <v>64</v>
      </c>
      <c r="F63" s="5">
        <v>90505</v>
      </c>
      <c r="G63" s="45">
        <v>8824.86</v>
      </c>
      <c r="H63" s="27" t="s">
        <v>67</v>
      </c>
      <c r="I63" s="45">
        <v>8824.86</v>
      </c>
      <c r="J63" s="45">
        <v>0</v>
      </c>
      <c r="K63" s="26" t="s">
        <v>10</v>
      </c>
      <c r="L63" s="46"/>
    </row>
    <row r="64" spans="1:12" hidden="1" x14ac:dyDescent="0.35">
      <c r="A64" s="28">
        <v>8103499922</v>
      </c>
      <c r="B64" s="29" t="s">
        <v>74</v>
      </c>
      <c r="C64" s="29"/>
      <c r="D64" s="30" t="s">
        <v>87</v>
      </c>
      <c r="E64" s="30"/>
      <c r="F64" s="5">
        <v>90505</v>
      </c>
      <c r="G64" s="47">
        <v>90505</v>
      </c>
      <c r="H64" s="30" t="s">
        <v>332</v>
      </c>
      <c r="I64" s="47">
        <v>90505</v>
      </c>
      <c r="J64" s="47">
        <v>0</v>
      </c>
      <c r="K64" s="29" t="s">
        <v>10</v>
      </c>
      <c r="L64" s="48"/>
    </row>
    <row r="65" spans="1:12" hidden="1" x14ac:dyDescent="0.35">
      <c r="A65" s="25">
        <v>8103499922</v>
      </c>
      <c r="B65" s="26" t="s">
        <v>74</v>
      </c>
      <c r="C65" s="26"/>
      <c r="D65" s="27" t="s">
        <v>87</v>
      </c>
      <c r="E65" s="27"/>
      <c r="F65" s="5">
        <v>196992.05</v>
      </c>
      <c r="G65" s="45">
        <v>90505</v>
      </c>
      <c r="H65" s="27" t="s">
        <v>86</v>
      </c>
      <c r="I65" s="45">
        <v>90505</v>
      </c>
      <c r="J65" s="45">
        <v>0</v>
      </c>
      <c r="K65" s="26" t="s">
        <v>10</v>
      </c>
      <c r="L65" s="46"/>
    </row>
    <row r="66" spans="1:12" hidden="1" x14ac:dyDescent="0.35">
      <c r="A66" s="28">
        <v>8103500571</v>
      </c>
      <c r="B66" s="29" t="s">
        <v>51</v>
      </c>
      <c r="C66" s="29"/>
      <c r="D66" s="30" t="s">
        <v>52</v>
      </c>
      <c r="E66" s="30"/>
      <c r="F66" s="5">
        <v>22950</v>
      </c>
      <c r="G66" s="47">
        <v>240350</v>
      </c>
      <c r="H66" s="30" t="s">
        <v>333</v>
      </c>
      <c r="I66" s="47">
        <v>240350</v>
      </c>
      <c r="J66" s="47">
        <v>0</v>
      </c>
      <c r="K66" s="29" t="s">
        <v>10</v>
      </c>
      <c r="L66" s="48"/>
    </row>
    <row r="67" spans="1:12" hidden="1" x14ac:dyDescent="0.35">
      <c r="A67" s="37">
        <v>8103503115</v>
      </c>
      <c r="B67" s="38" t="s">
        <v>305</v>
      </c>
      <c r="C67" s="38" t="s">
        <v>169</v>
      </c>
      <c r="D67" s="39" t="s">
        <v>34</v>
      </c>
      <c r="E67" s="39" t="s">
        <v>270</v>
      </c>
      <c r="F67" s="5">
        <v>5600</v>
      </c>
      <c r="G67" s="53">
        <v>22950</v>
      </c>
      <c r="H67" s="39" t="s">
        <v>29</v>
      </c>
      <c r="I67" s="53">
        <v>21420</v>
      </c>
      <c r="J67" s="53">
        <v>1530</v>
      </c>
      <c r="K67" s="38" t="s">
        <v>11</v>
      </c>
      <c r="L67" s="54" t="s">
        <v>331</v>
      </c>
    </row>
    <row r="68" spans="1:12" hidden="1" x14ac:dyDescent="0.35">
      <c r="A68" s="28">
        <v>8103503267</v>
      </c>
      <c r="B68" s="29" t="s">
        <v>27</v>
      </c>
      <c r="C68" s="29"/>
      <c r="D68" s="30" t="s">
        <v>34</v>
      </c>
      <c r="E68" s="30"/>
      <c r="F68" s="5">
        <v>21560</v>
      </c>
      <c r="G68" s="47">
        <v>5600</v>
      </c>
      <c r="H68" s="30" t="s">
        <v>28</v>
      </c>
      <c r="I68" s="47">
        <v>5600</v>
      </c>
      <c r="J68" s="47">
        <v>0</v>
      </c>
      <c r="K68" s="29" t="s">
        <v>10</v>
      </c>
      <c r="L68" s="48"/>
    </row>
    <row r="69" spans="1:12" hidden="1" x14ac:dyDescent="0.35">
      <c r="A69" s="25">
        <v>8103503717</v>
      </c>
      <c r="B69" s="26" t="s">
        <v>306</v>
      </c>
      <c r="C69" s="26" t="s">
        <v>138</v>
      </c>
      <c r="D69" s="27" t="s">
        <v>87</v>
      </c>
      <c r="E69" s="27" t="s">
        <v>288</v>
      </c>
      <c r="F69" s="5">
        <v>18850</v>
      </c>
      <c r="G69" s="45">
        <v>21560</v>
      </c>
      <c r="H69" s="27" t="s">
        <v>9</v>
      </c>
      <c r="I69" s="45">
        <v>9460</v>
      </c>
      <c r="J69" s="45">
        <v>12100</v>
      </c>
      <c r="K69" s="26" t="s">
        <v>11</v>
      </c>
      <c r="L69" s="46"/>
    </row>
    <row r="70" spans="1:12" hidden="1" x14ac:dyDescent="0.35">
      <c r="A70" s="28">
        <v>8103503761</v>
      </c>
      <c r="B70" s="29" t="s">
        <v>307</v>
      </c>
      <c r="C70" s="29" t="s">
        <v>161</v>
      </c>
      <c r="D70" s="30" t="s">
        <v>87</v>
      </c>
      <c r="E70" s="30"/>
      <c r="F70" s="5">
        <v>24620</v>
      </c>
      <c r="G70" s="47">
        <v>18850</v>
      </c>
      <c r="H70" s="30" t="s">
        <v>80</v>
      </c>
      <c r="I70" s="47">
        <v>6525</v>
      </c>
      <c r="J70" s="47">
        <v>12325</v>
      </c>
      <c r="K70" s="29" t="s">
        <v>11</v>
      </c>
      <c r="L70" s="48"/>
    </row>
    <row r="71" spans="1:12" hidden="1" x14ac:dyDescent="0.35">
      <c r="A71" s="37">
        <v>8103506969</v>
      </c>
      <c r="B71" s="38" t="s">
        <v>102</v>
      </c>
      <c r="C71" s="38" t="s">
        <v>101</v>
      </c>
      <c r="D71" s="39" t="s">
        <v>26</v>
      </c>
      <c r="E71" s="39" t="s">
        <v>12</v>
      </c>
      <c r="F71" s="5">
        <v>24620</v>
      </c>
      <c r="G71" s="53">
        <v>15500</v>
      </c>
      <c r="H71" s="39" t="s">
        <v>13</v>
      </c>
      <c r="I71" s="53">
        <v>15500</v>
      </c>
      <c r="J71" s="53">
        <v>0</v>
      </c>
      <c r="K71" s="38" t="s">
        <v>10</v>
      </c>
      <c r="L71" s="54" t="s">
        <v>334</v>
      </c>
    </row>
    <row r="72" spans="1:12" hidden="1" x14ac:dyDescent="0.35">
      <c r="A72" s="31">
        <v>8103506969</v>
      </c>
      <c r="B72" s="32" t="s">
        <v>102</v>
      </c>
      <c r="C72" s="32" t="s">
        <v>98</v>
      </c>
      <c r="D72" s="33" t="s">
        <v>50</v>
      </c>
      <c r="E72" s="33" t="s">
        <v>12</v>
      </c>
      <c r="F72" s="5">
        <v>17500</v>
      </c>
      <c r="G72" s="49">
        <v>12310</v>
      </c>
      <c r="H72" s="33" t="s">
        <v>13</v>
      </c>
      <c r="I72" s="49">
        <v>12310</v>
      </c>
      <c r="J72" s="49">
        <v>0</v>
      </c>
      <c r="K72" s="32" t="s">
        <v>10</v>
      </c>
      <c r="L72" s="50" t="s">
        <v>334</v>
      </c>
    </row>
    <row r="73" spans="1:12" hidden="1" x14ac:dyDescent="0.35">
      <c r="A73" s="25">
        <v>8103507898</v>
      </c>
      <c r="B73" s="26" t="s">
        <v>308</v>
      </c>
      <c r="C73" s="26" t="s">
        <v>255</v>
      </c>
      <c r="D73" s="27" t="s">
        <v>87</v>
      </c>
      <c r="E73" s="27" t="s">
        <v>286</v>
      </c>
      <c r="F73" s="5">
        <v>17500</v>
      </c>
      <c r="G73" s="45">
        <v>37400</v>
      </c>
      <c r="H73" s="27" t="s">
        <v>76</v>
      </c>
      <c r="I73" s="45">
        <v>19150</v>
      </c>
      <c r="J73" s="45" t="e">
        <f>[2]BDD!#REF!-[2]BDD!$I72</f>
        <v>#REF!</v>
      </c>
      <c r="K73" s="26" t="s">
        <v>11</v>
      </c>
      <c r="L73" s="46"/>
    </row>
    <row r="74" spans="1:12" hidden="1" x14ac:dyDescent="0.35">
      <c r="A74" s="28">
        <v>8103507898</v>
      </c>
      <c r="B74" s="29" t="s">
        <v>308</v>
      </c>
      <c r="C74" s="29" t="s">
        <v>159</v>
      </c>
      <c r="D74" s="30" t="s">
        <v>87</v>
      </c>
      <c r="E74" s="30" t="s">
        <v>286</v>
      </c>
      <c r="F74" s="5">
        <v>111217</v>
      </c>
      <c r="G74" s="47"/>
      <c r="H74" s="30" t="s">
        <v>76</v>
      </c>
      <c r="I74" s="47"/>
      <c r="J74" s="47"/>
      <c r="K74" s="29" t="s">
        <v>11</v>
      </c>
      <c r="L74" s="48"/>
    </row>
    <row r="75" spans="1:12" hidden="1" x14ac:dyDescent="0.35">
      <c r="A75" s="25">
        <v>8103510564</v>
      </c>
      <c r="B75" s="26" t="s">
        <v>158</v>
      </c>
      <c r="C75" s="26" t="s">
        <v>152</v>
      </c>
      <c r="D75" s="27" t="s">
        <v>69</v>
      </c>
      <c r="E75" s="27" t="s">
        <v>59</v>
      </c>
      <c r="F75" s="5">
        <v>15870</v>
      </c>
      <c r="G75" s="45">
        <v>8750</v>
      </c>
      <c r="H75" s="27" t="s">
        <v>60</v>
      </c>
      <c r="I75" s="45">
        <v>8750</v>
      </c>
      <c r="J75" s="45">
        <v>4550</v>
      </c>
      <c r="K75" s="26" t="s">
        <v>11</v>
      </c>
      <c r="L75" s="46"/>
    </row>
    <row r="76" spans="1:12" hidden="1" x14ac:dyDescent="0.35">
      <c r="A76" s="28">
        <v>8103510564</v>
      </c>
      <c r="B76" s="29" t="s">
        <v>158</v>
      </c>
      <c r="C76" s="29" t="s">
        <v>152</v>
      </c>
      <c r="D76" s="30" t="s">
        <v>73</v>
      </c>
      <c r="E76" s="30" t="s">
        <v>59</v>
      </c>
      <c r="F76" s="5">
        <v>19160</v>
      </c>
      <c r="G76" s="47">
        <v>8750</v>
      </c>
      <c r="H76" s="30" t="s">
        <v>60</v>
      </c>
      <c r="I76" s="47">
        <v>8750</v>
      </c>
      <c r="J76" s="47">
        <v>4550</v>
      </c>
      <c r="K76" s="29" t="s">
        <v>11</v>
      </c>
      <c r="L76" s="48"/>
    </row>
    <row r="77" spans="1:12" hidden="1" x14ac:dyDescent="0.35">
      <c r="A77" s="25">
        <v>8103511932</v>
      </c>
      <c r="B77" s="26" t="s">
        <v>81</v>
      </c>
      <c r="C77" s="26"/>
      <c r="D77" s="27" t="s">
        <v>87</v>
      </c>
      <c r="E77" s="27"/>
      <c r="F77" s="5">
        <v>74450</v>
      </c>
      <c r="G77" s="45">
        <v>111217</v>
      </c>
      <c r="H77" s="27" t="s">
        <v>82</v>
      </c>
      <c r="I77" s="45">
        <v>48224</v>
      </c>
      <c r="J77" s="45">
        <v>62993</v>
      </c>
      <c r="K77" s="26" t="s">
        <v>11</v>
      </c>
      <c r="L77" s="46"/>
    </row>
    <row r="78" spans="1:12" hidden="1" x14ac:dyDescent="0.35">
      <c r="A78" s="28">
        <v>8103512467</v>
      </c>
      <c r="B78" s="29" t="s">
        <v>309</v>
      </c>
      <c r="C78" s="29" t="s">
        <v>160</v>
      </c>
      <c r="D78" s="30" t="s">
        <v>87</v>
      </c>
      <c r="E78" s="30"/>
      <c r="F78" s="5">
        <v>74450</v>
      </c>
      <c r="G78" s="47">
        <v>15870</v>
      </c>
      <c r="H78" s="30" t="s">
        <v>77</v>
      </c>
      <c r="I78" s="47">
        <v>2760</v>
      </c>
      <c r="J78" s="47">
        <v>13110</v>
      </c>
      <c r="K78" s="29" t="s">
        <v>11</v>
      </c>
      <c r="L78" s="48"/>
    </row>
    <row r="79" spans="1:12" hidden="1" x14ac:dyDescent="0.35">
      <c r="A79" s="37">
        <v>8103512468</v>
      </c>
      <c r="B79" s="38" t="s">
        <v>310</v>
      </c>
      <c r="C79" s="38" t="s">
        <v>138</v>
      </c>
      <c r="D79" s="39" t="s">
        <v>87</v>
      </c>
      <c r="E79" s="39" t="s">
        <v>276</v>
      </c>
      <c r="F79" s="5">
        <v>74450</v>
      </c>
      <c r="G79" s="53">
        <v>17600</v>
      </c>
      <c r="H79" s="27" t="s">
        <v>9</v>
      </c>
      <c r="I79" s="53"/>
      <c r="J79" s="53">
        <v>17600</v>
      </c>
      <c r="K79" s="38" t="s">
        <v>335</v>
      </c>
      <c r="L79" s="54" t="s">
        <v>336</v>
      </c>
    </row>
    <row r="80" spans="1:12" hidden="1" x14ac:dyDescent="0.35">
      <c r="A80" s="28">
        <v>8103512477</v>
      </c>
      <c r="B80" s="29" t="s">
        <v>311</v>
      </c>
      <c r="C80" s="29" t="s">
        <v>168</v>
      </c>
      <c r="D80" s="30" t="s">
        <v>34</v>
      </c>
      <c r="E80" s="30"/>
      <c r="F80" s="5">
        <v>74450</v>
      </c>
      <c r="G80" s="47">
        <v>19160</v>
      </c>
      <c r="H80" s="30" t="s">
        <v>9</v>
      </c>
      <c r="I80" s="47">
        <v>19160</v>
      </c>
      <c r="J80" s="47">
        <v>510</v>
      </c>
      <c r="K80" s="29" t="s">
        <v>10</v>
      </c>
      <c r="L80" s="48"/>
    </row>
    <row r="81" spans="1:12" hidden="1" x14ac:dyDescent="0.35">
      <c r="A81" s="25">
        <v>8103512533</v>
      </c>
      <c r="B81" s="26" t="s">
        <v>312</v>
      </c>
      <c r="C81" s="26" t="s">
        <v>313</v>
      </c>
      <c r="D81" s="27" t="s">
        <v>26</v>
      </c>
      <c r="E81" s="27" t="s">
        <v>14</v>
      </c>
      <c r="F81" s="5">
        <v>74450</v>
      </c>
      <c r="G81" s="45">
        <v>14890</v>
      </c>
      <c r="H81" s="27" t="s">
        <v>15</v>
      </c>
      <c r="I81" s="45">
        <v>14890</v>
      </c>
      <c r="J81" s="45">
        <v>0</v>
      </c>
      <c r="K81" s="26" t="s">
        <v>10</v>
      </c>
      <c r="L81" s="46"/>
    </row>
    <row r="82" spans="1:12" hidden="1" x14ac:dyDescent="0.35">
      <c r="A82" s="28">
        <v>8103512533</v>
      </c>
      <c r="B82" s="29" t="s">
        <v>312</v>
      </c>
      <c r="C82" s="29" t="s">
        <v>292</v>
      </c>
      <c r="D82" s="30" t="s">
        <v>34</v>
      </c>
      <c r="E82" s="30" t="s">
        <v>14</v>
      </c>
      <c r="F82" s="5">
        <v>26742</v>
      </c>
      <c r="G82" s="47">
        <v>14890</v>
      </c>
      <c r="H82" s="30" t="s">
        <v>15</v>
      </c>
      <c r="I82" s="47">
        <v>14890</v>
      </c>
      <c r="J82" s="47"/>
      <c r="K82" s="29" t="s">
        <v>10</v>
      </c>
      <c r="L82" s="48"/>
    </row>
    <row r="83" spans="1:12" hidden="1" x14ac:dyDescent="0.35">
      <c r="A83" s="25">
        <v>8103512533</v>
      </c>
      <c r="B83" s="26" t="s">
        <v>312</v>
      </c>
      <c r="C83" s="26" t="s">
        <v>259</v>
      </c>
      <c r="D83" s="27" t="s">
        <v>37</v>
      </c>
      <c r="E83" s="27" t="s">
        <v>14</v>
      </c>
      <c r="F83" s="5">
        <v>185766</v>
      </c>
      <c r="G83" s="45">
        <v>14890</v>
      </c>
      <c r="H83" s="27" t="s">
        <v>15</v>
      </c>
      <c r="I83" s="45">
        <v>14890</v>
      </c>
      <c r="J83" s="45"/>
      <c r="K83" s="26" t="s">
        <v>10</v>
      </c>
      <c r="L83" s="46"/>
    </row>
    <row r="84" spans="1:12" hidden="1" x14ac:dyDescent="0.35">
      <c r="A84" s="28">
        <v>8103512533</v>
      </c>
      <c r="B84" s="29" t="s">
        <v>312</v>
      </c>
      <c r="C84" s="29" t="s">
        <v>292</v>
      </c>
      <c r="D84" s="30" t="s">
        <v>38</v>
      </c>
      <c r="E84" s="30" t="s">
        <v>14</v>
      </c>
      <c r="F84" s="5">
        <v>246412</v>
      </c>
      <c r="G84" s="47">
        <v>14890</v>
      </c>
      <c r="H84" s="30" t="s">
        <v>15</v>
      </c>
      <c r="I84" s="47">
        <v>33427.5</v>
      </c>
      <c r="J84" s="47">
        <v>0</v>
      </c>
      <c r="K84" s="29" t="s">
        <v>10</v>
      </c>
      <c r="L84" s="48"/>
    </row>
    <row r="85" spans="1:12" hidden="1" x14ac:dyDescent="0.35">
      <c r="A85" s="25">
        <v>8103512533</v>
      </c>
      <c r="B85" s="26" t="s">
        <v>312</v>
      </c>
      <c r="C85" s="26" t="s">
        <v>292</v>
      </c>
      <c r="D85" s="27" t="s">
        <v>41</v>
      </c>
      <c r="E85" s="27" t="s">
        <v>14</v>
      </c>
      <c r="F85" s="5">
        <v>267368</v>
      </c>
      <c r="G85" s="45">
        <v>14890</v>
      </c>
      <c r="H85" s="27" t="s">
        <v>15</v>
      </c>
      <c r="I85" s="45">
        <v>14890</v>
      </c>
      <c r="J85" s="45"/>
      <c r="K85" s="26" t="s">
        <v>10</v>
      </c>
      <c r="L85" s="46"/>
    </row>
    <row r="86" spans="1:12" hidden="1" x14ac:dyDescent="0.35">
      <c r="A86" s="28">
        <v>8103512552</v>
      </c>
      <c r="B86" s="29" t="s">
        <v>314</v>
      </c>
      <c r="C86" s="29" t="s">
        <v>156</v>
      </c>
      <c r="D86" s="30" t="s">
        <v>87</v>
      </c>
      <c r="E86" s="30"/>
      <c r="F86" s="5">
        <v>342730</v>
      </c>
      <c r="G86" s="47">
        <v>26742</v>
      </c>
      <c r="H86" s="30" t="s">
        <v>68</v>
      </c>
      <c r="I86" s="47">
        <v>13371</v>
      </c>
      <c r="J86" s="47">
        <v>13371</v>
      </c>
      <c r="K86" s="29" t="s">
        <v>11</v>
      </c>
      <c r="L86" s="48"/>
    </row>
    <row r="87" spans="1:12" hidden="1" x14ac:dyDescent="0.35">
      <c r="A87" s="25" t="s">
        <v>18</v>
      </c>
      <c r="B87" s="26" t="s">
        <v>19</v>
      </c>
      <c r="C87" s="26"/>
      <c r="D87" s="27" t="s">
        <v>26</v>
      </c>
      <c r="E87" s="27"/>
      <c r="F87" s="5">
        <v>294700</v>
      </c>
      <c r="G87" s="45">
        <v>185766</v>
      </c>
      <c r="H87" s="27" t="s">
        <v>20</v>
      </c>
      <c r="I87" s="45">
        <v>185766</v>
      </c>
      <c r="J87" s="45">
        <v>0</v>
      </c>
      <c r="K87" s="26" t="s">
        <v>10</v>
      </c>
      <c r="L87" s="46"/>
    </row>
    <row r="88" spans="1:12" hidden="1" x14ac:dyDescent="0.35">
      <c r="A88" s="28" t="s">
        <v>18</v>
      </c>
      <c r="B88" s="29" t="s">
        <v>21</v>
      </c>
      <c r="C88" s="29"/>
      <c r="D88" s="30" t="s">
        <v>26</v>
      </c>
      <c r="E88" s="30"/>
      <c r="F88" s="5">
        <v>16575</v>
      </c>
      <c r="G88" s="47">
        <v>246412</v>
      </c>
      <c r="H88" s="30" t="s">
        <v>20</v>
      </c>
      <c r="I88" s="47">
        <v>246412</v>
      </c>
      <c r="J88" s="47">
        <v>0</v>
      </c>
      <c r="K88" s="29" t="s">
        <v>10</v>
      </c>
      <c r="L88" s="48"/>
    </row>
    <row r="89" spans="1:12" hidden="1" x14ac:dyDescent="0.35">
      <c r="A89" s="25" t="s">
        <v>18</v>
      </c>
      <c r="B89" s="26" t="s">
        <v>22</v>
      </c>
      <c r="C89" s="26"/>
      <c r="D89" s="27" t="s">
        <v>26</v>
      </c>
      <c r="E89" s="27"/>
      <c r="F89" s="5">
        <v>510407</v>
      </c>
      <c r="G89" s="45">
        <v>267368</v>
      </c>
      <c r="H89" s="27" t="s">
        <v>20</v>
      </c>
      <c r="I89" s="45">
        <v>267368</v>
      </c>
      <c r="J89" s="45">
        <v>0</v>
      </c>
      <c r="K89" s="26" t="s">
        <v>10</v>
      </c>
      <c r="L89" s="46"/>
    </row>
    <row r="90" spans="1:12" x14ac:dyDescent="0.35">
      <c r="A90" s="28" t="s">
        <v>18</v>
      </c>
      <c r="B90" s="29" t="s">
        <v>88</v>
      </c>
      <c r="C90" s="29"/>
      <c r="D90" s="30" t="s">
        <v>91</v>
      </c>
      <c r="E90" s="30"/>
      <c r="F90" s="47">
        <v>342730</v>
      </c>
      <c r="G90" s="47">
        <v>342730</v>
      </c>
      <c r="H90" s="30" t="s">
        <v>20</v>
      </c>
      <c r="I90" s="47">
        <v>342730</v>
      </c>
      <c r="J90" s="47">
        <v>0</v>
      </c>
      <c r="K90" s="29" t="s">
        <v>10</v>
      </c>
      <c r="L90" s="48"/>
    </row>
    <row r="91" spans="1:12" x14ac:dyDescent="0.35">
      <c r="A91" s="25" t="s">
        <v>18</v>
      </c>
      <c r="B91" s="26" t="s">
        <v>88</v>
      </c>
      <c r="C91" s="26"/>
      <c r="D91" s="27" t="s">
        <v>91</v>
      </c>
      <c r="E91" s="27"/>
      <c r="F91" s="45">
        <v>294700</v>
      </c>
      <c r="G91" s="45">
        <v>294700</v>
      </c>
      <c r="H91" s="27" t="s">
        <v>20</v>
      </c>
      <c r="I91" s="45">
        <v>294700</v>
      </c>
      <c r="J91" s="45">
        <v>0</v>
      </c>
      <c r="K91" s="26" t="s">
        <v>10</v>
      </c>
      <c r="L91" s="46"/>
    </row>
    <row r="92" spans="1:12" x14ac:dyDescent="0.35">
      <c r="A92" s="28" t="s">
        <v>18</v>
      </c>
      <c r="B92" s="29" t="s">
        <v>89</v>
      </c>
      <c r="C92" s="29" t="s">
        <v>164</v>
      </c>
      <c r="D92" s="30" t="s">
        <v>91</v>
      </c>
      <c r="E92" s="30"/>
      <c r="F92" s="47">
        <v>16575</v>
      </c>
      <c r="G92" s="47">
        <v>16575</v>
      </c>
      <c r="H92" s="30" t="s">
        <v>20</v>
      </c>
      <c r="I92" s="47"/>
      <c r="J92" s="47">
        <v>16575</v>
      </c>
      <c r="K92" s="29" t="s">
        <v>335</v>
      </c>
      <c r="L92" s="48"/>
    </row>
    <row r="93" spans="1:12" hidden="1" x14ac:dyDescent="0.35">
      <c r="A93" s="25" t="s">
        <v>70</v>
      </c>
      <c r="B93" s="26" t="s">
        <v>71</v>
      </c>
      <c r="C93" s="26"/>
      <c r="D93" s="27" t="s">
        <v>73</v>
      </c>
      <c r="E93" s="27"/>
      <c r="F93" s="5">
        <v>161600</v>
      </c>
      <c r="G93" s="45">
        <v>510407</v>
      </c>
      <c r="H93" s="27" t="s">
        <v>72</v>
      </c>
      <c r="I93" s="45">
        <v>361404</v>
      </c>
      <c r="J93" s="45">
        <v>149003</v>
      </c>
      <c r="K93" s="26" t="s">
        <v>11</v>
      </c>
      <c r="L93" s="46"/>
    </row>
    <row r="94" spans="1:12" hidden="1" x14ac:dyDescent="0.35">
      <c r="A94" s="28" t="s">
        <v>53</v>
      </c>
      <c r="B94" s="29" t="s">
        <v>54</v>
      </c>
      <c r="C94" s="29"/>
      <c r="D94" s="30" t="s">
        <v>58</v>
      </c>
      <c r="E94" s="30"/>
      <c r="F94" s="5">
        <v>452610</v>
      </c>
      <c r="G94" s="47">
        <v>72310</v>
      </c>
      <c r="H94" s="30" t="s">
        <v>55</v>
      </c>
      <c r="I94" s="47">
        <v>72310</v>
      </c>
      <c r="J94" s="47">
        <v>0</v>
      </c>
      <c r="K94" s="29" t="s">
        <v>10</v>
      </c>
      <c r="L94" s="48"/>
    </row>
    <row r="95" spans="1:12" hidden="1" x14ac:dyDescent="0.35">
      <c r="A95" s="25" t="s">
        <v>53</v>
      </c>
      <c r="B95" s="26" t="s">
        <v>56</v>
      </c>
      <c r="C95" s="26"/>
      <c r="D95" s="27" t="s">
        <v>58</v>
      </c>
      <c r="E95" s="27"/>
      <c r="F95" s="5">
        <v>27600</v>
      </c>
      <c r="G95" s="45">
        <v>16290</v>
      </c>
      <c r="H95" s="27" t="s">
        <v>55</v>
      </c>
      <c r="I95" s="45"/>
      <c r="J95" s="45">
        <v>16290</v>
      </c>
      <c r="K95" s="26" t="s">
        <v>10</v>
      </c>
      <c r="L95" s="46"/>
    </row>
    <row r="96" spans="1:12" hidden="1" x14ac:dyDescent="0.35">
      <c r="A96" s="28" t="s">
        <v>53</v>
      </c>
      <c r="B96" s="29" t="s">
        <v>57</v>
      </c>
      <c r="C96" s="29"/>
      <c r="D96" s="30" t="s">
        <v>58</v>
      </c>
      <c r="E96" s="30"/>
      <c r="F96" s="5">
        <v>20400</v>
      </c>
      <c r="G96" s="47">
        <v>13700</v>
      </c>
      <c r="H96" s="30" t="s">
        <v>55</v>
      </c>
      <c r="I96" s="47"/>
      <c r="J96" s="47">
        <v>13700</v>
      </c>
      <c r="K96" s="29" t="s">
        <v>11</v>
      </c>
      <c r="L96" s="48"/>
    </row>
    <row r="97" spans="1:12" hidden="1" x14ac:dyDescent="0.35">
      <c r="A97" s="25" t="s">
        <v>45</v>
      </c>
      <c r="B97" s="26" t="s">
        <v>46</v>
      </c>
      <c r="C97" s="26"/>
      <c r="D97" s="27" t="s">
        <v>50</v>
      </c>
      <c r="E97" s="27"/>
      <c r="F97" s="5">
        <v>11975</v>
      </c>
      <c r="G97" s="45">
        <v>161600</v>
      </c>
      <c r="H97" s="27" t="s">
        <v>47</v>
      </c>
      <c r="I97" s="45">
        <v>64640</v>
      </c>
      <c r="J97" s="45">
        <v>96960</v>
      </c>
      <c r="K97" s="26" t="s">
        <v>11</v>
      </c>
      <c r="L97" s="46"/>
    </row>
    <row r="98" spans="1:12" hidden="1" x14ac:dyDescent="0.35">
      <c r="A98" s="40" t="s">
        <v>315</v>
      </c>
      <c r="B98" s="29" t="s">
        <v>316</v>
      </c>
      <c r="C98" s="29" t="s">
        <v>222</v>
      </c>
      <c r="D98" s="30" t="s">
        <v>37</v>
      </c>
      <c r="E98" s="30" t="s">
        <v>317</v>
      </c>
      <c r="F98" s="5">
        <v>51369.32</v>
      </c>
      <c r="G98" s="5">
        <v>7425</v>
      </c>
      <c r="H98" s="30" t="s">
        <v>223</v>
      </c>
      <c r="I98" s="47">
        <v>80787</v>
      </c>
      <c r="J98" s="47" t="e">
        <f>[2]BDD!#REF!-[2]BDD!$I97</f>
        <v>#REF!</v>
      </c>
      <c r="K98" s="29" t="s">
        <v>11</v>
      </c>
      <c r="L98" s="48"/>
    </row>
    <row r="99" spans="1:12" hidden="1" x14ac:dyDescent="0.35">
      <c r="A99" s="41" t="s">
        <v>315</v>
      </c>
      <c r="B99" s="26" t="s">
        <v>316</v>
      </c>
      <c r="C99" s="26" t="s">
        <v>245</v>
      </c>
      <c r="D99" s="42"/>
      <c r="E99" s="42">
        <v>0</v>
      </c>
      <c r="G99" s="5">
        <v>28750</v>
      </c>
      <c r="H99" s="27" t="s">
        <v>223</v>
      </c>
      <c r="I99" s="45"/>
      <c r="J99" s="45"/>
      <c r="K99" s="26" t="s">
        <v>11</v>
      </c>
      <c r="L99" s="46"/>
    </row>
    <row r="100" spans="1:12" hidden="1" x14ac:dyDescent="0.35">
      <c r="A100" s="40" t="s">
        <v>315</v>
      </c>
      <c r="B100" s="29" t="s">
        <v>316</v>
      </c>
      <c r="C100" s="29" t="s">
        <v>273</v>
      </c>
      <c r="D100" s="30" t="s">
        <v>34</v>
      </c>
      <c r="E100" s="30" t="s">
        <v>318</v>
      </c>
      <c r="G100" s="5">
        <v>15194.32</v>
      </c>
      <c r="H100" s="30" t="s">
        <v>223</v>
      </c>
      <c r="I100" s="47"/>
      <c r="J100" s="47"/>
      <c r="K100" s="29" t="s">
        <v>11</v>
      </c>
      <c r="L100" s="48"/>
    </row>
    <row r="101" spans="1:12" hidden="1" x14ac:dyDescent="0.35">
      <c r="A101" s="25" t="s">
        <v>65</v>
      </c>
      <c r="B101" s="26" t="s">
        <v>66</v>
      </c>
      <c r="C101" s="26"/>
      <c r="D101" s="27" t="s">
        <v>69</v>
      </c>
      <c r="E101" s="27"/>
      <c r="F101" s="5">
        <v>27200</v>
      </c>
      <c r="G101" s="45">
        <v>452610</v>
      </c>
      <c r="H101" s="27" t="s">
        <v>62</v>
      </c>
      <c r="I101" s="45">
        <v>244460</v>
      </c>
      <c r="J101" s="45">
        <v>208150</v>
      </c>
      <c r="K101" s="26" t="s">
        <v>11</v>
      </c>
      <c r="L101" s="46"/>
    </row>
    <row r="102" spans="1:12" hidden="1" x14ac:dyDescent="0.35">
      <c r="A102" s="28" t="s">
        <v>83</v>
      </c>
      <c r="B102" s="29" t="s">
        <v>319</v>
      </c>
      <c r="C102" s="29" t="s">
        <v>160</v>
      </c>
      <c r="D102" s="30" t="s">
        <v>87</v>
      </c>
      <c r="E102" s="30"/>
      <c r="G102" s="47">
        <v>27600</v>
      </c>
      <c r="H102" s="30" t="s">
        <v>77</v>
      </c>
      <c r="I102" s="47"/>
      <c r="J102" s="47"/>
      <c r="K102" s="29" t="s">
        <v>335</v>
      </c>
      <c r="L102" s="48"/>
    </row>
    <row r="103" spans="1:12" hidden="1" x14ac:dyDescent="0.35">
      <c r="A103" s="43" t="s">
        <v>320</v>
      </c>
      <c r="B103" s="38" t="s">
        <v>321</v>
      </c>
      <c r="C103" s="38" t="s">
        <v>237</v>
      </c>
      <c r="D103" s="39" t="s">
        <v>26</v>
      </c>
      <c r="E103" s="39" t="s">
        <v>282</v>
      </c>
      <c r="G103" s="53">
        <v>19500</v>
      </c>
      <c r="H103" s="39" t="s">
        <v>17</v>
      </c>
      <c r="I103" s="53">
        <v>500</v>
      </c>
      <c r="J103" s="53">
        <v>19500</v>
      </c>
      <c r="K103" s="38" t="s">
        <v>11</v>
      </c>
      <c r="L103" s="54" t="s">
        <v>337</v>
      </c>
    </row>
    <row r="104" spans="1:12" hidden="1" x14ac:dyDescent="0.35">
      <c r="A104" s="44" t="s">
        <v>320</v>
      </c>
      <c r="B104" s="32" t="s">
        <v>322</v>
      </c>
      <c r="C104" s="32" t="s">
        <v>165</v>
      </c>
      <c r="D104" s="33" t="s">
        <v>58</v>
      </c>
      <c r="E104" s="33" t="s">
        <v>323</v>
      </c>
      <c r="G104" s="49">
        <v>15000</v>
      </c>
      <c r="H104" s="33" t="s">
        <v>17</v>
      </c>
      <c r="I104" s="49"/>
      <c r="J104" s="49">
        <v>15000</v>
      </c>
      <c r="K104" s="32" t="s">
        <v>335</v>
      </c>
      <c r="L104" s="50" t="s">
        <v>337</v>
      </c>
    </row>
    <row r="105" spans="1:12" hidden="1" x14ac:dyDescent="0.35">
      <c r="A105" s="43" t="s">
        <v>320</v>
      </c>
      <c r="B105" s="38" t="s">
        <v>321</v>
      </c>
      <c r="C105" s="38" t="s">
        <v>167</v>
      </c>
      <c r="D105" s="39" t="s">
        <v>26</v>
      </c>
      <c r="E105" s="39" t="s">
        <v>282</v>
      </c>
      <c r="G105" s="53">
        <v>25350</v>
      </c>
      <c r="H105" s="39" t="s">
        <v>17</v>
      </c>
      <c r="I105" s="53"/>
      <c r="J105" s="53">
        <v>25350</v>
      </c>
      <c r="K105" s="38" t="s">
        <v>335</v>
      </c>
      <c r="L105" s="54" t="s">
        <v>337</v>
      </c>
    </row>
    <row r="106" spans="1:12" hidden="1" x14ac:dyDescent="0.35">
      <c r="A106" s="44" t="s">
        <v>320</v>
      </c>
      <c r="B106" s="32" t="s">
        <v>321</v>
      </c>
      <c r="C106" s="32" t="s">
        <v>229</v>
      </c>
      <c r="D106" s="33" t="s">
        <v>26</v>
      </c>
      <c r="E106" s="33" t="s">
        <v>282</v>
      </c>
      <c r="G106" s="49">
        <v>27300</v>
      </c>
      <c r="H106" s="33" t="s">
        <v>17</v>
      </c>
      <c r="I106" s="49"/>
      <c r="J106" s="49">
        <v>27300</v>
      </c>
      <c r="K106" s="32" t="s">
        <v>335</v>
      </c>
      <c r="L106" s="50" t="s">
        <v>337</v>
      </c>
    </row>
    <row r="107" spans="1:12" hidden="1" x14ac:dyDescent="0.35">
      <c r="A107" s="37" t="s">
        <v>30</v>
      </c>
      <c r="B107" s="38" t="s">
        <v>324</v>
      </c>
      <c r="C107" s="38" t="s">
        <v>169</v>
      </c>
      <c r="D107" s="39" t="s">
        <v>34</v>
      </c>
      <c r="E107" s="39" t="s">
        <v>271</v>
      </c>
      <c r="G107" s="53">
        <v>20400</v>
      </c>
      <c r="H107" s="39" t="s">
        <v>29</v>
      </c>
      <c r="I107" s="53"/>
      <c r="J107" s="53">
        <v>20400</v>
      </c>
      <c r="K107" s="38" t="s">
        <v>335</v>
      </c>
      <c r="L107" s="54" t="s">
        <v>331</v>
      </c>
    </row>
    <row r="108" spans="1:12" hidden="1" x14ac:dyDescent="0.35">
      <c r="A108" s="28" t="s">
        <v>31</v>
      </c>
      <c r="B108" s="29" t="s">
        <v>325</v>
      </c>
      <c r="C108" s="29" t="s">
        <v>168</v>
      </c>
      <c r="D108" s="30" t="s">
        <v>34</v>
      </c>
      <c r="E108" s="30"/>
      <c r="G108" s="47">
        <v>11975</v>
      </c>
      <c r="H108" s="30" t="s">
        <v>9</v>
      </c>
      <c r="I108" s="47"/>
      <c r="J108" s="47">
        <v>11975</v>
      </c>
      <c r="K108" s="29" t="s">
        <v>335</v>
      </c>
      <c r="L108" s="48"/>
    </row>
    <row r="109" spans="1:12" hidden="1" x14ac:dyDescent="0.35">
      <c r="A109" s="25" t="s">
        <v>24</v>
      </c>
      <c r="B109" s="26" t="s">
        <v>326</v>
      </c>
      <c r="C109" s="26" t="s">
        <v>170</v>
      </c>
      <c r="D109" s="27" t="s">
        <v>26</v>
      </c>
      <c r="E109" s="27"/>
      <c r="G109" s="45">
        <v>7425</v>
      </c>
      <c r="H109" s="27" t="s">
        <v>9</v>
      </c>
      <c r="I109" s="45">
        <v>33427.5</v>
      </c>
      <c r="J109" s="45">
        <v>7425</v>
      </c>
      <c r="K109" s="26" t="s">
        <v>11</v>
      </c>
      <c r="L109" s="46"/>
    </row>
    <row r="110" spans="1:12" hidden="1" x14ac:dyDescent="0.35">
      <c r="A110" s="28" t="s">
        <v>84</v>
      </c>
      <c r="B110" s="29" t="s">
        <v>327</v>
      </c>
      <c r="C110" s="29" t="s">
        <v>255</v>
      </c>
      <c r="D110" s="30" t="s">
        <v>87</v>
      </c>
      <c r="E110" s="30" t="s">
        <v>286</v>
      </c>
      <c r="G110" s="47">
        <v>28750</v>
      </c>
      <c r="H110" s="30" t="s">
        <v>76</v>
      </c>
      <c r="I110" s="47">
        <v>0</v>
      </c>
      <c r="J110" s="47" t="e">
        <f>[2]BDD!#REF!</f>
        <v>#REF!</v>
      </c>
      <c r="K110" s="29" t="s">
        <v>335</v>
      </c>
      <c r="L110" s="48"/>
    </row>
    <row r="111" spans="1:12" hidden="1" x14ac:dyDescent="0.35">
      <c r="A111" s="25" t="s">
        <v>84</v>
      </c>
      <c r="B111" s="26" t="s">
        <v>327</v>
      </c>
      <c r="C111" s="26" t="s">
        <v>159</v>
      </c>
      <c r="D111" s="27" t="s">
        <v>87</v>
      </c>
      <c r="E111" s="27" t="s">
        <v>286</v>
      </c>
      <c r="G111" s="45"/>
      <c r="H111" s="27" t="s">
        <v>76</v>
      </c>
      <c r="I111" s="45"/>
      <c r="J111" s="45"/>
      <c r="K111" s="26" t="s">
        <v>335</v>
      </c>
      <c r="L111" s="46"/>
    </row>
    <row r="112" spans="1:12" hidden="1" x14ac:dyDescent="0.35">
      <c r="A112" s="28" t="s">
        <v>85</v>
      </c>
      <c r="B112" s="29" t="s">
        <v>328</v>
      </c>
      <c r="C112" s="29" t="s">
        <v>156</v>
      </c>
      <c r="D112" s="30" t="s">
        <v>87</v>
      </c>
      <c r="E112" s="30"/>
      <c r="G112" s="47">
        <v>15194.32</v>
      </c>
      <c r="H112" s="30" t="s">
        <v>68</v>
      </c>
      <c r="I112" s="47"/>
      <c r="J112" s="47">
        <v>15194.32</v>
      </c>
      <c r="K112" s="29" t="s">
        <v>335</v>
      </c>
      <c r="L112" s="48"/>
    </row>
    <row r="113" spans="1:12" hidden="1" x14ac:dyDescent="0.35">
      <c r="A113" s="37"/>
      <c r="B113" s="38" t="s">
        <v>329</v>
      </c>
      <c r="C113" s="38" t="s">
        <v>330</v>
      </c>
      <c r="D113" s="39" t="s">
        <v>49</v>
      </c>
      <c r="E113" s="39"/>
      <c r="G113" s="53">
        <v>27200</v>
      </c>
      <c r="H113" s="39" t="s">
        <v>76</v>
      </c>
      <c r="I113" s="53">
        <v>0</v>
      </c>
      <c r="J113" s="53">
        <v>17456.669999999998</v>
      </c>
      <c r="K113" s="38" t="s">
        <v>335</v>
      </c>
      <c r="L113" s="54" t="s">
        <v>338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E0BDD-28A4-4F8B-84FF-6D934AB69C4C}">
  <dimension ref="A3:B15"/>
  <sheetViews>
    <sheetView tabSelected="1" workbookViewId="0">
      <selection activeCell="E8" sqref="E8"/>
    </sheetView>
  </sheetViews>
  <sheetFormatPr baseColWidth="10" defaultRowHeight="14.5" x14ac:dyDescent="0.35"/>
  <cols>
    <col min="1" max="1" width="31.90625" bestFit="1" customWidth="1"/>
    <col min="2" max="2" width="13.90625" style="5" bestFit="1" customWidth="1"/>
  </cols>
  <sheetData>
    <row r="3" spans="1:2" x14ac:dyDescent="0.35">
      <c r="A3" s="95" t="s">
        <v>372</v>
      </c>
      <c r="B3" s="5">
        <v>6260000</v>
      </c>
    </row>
    <row r="4" spans="1:2" x14ac:dyDescent="0.35">
      <c r="A4" s="95" t="s">
        <v>373</v>
      </c>
      <c r="B4" s="5">
        <v>510000</v>
      </c>
    </row>
    <row r="5" spans="1:2" x14ac:dyDescent="0.35">
      <c r="A5" s="95" t="s">
        <v>374</v>
      </c>
      <c r="B5" s="5">
        <v>360000</v>
      </c>
    </row>
    <row r="6" spans="1:2" x14ac:dyDescent="0.35">
      <c r="A6" s="95" t="s">
        <v>375</v>
      </c>
      <c r="B6" s="5">
        <v>100185</v>
      </c>
    </row>
    <row r="7" spans="1:2" x14ac:dyDescent="0.35">
      <c r="A7" s="95" t="s">
        <v>376</v>
      </c>
      <c r="B7" s="5">
        <v>83000</v>
      </c>
    </row>
    <row r="8" spans="1:2" x14ac:dyDescent="0.35">
      <c r="A8" s="95" t="s">
        <v>377</v>
      </c>
      <c r="B8" s="5">
        <v>668250</v>
      </c>
    </row>
    <row r="9" spans="1:2" x14ac:dyDescent="0.35">
      <c r="A9" s="95" t="s">
        <v>378</v>
      </c>
      <c r="B9" s="5">
        <v>250750</v>
      </c>
    </row>
    <row r="10" spans="1:2" x14ac:dyDescent="0.35">
      <c r="A10" s="95" t="s">
        <v>379</v>
      </c>
      <c r="B10" s="5">
        <v>290000</v>
      </c>
    </row>
    <row r="11" spans="1:2" x14ac:dyDescent="0.35">
      <c r="A11" s="95" t="s">
        <v>380</v>
      </c>
      <c r="B11" s="5">
        <v>253300</v>
      </c>
    </row>
    <row r="12" spans="1:2" x14ac:dyDescent="0.35">
      <c r="A12" s="95" t="s">
        <v>381</v>
      </c>
      <c r="B12" s="5">
        <v>855000</v>
      </c>
    </row>
    <row r="13" spans="1:2" x14ac:dyDescent="0.35">
      <c r="A13" s="95" t="s">
        <v>382</v>
      </c>
      <c r="B13" s="5">
        <v>857500</v>
      </c>
    </row>
    <row r="14" spans="1:2" x14ac:dyDescent="0.35">
      <c r="A14" s="95" t="s">
        <v>383</v>
      </c>
      <c r="B14" s="5">
        <v>2300000</v>
      </c>
    </row>
    <row r="15" spans="1:2" x14ac:dyDescent="0.35">
      <c r="A15" s="95" t="s">
        <v>384</v>
      </c>
      <c r="B15" s="5">
        <v>1825000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93659-3B92-4A42-9934-E5826D56BC64}">
  <dimension ref="A3:C7"/>
  <sheetViews>
    <sheetView showGridLines="0" workbookViewId="0">
      <selection activeCell="D14" sqref="D14"/>
    </sheetView>
  </sheetViews>
  <sheetFormatPr baseColWidth="10" defaultRowHeight="14.5" x14ac:dyDescent="0.35"/>
  <cols>
    <col min="1" max="1" width="26.26953125" customWidth="1"/>
    <col min="2" max="2" width="14.453125" customWidth="1"/>
    <col min="3" max="3" width="15" bestFit="1" customWidth="1"/>
  </cols>
  <sheetData>
    <row r="3" spans="1:3" x14ac:dyDescent="0.35">
      <c r="A3" s="2" t="s">
        <v>339</v>
      </c>
      <c r="B3" s="4" t="s">
        <v>95</v>
      </c>
      <c r="C3" s="4" t="s">
        <v>96</v>
      </c>
    </row>
    <row r="4" spans="1:3" x14ac:dyDescent="0.35">
      <c r="A4" s="3" t="s">
        <v>37</v>
      </c>
      <c r="B4" s="1" t="e">
        <v>#REF!</v>
      </c>
      <c r="C4" s="1">
        <v>80787</v>
      </c>
    </row>
    <row r="5" spans="1:3" x14ac:dyDescent="0.35">
      <c r="A5" s="55" t="s">
        <v>223</v>
      </c>
      <c r="B5" s="1" t="e">
        <v>#REF!</v>
      </c>
      <c r="C5" s="1">
        <v>80787</v>
      </c>
    </row>
    <row r="6" spans="1:3" x14ac:dyDescent="0.35">
      <c r="A6" s="56" t="s">
        <v>315</v>
      </c>
      <c r="B6" s="1" t="e">
        <v>#REF!</v>
      </c>
      <c r="C6" s="1">
        <v>80787</v>
      </c>
    </row>
    <row r="7" spans="1:3" x14ac:dyDescent="0.35">
      <c r="A7" s="3" t="s">
        <v>94</v>
      </c>
      <c r="B7" s="1" t="e">
        <v>#REF!</v>
      </c>
      <c r="C7" s="1">
        <v>80787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8E874-0FE5-41FB-A793-739196010B2D}">
  <dimension ref="A1:E114"/>
  <sheetViews>
    <sheetView showGridLines="0" workbookViewId="0">
      <selection activeCell="B10" sqref="B10"/>
    </sheetView>
  </sheetViews>
  <sheetFormatPr baseColWidth="10" defaultRowHeight="14.5" x14ac:dyDescent="0.35"/>
  <cols>
    <col min="1" max="1" width="70.453125" bestFit="1" customWidth="1"/>
    <col min="2" max="2" width="20.54296875" bestFit="1" customWidth="1"/>
    <col min="3" max="3" width="12.7265625" bestFit="1" customWidth="1"/>
    <col min="4" max="4" width="19.1796875" bestFit="1" customWidth="1"/>
    <col min="5" max="5" width="14.54296875" bestFit="1" customWidth="1"/>
  </cols>
  <sheetData>
    <row r="1" spans="1:5" ht="23.5" x14ac:dyDescent="0.55000000000000004">
      <c r="A1" s="57" t="s">
        <v>340</v>
      </c>
      <c r="B1" s="57"/>
      <c r="C1" s="57"/>
      <c r="D1" s="57"/>
      <c r="E1" s="57"/>
    </row>
    <row r="3" spans="1:5" x14ac:dyDescent="0.35">
      <c r="A3" s="2" t="s">
        <v>92</v>
      </c>
      <c r="B3" t="s">
        <v>343</v>
      </c>
      <c r="C3" s="58" t="s">
        <v>95</v>
      </c>
      <c r="D3" s="58" t="s">
        <v>341</v>
      </c>
      <c r="E3" s="58" t="s">
        <v>342</v>
      </c>
    </row>
    <row r="4" spans="1:5" x14ac:dyDescent="0.35">
      <c r="A4" s="3" t="s">
        <v>41</v>
      </c>
      <c r="B4" s="1">
        <v>580644</v>
      </c>
      <c r="C4" s="1">
        <v>120602.25</v>
      </c>
      <c r="D4" s="1">
        <v>120512.25</v>
      </c>
      <c r="E4" s="1">
        <v>0</v>
      </c>
    </row>
    <row r="5" spans="1:5" x14ac:dyDescent="0.35">
      <c r="A5" s="55" t="s">
        <v>39</v>
      </c>
      <c r="B5" s="1">
        <v>13781</v>
      </c>
      <c r="C5" s="1">
        <v>13871</v>
      </c>
      <c r="D5" s="1">
        <v>13781</v>
      </c>
      <c r="E5" s="1">
        <v>0</v>
      </c>
    </row>
    <row r="6" spans="1:5" x14ac:dyDescent="0.35">
      <c r="A6" s="55" t="s">
        <v>312</v>
      </c>
      <c r="B6" s="1">
        <v>267368</v>
      </c>
      <c r="C6" s="1">
        <v>14890</v>
      </c>
      <c r="D6" s="1">
        <v>14890</v>
      </c>
      <c r="E6" s="1"/>
    </row>
    <row r="7" spans="1:5" x14ac:dyDescent="0.35">
      <c r="A7" s="55" t="s">
        <v>293</v>
      </c>
      <c r="B7" s="1">
        <v>94650</v>
      </c>
      <c r="C7" s="1">
        <v>18930</v>
      </c>
      <c r="D7" s="1">
        <v>18930</v>
      </c>
      <c r="E7" s="1">
        <v>0</v>
      </c>
    </row>
    <row r="8" spans="1:5" x14ac:dyDescent="0.35">
      <c r="A8" s="55" t="s">
        <v>295</v>
      </c>
      <c r="B8" s="1">
        <v>131750</v>
      </c>
      <c r="C8" s="1">
        <v>32937.5</v>
      </c>
      <c r="D8" s="1">
        <v>32937.5</v>
      </c>
      <c r="E8" s="1">
        <v>0</v>
      </c>
    </row>
    <row r="9" spans="1:5" x14ac:dyDescent="0.35">
      <c r="A9" s="55" t="s">
        <v>279</v>
      </c>
      <c r="B9" s="1">
        <v>26185</v>
      </c>
      <c r="C9" s="1">
        <v>6546.25</v>
      </c>
      <c r="D9" s="1">
        <v>6546.25</v>
      </c>
      <c r="E9" s="1">
        <v>0</v>
      </c>
    </row>
    <row r="10" spans="1:5" x14ac:dyDescent="0.35">
      <c r="A10" s="55" t="s">
        <v>304</v>
      </c>
      <c r="B10" s="1">
        <v>46910</v>
      </c>
      <c r="C10" s="1">
        <v>33427.5</v>
      </c>
      <c r="D10" s="1">
        <v>33427.5</v>
      </c>
      <c r="E10" s="1">
        <v>0</v>
      </c>
    </row>
    <row r="11" spans="1:5" x14ac:dyDescent="0.35">
      <c r="A11" s="3" t="s">
        <v>38</v>
      </c>
      <c r="B11" s="1">
        <v>632707</v>
      </c>
      <c r="C11" s="1">
        <v>106731.25</v>
      </c>
      <c r="D11" s="1">
        <v>140256.25</v>
      </c>
      <c r="E11" s="1">
        <v>0</v>
      </c>
    </row>
    <row r="12" spans="1:5" x14ac:dyDescent="0.35">
      <c r="A12" s="55" t="s">
        <v>290</v>
      </c>
      <c r="B12" s="1">
        <v>94650</v>
      </c>
      <c r="C12" s="1">
        <v>18930</v>
      </c>
      <c r="D12" s="1">
        <v>33427.5</v>
      </c>
      <c r="E12" s="1">
        <v>0</v>
      </c>
    </row>
    <row r="13" spans="1:5" x14ac:dyDescent="0.35">
      <c r="A13" s="55" t="s">
        <v>312</v>
      </c>
      <c r="B13" s="1">
        <v>246412</v>
      </c>
      <c r="C13" s="1">
        <v>14890</v>
      </c>
      <c r="D13" s="1">
        <v>33427.5</v>
      </c>
      <c r="E13" s="1">
        <v>0</v>
      </c>
    </row>
    <row r="14" spans="1:5" x14ac:dyDescent="0.35">
      <c r="A14" s="55" t="s">
        <v>294</v>
      </c>
      <c r="B14" s="1">
        <v>131750</v>
      </c>
      <c r="C14" s="1">
        <v>32937.5</v>
      </c>
      <c r="D14" s="1">
        <v>33427.5</v>
      </c>
      <c r="E14" s="1">
        <v>0</v>
      </c>
    </row>
    <row r="15" spans="1:5" x14ac:dyDescent="0.35">
      <c r="A15" s="55" t="s">
        <v>279</v>
      </c>
      <c r="B15" s="1">
        <v>26185</v>
      </c>
      <c r="C15" s="1">
        <v>6546.25</v>
      </c>
      <c r="D15" s="1">
        <v>6546.25</v>
      </c>
      <c r="E15" s="1">
        <v>0</v>
      </c>
    </row>
    <row r="16" spans="1:5" x14ac:dyDescent="0.35">
      <c r="A16" s="55" t="s">
        <v>304</v>
      </c>
      <c r="B16" s="1">
        <v>133710</v>
      </c>
      <c r="C16" s="1">
        <v>33427.5</v>
      </c>
      <c r="D16" s="1">
        <v>33427.5</v>
      </c>
      <c r="E16" s="1">
        <v>0</v>
      </c>
    </row>
    <row r="17" spans="1:5" x14ac:dyDescent="0.35">
      <c r="A17" s="3" t="s">
        <v>91</v>
      </c>
      <c r="B17" s="1">
        <v>131654</v>
      </c>
      <c r="C17" s="1">
        <v>683359</v>
      </c>
      <c r="D17" s="1">
        <v>666784</v>
      </c>
      <c r="E17" s="1">
        <v>16575</v>
      </c>
    </row>
    <row r="18" spans="1:5" x14ac:dyDescent="0.35">
      <c r="A18" s="55" t="s">
        <v>90</v>
      </c>
      <c r="B18" s="1">
        <v>29354</v>
      </c>
      <c r="C18" s="1">
        <v>29354</v>
      </c>
      <c r="D18" s="1">
        <v>29354</v>
      </c>
      <c r="E18" s="1">
        <v>0</v>
      </c>
    </row>
    <row r="19" spans="1:5" x14ac:dyDescent="0.35">
      <c r="A19" s="55" t="s">
        <v>89</v>
      </c>
      <c r="B19" s="1">
        <v>13700</v>
      </c>
      <c r="C19" s="1">
        <v>16575</v>
      </c>
      <c r="D19" s="1"/>
      <c r="E19" s="1">
        <v>16575</v>
      </c>
    </row>
    <row r="20" spans="1:5" x14ac:dyDescent="0.35">
      <c r="A20" s="55" t="s">
        <v>88</v>
      </c>
      <c r="B20" s="1">
        <v>88600</v>
      </c>
      <c r="C20" s="1">
        <v>637430</v>
      </c>
      <c r="D20" s="1">
        <v>637430</v>
      </c>
      <c r="E20" s="1">
        <v>0</v>
      </c>
    </row>
    <row r="21" spans="1:5" x14ac:dyDescent="0.35">
      <c r="A21" s="3" t="s">
        <v>37</v>
      </c>
      <c r="B21" s="1">
        <v>661030.31999999995</v>
      </c>
      <c r="C21" s="1" t="e">
        <v>#REF!</v>
      </c>
      <c r="D21" s="1">
        <v>335803.25</v>
      </c>
      <c r="E21" s="1" t="e">
        <v>#REF!</v>
      </c>
    </row>
    <row r="22" spans="1:5" x14ac:dyDescent="0.35">
      <c r="A22" s="55" t="s">
        <v>35</v>
      </c>
      <c r="B22" s="1">
        <v>37600</v>
      </c>
      <c r="C22" s="1">
        <v>76740</v>
      </c>
      <c r="D22" s="1">
        <v>76740</v>
      </c>
      <c r="E22" s="1">
        <v>0</v>
      </c>
    </row>
    <row r="23" spans="1:5" x14ac:dyDescent="0.35">
      <c r="A23" s="55" t="s">
        <v>290</v>
      </c>
      <c r="B23" s="1">
        <v>94650</v>
      </c>
      <c r="C23" s="1">
        <v>18930</v>
      </c>
      <c r="D23" s="1">
        <v>90475</v>
      </c>
      <c r="E23" s="1"/>
    </row>
    <row r="24" spans="1:5" x14ac:dyDescent="0.35">
      <c r="A24" s="55" t="s">
        <v>312</v>
      </c>
      <c r="B24" s="1">
        <v>185766</v>
      </c>
      <c r="C24" s="1">
        <v>14890</v>
      </c>
      <c r="D24" s="1">
        <v>14890</v>
      </c>
      <c r="E24" s="1"/>
    </row>
    <row r="25" spans="1:5" x14ac:dyDescent="0.35">
      <c r="A25" s="55" t="s">
        <v>294</v>
      </c>
      <c r="B25" s="1">
        <v>131750</v>
      </c>
      <c r="C25" s="1">
        <v>32937.5</v>
      </c>
      <c r="D25" s="1">
        <v>32937.5</v>
      </c>
      <c r="E25" s="1">
        <v>0</v>
      </c>
    </row>
    <row r="26" spans="1:5" x14ac:dyDescent="0.35">
      <c r="A26" s="55" t="s">
        <v>279</v>
      </c>
      <c r="B26" s="1">
        <v>26185</v>
      </c>
      <c r="C26" s="1">
        <v>6546.25</v>
      </c>
      <c r="D26" s="1">
        <v>6546.25</v>
      </c>
      <c r="E26" s="1">
        <v>0</v>
      </c>
    </row>
    <row r="27" spans="1:5" x14ac:dyDescent="0.35">
      <c r="A27" s="55" t="s">
        <v>304</v>
      </c>
      <c r="B27" s="1">
        <v>133710</v>
      </c>
      <c r="C27" s="1">
        <v>33427.5</v>
      </c>
      <c r="D27" s="1">
        <v>33427.5</v>
      </c>
      <c r="E27" s="1">
        <v>0</v>
      </c>
    </row>
    <row r="28" spans="1:5" x14ac:dyDescent="0.35">
      <c r="A28" s="55" t="s">
        <v>316</v>
      </c>
      <c r="B28" s="1">
        <v>51369.32</v>
      </c>
      <c r="C28" s="1" t="e">
        <v>#REF!</v>
      </c>
      <c r="D28" s="1">
        <v>80787</v>
      </c>
      <c r="E28" s="1" t="e">
        <v>#REF!</v>
      </c>
    </row>
    <row r="29" spans="1:5" x14ac:dyDescent="0.35">
      <c r="A29" s="3" t="s">
        <v>26</v>
      </c>
      <c r="B29" s="1">
        <v>1586787</v>
      </c>
      <c r="C29" s="1">
        <v>1080809.75</v>
      </c>
      <c r="D29" s="1">
        <v>1026167.25</v>
      </c>
      <c r="E29" s="1">
        <v>88570</v>
      </c>
    </row>
    <row r="30" spans="1:5" x14ac:dyDescent="0.35">
      <c r="A30" s="55" t="s">
        <v>100</v>
      </c>
      <c r="B30" s="1">
        <v>19600</v>
      </c>
      <c r="C30" s="1">
        <v>19600</v>
      </c>
      <c r="D30" s="1">
        <v>19600</v>
      </c>
      <c r="E30" s="1">
        <v>0</v>
      </c>
    </row>
    <row r="31" spans="1:5" x14ac:dyDescent="0.35">
      <c r="A31" s="55" t="s">
        <v>102</v>
      </c>
      <c r="B31" s="1">
        <v>24620</v>
      </c>
      <c r="C31" s="1">
        <v>15500</v>
      </c>
      <c r="D31" s="1">
        <v>15500</v>
      </c>
      <c r="E31" s="1">
        <v>0</v>
      </c>
    </row>
    <row r="32" spans="1:5" x14ac:dyDescent="0.35">
      <c r="A32" s="55" t="s">
        <v>23</v>
      </c>
      <c r="B32" s="1">
        <v>131750</v>
      </c>
      <c r="C32" s="1">
        <v>32937.5</v>
      </c>
      <c r="D32" s="1">
        <v>32937.5</v>
      </c>
      <c r="E32" s="1">
        <v>0</v>
      </c>
    </row>
    <row r="33" spans="1:5" x14ac:dyDescent="0.35">
      <c r="A33" s="55" t="s">
        <v>19</v>
      </c>
      <c r="B33" s="1">
        <v>294700</v>
      </c>
      <c r="C33" s="1">
        <v>185766</v>
      </c>
      <c r="D33" s="1">
        <v>185766</v>
      </c>
      <c r="E33" s="1">
        <v>0</v>
      </c>
    </row>
    <row r="34" spans="1:5" x14ac:dyDescent="0.35">
      <c r="A34" s="55" t="s">
        <v>21</v>
      </c>
      <c r="B34" s="1">
        <v>16575</v>
      </c>
      <c r="C34" s="1">
        <v>246412</v>
      </c>
      <c r="D34" s="1">
        <v>246412</v>
      </c>
      <c r="E34" s="1">
        <v>0</v>
      </c>
    </row>
    <row r="35" spans="1:5" x14ac:dyDescent="0.35">
      <c r="A35" s="55" t="s">
        <v>22</v>
      </c>
      <c r="B35" s="1">
        <v>510407</v>
      </c>
      <c r="C35" s="1">
        <v>267368</v>
      </c>
      <c r="D35" s="1">
        <v>267368</v>
      </c>
      <c r="E35" s="1">
        <v>0</v>
      </c>
    </row>
    <row r="36" spans="1:5" x14ac:dyDescent="0.35">
      <c r="A36" s="55" t="s">
        <v>8</v>
      </c>
      <c r="B36" s="1">
        <v>95230</v>
      </c>
      <c r="C36" s="1">
        <v>95230</v>
      </c>
      <c r="D36" s="1">
        <v>86235</v>
      </c>
      <c r="E36" s="1">
        <v>8995</v>
      </c>
    </row>
    <row r="37" spans="1:5" x14ac:dyDescent="0.35">
      <c r="A37" s="55" t="s">
        <v>290</v>
      </c>
      <c r="B37" s="1">
        <v>94650</v>
      </c>
      <c r="C37" s="1">
        <v>18930</v>
      </c>
      <c r="D37" s="1">
        <v>18930</v>
      </c>
      <c r="E37" s="1">
        <v>0</v>
      </c>
    </row>
    <row r="38" spans="1:5" x14ac:dyDescent="0.35">
      <c r="A38" s="55" t="s">
        <v>312</v>
      </c>
      <c r="B38" s="1">
        <v>74450</v>
      </c>
      <c r="C38" s="1">
        <v>14890</v>
      </c>
      <c r="D38" s="1">
        <v>14890</v>
      </c>
      <c r="E38" s="1">
        <v>0</v>
      </c>
    </row>
    <row r="39" spans="1:5" x14ac:dyDescent="0.35">
      <c r="A39" s="55" t="s">
        <v>326</v>
      </c>
      <c r="B39" s="1"/>
      <c r="C39" s="1">
        <v>7425</v>
      </c>
      <c r="D39" s="1">
        <v>33427.5</v>
      </c>
      <c r="E39" s="1">
        <v>7425</v>
      </c>
    </row>
    <row r="40" spans="1:5" x14ac:dyDescent="0.35">
      <c r="A40" s="55" t="s">
        <v>279</v>
      </c>
      <c r="B40" s="1">
        <v>26185</v>
      </c>
      <c r="C40" s="1">
        <v>6546.25</v>
      </c>
      <c r="D40" s="1">
        <v>6546.25</v>
      </c>
      <c r="E40" s="1">
        <v>0</v>
      </c>
    </row>
    <row r="41" spans="1:5" x14ac:dyDescent="0.35">
      <c r="A41" s="55" t="s">
        <v>281</v>
      </c>
      <c r="B41" s="1">
        <v>31200</v>
      </c>
      <c r="C41" s="1">
        <v>31200</v>
      </c>
      <c r="D41" s="1">
        <v>31200</v>
      </c>
      <c r="E41" s="1">
        <v>0</v>
      </c>
    </row>
    <row r="42" spans="1:5" x14ac:dyDescent="0.35">
      <c r="A42" s="55" t="s">
        <v>304</v>
      </c>
      <c r="B42" s="1">
        <v>267420</v>
      </c>
      <c r="C42" s="1">
        <v>66855</v>
      </c>
      <c r="D42" s="1">
        <v>66855</v>
      </c>
      <c r="E42" s="1">
        <v>0</v>
      </c>
    </row>
    <row r="43" spans="1:5" x14ac:dyDescent="0.35">
      <c r="A43" s="55" t="s">
        <v>321</v>
      </c>
      <c r="B43" s="1"/>
      <c r="C43" s="1">
        <v>72150</v>
      </c>
      <c r="D43" s="1">
        <v>500</v>
      </c>
      <c r="E43" s="1">
        <v>72150</v>
      </c>
    </row>
    <row r="44" spans="1:5" x14ac:dyDescent="0.35">
      <c r="A44" s="3" t="s">
        <v>52</v>
      </c>
      <c r="B44" s="1">
        <v>52350</v>
      </c>
      <c r="C44" s="1">
        <v>255350</v>
      </c>
      <c r="D44" s="1">
        <v>255350</v>
      </c>
      <c r="E44" s="1">
        <v>0</v>
      </c>
    </row>
    <row r="45" spans="1:5" x14ac:dyDescent="0.35">
      <c r="A45" s="55" t="s">
        <v>51</v>
      </c>
      <c r="B45" s="1">
        <v>22950</v>
      </c>
      <c r="C45" s="1">
        <v>240350</v>
      </c>
      <c r="D45" s="1">
        <v>240350</v>
      </c>
      <c r="E45" s="1">
        <v>0</v>
      </c>
    </row>
    <row r="46" spans="1:5" x14ac:dyDescent="0.35">
      <c r="A46" s="55" t="s">
        <v>280</v>
      </c>
      <c r="B46" s="1">
        <v>29400</v>
      </c>
      <c r="C46" s="1">
        <v>15000</v>
      </c>
      <c r="D46" s="1">
        <v>15000</v>
      </c>
      <c r="E46" s="1">
        <v>0</v>
      </c>
    </row>
    <row r="47" spans="1:5" x14ac:dyDescent="0.35">
      <c r="A47" s="3" t="s">
        <v>50</v>
      </c>
      <c r="B47" s="1">
        <v>98075</v>
      </c>
      <c r="C47" s="1">
        <v>207910</v>
      </c>
      <c r="D47" s="1">
        <v>110950</v>
      </c>
      <c r="E47" s="1">
        <v>96960</v>
      </c>
    </row>
    <row r="48" spans="1:5" x14ac:dyDescent="0.35">
      <c r="A48" s="55" t="s">
        <v>46</v>
      </c>
      <c r="B48" s="1">
        <v>11975</v>
      </c>
      <c r="C48" s="1">
        <v>161600</v>
      </c>
      <c r="D48" s="1">
        <v>64640</v>
      </c>
      <c r="E48" s="1">
        <v>96960</v>
      </c>
    </row>
    <row r="49" spans="1:5" x14ac:dyDescent="0.35">
      <c r="A49" s="55" t="s">
        <v>100</v>
      </c>
      <c r="B49" s="1">
        <v>39200</v>
      </c>
      <c r="C49" s="1">
        <v>19600</v>
      </c>
      <c r="D49" s="1">
        <v>19600</v>
      </c>
      <c r="E49" s="1">
        <v>0</v>
      </c>
    </row>
    <row r="50" spans="1:5" x14ac:dyDescent="0.35">
      <c r="A50" s="55" t="s">
        <v>102</v>
      </c>
      <c r="B50" s="1">
        <v>17500</v>
      </c>
      <c r="C50" s="1">
        <v>12310</v>
      </c>
      <c r="D50" s="1">
        <v>12310</v>
      </c>
      <c r="E50" s="1">
        <v>0</v>
      </c>
    </row>
    <row r="51" spans="1:5" x14ac:dyDescent="0.35">
      <c r="A51" s="55" t="s">
        <v>103</v>
      </c>
      <c r="B51" s="1">
        <v>29400</v>
      </c>
      <c r="C51" s="1">
        <v>14400</v>
      </c>
      <c r="D51" s="1">
        <v>14400</v>
      </c>
      <c r="E51" s="1">
        <v>0</v>
      </c>
    </row>
    <row r="52" spans="1:5" x14ac:dyDescent="0.35">
      <c r="A52" s="3" t="s">
        <v>49</v>
      </c>
      <c r="B52" s="1">
        <v>42737</v>
      </c>
      <c r="C52" s="1">
        <v>90105</v>
      </c>
      <c r="D52" s="1">
        <v>41550.630000000005</v>
      </c>
      <c r="E52" s="1">
        <v>38811.039999999994</v>
      </c>
    </row>
    <row r="53" spans="1:5" x14ac:dyDescent="0.35">
      <c r="A53" s="55" t="s">
        <v>44</v>
      </c>
      <c r="B53" s="1">
        <v>26742</v>
      </c>
      <c r="C53" s="1">
        <v>46910</v>
      </c>
      <c r="D53" s="1">
        <v>27360.63</v>
      </c>
      <c r="E53" s="1">
        <v>19549.37</v>
      </c>
    </row>
    <row r="54" spans="1:5" x14ac:dyDescent="0.35">
      <c r="A54" s="55" t="s">
        <v>42</v>
      </c>
      <c r="B54" s="1">
        <v>15995</v>
      </c>
      <c r="C54" s="1">
        <v>15995</v>
      </c>
      <c r="D54" s="1">
        <v>14190</v>
      </c>
      <c r="E54" s="1">
        <v>1805</v>
      </c>
    </row>
    <row r="55" spans="1:5" x14ac:dyDescent="0.35">
      <c r="A55" s="55" t="s">
        <v>329</v>
      </c>
      <c r="B55" s="1"/>
      <c r="C55" s="1">
        <v>27200</v>
      </c>
      <c r="D55" s="1">
        <v>0</v>
      </c>
      <c r="E55" s="1">
        <v>17456.669999999998</v>
      </c>
    </row>
    <row r="56" spans="1:5" x14ac:dyDescent="0.35">
      <c r="A56" s="3" t="s">
        <v>87</v>
      </c>
      <c r="B56" s="1">
        <v>1594251.05</v>
      </c>
      <c r="C56" s="1">
        <v>755143.03999999992</v>
      </c>
      <c r="D56" s="1">
        <v>522999.72</v>
      </c>
      <c r="E56" s="1" t="e">
        <v>#REF!</v>
      </c>
    </row>
    <row r="57" spans="1:5" x14ac:dyDescent="0.35">
      <c r="A57" s="55" t="s">
        <v>81</v>
      </c>
      <c r="B57" s="1">
        <v>74450</v>
      </c>
      <c r="C57" s="1">
        <v>111217</v>
      </c>
      <c r="D57" s="1">
        <v>48224</v>
      </c>
      <c r="E57" s="1">
        <v>62993</v>
      </c>
    </row>
    <row r="58" spans="1:5" x14ac:dyDescent="0.35">
      <c r="A58" s="55" t="s">
        <v>74</v>
      </c>
      <c r="B58" s="1">
        <v>287497.05</v>
      </c>
      <c r="C58" s="1">
        <v>181010</v>
      </c>
      <c r="D58" s="1">
        <v>181010</v>
      </c>
      <c r="E58" s="1">
        <v>0</v>
      </c>
    </row>
    <row r="59" spans="1:5" x14ac:dyDescent="0.35">
      <c r="A59" s="55" t="s">
        <v>75</v>
      </c>
      <c r="B59" s="1">
        <v>40440</v>
      </c>
      <c r="C59" s="1">
        <v>40440</v>
      </c>
      <c r="D59" s="1">
        <v>40440</v>
      </c>
      <c r="E59" s="1">
        <v>0</v>
      </c>
    </row>
    <row r="60" spans="1:5" x14ac:dyDescent="0.35">
      <c r="A60" s="55" t="s">
        <v>78</v>
      </c>
      <c r="B60" s="1">
        <v>8570</v>
      </c>
      <c r="C60" s="1">
        <v>8570</v>
      </c>
      <c r="D60" s="1">
        <v>8570</v>
      </c>
      <c r="E60" s="1">
        <v>0</v>
      </c>
    </row>
    <row r="61" spans="1:5" x14ac:dyDescent="0.35">
      <c r="A61" s="55" t="s">
        <v>300</v>
      </c>
      <c r="B61" s="1">
        <v>26742</v>
      </c>
      <c r="C61" s="1">
        <v>8824.86</v>
      </c>
      <c r="D61" s="1">
        <v>8824.86</v>
      </c>
      <c r="E61" s="1">
        <v>0</v>
      </c>
    </row>
    <row r="62" spans="1:5" x14ac:dyDescent="0.35">
      <c r="A62" s="55" t="s">
        <v>296</v>
      </c>
      <c r="B62" s="1">
        <v>53820</v>
      </c>
      <c r="C62" s="1">
        <v>53820</v>
      </c>
      <c r="D62" s="1">
        <v>53820</v>
      </c>
      <c r="E62" s="1">
        <v>0</v>
      </c>
    </row>
    <row r="63" spans="1:5" x14ac:dyDescent="0.35">
      <c r="A63" s="55" t="s">
        <v>309</v>
      </c>
      <c r="B63" s="1">
        <v>74450</v>
      </c>
      <c r="C63" s="1">
        <v>15870</v>
      </c>
      <c r="D63" s="1">
        <v>2760</v>
      </c>
      <c r="E63" s="1">
        <v>13110</v>
      </c>
    </row>
    <row r="64" spans="1:5" x14ac:dyDescent="0.35">
      <c r="A64" s="55" t="s">
        <v>285</v>
      </c>
      <c r="B64" s="1">
        <v>12470</v>
      </c>
      <c r="C64" s="1">
        <v>12470</v>
      </c>
      <c r="D64" s="1">
        <v>12470</v>
      </c>
      <c r="E64" s="1">
        <v>0</v>
      </c>
    </row>
    <row r="65" spans="1:5" x14ac:dyDescent="0.35">
      <c r="A65" s="55" t="s">
        <v>299</v>
      </c>
      <c r="B65" s="1">
        <v>22750</v>
      </c>
      <c r="C65" s="1">
        <v>22750</v>
      </c>
      <c r="D65" s="1">
        <v>11900</v>
      </c>
      <c r="E65" s="1">
        <v>10850</v>
      </c>
    </row>
    <row r="66" spans="1:5" x14ac:dyDescent="0.35">
      <c r="A66" s="55" t="s">
        <v>157</v>
      </c>
      <c r="B66" s="1">
        <v>90505</v>
      </c>
      <c r="C66" s="1">
        <v>8824.86</v>
      </c>
      <c r="D66" s="1">
        <v>8824.86</v>
      </c>
      <c r="E66" s="1">
        <v>0</v>
      </c>
    </row>
    <row r="67" spans="1:5" x14ac:dyDescent="0.35">
      <c r="A67" s="55" t="s">
        <v>307</v>
      </c>
      <c r="B67" s="1">
        <v>24620</v>
      </c>
      <c r="C67" s="1">
        <v>18850</v>
      </c>
      <c r="D67" s="1">
        <v>6525</v>
      </c>
      <c r="E67" s="1">
        <v>12325</v>
      </c>
    </row>
    <row r="68" spans="1:5" x14ac:dyDescent="0.35">
      <c r="A68" s="55" t="s">
        <v>319</v>
      </c>
      <c r="B68" s="1"/>
      <c r="C68" s="1">
        <v>27600</v>
      </c>
      <c r="D68" s="1"/>
      <c r="E68" s="1"/>
    </row>
    <row r="69" spans="1:5" x14ac:dyDescent="0.35">
      <c r="A69" s="55" t="s">
        <v>287</v>
      </c>
      <c r="B69" s="1">
        <v>17800</v>
      </c>
      <c r="C69" s="1">
        <v>17800</v>
      </c>
      <c r="D69" s="1">
        <v>17800</v>
      </c>
      <c r="E69" s="1"/>
    </row>
    <row r="70" spans="1:5" x14ac:dyDescent="0.35">
      <c r="A70" s="55" t="s">
        <v>310</v>
      </c>
      <c r="B70" s="1">
        <v>74450</v>
      </c>
      <c r="C70" s="1">
        <v>17600</v>
      </c>
      <c r="D70" s="1"/>
      <c r="E70" s="1">
        <v>17600</v>
      </c>
    </row>
    <row r="71" spans="1:5" x14ac:dyDescent="0.35">
      <c r="A71" s="55" t="s">
        <v>306</v>
      </c>
      <c r="B71" s="1">
        <v>18850</v>
      </c>
      <c r="C71" s="1">
        <v>21560</v>
      </c>
      <c r="D71" s="1">
        <v>9460</v>
      </c>
      <c r="E71" s="1">
        <v>12100</v>
      </c>
    </row>
    <row r="72" spans="1:5" x14ac:dyDescent="0.35">
      <c r="A72" s="55" t="s">
        <v>302</v>
      </c>
      <c r="B72" s="1">
        <v>133710</v>
      </c>
      <c r="C72" s="1">
        <v>12220</v>
      </c>
      <c r="D72" s="1">
        <v>12220</v>
      </c>
      <c r="E72" s="1">
        <v>0</v>
      </c>
    </row>
    <row r="73" spans="1:5" x14ac:dyDescent="0.35">
      <c r="A73" s="55" t="s">
        <v>301</v>
      </c>
      <c r="B73" s="1">
        <v>136540</v>
      </c>
      <c r="C73" s="1">
        <v>59800</v>
      </c>
      <c r="D73" s="1">
        <v>59800</v>
      </c>
      <c r="E73" s="1">
        <v>0</v>
      </c>
    </row>
    <row r="74" spans="1:5" x14ac:dyDescent="0.35">
      <c r="A74" s="55" t="s">
        <v>154</v>
      </c>
      <c r="B74" s="1">
        <v>25140</v>
      </c>
      <c r="C74" s="1">
        <v>7830</v>
      </c>
      <c r="D74" s="1">
        <v>7830</v>
      </c>
      <c r="E74" s="1">
        <v>3256.6666666666665</v>
      </c>
    </row>
    <row r="75" spans="1:5" x14ac:dyDescent="0.35">
      <c r="A75" s="55" t="s">
        <v>314</v>
      </c>
      <c r="B75" s="1">
        <v>342730</v>
      </c>
      <c r="C75" s="1">
        <v>26742</v>
      </c>
      <c r="D75" s="1">
        <v>13371</v>
      </c>
      <c r="E75" s="1">
        <v>13371</v>
      </c>
    </row>
    <row r="76" spans="1:5" x14ac:dyDescent="0.35">
      <c r="A76" s="55" t="s">
        <v>308</v>
      </c>
      <c r="B76" s="1">
        <v>128717</v>
      </c>
      <c r="C76" s="1">
        <v>37400</v>
      </c>
      <c r="D76" s="1">
        <v>19150</v>
      </c>
      <c r="E76" s="1" t="e">
        <v>#REF!</v>
      </c>
    </row>
    <row r="77" spans="1:5" x14ac:dyDescent="0.35">
      <c r="A77" s="55" t="s">
        <v>327</v>
      </c>
      <c r="B77" s="1"/>
      <c r="C77" s="1">
        <v>28750</v>
      </c>
      <c r="D77" s="1">
        <v>0</v>
      </c>
      <c r="E77" s="1" t="e">
        <v>#REF!</v>
      </c>
    </row>
    <row r="78" spans="1:5" x14ac:dyDescent="0.35">
      <c r="A78" s="55" t="s">
        <v>328</v>
      </c>
      <c r="B78" s="1"/>
      <c r="C78" s="1">
        <v>15194.32</v>
      </c>
      <c r="D78" s="1"/>
      <c r="E78" s="1">
        <v>15194.32</v>
      </c>
    </row>
    <row r="79" spans="1:5" x14ac:dyDescent="0.35">
      <c r="A79" s="3" t="s">
        <v>34</v>
      </c>
      <c r="B79" s="1">
        <v>272142</v>
      </c>
      <c r="C79" s="1" t="e">
        <v>#REF!</v>
      </c>
      <c r="D79" s="1">
        <v>114897.5</v>
      </c>
      <c r="E79" s="1">
        <v>34415</v>
      </c>
    </row>
    <row r="80" spans="1:5" x14ac:dyDescent="0.35">
      <c r="A80" s="55" t="s">
        <v>27</v>
      </c>
      <c r="B80" s="1">
        <v>21560</v>
      </c>
      <c r="C80" s="1">
        <v>5600</v>
      </c>
      <c r="D80" s="1">
        <v>5600</v>
      </c>
      <c r="E80" s="1">
        <v>0</v>
      </c>
    </row>
    <row r="81" spans="1:5" x14ac:dyDescent="0.35">
      <c r="A81" s="55" t="s">
        <v>290</v>
      </c>
      <c r="B81" s="1">
        <v>94650</v>
      </c>
      <c r="C81" s="1">
        <v>18930</v>
      </c>
      <c r="D81" s="1"/>
      <c r="E81" s="1">
        <v>0</v>
      </c>
    </row>
    <row r="82" spans="1:5" x14ac:dyDescent="0.35">
      <c r="A82" s="55" t="s">
        <v>312</v>
      </c>
      <c r="B82" s="1">
        <v>26742</v>
      </c>
      <c r="C82" s="1">
        <v>14890</v>
      </c>
      <c r="D82" s="1">
        <v>14890</v>
      </c>
      <c r="E82" s="1"/>
    </row>
    <row r="83" spans="1:5" x14ac:dyDescent="0.35">
      <c r="A83" s="55" t="s">
        <v>284</v>
      </c>
      <c r="B83" s="1">
        <v>28740</v>
      </c>
      <c r="C83" s="1">
        <v>28740</v>
      </c>
      <c r="D83" s="1">
        <v>33427.5</v>
      </c>
      <c r="E83" s="1">
        <v>0</v>
      </c>
    </row>
    <row r="84" spans="1:5" x14ac:dyDescent="0.35">
      <c r="A84" s="55" t="s">
        <v>311</v>
      </c>
      <c r="B84" s="1">
        <v>74450</v>
      </c>
      <c r="C84" s="1">
        <v>19160</v>
      </c>
      <c r="D84" s="1">
        <v>19160</v>
      </c>
      <c r="E84" s="1">
        <v>510</v>
      </c>
    </row>
    <row r="85" spans="1:5" x14ac:dyDescent="0.35">
      <c r="A85" s="55" t="s">
        <v>289</v>
      </c>
      <c r="B85" s="1">
        <v>20400</v>
      </c>
      <c r="C85" s="1">
        <v>20400</v>
      </c>
      <c r="D85" s="1">
        <v>20400</v>
      </c>
      <c r="E85" s="1">
        <v>0</v>
      </c>
    </row>
    <row r="86" spans="1:5" x14ac:dyDescent="0.35">
      <c r="A86" s="55" t="s">
        <v>305</v>
      </c>
      <c r="B86" s="1">
        <v>5600</v>
      </c>
      <c r="C86" s="1">
        <v>22950</v>
      </c>
      <c r="D86" s="1">
        <v>21420</v>
      </c>
      <c r="E86" s="1">
        <v>1530</v>
      </c>
    </row>
    <row r="87" spans="1:5" x14ac:dyDescent="0.35">
      <c r="A87" s="55" t="s">
        <v>324</v>
      </c>
      <c r="B87" s="1"/>
      <c r="C87" s="1">
        <v>20400</v>
      </c>
      <c r="D87" s="1"/>
      <c r="E87" s="1">
        <v>20400</v>
      </c>
    </row>
    <row r="88" spans="1:5" x14ac:dyDescent="0.35">
      <c r="A88" s="55" t="s">
        <v>325</v>
      </c>
      <c r="B88" s="1"/>
      <c r="C88" s="1">
        <v>11975</v>
      </c>
      <c r="D88" s="1"/>
      <c r="E88" s="1">
        <v>11975</v>
      </c>
    </row>
    <row r="89" spans="1:5" x14ac:dyDescent="0.35">
      <c r="A89" s="55" t="s">
        <v>316</v>
      </c>
      <c r="B89" s="1"/>
      <c r="C89" s="1" t="e">
        <v>#REF!</v>
      </c>
      <c r="D89" s="1"/>
      <c r="E89" s="1"/>
    </row>
    <row r="90" spans="1:5" x14ac:dyDescent="0.35">
      <c r="A90" s="3" t="s">
        <v>69</v>
      </c>
      <c r="B90" s="1">
        <v>191856</v>
      </c>
      <c r="C90" s="1">
        <v>510951.72</v>
      </c>
      <c r="D90" s="1">
        <v>302801.71999999997</v>
      </c>
      <c r="E90" s="1">
        <v>215956.66666666666</v>
      </c>
    </row>
    <row r="91" spans="1:5" x14ac:dyDescent="0.35">
      <c r="A91" s="55" t="s">
        <v>66</v>
      </c>
      <c r="B91" s="1">
        <v>27200</v>
      </c>
      <c r="C91" s="1">
        <v>452610</v>
      </c>
      <c r="D91" s="1">
        <v>244460</v>
      </c>
      <c r="E91" s="1">
        <v>208150</v>
      </c>
    </row>
    <row r="92" spans="1:5" x14ac:dyDescent="0.35">
      <c r="A92" s="55" t="s">
        <v>61</v>
      </c>
      <c r="B92" s="1">
        <v>4562</v>
      </c>
      <c r="C92" s="1">
        <v>4562</v>
      </c>
      <c r="D92" s="1">
        <v>4562</v>
      </c>
      <c r="E92" s="1"/>
    </row>
    <row r="93" spans="1:5" x14ac:dyDescent="0.35">
      <c r="A93" s="55" t="s">
        <v>283</v>
      </c>
      <c r="B93" s="1">
        <v>28000</v>
      </c>
      <c r="C93" s="1">
        <v>14000</v>
      </c>
      <c r="D93" s="1">
        <v>14000</v>
      </c>
      <c r="E93" s="1"/>
    </row>
    <row r="94" spans="1:5" x14ac:dyDescent="0.35">
      <c r="A94" s="55" t="s">
        <v>158</v>
      </c>
      <c r="B94" s="1">
        <v>15870</v>
      </c>
      <c r="C94" s="1">
        <v>8750</v>
      </c>
      <c r="D94" s="1">
        <v>8750</v>
      </c>
      <c r="E94" s="1">
        <v>4550</v>
      </c>
    </row>
    <row r="95" spans="1:5" x14ac:dyDescent="0.35">
      <c r="A95" s="55" t="s">
        <v>297</v>
      </c>
      <c r="B95" s="1">
        <v>25140</v>
      </c>
      <c r="C95" s="1">
        <v>1160</v>
      </c>
      <c r="D95" s="1">
        <v>1160</v>
      </c>
      <c r="E95" s="1">
        <v>3256.6666666666665</v>
      </c>
    </row>
    <row r="96" spans="1:5" x14ac:dyDescent="0.35">
      <c r="A96" s="55" t="s">
        <v>300</v>
      </c>
      <c r="B96" s="1">
        <v>26742</v>
      </c>
      <c r="C96" s="1">
        <v>8824.86</v>
      </c>
      <c r="D96" s="1">
        <v>8824.86</v>
      </c>
      <c r="E96" s="1">
        <v>0</v>
      </c>
    </row>
    <row r="97" spans="1:5" x14ac:dyDescent="0.35">
      <c r="A97" s="55" t="s">
        <v>157</v>
      </c>
      <c r="B97" s="1">
        <v>26742</v>
      </c>
      <c r="C97" s="1">
        <v>8824.86</v>
      </c>
      <c r="D97" s="1">
        <v>8824.86</v>
      </c>
      <c r="E97" s="1">
        <v>0</v>
      </c>
    </row>
    <row r="98" spans="1:5" x14ac:dyDescent="0.35">
      <c r="A98" s="55" t="s">
        <v>302</v>
      </c>
      <c r="B98" s="1">
        <v>37600</v>
      </c>
      <c r="C98" s="1">
        <v>12220</v>
      </c>
      <c r="D98" s="1">
        <v>12220</v>
      </c>
      <c r="E98" s="1">
        <v>0</v>
      </c>
    </row>
    <row r="99" spans="1:5" x14ac:dyDescent="0.35">
      <c r="A99" s="3" t="s">
        <v>73</v>
      </c>
      <c r="B99" s="1">
        <v>324984</v>
      </c>
      <c r="C99" s="1">
        <v>567376.72</v>
      </c>
      <c r="D99" s="1">
        <v>418373.72</v>
      </c>
      <c r="E99" s="1">
        <v>156809.66666666666</v>
      </c>
    </row>
    <row r="100" spans="1:5" x14ac:dyDescent="0.35">
      <c r="A100" s="55" t="s">
        <v>71</v>
      </c>
      <c r="B100" s="1">
        <v>161600</v>
      </c>
      <c r="C100" s="1">
        <v>510407</v>
      </c>
      <c r="D100" s="1">
        <v>361404</v>
      </c>
      <c r="E100" s="1">
        <v>149003</v>
      </c>
    </row>
    <row r="101" spans="1:5" x14ac:dyDescent="0.35">
      <c r="A101" s="55" t="s">
        <v>283</v>
      </c>
      <c r="B101" s="1">
        <v>28000</v>
      </c>
      <c r="C101" s="1">
        <v>14000</v>
      </c>
      <c r="D101" s="1">
        <v>14000</v>
      </c>
      <c r="E101" s="1">
        <v>0</v>
      </c>
    </row>
    <row r="102" spans="1:5" x14ac:dyDescent="0.35">
      <c r="A102" s="55" t="s">
        <v>158</v>
      </c>
      <c r="B102" s="1">
        <v>19160</v>
      </c>
      <c r="C102" s="1">
        <v>8750</v>
      </c>
      <c r="D102" s="1">
        <v>8750</v>
      </c>
      <c r="E102" s="1">
        <v>4550</v>
      </c>
    </row>
    <row r="103" spans="1:5" x14ac:dyDescent="0.35">
      <c r="A103" s="55" t="s">
        <v>297</v>
      </c>
      <c r="B103" s="1">
        <v>25140</v>
      </c>
      <c r="C103" s="1">
        <v>4350</v>
      </c>
      <c r="D103" s="1">
        <v>4350</v>
      </c>
      <c r="E103" s="1">
        <v>3256.6666666666665</v>
      </c>
    </row>
    <row r="104" spans="1:5" x14ac:dyDescent="0.35">
      <c r="A104" s="55" t="s">
        <v>300</v>
      </c>
      <c r="B104" s="1">
        <v>26742</v>
      </c>
      <c r="C104" s="1">
        <v>8824.86</v>
      </c>
      <c r="D104" s="1">
        <v>8824.86</v>
      </c>
      <c r="E104" s="1">
        <v>0</v>
      </c>
    </row>
    <row r="105" spans="1:5" x14ac:dyDescent="0.35">
      <c r="A105" s="55" t="s">
        <v>157</v>
      </c>
      <c r="B105" s="1">
        <v>26742</v>
      </c>
      <c r="C105" s="1">
        <v>8824.86</v>
      </c>
      <c r="D105" s="1">
        <v>8824.86</v>
      </c>
      <c r="E105" s="1">
        <v>0</v>
      </c>
    </row>
    <row r="106" spans="1:5" x14ac:dyDescent="0.35">
      <c r="A106" s="55" t="s">
        <v>302</v>
      </c>
      <c r="B106" s="1">
        <v>37600</v>
      </c>
      <c r="C106" s="1">
        <v>12220</v>
      </c>
      <c r="D106" s="1">
        <v>12220</v>
      </c>
      <c r="E106" s="1">
        <v>0</v>
      </c>
    </row>
    <row r="107" spans="1:5" x14ac:dyDescent="0.35">
      <c r="A107" s="3" t="s">
        <v>58</v>
      </c>
      <c r="B107" s="1">
        <v>500610</v>
      </c>
      <c r="C107" s="1">
        <v>117300</v>
      </c>
      <c r="D107" s="1">
        <v>72310</v>
      </c>
      <c r="E107" s="1">
        <v>44990</v>
      </c>
    </row>
    <row r="108" spans="1:5" x14ac:dyDescent="0.35">
      <c r="A108" s="55" t="s">
        <v>54</v>
      </c>
      <c r="B108" s="1">
        <v>452610</v>
      </c>
      <c r="C108" s="1">
        <v>72310</v>
      </c>
      <c r="D108" s="1">
        <v>72310</v>
      </c>
      <c r="E108" s="1">
        <v>0</v>
      </c>
    </row>
    <row r="109" spans="1:5" x14ac:dyDescent="0.35">
      <c r="A109" s="55" t="s">
        <v>56</v>
      </c>
      <c r="B109" s="1">
        <v>27600</v>
      </c>
      <c r="C109" s="1">
        <v>16290</v>
      </c>
      <c r="D109" s="1"/>
      <c r="E109" s="1">
        <v>16290</v>
      </c>
    </row>
    <row r="110" spans="1:5" x14ac:dyDescent="0.35">
      <c r="A110" s="55" t="s">
        <v>57</v>
      </c>
      <c r="B110" s="1">
        <v>20400</v>
      </c>
      <c r="C110" s="1">
        <v>13700</v>
      </c>
      <c r="D110" s="1"/>
      <c r="E110" s="1">
        <v>13700</v>
      </c>
    </row>
    <row r="111" spans="1:5" x14ac:dyDescent="0.35">
      <c r="A111" s="55" t="s">
        <v>322</v>
      </c>
      <c r="B111" s="1"/>
      <c r="C111" s="1">
        <v>15000</v>
      </c>
      <c r="D111" s="1"/>
      <c r="E111" s="1">
        <v>15000</v>
      </c>
    </row>
    <row r="112" spans="1:5" x14ac:dyDescent="0.35">
      <c r="A112" s="3">
        <v>0</v>
      </c>
      <c r="B112" s="1"/>
      <c r="C112" s="1">
        <v>0</v>
      </c>
      <c r="D112" s="1"/>
      <c r="E112" s="1"/>
    </row>
    <row r="113" spans="1:5" x14ac:dyDescent="0.35">
      <c r="A113" s="55" t="s">
        <v>316</v>
      </c>
      <c r="B113" s="1"/>
      <c r="C113" s="1">
        <v>0</v>
      </c>
      <c r="D113" s="1"/>
      <c r="E113" s="1"/>
    </row>
    <row r="114" spans="1:5" x14ac:dyDescent="0.35">
      <c r="A114" s="3" t="s">
        <v>94</v>
      </c>
      <c r="B114" s="1">
        <v>6669827.3700000001</v>
      </c>
      <c r="C114" s="1" t="e">
        <v>#REF!</v>
      </c>
      <c r="D114" s="1">
        <v>4128756.2899999991</v>
      </c>
      <c r="E114" s="1" t="e">
        <v>#REF!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E34F0-9B86-4540-8052-9D1AF295BA9E}">
  <dimension ref="A3:H55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A53" sqref="A53"/>
    </sheetView>
  </sheetViews>
  <sheetFormatPr baseColWidth="10" defaultRowHeight="14.5" x14ac:dyDescent="0.35"/>
  <cols>
    <col min="1" max="1" width="23.81640625" style="20" bestFit="1" customWidth="1"/>
    <col min="2" max="2" width="14.08984375" bestFit="1" customWidth="1"/>
    <col min="3" max="3" width="32.26953125" bestFit="1" customWidth="1"/>
    <col min="4" max="4" width="9" bestFit="1" customWidth="1"/>
    <col min="5" max="5" width="8.7265625" bestFit="1" customWidth="1"/>
    <col min="6" max="7" width="70.90625" bestFit="1" customWidth="1"/>
    <col min="8" max="8" width="52.36328125" bestFit="1" customWidth="1"/>
  </cols>
  <sheetData>
    <row r="3" spans="1:8" ht="15" thickBot="1" x14ac:dyDescent="0.4">
      <c r="A3" s="12" t="s">
        <v>174</v>
      </c>
      <c r="B3" s="13" t="s">
        <v>175</v>
      </c>
      <c r="C3" s="13" t="s">
        <v>176</v>
      </c>
      <c r="D3" s="14" t="s">
        <v>177</v>
      </c>
      <c r="E3" s="13" t="s">
        <v>178</v>
      </c>
      <c r="F3" s="13" t="s">
        <v>179</v>
      </c>
      <c r="G3" s="13" t="s">
        <v>180</v>
      </c>
      <c r="H3" s="13" t="s">
        <v>181</v>
      </c>
    </row>
    <row r="4" spans="1:8" x14ac:dyDescent="0.35">
      <c r="A4" s="15" t="s">
        <v>182</v>
      </c>
      <c r="B4" s="16" t="s">
        <v>183</v>
      </c>
      <c r="C4" s="17" t="s">
        <v>184</v>
      </c>
      <c r="D4" s="18">
        <v>460</v>
      </c>
      <c r="E4" s="19" t="s">
        <v>185</v>
      </c>
      <c r="F4" s="20" t="s">
        <v>186</v>
      </c>
      <c r="G4" s="20" t="s">
        <v>186</v>
      </c>
      <c r="H4" s="20"/>
    </row>
    <row r="5" spans="1:8" x14ac:dyDescent="0.35">
      <c r="A5" s="15" t="s">
        <v>153</v>
      </c>
      <c r="B5" s="17" t="s">
        <v>63</v>
      </c>
      <c r="C5" s="17" t="s">
        <v>187</v>
      </c>
      <c r="D5" s="21">
        <v>580</v>
      </c>
      <c r="E5" s="20" t="s">
        <v>188</v>
      </c>
      <c r="F5" s="20" t="s">
        <v>189</v>
      </c>
      <c r="G5" s="20" t="s">
        <v>189</v>
      </c>
      <c r="H5" s="20" t="s">
        <v>189</v>
      </c>
    </row>
    <row r="6" spans="1:8" x14ac:dyDescent="0.35">
      <c r="A6" s="15" t="s">
        <v>152</v>
      </c>
      <c r="B6" s="16" t="s">
        <v>60</v>
      </c>
      <c r="C6" s="16" t="s">
        <v>190</v>
      </c>
      <c r="D6" s="18">
        <v>700</v>
      </c>
      <c r="E6" s="19" t="s">
        <v>191</v>
      </c>
      <c r="F6" s="20" t="s">
        <v>192</v>
      </c>
      <c r="G6" s="20" t="s">
        <v>192</v>
      </c>
      <c r="H6" s="20" t="s">
        <v>192</v>
      </c>
    </row>
    <row r="7" spans="1:8" x14ac:dyDescent="0.35">
      <c r="A7" s="15" t="s">
        <v>193</v>
      </c>
      <c r="B7" s="20" t="s">
        <v>194</v>
      </c>
      <c r="C7" s="20" t="s">
        <v>195</v>
      </c>
      <c r="D7" s="21">
        <v>750</v>
      </c>
      <c r="E7" s="20"/>
      <c r="F7" s="20"/>
      <c r="G7" s="20"/>
      <c r="H7" s="20"/>
    </row>
    <row r="8" spans="1:8" x14ac:dyDescent="0.35">
      <c r="A8" s="15" t="s">
        <v>196</v>
      </c>
      <c r="B8" s="16" t="s">
        <v>197</v>
      </c>
      <c r="C8" s="17" t="s">
        <v>184</v>
      </c>
      <c r="D8" s="18">
        <v>530</v>
      </c>
      <c r="E8" s="19" t="s">
        <v>185</v>
      </c>
      <c r="F8" s="20" t="s">
        <v>198</v>
      </c>
      <c r="G8" s="20" t="s">
        <v>198</v>
      </c>
      <c r="H8" s="20"/>
    </row>
    <row r="9" spans="1:8" x14ac:dyDescent="0.35">
      <c r="A9" s="15" t="s">
        <v>199</v>
      </c>
      <c r="B9" s="20" t="s">
        <v>29</v>
      </c>
      <c r="C9" s="20" t="s">
        <v>195</v>
      </c>
      <c r="D9" s="21">
        <v>455</v>
      </c>
      <c r="E9" s="20"/>
      <c r="F9" s="20" t="s">
        <v>200</v>
      </c>
      <c r="G9" s="20" t="s">
        <v>200</v>
      </c>
      <c r="H9" s="20" t="s">
        <v>201</v>
      </c>
    </row>
    <row r="10" spans="1:8" x14ac:dyDescent="0.35">
      <c r="A10" s="15" t="s">
        <v>202</v>
      </c>
      <c r="B10" s="16" t="s">
        <v>203</v>
      </c>
      <c r="C10" s="19" t="s">
        <v>204</v>
      </c>
      <c r="D10" s="18">
        <v>435</v>
      </c>
      <c r="E10" s="19"/>
      <c r="F10" s="20" t="s">
        <v>205</v>
      </c>
      <c r="G10" s="20"/>
      <c r="H10" s="20"/>
    </row>
    <row r="11" spans="1:8" x14ac:dyDescent="0.35">
      <c r="A11" s="15" t="s">
        <v>206</v>
      </c>
      <c r="B11" s="17" t="s">
        <v>207</v>
      </c>
      <c r="C11" s="17" t="s">
        <v>184</v>
      </c>
      <c r="D11" s="21">
        <v>615</v>
      </c>
      <c r="E11" s="20"/>
      <c r="F11" s="3" t="s">
        <v>208</v>
      </c>
      <c r="G11" s="20"/>
      <c r="H11" s="20"/>
    </row>
    <row r="12" spans="1:8" x14ac:dyDescent="0.35">
      <c r="A12" s="15" t="s">
        <v>209</v>
      </c>
      <c r="B12" s="16" t="s">
        <v>203</v>
      </c>
      <c r="C12" s="16" t="s">
        <v>204</v>
      </c>
      <c r="D12" s="18">
        <v>460</v>
      </c>
      <c r="E12" s="19"/>
      <c r="F12" s="20" t="s">
        <v>210</v>
      </c>
      <c r="G12" s="20" t="s">
        <v>210</v>
      </c>
      <c r="H12" s="20" t="s">
        <v>211</v>
      </c>
    </row>
    <row r="13" spans="1:8" x14ac:dyDescent="0.35">
      <c r="A13" s="15" t="s">
        <v>165</v>
      </c>
      <c r="B13" s="20" t="s">
        <v>17</v>
      </c>
      <c r="C13" s="20" t="s">
        <v>190</v>
      </c>
      <c r="D13" s="21">
        <v>500</v>
      </c>
      <c r="E13" s="20"/>
      <c r="F13" s="20" t="s">
        <v>212</v>
      </c>
      <c r="G13" s="20" t="s">
        <v>212</v>
      </c>
      <c r="H13" s="20"/>
    </row>
    <row r="14" spans="1:8" x14ac:dyDescent="0.35">
      <c r="A14" s="15" t="s">
        <v>163</v>
      </c>
      <c r="B14" s="16" t="s">
        <v>79</v>
      </c>
      <c r="C14" s="19" t="s">
        <v>190</v>
      </c>
      <c r="D14" s="18">
        <v>857</v>
      </c>
      <c r="E14" s="19"/>
      <c r="F14" s="20"/>
      <c r="G14" s="20"/>
      <c r="H14" s="20"/>
    </row>
    <row r="15" spans="1:8" x14ac:dyDescent="0.35">
      <c r="A15" s="15" t="s">
        <v>213</v>
      </c>
      <c r="B15" s="17" t="s">
        <v>214</v>
      </c>
      <c r="C15" s="17" t="s">
        <v>204</v>
      </c>
      <c r="D15" s="21">
        <v>560</v>
      </c>
      <c r="E15" s="20"/>
      <c r="F15" s="20" t="s">
        <v>215</v>
      </c>
      <c r="G15" s="20" t="s">
        <v>215</v>
      </c>
      <c r="H15" s="20"/>
    </row>
    <row r="16" spans="1:8" x14ac:dyDescent="0.35">
      <c r="A16" s="15" t="s">
        <v>216</v>
      </c>
      <c r="B16" s="16" t="s">
        <v>17</v>
      </c>
      <c r="C16" s="16" t="s">
        <v>184</v>
      </c>
      <c r="D16" s="18">
        <v>695</v>
      </c>
      <c r="E16" s="19"/>
      <c r="F16" s="20" t="s">
        <v>217</v>
      </c>
      <c r="G16" s="20"/>
      <c r="H16" s="20"/>
    </row>
    <row r="17" spans="1:8" x14ac:dyDescent="0.35">
      <c r="A17" s="15" t="s">
        <v>218</v>
      </c>
      <c r="B17" s="17" t="s">
        <v>17</v>
      </c>
      <c r="C17" s="17" t="s">
        <v>184</v>
      </c>
      <c r="D17" s="21">
        <v>590</v>
      </c>
      <c r="E17" s="20"/>
      <c r="F17" s="20"/>
      <c r="G17" s="20" t="s">
        <v>201</v>
      </c>
      <c r="H17" s="20" t="s">
        <v>201</v>
      </c>
    </row>
    <row r="18" spans="1:8" x14ac:dyDescent="0.35">
      <c r="A18" s="15" t="s">
        <v>156</v>
      </c>
      <c r="B18" s="16" t="s">
        <v>68</v>
      </c>
      <c r="C18" s="17" t="s">
        <v>195</v>
      </c>
      <c r="D18" s="18">
        <v>668.55</v>
      </c>
      <c r="E18" s="22" t="s">
        <v>219</v>
      </c>
      <c r="F18" s="20" t="s">
        <v>220</v>
      </c>
      <c r="G18" s="20" t="s">
        <v>220</v>
      </c>
      <c r="H18" s="20" t="s">
        <v>220</v>
      </c>
    </row>
    <row r="19" spans="1:8" x14ac:dyDescent="0.35">
      <c r="A19" s="15" t="s">
        <v>170</v>
      </c>
      <c r="B19" s="17" t="s">
        <v>203</v>
      </c>
      <c r="C19" s="17" t="s">
        <v>204</v>
      </c>
      <c r="D19" s="21">
        <v>495</v>
      </c>
      <c r="E19" s="20"/>
      <c r="F19" s="20" t="s">
        <v>221</v>
      </c>
      <c r="G19" s="20" t="s">
        <v>221</v>
      </c>
      <c r="H19" s="20"/>
    </row>
    <row r="20" spans="1:8" x14ac:dyDescent="0.35">
      <c r="A20" s="15" t="s">
        <v>222</v>
      </c>
      <c r="B20" s="16" t="s">
        <v>223</v>
      </c>
      <c r="C20" s="16" t="s">
        <v>190</v>
      </c>
      <c r="D20" s="19"/>
      <c r="E20" s="19"/>
      <c r="F20" s="20"/>
      <c r="G20" s="20"/>
      <c r="H20" s="20"/>
    </row>
    <row r="21" spans="1:8" x14ac:dyDescent="0.35">
      <c r="A21" s="23" t="s">
        <v>224</v>
      </c>
      <c r="B21" s="17" t="s">
        <v>207</v>
      </c>
      <c r="C21" s="17" t="s">
        <v>184</v>
      </c>
      <c r="D21" s="21">
        <v>615</v>
      </c>
      <c r="E21" s="20"/>
      <c r="F21" s="20" t="s">
        <v>208</v>
      </c>
      <c r="G21" s="20" t="s">
        <v>208</v>
      </c>
      <c r="H21" s="20" t="s">
        <v>225</v>
      </c>
    </row>
    <row r="22" spans="1:8" x14ac:dyDescent="0.35">
      <c r="A22" s="15" t="s">
        <v>160</v>
      </c>
      <c r="B22" s="19" t="s">
        <v>77</v>
      </c>
      <c r="C22" s="19" t="s">
        <v>190</v>
      </c>
      <c r="D22" s="18">
        <v>690</v>
      </c>
      <c r="E22" s="22" t="s">
        <v>219</v>
      </c>
      <c r="F22" s="20"/>
      <c r="G22" s="20"/>
      <c r="H22" s="20"/>
    </row>
    <row r="23" spans="1:8" x14ac:dyDescent="0.35">
      <c r="A23" s="23" t="s">
        <v>226</v>
      </c>
      <c r="B23" s="17" t="s">
        <v>17</v>
      </c>
      <c r="C23" s="17" t="s">
        <v>227</v>
      </c>
      <c r="D23" s="21">
        <v>459</v>
      </c>
      <c r="E23" s="20"/>
      <c r="F23" s="20" t="s">
        <v>228</v>
      </c>
      <c r="G23" s="20" t="s">
        <v>228</v>
      </c>
      <c r="H23" s="20"/>
    </row>
    <row r="24" spans="1:8" x14ac:dyDescent="0.35">
      <c r="A24" s="15" t="s">
        <v>229</v>
      </c>
      <c r="B24" s="19" t="s">
        <v>17</v>
      </c>
      <c r="C24" s="16" t="s">
        <v>190</v>
      </c>
      <c r="D24" s="18">
        <v>780</v>
      </c>
      <c r="E24" s="19"/>
      <c r="F24" s="20" t="s">
        <v>230</v>
      </c>
      <c r="G24" s="20" t="s">
        <v>230</v>
      </c>
      <c r="H24" s="20" t="s">
        <v>230</v>
      </c>
    </row>
    <row r="25" spans="1:8" x14ac:dyDescent="0.35">
      <c r="A25" s="15" t="s">
        <v>231</v>
      </c>
      <c r="B25" s="20" t="s">
        <v>17</v>
      </c>
      <c r="C25" s="17" t="s">
        <v>227</v>
      </c>
      <c r="D25" s="21">
        <v>520</v>
      </c>
      <c r="E25" s="20"/>
      <c r="F25" s="20" t="s">
        <v>228</v>
      </c>
      <c r="G25" s="20" t="s">
        <v>228</v>
      </c>
      <c r="H25" s="20"/>
    </row>
    <row r="26" spans="1:8" x14ac:dyDescent="0.35">
      <c r="A26" s="15" t="s">
        <v>161</v>
      </c>
      <c r="B26" s="16" t="s">
        <v>80</v>
      </c>
      <c r="C26" s="19" t="s">
        <v>190</v>
      </c>
      <c r="D26" s="18">
        <v>290</v>
      </c>
      <c r="E26" s="24" t="s">
        <v>219</v>
      </c>
      <c r="F26" s="20"/>
      <c r="G26" s="20"/>
      <c r="H26" s="20"/>
    </row>
    <row r="27" spans="1:8" x14ac:dyDescent="0.35">
      <c r="A27" s="23" t="s">
        <v>136</v>
      </c>
      <c r="B27" s="17" t="s">
        <v>15</v>
      </c>
      <c r="C27" s="20" t="s">
        <v>184</v>
      </c>
      <c r="D27" s="21">
        <v>525</v>
      </c>
      <c r="E27" s="20" t="s">
        <v>188</v>
      </c>
      <c r="F27" s="20" t="s">
        <v>232</v>
      </c>
      <c r="G27" s="20" t="s">
        <v>232</v>
      </c>
      <c r="H27" s="20"/>
    </row>
    <row r="28" spans="1:8" x14ac:dyDescent="0.35">
      <c r="A28" s="15" t="s">
        <v>167</v>
      </c>
      <c r="B28" s="16" t="s">
        <v>17</v>
      </c>
      <c r="C28" s="16" t="s">
        <v>190</v>
      </c>
      <c r="D28" s="18">
        <v>845</v>
      </c>
      <c r="E28" s="19"/>
      <c r="F28" s="20" t="s">
        <v>230</v>
      </c>
      <c r="G28" s="20" t="s">
        <v>230</v>
      </c>
      <c r="H28" s="20" t="s">
        <v>230</v>
      </c>
    </row>
    <row r="29" spans="1:8" x14ac:dyDescent="0.35">
      <c r="A29" s="15" t="s">
        <v>233</v>
      </c>
      <c r="B29" s="17" t="s">
        <v>203</v>
      </c>
      <c r="C29" s="17" t="s">
        <v>204</v>
      </c>
      <c r="D29" s="21">
        <v>479</v>
      </c>
      <c r="E29" s="20"/>
      <c r="F29" s="20" t="s">
        <v>142</v>
      </c>
      <c r="G29" s="20" t="s">
        <v>142</v>
      </c>
      <c r="H29" s="20" t="s">
        <v>142</v>
      </c>
    </row>
    <row r="30" spans="1:8" x14ac:dyDescent="0.35">
      <c r="A30" s="15" t="s">
        <v>234</v>
      </c>
      <c r="B30" s="19" t="s">
        <v>203</v>
      </c>
      <c r="C30" s="16" t="s">
        <v>190</v>
      </c>
      <c r="D30" s="19"/>
      <c r="E30" s="19"/>
      <c r="F30" s="20"/>
      <c r="G30" s="20"/>
      <c r="H30" s="20"/>
    </row>
    <row r="31" spans="1:8" x14ac:dyDescent="0.35">
      <c r="A31" s="15" t="s">
        <v>235</v>
      </c>
      <c r="B31" s="20" t="s">
        <v>203</v>
      </c>
      <c r="C31" s="20" t="s">
        <v>204</v>
      </c>
      <c r="D31" s="21">
        <v>479</v>
      </c>
      <c r="E31" s="20"/>
      <c r="F31" s="20" t="s">
        <v>142</v>
      </c>
      <c r="G31" s="20" t="s">
        <v>236</v>
      </c>
      <c r="H31" s="20" t="s">
        <v>236</v>
      </c>
    </row>
    <row r="32" spans="1:8" x14ac:dyDescent="0.35">
      <c r="A32" s="15" t="s">
        <v>237</v>
      </c>
      <c r="B32" s="19" t="s">
        <v>17</v>
      </c>
      <c r="C32" s="19" t="s">
        <v>190</v>
      </c>
      <c r="D32" s="18">
        <v>780</v>
      </c>
      <c r="E32" s="19"/>
      <c r="F32" s="20" t="s">
        <v>238</v>
      </c>
      <c r="G32" s="20" t="s">
        <v>238</v>
      </c>
      <c r="H32" s="20"/>
    </row>
    <row r="33" spans="1:8" x14ac:dyDescent="0.35">
      <c r="A33" s="15" t="s">
        <v>239</v>
      </c>
      <c r="B33" s="17" t="s">
        <v>15</v>
      </c>
      <c r="C33" s="20" t="s">
        <v>190</v>
      </c>
      <c r="D33" s="21">
        <v>600</v>
      </c>
      <c r="E33" s="20" t="s">
        <v>188</v>
      </c>
      <c r="F33" s="20" t="s">
        <v>230</v>
      </c>
      <c r="G33" s="20" t="s">
        <v>230</v>
      </c>
      <c r="H33" s="20" t="s">
        <v>230</v>
      </c>
    </row>
    <row r="34" spans="1:8" x14ac:dyDescent="0.35">
      <c r="A34" s="23" t="s">
        <v>240</v>
      </c>
      <c r="B34" s="16" t="s">
        <v>197</v>
      </c>
      <c r="C34" s="17" t="s">
        <v>184</v>
      </c>
      <c r="D34" s="18">
        <v>485</v>
      </c>
      <c r="E34" s="19"/>
      <c r="F34" s="20" t="s">
        <v>198</v>
      </c>
      <c r="G34" s="20" t="s">
        <v>198</v>
      </c>
      <c r="H34" s="20"/>
    </row>
    <row r="35" spans="1:8" x14ac:dyDescent="0.35">
      <c r="A35" s="15" t="s">
        <v>241</v>
      </c>
      <c r="B35" s="17" t="s">
        <v>13</v>
      </c>
      <c r="C35" s="17" t="s">
        <v>190</v>
      </c>
      <c r="D35" s="21">
        <v>480</v>
      </c>
      <c r="E35" s="20"/>
      <c r="F35" s="20" t="s">
        <v>242</v>
      </c>
      <c r="G35" s="20" t="s">
        <v>243</v>
      </c>
      <c r="H35" s="20" t="s">
        <v>244</v>
      </c>
    </row>
    <row r="36" spans="1:8" x14ac:dyDescent="0.35">
      <c r="A36" s="15" t="s">
        <v>155</v>
      </c>
      <c r="B36" s="17" t="s">
        <v>29</v>
      </c>
      <c r="C36" s="17" t="s">
        <v>195</v>
      </c>
      <c r="D36" s="18">
        <v>485</v>
      </c>
      <c r="E36" s="19"/>
      <c r="F36" s="20" t="s">
        <v>200</v>
      </c>
      <c r="G36" s="20" t="s">
        <v>200</v>
      </c>
      <c r="H36" s="20" t="s">
        <v>201</v>
      </c>
    </row>
    <row r="37" spans="1:8" x14ac:dyDescent="0.35">
      <c r="A37" s="15" t="s">
        <v>245</v>
      </c>
      <c r="B37" s="20" t="s">
        <v>223</v>
      </c>
      <c r="C37" s="17" t="s">
        <v>190</v>
      </c>
      <c r="D37" s="20"/>
      <c r="E37" s="20"/>
      <c r="F37" s="20"/>
      <c r="G37" s="20"/>
      <c r="H37" s="20"/>
    </row>
    <row r="38" spans="1:8" x14ac:dyDescent="0.35">
      <c r="A38" s="15" t="s">
        <v>246</v>
      </c>
      <c r="B38" s="16" t="s">
        <v>68</v>
      </c>
      <c r="C38" s="16" t="s">
        <v>190</v>
      </c>
      <c r="D38" s="19"/>
      <c r="E38" s="19"/>
      <c r="F38" s="20"/>
      <c r="G38" s="20"/>
      <c r="H38" s="20"/>
    </row>
    <row r="39" spans="1:8" x14ac:dyDescent="0.35">
      <c r="A39" s="15" t="s">
        <v>168</v>
      </c>
      <c r="B39" s="17" t="s">
        <v>203</v>
      </c>
      <c r="C39" s="17" t="s">
        <v>190</v>
      </c>
      <c r="D39" s="21">
        <v>479</v>
      </c>
      <c r="E39" s="20"/>
      <c r="F39" s="20" t="s">
        <v>247</v>
      </c>
      <c r="G39" s="20" t="s">
        <v>247</v>
      </c>
      <c r="H39" s="20" t="s">
        <v>247</v>
      </c>
    </row>
    <row r="40" spans="1:8" x14ac:dyDescent="0.35">
      <c r="A40" s="15" t="s">
        <v>248</v>
      </c>
      <c r="B40" s="19" t="s">
        <v>76</v>
      </c>
      <c r="C40" s="16" t="s">
        <v>195</v>
      </c>
      <c r="D40" s="18">
        <v>700</v>
      </c>
      <c r="E40" s="19"/>
      <c r="F40" s="20"/>
      <c r="G40" s="20"/>
      <c r="H40" s="20"/>
    </row>
    <row r="41" spans="1:8" x14ac:dyDescent="0.35">
      <c r="A41" s="15" t="s">
        <v>249</v>
      </c>
      <c r="B41" s="20" t="s">
        <v>13</v>
      </c>
      <c r="C41" s="20" t="s">
        <v>190</v>
      </c>
      <c r="D41" s="21">
        <v>500</v>
      </c>
      <c r="E41" s="20" t="s">
        <v>185</v>
      </c>
      <c r="F41" s="20" t="s">
        <v>250</v>
      </c>
      <c r="G41" s="20" t="s">
        <v>250</v>
      </c>
      <c r="H41" s="20" t="s">
        <v>251</v>
      </c>
    </row>
    <row r="42" spans="1:8" x14ac:dyDescent="0.35">
      <c r="A42" s="15" t="s">
        <v>159</v>
      </c>
      <c r="B42" s="16" t="s">
        <v>76</v>
      </c>
      <c r="C42" s="19" t="s">
        <v>190</v>
      </c>
      <c r="D42" s="18">
        <v>500</v>
      </c>
      <c r="E42" s="19" t="s">
        <v>252</v>
      </c>
      <c r="F42" s="20" t="s">
        <v>253</v>
      </c>
      <c r="G42" s="20" t="s">
        <v>253</v>
      </c>
      <c r="H42" s="20" t="s">
        <v>254</v>
      </c>
    </row>
    <row r="43" spans="1:8" x14ac:dyDescent="0.35">
      <c r="A43" s="15" t="s">
        <v>255</v>
      </c>
      <c r="B43" s="17" t="s">
        <v>76</v>
      </c>
      <c r="C43" s="20" t="s">
        <v>256</v>
      </c>
      <c r="D43" s="21">
        <v>650</v>
      </c>
      <c r="E43" s="20" t="s">
        <v>188</v>
      </c>
      <c r="F43" s="20" t="s">
        <v>257</v>
      </c>
      <c r="G43" s="20" t="s">
        <v>257</v>
      </c>
      <c r="H43" s="20" t="s">
        <v>258</v>
      </c>
    </row>
    <row r="44" spans="1:8" x14ac:dyDescent="0.35">
      <c r="A44" s="15" t="s">
        <v>162</v>
      </c>
      <c r="B44" s="16" t="s">
        <v>80</v>
      </c>
      <c r="C44" s="19" t="s">
        <v>190</v>
      </c>
      <c r="D44" s="18">
        <v>350</v>
      </c>
      <c r="E44" s="19"/>
      <c r="F44" s="20"/>
      <c r="G44" s="20"/>
      <c r="H44" s="20"/>
    </row>
    <row r="45" spans="1:8" x14ac:dyDescent="0.35">
      <c r="A45" s="15" t="s">
        <v>259</v>
      </c>
      <c r="B45" s="17" t="s">
        <v>15</v>
      </c>
      <c r="C45" s="17" t="s">
        <v>190</v>
      </c>
      <c r="D45" s="21">
        <v>550</v>
      </c>
      <c r="E45" s="20" t="s">
        <v>188</v>
      </c>
      <c r="F45" s="20"/>
      <c r="G45" s="20"/>
      <c r="H45" s="20"/>
    </row>
    <row r="46" spans="1:8" x14ac:dyDescent="0.35">
      <c r="A46" s="15" t="s">
        <v>260</v>
      </c>
      <c r="B46" s="16" t="s">
        <v>17</v>
      </c>
      <c r="C46" s="16" t="s">
        <v>227</v>
      </c>
      <c r="D46" s="18">
        <v>653</v>
      </c>
      <c r="E46" s="19"/>
      <c r="F46" s="20" t="s">
        <v>228</v>
      </c>
      <c r="G46" s="20" t="s">
        <v>228</v>
      </c>
      <c r="H46" s="20"/>
    </row>
    <row r="47" spans="1:8" x14ac:dyDescent="0.35">
      <c r="A47" s="15" t="s">
        <v>261</v>
      </c>
      <c r="B47" s="17" t="s">
        <v>262</v>
      </c>
      <c r="C47" s="20" t="s">
        <v>184</v>
      </c>
      <c r="D47" s="21">
        <v>700</v>
      </c>
      <c r="E47" s="20"/>
      <c r="F47" s="20" t="s">
        <v>263</v>
      </c>
      <c r="G47" s="20"/>
      <c r="H47" s="20"/>
    </row>
    <row r="48" spans="1:8" x14ac:dyDescent="0.35">
      <c r="A48" s="15" t="s">
        <v>264</v>
      </c>
      <c r="B48" s="19" t="s">
        <v>17</v>
      </c>
      <c r="C48" s="19"/>
      <c r="D48" s="19"/>
      <c r="E48" s="19"/>
      <c r="F48" s="20"/>
      <c r="G48" s="20"/>
      <c r="H48" s="20"/>
    </row>
    <row r="49" spans="1:8" x14ac:dyDescent="0.35">
      <c r="A49" s="15" t="s">
        <v>265</v>
      </c>
      <c r="B49" s="17" t="s">
        <v>203</v>
      </c>
      <c r="C49" s="17" t="s">
        <v>195</v>
      </c>
      <c r="D49" s="21">
        <v>479</v>
      </c>
      <c r="E49" s="20" t="s">
        <v>252</v>
      </c>
      <c r="F49" s="20" t="s">
        <v>195</v>
      </c>
      <c r="G49" s="20" t="s">
        <v>266</v>
      </c>
      <c r="H49" s="20" t="s">
        <v>267</v>
      </c>
    </row>
    <row r="50" spans="1:8" x14ac:dyDescent="0.35">
      <c r="A50" s="15" t="s">
        <v>166</v>
      </c>
      <c r="B50" s="16" t="s">
        <v>15</v>
      </c>
      <c r="C50" s="16" t="s">
        <v>190</v>
      </c>
      <c r="D50" s="18">
        <v>525</v>
      </c>
      <c r="E50" s="19" t="s">
        <v>188</v>
      </c>
      <c r="F50" s="20" t="s">
        <v>268</v>
      </c>
      <c r="G50" s="20" t="s">
        <v>268</v>
      </c>
      <c r="H50" s="20" t="s">
        <v>269</v>
      </c>
    </row>
    <row r="51" spans="1:8" x14ac:dyDescent="0.35">
      <c r="A51" s="15" t="s">
        <v>169</v>
      </c>
      <c r="B51" s="20" t="s">
        <v>29</v>
      </c>
      <c r="C51" s="16" t="s">
        <v>190</v>
      </c>
      <c r="D51" s="21">
        <v>510</v>
      </c>
      <c r="E51" s="20" t="s">
        <v>252</v>
      </c>
      <c r="F51" s="20" t="s">
        <v>220</v>
      </c>
      <c r="G51" s="20" t="s">
        <v>270</v>
      </c>
      <c r="H51" s="20" t="s">
        <v>271</v>
      </c>
    </row>
    <row r="52" spans="1:8" x14ac:dyDescent="0.35">
      <c r="A52" s="15" t="s">
        <v>272</v>
      </c>
      <c r="B52" s="17" t="s">
        <v>79</v>
      </c>
      <c r="C52" s="17" t="s">
        <v>190</v>
      </c>
      <c r="D52" s="21">
        <v>660</v>
      </c>
      <c r="E52" s="20"/>
      <c r="F52" s="20"/>
      <c r="G52" s="20"/>
      <c r="H52" s="20"/>
    </row>
    <row r="53" spans="1:8" x14ac:dyDescent="0.35">
      <c r="A53" s="15" t="s">
        <v>273</v>
      </c>
      <c r="B53" s="19" t="s">
        <v>223</v>
      </c>
      <c r="C53" s="16" t="s">
        <v>190</v>
      </c>
      <c r="D53" s="19"/>
      <c r="E53" s="19"/>
      <c r="F53" s="20"/>
      <c r="G53" s="20"/>
      <c r="H53" s="20"/>
    </row>
    <row r="54" spans="1:8" x14ac:dyDescent="0.35">
      <c r="A54" s="15" t="s">
        <v>138</v>
      </c>
      <c r="B54" s="17" t="s">
        <v>203</v>
      </c>
      <c r="C54" s="17" t="s">
        <v>190</v>
      </c>
      <c r="D54" s="21">
        <v>440</v>
      </c>
      <c r="E54" s="20" t="s">
        <v>252</v>
      </c>
      <c r="F54" s="20" t="s">
        <v>274</v>
      </c>
      <c r="G54" s="20" t="s">
        <v>275</v>
      </c>
      <c r="H54" s="20" t="s">
        <v>276</v>
      </c>
    </row>
    <row r="55" spans="1:8" x14ac:dyDescent="0.35">
      <c r="A55" s="15" t="s">
        <v>277</v>
      </c>
      <c r="B55" s="16" t="s">
        <v>203</v>
      </c>
      <c r="C55" s="19" t="s">
        <v>278</v>
      </c>
      <c r="D55" s="19"/>
      <c r="E55" s="19"/>
      <c r="F55" s="20"/>
      <c r="G55" s="20"/>
      <c r="H55" s="20"/>
    </row>
  </sheetData>
  <autoFilter ref="A3:A55" xr:uid="{BFFB071A-6202-452E-9A48-B049DDA2B416}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B9DE82D1F0942B21EE331BDA31DF7" ma:contentTypeVersion="12" ma:contentTypeDescription="Create a new document." ma:contentTypeScope="" ma:versionID="c0f3b79820d1833a743b778ffdfb0353">
  <xsd:schema xmlns:xsd="http://www.w3.org/2001/XMLSchema" xmlns:xs="http://www.w3.org/2001/XMLSchema" xmlns:p="http://schemas.microsoft.com/office/2006/metadata/properties" xmlns:ns3="4b692c55-ef42-42d9-90bd-1a4823a82173" xmlns:ns4="a95c911b-aeca-43ff-9855-4ed82640772f" targetNamespace="http://schemas.microsoft.com/office/2006/metadata/properties" ma:root="true" ma:fieldsID="49da18d397a5c7370d8e6a0bb0be7e52" ns3:_="" ns4:_="">
    <xsd:import namespace="4b692c55-ef42-42d9-90bd-1a4823a82173"/>
    <xsd:import namespace="a95c911b-aeca-43ff-9855-4ed82640772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692c55-ef42-42d9-90bd-1a4823a821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5c911b-aeca-43ff-9855-4ed82640772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78F2499-D3A7-43ED-AF4D-1E0AA599C802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a95c911b-aeca-43ff-9855-4ed82640772f"/>
    <ds:schemaRef ds:uri="4b692c55-ef42-42d9-90bd-1a4823a8217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87AA124-26C2-491A-AF72-53522B252A1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692c55-ef42-42d9-90bd-1a4823a82173"/>
    <ds:schemaRef ds:uri="a95c911b-aeca-43ff-9855-4ed82640772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A7EB341-D3BC-4E5A-BB68-89266A7B88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Liens Planning et Congés</vt:lpstr>
      <vt:lpstr>SUIVI COMMANDES</vt:lpstr>
      <vt:lpstr>BDD</vt:lpstr>
      <vt:lpstr>Enveloppe Budget</vt:lpstr>
      <vt:lpstr>TCD - Prestataires</vt:lpstr>
      <vt:lpstr>TCD - Détail IO</vt:lpstr>
      <vt:lpstr>Répartition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2021-09-06T07:06:45Z</dcterms:created>
  <dcterms:modified xsi:type="dcterms:W3CDTF">2021-09-09T09:17:28Z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0x010100525B9DE82D1F0942B21EE331BDA31DF7</vt:lpwstr>
  </property>
  <property fmtid="{D5CDD505-2E9C-101B-9397-08002B2CF9AE}" pid="3" name="MSIP_Label_afd1e3ad-c799-4853-a6fa-a1843e00f4cc_Enabled">
    <vt:lpwstr>true</vt:lpwstr>
  </property>
  <property fmtid="{D5CDD505-2E9C-101B-9397-08002B2CF9AE}" pid="4" name="MSIP_Label_afd1e3ad-c799-4853-a6fa-a1843e00f4cc_SetDate">
    <vt:lpwstr>2021-09-09T09:17:28Z</vt:lpwstr>
  </property>
  <property fmtid="{D5CDD505-2E9C-101B-9397-08002B2CF9AE}" pid="5" name="MSIP_Label_afd1e3ad-c799-4853-a6fa-a1843e00f4cc_Method">
    <vt:lpwstr>Privileged</vt:lpwstr>
  </property>
  <property fmtid="{D5CDD505-2E9C-101B-9397-08002B2CF9AE}" pid="6" name="MSIP_Label_afd1e3ad-c799-4853-a6fa-a1843e00f4cc_Name">
    <vt:lpwstr>French - Proprietary</vt:lpwstr>
  </property>
  <property fmtid="{D5CDD505-2E9C-101B-9397-08002B2CF9AE}" pid="7" name="MSIP_Label_afd1e3ad-c799-4853-a6fa-a1843e00f4cc_SiteId">
    <vt:lpwstr>a00de4ec-48a8-43a6-be74-e31274e2060d</vt:lpwstr>
  </property>
  <property fmtid="{D5CDD505-2E9C-101B-9397-08002B2CF9AE}" pid="8" name="MSIP_Label_afd1e3ad-c799-4853-a6fa-a1843e00f4cc_ActionId">
    <vt:lpwstr>f8f8fafc-3b17-4476-9dba-5fce44ba3fb9</vt:lpwstr>
  </property>
  <property fmtid="{D5CDD505-2E9C-101B-9397-08002B2CF9AE}" pid="9" name="MSIP_Label_afd1e3ad-c799-4853-a6fa-a1843e00f4cc_ContentBits">
    <vt:lpwstr>1</vt:lpwstr>
  </property>
</Properties>
</file>