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2.xml" ContentType="application/vnd.openxmlformats-officedocument.drawing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cnavts-my.sharepoint.com/personal/stephanie_salnot_carsat-sudest_fr/Documents/Bureau/"/>
    </mc:Choice>
  </mc:AlternateContent>
  <xr:revisionPtr revIDLastSave="6" documentId="8_{8CA195FD-2AC6-4376-8C82-79A1F20C22CE}" xr6:coauthVersionLast="46" xr6:coauthVersionMax="46" xr10:uidLastSave="{4AFE0C35-1187-437C-92D8-B7E434A5A798}"/>
  <bookViews>
    <workbookView xWindow="-108" yWindow="-108" windowWidth="23256" windowHeight="12576" activeTab="1" xr2:uid="{AA7BF5F1-BEA8-4E19-8BDF-EFC3BD9964C5}"/>
  </bookViews>
  <sheets>
    <sheet name="Suivi  Capture" sheetId="1" r:id="rId1"/>
    <sheet name="FICHE PROD AGENT " sheetId="2" r:id="rId2"/>
  </sheets>
  <externalReferences>
    <externalReference r:id="rId3"/>
  </externalReferenc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E41" i="2" l="1"/>
  <c r="AD41" i="2"/>
  <c r="AC41" i="2"/>
  <c r="AB41" i="2"/>
  <c r="AA41" i="2"/>
  <c r="Z41" i="2"/>
  <c r="Y41" i="2"/>
  <c r="X41" i="2"/>
  <c r="AF40" i="2"/>
  <c r="AF39" i="2"/>
  <c r="AF38" i="2"/>
  <c r="AF37" i="2"/>
  <c r="AF36" i="2"/>
  <c r="AF35" i="2"/>
  <c r="AF34" i="2"/>
  <c r="AF33" i="2"/>
  <c r="AF32" i="2"/>
  <c r="AF31" i="2"/>
  <c r="I31" i="2"/>
  <c r="AF30" i="2"/>
  <c r="I30" i="2"/>
  <c r="AF29" i="2"/>
  <c r="AF41" i="2" s="1"/>
  <c r="I29" i="2"/>
  <c r="I28" i="2"/>
  <c r="AH27" i="2"/>
  <c r="I27" i="2"/>
  <c r="AF26" i="2"/>
  <c r="W26" i="2"/>
  <c r="I26" i="2"/>
  <c r="I25" i="2"/>
  <c r="I24" i="2"/>
  <c r="I23" i="2"/>
  <c r="I22" i="2"/>
  <c r="I21" i="2"/>
  <c r="I20" i="2"/>
  <c r="I32" i="2" s="1"/>
  <c r="AI6" i="2" s="1"/>
  <c r="AE18" i="2"/>
  <c r="AD18" i="2"/>
  <c r="AC18" i="2"/>
  <c r="AB18" i="2"/>
  <c r="AA18" i="2"/>
  <c r="Z18" i="2"/>
  <c r="Y18" i="2"/>
  <c r="X18" i="2"/>
  <c r="AF18" i="2" s="1"/>
  <c r="H31" i="2" s="1"/>
  <c r="AE17" i="2"/>
  <c r="AD17" i="2"/>
  <c r="AC17" i="2"/>
  <c r="AB17" i="2"/>
  <c r="AA17" i="2"/>
  <c r="Z17" i="2"/>
  <c r="Y17" i="2"/>
  <c r="X17" i="2"/>
  <c r="AF17" i="2" s="1"/>
  <c r="H30" i="2" s="1"/>
  <c r="AE16" i="2"/>
  <c r="AD16" i="2"/>
  <c r="AC16" i="2"/>
  <c r="AB16" i="2"/>
  <c r="AA16" i="2"/>
  <c r="Z16" i="2"/>
  <c r="Y16" i="2"/>
  <c r="X16" i="2"/>
  <c r="AF16" i="2" s="1"/>
  <c r="H29" i="2" s="1"/>
  <c r="AE15" i="2"/>
  <c r="AD15" i="2"/>
  <c r="AC15" i="2"/>
  <c r="AB15" i="2"/>
  <c r="AA15" i="2"/>
  <c r="Z15" i="2"/>
  <c r="Y15" i="2"/>
  <c r="X15" i="2"/>
  <c r="AF15" i="2" s="1"/>
  <c r="H28" i="2" s="1"/>
  <c r="AE14" i="2"/>
  <c r="AD14" i="2"/>
  <c r="AC14" i="2"/>
  <c r="AB14" i="2"/>
  <c r="AA14" i="2"/>
  <c r="Z14" i="2"/>
  <c r="Y14" i="2"/>
  <c r="X14" i="2"/>
  <c r="AF14" i="2" s="1"/>
  <c r="H27" i="2" s="1"/>
  <c r="AE13" i="2"/>
  <c r="AD13" i="2"/>
  <c r="AC13" i="2"/>
  <c r="AB13" i="2"/>
  <c r="AA13" i="2"/>
  <c r="Z13" i="2"/>
  <c r="Y13" i="2"/>
  <c r="X13" i="2"/>
  <c r="AF13" i="2" s="1"/>
  <c r="H26" i="2" s="1"/>
  <c r="J13" i="2"/>
  <c r="J15" i="2" s="1"/>
  <c r="AI5" i="2" s="1"/>
  <c r="D13" i="2"/>
  <c r="A39" i="2" s="1"/>
  <c r="AE12" i="2"/>
  <c r="AD12" i="2"/>
  <c r="AC12" i="2"/>
  <c r="AB12" i="2"/>
  <c r="AA12" i="2"/>
  <c r="Z12" i="2"/>
  <c r="Y12" i="2"/>
  <c r="X12" i="2"/>
  <c r="AE11" i="2"/>
  <c r="AD11" i="2"/>
  <c r="AC11" i="2"/>
  <c r="AB11" i="2"/>
  <c r="AA11" i="2"/>
  <c r="Z11" i="2"/>
  <c r="Y11" i="2"/>
  <c r="X11" i="2"/>
  <c r="AE10" i="2"/>
  <c r="AD10" i="2"/>
  <c r="AC10" i="2"/>
  <c r="AB10" i="2"/>
  <c r="AA10" i="2"/>
  <c r="Z10" i="2"/>
  <c r="Y10" i="2"/>
  <c r="X10" i="2"/>
  <c r="AE9" i="2"/>
  <c r="AD9" i="2"/>
  <c r="AC9" i="2"/>
  <c r="AB9" i="2"/>
  <c r="AA9" i="2"/>
  <c r="Z9" i="2"/>
  <c r="Y9" i="2"/>
  <c r="X9" i="2"/>
  <c r="AE8" i="2"/>
  <c r="AD8" i="2"/>
  <c r="AC8" i="2"/>
  <c r="AB8" i="2"/>
  <c r="AA8" i="2"/>
  <c r="Z8" i="2"/>
  <c r="Y8" i="2"/>
  <c r="X8" i="2"/>
  <c r="AE7" i="2"/>
  <c r="AE19" i="2" s="1"/>
  <c r="AD7" i="2"/>
  <c r="AD19" i="2" s="1"/>
  <c r="AC7" i="2"/>
  <c r="AC19" i="2" s="1"/>
  <c r="AB7" i="2"/>
  <c r="AB19" i="2" s="1"/>
  <c r="AA7" i="2"/>
  <c r="AA19" i="2" s="1"/>
  <c r="Z7" i="2"/>
  <c r="Z19" i="2" s="1"/>
  <c r="Y7" i="2"/>
  <c r="Y19" i="2" s="1"/>
  <c r="X7" i="2"/>
  <c r="AH5" i="2"/>
  <c r="W4" i="2"/>
  <c r="AB4" i="2" s="1"/>
  <c r="C3" i="2"/>
  <c r="W1" i="2"/>
  <c r="L6" i="1"/>
  <c r="D6" i="1"/>
  <c r="L5" i="1"/>
  <c r="D5" i="1"/>
  <c r="Q3" i="1"/>
  <c r="AF7" i="2" l="1"/>
  <c r="AF19" i="2" s="1"/>
  <c r="AF8" i="2"/>
  <c r="H21" i="2" s="1"/>
  <c r="AF9" i="2"/>
  <c r="H22" i="2" s="1"/>
  <c r="AF10" i="2"/>
  <c r="H23" i="2" s="1"/>
  <c r="AF11" i="2"/>
  <c r="H24" i="2" s="1"/>
  <c r="AF12" i="2"/>
  <c r="H25" i="2" s="1"/>
  <c r="H20" i="2"/>
  <c r="H32" i="2" s="1"/>
  <c r="AA4" i="2"/>
  <c r="AE4" i="2"/>
  <c r="X19" i="2"/>
  <c r="Y4" i="2"/>
  <c r="AC4" i="2"/>
  <c r="Z4" i="2"/>
  <c r="AD4" i="2"/>
  <c r="X4" i="2"/>
  <c r="AF4" i="2" l="1"/>
  <c r="J14" i="2" s="1" a="1"/>
  <c r="J14" i="2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<sst xmlns="http://schemas.openxmlformats.org/spreadsheetml/2006/main" count="264" uniqueCount="92">
  <si>
    <t>MENU Général</t>
  </si>
  <si>
    <t>MENU PAGE</t>
  </si>
  <si>
    <t xml:space="preserve">Etat du stock au </t>
  </si>
  <si>
    <t>MOIS</t>
  </si>
  <si>
    <t>date d'entrée</t>
  </si>
  <si>
    <t>n°d'opex</t>
  </si>
  <si>
    <t>n°de lot</t>
  </si>
  <si>
    <t>docs</t>
  </si>
  <si>
    <t>nb de plis</t>
  </si>
  <si>
    <t>statut</t>
  </si>
  <si>
    <t>date de sortie</t>
  </si>
  <si>
    <t>Mois de sortie</t>
  </si>
  <si>
    <t>agents</t>
  </si>
  <si>
    <t>RER</t>
  </si>
  <si>
    <t>dominique</t>
  </si>
  <si>
    <t>Typologie</t>
  </si>
  <si>
    <t>Stocks</t>
  </si>
  <si>
    <t>Age du stock</t>
  </si>
  <si>
    <t>DP/PR</t>
  </si>
  <si>
    <t>RER (dont CM)</t>
  </si>
  <si>
    <t>DRL</t>
  </si>
  <si>
    <t>CRA</t>
  </si>
  <si>
    <t>RACL</t>
  </si>
  <si>
    <t>AV/VR</t>
  </si>
  <si>
    <t>DP/PR hors UE</t>
  </si>
  <si>
    <t>ASPA</t>
  </si>
  <si>
    <t>QR</t>
  </si>
  <si>
    <t>RECLA RE-RDC</t>
  </si>
  <si>
    <t>REGUL</t>
  </si>
  <si>
    <t xml:space="preserve">REC </t>
  </si>
  <si>
    <t>AP/AS</t>
  </si>
  <si>
    <t>DEMANDE D'ATTESTATION</t>
  </si>
  <si>
    <t>RIB</t>
  </si>
  <si>
    <t>OPPO</t>
  </si>
  <si>
    <t>CA</t>
  </si>
  <si>
    <t>CV</t>
  </si>
  <si>
    <t>JUSTIF DC</t>
  </si>
  <si>
    <t>MAIN LEVEE</t>
  </si>
  <si>
    <t>SUCCESSIONS</t>
  </si>
  <si>
    <t>COTISATIONS  ARRIEREES</t>
  </si>
  <si>
    <t>RECLA Pts</t>
  </si>
  <si>
    <t>VPLR</t>
  </si>
  <si>
    <t>NOM</t>
  </si>
  <si>
    <t>MENU</t>
  </si>
  <si>
    <t>DETAILS AGENT</t>
  </si>
  <si>
    <t>Agent</t>
  </si>
  <si>
    <t xml:space="preserve">CRITERES </t>
  </si>
  <si>
    <t>TEMPS/PLI/MOYENNE</t>
  </si>
  <si>
    <t xml:space="preserve">Dernière mise à jour </t>
  </si>
  <si>
    <t xml:space="preserve">Mois </t>
  </si>
  <si>
    <t>Mars</t>
  </si>
  <si>
    <t>MOIS EN CRS</t>
  </si>
  <si>
    <t>TOTAL</t>
  </si>
  <si>
    <t>TOTAL LOTS</t>
  </si>
  <si>
    <t>MOYENNE DU DEPARTEMENT</t>
  </si>
  <si>
    <t>PREPARATION</t>
  </si>
  <si>
    <t>WEBCHECK</t>
  </si>
  <si>
    <t>Année</t>
  </si>
  <si>
    <t>Nombre de lot traités webcheck par typologies prioritaires</t>
  </si>
  <si>
    <t>Janvier</t>
  </si>
  <si>
    <t>Nombre de lots préparés typologies prioritaires</t>
  </si>
  <si>
    <t>Nombre de lot traités en webcheck - moyenne générale</t>
  </si>
  <si>
    <t>Février</t>
  </si>
  <si>
    <t>Nombre de lots préparés moyenne générale</t>
  </si>
  <si>
    <t>Temps moyen par typologie prioritaires</t>
  </si>
  <si>
    <t>Temps moyen passé sur webcheck toutes typologies</t>
  </si>
  <si>
    <t>Avril</t>
  </si>
  <si>
    <t>Mai</t>
  </si>
  <si>
    <t>PRODUCTION PREPARATION DE L'AGENT</t>
  </si>
  <si>
    <t>PRODUCTION WEBCHECK DE L'AGENT</t>
  </si>
  <si>
    <t>Juin</t>
  </si>
  <si>
    <t xml:space="preserve"> Production du Mois</t>
  </si>
  <si>
    <t>Sorties webcheck Mois</t>
  </si>
  <si>
    <t>Juillet</t>
  </si>
  <si>
    <t>Nombre de lot par typologies prioritaires</t>
  </si>
  <si>
    <t>Août</t>
  </si>
  <si>
    <t>Nombre de lot traités  - moyenne générale</t>
  </si>
  <si>
    <t>Septembre</t>
  </si>
  <si>
    <t>Octobre</t>
  </si>
  <si>
    <t>Novembre</t>
  </si>
  <si>
    <t>Décembre</t>
  </si>
  <si>
    <t>Lots préparé/ typo prioritaires</t>
  </si>
  <si>
    <t xml:space="preserve">Total préparé </t>
  </si>
  <si>
    <t>Typologies prioritaires</t>
  </si>
  <si>
    <t>Total traité</t>
  </si>
  <si>
    <t>Production Webcheck en nombre de plis et temps</t>
  </si>
  <si>
    <t>Nombre de plis AGENT</t>
  </si>
  <si>
    <t>Nombre de plis DFE</t>
  </si>
  <si>
    <t>Temps AGENT</t>
  </si>
  <si>
    <t>Temps DFE</t>
  </si>
  <si>
    <t>ANNEE</t>
  </si>
  <si>
    <t>REC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</si>
</sst>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h]:mm:ss;@"/>
  </numFmts>
  <fonts count="28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u/>
      <sz val="18"/>
      <color theme="0"/>
      <name val="Calibri"/>
      <family val="2"/>
      <scheme val="minor"/>
    </font>
    <font>
      <u/>
      <sz val="24"/>
      <color theme="0"/>
      <name val="Calibri"/>
      <family val="2"/>
      <scheme val="minor"/>
    </font>
    <font>
      <sz val="14"/>
      <color theme="1"/>
      <name val="Calibri"/>
      <family val="2"/>
      <scheme val="minor"/>
    </font>
    <font>
      <i/>
      <sz val="11"/>
      <color theme="1"/>
      <name val="Calibri Light"/>
      <family val="2"/>
      <scheme val="major"/>
    </font>
    <font>
      <i/>
      <sz val="10"/>
      <color theme="1"/>
      <name val="Calibri Light"/>
      <family val="2"/>
      <scheme val="major"/>
    </font>
    <font>
      <sz val="8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i/>
      <sz val="10"/>
      <color theme="1"/>
      <name val="Calibri"/>
      <family val="2"/>
      <scheme val="minor"/>
    </font>
    <font>
      <u/>
      <sz val="16"/>
      <color theme="0"/>
      <name val="Calibri"/>
      <family val="2"/>
      <scheme val="minor"/>
    </font>
    <font>
      <sz val="16"/>
      <color theme="0"/>
      <name val="Calibri"/>
      <family val="2"/>
      <scheme val="minor"/>
    </font>
    <font>
      <sz val="8"/>
      <color theme="0"/>
      <name val="Calibri"/>
      <family val="2"/>
      <scheme val="minor"/>
    </font>
    <font>
      <sz val="10"/>
      <name val="Calibri"/>
      <family val="2"/>
      <scheme val="minor"/>
    </font>
    <font>
      <sz val="1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0"/>
      <name val="Calibri"/>
      <family val="2"/>
      <scheme val="minor"/>
    </font>
    <font>
      <sz val="10"/>
      <color theme="0"/>
      <name val="Calibri"/>
      <family val="2"/>
      <scheme val="minor"/>
    </font>
    <font>
      <b/>
      <u/>
      <sz val="10"/>
      <color theme="1"/>
      <name val="Calibri"/>
      <family val="2"/>
      <scheme val="minor"/>
    </font>
    <font>
      <b/>
      <sz val="11"/>
      <color theme="4" tint="-0.499984740745262"/>
      <name val="Calibri"/>
      <family val="2"/>
      <scheme val="minor"/>
    </font>
    <font>
      <b/>
      <sz val="12"/>
      <color theme="1"/>
      <name val="Aharoni"/>
    </font>
    <font>
      <b/>
      <sz val="9"/>
      <color theme="1"/>
      <name val="Calibri"/>
      <family val="2"/>
      <scheme val="minor"/>
    </font>
    <font>
      <b/>
      <sz val="10"/>
      <color theme="0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9"/>
      <color theme="0"/>
      <name val="Calibri"/>
      <family val="2"/>
      <scheme val="minor"/>
    </font>
    <font>
      <b/>
      <sz val="8"/>
      <name val="Calibri"/>
      <family val="2"/>
      <scheme val="minor"/>
    </font>
  </fonts>
  <fills count="22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3" tint="-0.249977111117893"/>
        <bgColor indexed="64"/>
      </patternFill>
    </fill>
    <fill>
      <patternFill patternType="solid">
        <fgColor theme="3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1" tint="0.34998626667073579"/>
        <bgColor indexed="64"/>
      </patternFill>
    </fill>
    <fill>
      <patternFill patternType="solid">
        <fgColor theme="1" tint="0.249977111117893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FF0000"/>
        <bgColor indexed="64"/>
      </patternFill>
    </fill>
  </fills>
  <borders count="5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theme="4" tint="0.39997558519241921"/>
      </right>
      <top style="thin">
        <color indexed="64"/>
      </top>
      <bottom/>
      <diagonal/>
    </border>
    <border>
      <left/>
      <right/>
      <top style="thin">
        <color theme="4" tint="0.39997558519241921"/>
      </top>
      <bottom/>
      <diagonal/>
    </border>
    <border>
      <left/>
      <right style="thin">
        <color theme="4" tint="0.39997558519241921"/>
      </right>
      <top style="thin">
        <color theme="4" tint="0.39997558519241921"/>
      </top>
      <bottom/>
      <diagonal/>
    </border>
    <border>
      <left style="thin">
        <color theme="1"/>
      </left>
      <right/>
      <top style="thin">
        <color theme="1"/>
      </top>
      <bottom style="thin">
        <color theme="1"/>
      </bottom>
      <diagonal/>
    </border>
    <border>
      <left/>
      <right/>
      <top style="thin">
        <color theme="1"/>
      </top>
      <bottom style="thin">
        <color theme="1"/>
      </bottom>
      <diagonal/>
    </border>
    <border>
      <left/>
      <right style="thin">
        <color theme="1"/>
      </right>
      <top style="thin">
        <color theme="1"/>
      </top>
      <bottom style="thin">
        <color theme="1"/>
      </bottom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 style="thin">
        <color theme="1"/>
      </left>
      <right/>
      <top style="thin">
        <color theme="1"/>
      </top>
      <bottom/>
      <diagonal/>
    </border>
    <border>
      <left/>
      <right style="thin">
        <color theme="1"/>
      </right>
      <top style="thin">
        <color theme="1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theme="1"/>
      </right>
      <top/>
      <bottom style="thin">
        <color theme="1"/>
      </bottom>
      <diagonal/>
    </border>
    <border>
      <left style="thin">
        <color theme="1"/>
      </left>
      <right style="thin">
        <color theme="1"/>
      </right>
      <top/>
      <bottom style="thin">
        <color theme="1"/>
      </bottom>
      <diagonal/>
    </border>
    <border>
      <left style="thin">
        <color theme="1"/>
      </left>
      <right/>
      <top/>
      <bottom style="thin">
        <color theme="1"/>
      </bottom>
      <diagonal/>
    </border>
    <border>
      <left style="thin">
        <color theme="1"/>
      </left>
      <right style="thin">
        <color theme="1"/>
      </right>
      <top style="thin">
        <color theme="1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theme="1"/>
      </right>
      <top/>
      <bottom/>
      <diagonal/>
    </border>
    <border>
      <left style="thin">
        <color theme="1"/>
      </left>
      <right style="thin">
        <color theme="1"/>
      </right>
      <top/>
      <bottom/>
      <diagonal/>
    </border>
    <border>
      <left style="thin">
        <color theme="1"/>
      </left>
      <right/>
      <top/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theme="1"/>
      </left>
      <right style="thin">
        <color indexed="64"/>
      </right>
      <top style="medium">
        <color theme="1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theme="1"/>
      </top>
      <bottom style="thin">
        <color indexed="64"/>
      </bottom>
      <diagonal/>
    </border>
    <border>
      <left style="thin">
        <color indexed="64"/>
      </left>
      <right/>
      <top style="medium">
        <color theme="1"/>
      </top>
      <bottom style="thin">
        <color indexed="64"/>
      </bottom>
      <diagonal/>
    </border>
    <border>
      <left style="medium">
        <color theme="1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theme="1"/>
      </right>
      <top/>
      <bottom style="thin">
        <color indexed="64"/>
      </bottom>
      <diagonal/>
    </border>
    <border>
      <left style="medium">
        <color theme="1"/>
      </left>
      <right/>
      <top/>
      <bottom/>
      <diagonal/>
    </border>
    <border>
      <left/>
      <right style="medium">
        <color theme="1"/>
      </right>
      <top/>
      <bottom/>
      <diagonal/>
    </border>
    <border>
      <left style="medium">
        <color theme="1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theme="1"/>
      </right>
      <top style="thin">
        <color indexed="64"/>
      </top>
      <bottom style="thin">
        <color indexed="64"/>
      </bottom>
      <diagonal/>
    </border>
    <border>
      <left style="medium">
        <color theme="1"/>
      </left>
      <right/>
      <top/>
      <bottom style="medium">
        <color theme="1"/>
      </bottom>
      <diagonal/>
    </border>
    <border>
      <left/>
      <right/>
      <top/>
      <bottom style="medium">
        <color theme="1"/>
      </bottom>
      <diagonal/>
    </border>
    <border>
      <left/>
      <right style="medium">
        <color theme="1"/>
      </right>
      <top/>
      <bottom style="medium">
        <color theme="1"/>
      </bottom>
      <diagonal/>
    </border>
  </borders>
  <cellStyleXfs count="1">
    <xf numFmtId="0" fontId="0" fillId="0" borderId="0"/>
  </cellStyleXfs>
  <cellXfs count="199">
    <xf numFmtId="0" fontId="0" fillId="0" borderId="0" xfId="0"/>
    <xf numFmtId="0" fontId="4" fillId="2" borderId="0" xfId="0" applyFont="1" applyFill="1" applyAlignment="1">
      <alignment horizontal="center" vertical="center"/>
    </xf>
    <xf numFmtId="0" fontId="4" fillId="3" borderId="0" xfId="0" applyFont="1" applyFill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5" fillId="4" borderId="0" xfId="0" applyFont="1" applyFill="1" applyAlignment="1">
      <alignment horizontal="center" vertical="center"/>
    </xf>
    <xf numFmtId="0" fontId="0" fillId="4" borderId="0" xfId="0" applyFill="1"/>
    <xf numFmtId="0" fontId="0" fillId="2" borderId="0" xfId="0" applyFill="1"/>
    <xf numFmtId="0" fontId="0" fillId="3" borderId="0" xfId="0" applyFill="1"/>
    <xf numFmtId="0" fontId="6" fillId="5" borderId="0" xfId="0" applyFont="1" applyFill="1" applyAlignment="1">
      <alignment horizontal="center" vertical="center" wrapText="1"/>
    </xf>
    <xf numFmtId="14" fontId="6" fillId="5" borderId="0" xfId="0" applyNumberFormat="1" applyFont="1" applyFill="1" applyAlignment="1">
      <alignment horizontal="center" vertical="center" wrapText="1"/>
    </xf>
    <xf numFmtId="0" fontId="3" fillId="6" borderId="1" xfId="0" applyFont="1" applyFill="1" applyBorder="1" applyAlignment="1">
      <alignment horizontal="center"/>
    </xf>
    <xf numFmtId="0" fontId="1" fillId="7" borderId="2" xfId="0" applyFont="1" applyFill="1" applyBorder="1" applyAlignment="1">
      <alignment horizontal="center"/>
    </xf>
    <xf numFmtId="0" fontId="1" fillId="7" borderId="3" xfId="0" applyFont="1" applyFill="1" applyBorder="1" applyAlignment="1">
      <alignment horizontal="center"/>
    </xf>
    <xf numFmtId="0" fontId="1" fillId="7" borderId="4" xfId="0" applyFont="1" applyFill="1" applyBorder="1" applyAlignment="1">
      <alignment horizontal="center"/>
    </xf>
    <xf numFmtId="0" fontId="7" fillId="4" borderId="1" xfId="0" applyFont="1" applyFill="1" applyBorder="1" applyAlignment="1">
      <alignment horizontal="center" vertical="center"/>
    </xf>
    <xf numFmtId="14" fontId="0" fillId="0" borderId="2" xfId="0" applyNumberFormat="1" applyBorder="1"/>
    <xf numFmtId="0" fontId="0" fillId="0" borderId="2" xfId="0" applyBorder="1"/>
    <xf numFmtId="0" fontId="0" fillId="0" borderId="5" xfId="0" applyBorder="1"/>
    <xf numFmtId="0" fontId="8" fillId="4" borderId="4" xfId="0" applyFont="1" applyFill="1" applyBorder="1" applyAlignment="1">
      <alignment horizontal="center" vertical="center"/>
    </xf>
    <xf numFmtId="14" fontId="0" fillId="0" borderId="0" xfId="0" applyNumberFormat="1"/>
    <xf numFmtId="0" fontId="0" fillId="0" borderId="6" xfId="0" applyBorder="1"/>
    <xf numFmtId="14" fontId="0" fillId="0" borderId="6" xfId="0" applyNumberFormat="1" applyBorder="1"/>
    <xf numFmtId="0" fontId="0" fillId="0" borderId="7" xfId="0" applyBorder="1"/>
    <xf numFmtId="0" fontId="9" fillId="8" borderId="0" xfId="0" applyFont="1" applyFill="1"/>
    <xf numFmtId="0" fontId="0" fillId="8" borderId="0" xfId="0" applyFill="1"/>
    <xf numFmtId="14" fontId="0" fillId="8" borderId="0" xfId="0" applyNumberFormat="1" applyFill="1"/>
    <xf numFmtId="0" fontId="10" fillId="2" borderId="0" xfId="0" applyFont="1" applyFill="1"/>
    <xf numFmtId="0" fontId="10" fillId="3" borderId="0" xfId="0" applyFont="1" applyFill="1"/>
    <xf numFmtId="0" fontId="10" fillId="0" borderId="0" xfId="0" applyFont="1"/>
    <xf numFmtId="0" fontId="10" fillId="4" borderId="0" xfId="0" applyFont="1" applyFill="1"/>
    <xf numFmtId="0" fontId="9" fillId="8" borderId="0" xfId="0" applyFont="1" applyFill="1" applyAlignment="1">
      <alignment wrapText="1"/>
    </xf>
    <xf numFmtId="0" fontId="11" fillId="3" borderId="0" xfId="0" applyFont="1" applyFill="1"/>
    <xf numFmtId="0" fontId="11" fillId="0" borderId="0" xfId="0" applyFont="1"/>
    <xf numFmtId="0" fontId="0" fillId="5" borderId="0" xfId="0" applyFill="1" applyAlignment="1">
      <alignment horizontal="center" vertical="center"/>
    </xf>
    <xf numFmtId="0" fontId="10" fillId="5" borderId="0" xfId="0" applyFont="1" applyFill="1" applyAlignment="1">
      <alignment vertical="center"/>
    </xf>
    <xf numFmtId="0" fontId="0" fillId="5" borderId="0" xfId="0" applyFill="1" applyAlignment="1">
      <alignment vertical="center"/>
    </xf>
    <xf numFmtId="0" fontId="0" fillId="0" borderId="0" xfId="0" applyAlignment="1">
      <alignment horizontal="center" vertical="center"/>
    </xf>
    <xf numFmtId="0" fontId="12" fillId="9" borderId="0" xfId="0" applyFont="1" applyFill="1" applyAlignment="1">
      <alignment horizontal="center" vertical="center"/>
    </xf>
    <xf numFmtId="0" fontId="5" fillId="2" borderId="0" xfId="0" applyFont="1" applyFill="1" applyAlignment="1">
      <alignment horizontal="center" vertical="center"/>
    </xf>
    <xf numFmtId="0" fontId="13" fillId="10" borderId="0" xfId="0" applyFont="1" applyFill="1" applyAlignment="1">
      <alignment horizontal="center" vertical="center" textRotation="255"/>
    </xf>
    <xf numFmtId="0" fontId="0" fillId="0" borderId="11" xfId="0" applyBorder="1" applyAlignment="1">
      <alignment horizontal="center" vertical="center"/>
    </xf>
    <xf numFmtId="0" fontId="0" fillId="5" borderId="12" xfId="0" applyFill="1" applyBorder="1" applyAlignment="1">
      <alignment horizontal="center" vertical="center"/>
    </xf>
    <xf numFmtId="0" fontId="0" fillId="5" borderId="13" xfId="0" applyFill="1" applyBorder="1" applyAlignment="1">
      <alignment horizontal="center" vertical="center"/>
    </xf>
    <xf numFmtId="0" fontId="13" fillId="0" borderId="0" xfId="0" applyFont="1" applyAlignment="1">
      <alignment horizontal="center" vertical="center" textRotation="255"/>
    </xf>
    <xf numFmtId="0" fontId="14" fillId="9" borderId="1" xfId="0" applyFont="1" applyFill="1" applyBorder="1"/>
    <xf numFmtId="164" fontId="0" fillId="0" borderId="11" xfId="0" applyNumberFormat="1" applyBorder="1"/>
    <xf numFmtId="0" fontId="0" fillId="0" borderId="11" xfId="0" applyBorder="1" applyAlignment="1">
      <alignment horizontal="center"/>
    </xf>
    <xf numFmtId="14" fontId="0" fillId="0" borderId="11" xfId="0" applyNumberFormat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2" fillId="4" borderId="14" xfId="0" applyFont="1" applyFill="1" applyBorder="1" applyAlignment="1">
      <alignment horizontal="center"/>
    </xf>
    <xf numFmtId="0" fontId="0" fillId="0" borderId="11" xfId="0" applyBorder="1"/>
    <xf numFmtId="0" fontId="0" fillId="9" borderId="0" xfId="0" applyFill="1"/>
    <xf numFmtId="0" fontId="10" fillId="5" borderId="15" xfId="0" applyFont="1" applyFill="1" applyBorder="1" applyAlignment="1">
      <alignment horizontal="center" vertical="center"/>
    </xf>
    <xf numFmtId="0" fontId="15" fillId="5" borderId="16" xfId="0" applyFont="1" applyFill="1" applyBorder="1" applyAlignment="1">
      <alignment horizontal="center" vertical="center" wrapText="1"/>
    </xf>
    <xf numFmtId="0" fontId="16" fillId="5" borderId="16" xfId="0" applyFont="1" applyFill="1" applyBorder="1" applyAlignment="1">
      <alignment horizontal="center" vertical="center" wrapText="1"/>
    </xf>
    <xf numFmtId="0" fontId="16" fillId="5" borderId="16" xfId="0" applyFont="1" applyFill="1" applyBorder="1" applyAlignment="1">
      <alignment horizontal="center" vertical="center"/>
    </xf>
    <xf numFmtId="0" fontId="3" fillId="11" borderId="17" xfId="0" applyFont="1" applyFill="1" applyBorder="1" applyAlignment="1">
      <alignment horizontal="center" vertical="center"/>
    </xf>
    <xf numFmtId="0" fontId="3" fillId="0" borderId="0" xfId="0" applyFont="1" applyAlignment="1">
      <alignment horizontal="center"/>
    </xf>
    <xf numFmtId="0" fontId="17" fillId="12" borderId="11" xfId="0" applyFont="1" applyFill="1" applyBorder="1" applyAlignment="1">
      <alignment horizontal="center" vertical="center"/>
    </xf>
    <xf numFmtId="0" fontId="18" fillId="12" borderId="11" xfId="0" applyFont="1" applyFill="1" applyBorder="1" applyAlignment="1">
      <alignment horizontal="center" vertical="center" wrapText="1"/>
    </xf>
    <xf numFmtId="0" fontId="17" fillId="5" borderId="13" xfId="0" applyFont="1" applyFill="1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19" fillId="11" borderId="12" xfId="0" applyFont="1" applyFill="1" applyBorder="1" applyAlignment="1">
      <alignment horizontal="center" vertical="center"/>
    </xf>
    <xf numFmtId="0" fontId="17" fillId="13" borderId="19" xfId="0" applyFont="1" applyFill="1" applyBorder="1" applyAlignment="1">
      <alignment horizontal="center" vertical="center"/>
    </xf>
    <xf numFmtId="0" fontId="17" fillId="13" borderId="20" xfId="0" applyFont="1" applyFill="1" applyBorder="1" applyAlignment="1">
      <alignment horizontal="center" vertical="center"/>
    </xf>
    <xf numFmtId="0" fontId="17" fillId="13" borderId="21" xfId="0" applyFont="1" applyFill="1" applyBorder="1" applyAlignment="1">
      <alignment horizontal="center" vertical="center"/>
    </xf>
    <xf numFmtId="0" fontId="17" fillId="0" borderId="0" xfId="0" applyFont="1" applyAlignment="1">
      <alignment horizontal="center" vertical="center"/>
    </xf>
    <xf numFmtId="0" fontId="10" fillId="0" borderId="0" xfId="0" applyFont="1" applyAlignment="1">
      <alignment vertical="center"/>
    </xf>
    <xf numFmtId="0" fontId="10" fillId="0" borderId="0" xfId="0" applyFont="1" applyAlignment="1">
      <alignment horizontal="center" vertical="center"/>
    </xf>
    <xf numFmtId="0" fontId="19" fillId="0" borderId="0" xfId="0" applyFont="1" applyAlignment="1">
      <alignment vertical="center"/>
    </xf>
    <xf numFmtId="0" fontId="17" fillId="12" borderId="11" xfId="0" applyFont="1" applyFill="1" applyBorder="1" applyAlignment="1">
      <alignment horizontal="center"/>
    </xf>
    <xf numFmtId="0" fontId="0" fillId="0" borderId="11" xfId="0" applyBorder="1" applyAlignment="1">
      <alignment horizontal="center"/>
    </xf>
    <xf numFmtId="0" fontId="14" fillId="9" borderId="1" xfId="0" applyFont="1" applyFill="1" applyBorder="1" applyAlignment="1">
      <alignment wrapText="1"/>
    </xf>
    <xf numFmtId="164" fontId="10" fillId="0" borderId="11" xfId="0" applyNumberFormat="1" applyFont="1" applyBorder="1" applyAlignment="1">
      <alignment vertical="center"/>
    </xf>
    <xf numFmtId="0" fontId="20" fillId="14" borderId="22" xfId="0" applyFont="1" applyFill="1" applyBorder="1" applyAlignment="1">
      <alignment horizontal="center" vertical="center"/>
    </xf>
    <xf numFmtId="0" fontId="20" fillId="14" borderId="14" xfId="0" applyFont="1" applyFill="1" applyBorder="1" applyAlignment="1">
      <alignment horizontal="center" vertical="center"/>
    </xf>
    <xf numFmtId="0" fontId="20" fillId="14" borderId="23" xfId="0" applyFont="1" applyFill="1" applyBorder="1" applyAlignment="1">
      <alignment horizontal="center" vertical="center"/>
    </xf>
    <xf numFmtId="0" fontId="20" fillId="14" borderId="24" xfId="0" applyFont="1" applyFill="1" applyBorder="1" applyAlignment="1">
      <alignment horizontal="center" vertical="center"/>
    </xf>
    <xf numFmtId="0" fontId="20" fillId="14" borderId="25" xfId="0" applyFont="1" applyFill="1" applyBorder="1" applyAlignment="1">
      <alignment horizontal="center" vertical="center"/>
    </xf>
    <xf numFmtId="0" fontId="20" fillId="0" borderId="0" xfId="0" applyFont="1" applyAlignment="1">
      <alignment horizontal="center" vertical="center"/>
    </xf>
    <xf numFmtId="0" fontId="10" fillId="5" borderId="26" xfId="0" applyFont="1" applyFill="1" applyBorder="1" applyAlignment="1">
      <alignment horizontal="center" vertical="center"/>
    </xf>
    <xf numFmtId="0" fontId="15" fillId="5" borderId="27" xfId="0" applyFont="1" applyFill="1" applyBorder="1" applyAlignment="1">
      <alignment horizontal="center" vertical="center" wrapText="1"/>
    </xf>
    <xf numFmtId="0" fontId="16" fillId="5" borderId="27" xfId="0" applyFont="1" applyFill="1" applyBorder="1" applyAlignment="1">
      <alignment horizontal="center" vertical="center" wrapText="1"/>
    </xf>
    <xf numFmtId="0" fontId="16" fillId="5" borderId="27" xfId="0" applyFont="1" applyFill="1" applyBorder="1" applyAlignment="1">
      <alignment horizontal="center" vertical="center"/>
    </xf>
    <xf numFmtId="0" fontId="3" fillId="3" borderId="28" xfId="0" applyFont="1" applyFill="1" applyBorder="1" applyAlignment="1">
      <alignment horizontal="center" vertical="center"/>
    </xf>
    <xf numFmtId="0" fontId="17" fillId="12" borderId="11" xfId="0" applyFont="1" applyFill="1" applyBorder="1" applyAlignment="1">
      <alignment horizontal="center" vertical="center"/>
    </xf>
    <xf numFmtId="0" fontId="10" fillId="14" borderId="29" xfId="0" applyFont="1" applyFill="1" applyBorder="1" applyAlignment="1">
      <alignment horizontal="right" vertical="center"/>
    </xf>
    <xf numFmtId="0" fontId="10" fillId="14" borderId="0" xfId="0" applyFont="1" applyFill="1" applyAlignment="1">
      <alignment horizontal="right" vertical="center"/>
    </xf>
    <xf numFmtId="0" fontId="10" fillId="14" borderId="30" xfId="0" applyFont="1" applyFill="1" applyBorder="1" applyAlignment="1">
      <alignment horizontal="right" vertical="center"/>
    </xf>
    <xf numFmtId="0" fontId="10" fillId="14" borderId="0" xfId="0" applyFont="1" applyFill="1" applyAlignment="1">
      <alignment horizontal="right" vertical="center"/>
    </xf>
    <xf numFmtId="0" fontId="10" fillId="14" borderId="31" xfId="0" applyFont="1" applyFill="1" applyBorder="1" applyAlignment="1">
      <alignment vertical="center"/>
    </xf>
    <xf numFmtId="0" fontId="10" fillId="9" borderId="0" xfId="0" applyFont="1" applyFill="1"/>
    <xf numFmtId="0" fontId="17" fillId="5" borderId="10" xfId="0" applyFont="1" applyFill="1" applyBorder="1" applyAlignment="1">
      <alignment horizontal="center" vertical="center"/>
    </xf>
    <xf numFmtId="0" fontId="19" fillId="3" borderId="8" xfId="0" applyFont="1" applyFill="1" applyBorder="1" applyAlignment="1">
      <alignment horizontal="center" vertical="center"/>
    </xf>
    <xf numFmtId="0" fontId="10" fillId="14" borderId="29" xfId="0" applyFont="1" applyFill="1" applyBorder="1" applyAlignment="1">
      <alignment horizontal="right" vertical="center"/>
    </xf>
    <xf numFmtId="0" fontId="10" fillId="14" borderId="32" xfId="0" applyFont="1" applyFill="1" applyBorder="1" applyAlignment="1">
      <alignment horizontal="right" vertical="center"/>
    </xf>
    <xf numFmtId="0" fontId="10" fillId="14" borderId="33" xfId="0" applyFont="1" applyFill="1" applyBorder="1" applyAlignment="1">
      <alignment horizontal="right" vertical="center"/>
    </xf>
    <xf numFmtId="0" fontId="10" fillId="14" borderId="34" xfId="0" applyFont="1" applyFill="1" applyBorder="1" applyAlignment="1">
      <alignment horizontal="right" vertical="center"/>
    </xf>
    <xf numFmtId="0" fontId="10" fillId="14" borderId="35" xfId="0" applyFont="1" applyFill="1" applyBorder="1" applyAlignment="1">
      <alignment horizontal="right" vertical="center"/>
    </xf>
    <xf numFmtId="0" fontId="10" fillId="14" borderId="34" xfId="0" applyFont="1" applyFill="1" applyBorder="1" applyAlignment="1">
      <alignment horizontal="right" vertical="center"/>
    </xf>
    <xf numFmtId="0" fontId="10" fillId="14" borderId="36" xfId="0" applyFont="1" applyFill="1" applyBorder="1" applyAlignment="1">
      <alignment vertical="center"/>
    </xf>
    <xf numFmtId="0" fontId="21" fillId="5" borderId="19" xfId="0" applyFont="1" applyFill="1" applyBorder="1" applyAlignment="1">
      <alignment horizontal="center"/>
    </xf>
    <xf numFmtId="0" fontId="21" fillId="5" borderId="20" xfId="0" applyFont="1" applyFill="1" applyBorder="1" applyAlignment="1">
      <alignment horizontal="center"/>
    </xf>
    <xf numFmtId="0" fontId="21" fillId="5" borderId="21" xfId="0" applyFont="1" applyFill="1" applyBorder="1" applyAlignment="1">
      <alignment horizontal="center"/>
    </xf>
    <xf numFmtId="0" fontId="21" fillId="0" borderId="0" xfId="0" applyFont="1" applyAlignment="1">
      <alignment horizontal="center"/>
    </xf>
    <xf numFmtId="0" fontId="11" fillId="9" borderId="0" xfId="0" applyFont="1" applyFill="1"/>
    <xf numFmtId="0" fontId="22" fillId="15" borderId="22" xfId="0" applyFont="1" applyFill="1" applyBorder="1" applyAlignment="1">
      <alignment horizontal="right"/>
    </xf>
    <xf numFmtId="0" fontId="22" fillId="15" borderId="14" xfId="0" applyFont="1" applyFill="1" applyBorder="1" applyAlignment="1">
      <alignment horizontal="right"/>
    </xf>
    <xf numFmtId="0" fontId="2" fillId="15" borderId="14" xfId="0" applyFont="1" applyFill="1" applyBorder="1" applyAlignment="1">
      <alignment horizontal="center"/>
    </xf>
    <xf numFmtId="0" fontId="2" fillId="15" borderId="23" xfId="0" applyFont="1" applyFill="1" applyBorder="1" applyAlignment="1">
      <alignment horizontal="center"/>
    </xf>
    <xf numFmtId="0" fontId="22" fillId="15" borderId="24" xfId="0" applyFont="1" applyFill="1" applyBorder="1" applyAlignment="1">
      <alignment horizontal="center"/>
    </xf>
    <xf numFmtId="0" fontId="22" fillId="15" borderId="14" xfId="0" applyFont="1" applyFill="1" applyBorder="1" applyAlignment="1">
      <alignment horizontal="center"/>
    </xf>
    <xf numFmtId="0" fontId="2" fillId="15" borderId="25" xfId="0" applyFont="1" applyFill="1" applyBorder="1" applyAlignment="1">
      <alignment horizontal="center"/>
    </xf>
    <xf numFmtId="0" fontId="2" fillId="0" borderId="0" xfId="0" applyFont="1" applyAlignment="1">
      <alignment horizontal="center"/>
    </xf>
    <xf numFmtId="0" fontId="10" fillId="0" borderId="29" xfId="0" applyFont="1" applyBorder="1"/>
    <xf numFmtId="0" fontId="10" fillId="4" borderId="4" xfId="0" applyFont="1" applyFill="1" applyBorder="1"/>
    <xf numFmtId="0" fontId="10" fillId="4" borderId="2" xfId="0" applyFont="1" applyFill="1" applyBorder="1" applyAlignment="1">
      <alignment horizontal="right" vertical="center"/>
    </xf>
    <xf numFmtId="0" fontId="10" fillId="4" borderId="37" xfId="0" applyFont="1" applyFill="1" applyBorder="1" applyAlignment="1">
      <alignment vertical="center"/>
    </xf>
    <xf numFmtId="164" fontId="10" fillId="0" borderId="11" xfId="0" applyNumberFormat="1" applyFont="1" applyBorder="1"/>
    <xf numFmtId="0" fontId="10" fillId="4" borderId="29" xfId="0" applyFont="1" applyFill="1" applyBorder="1" applyAlignment="1">
      <alignment horizontal="right"/>
    </xf>
    <xf numFmtId="0" fontId="10" fillId="4" borderId="0" xfId="0" applyFont="1" applyFill="1" applyAlignment="1">
      <alignment horizontal="right"/>
    </xf>
    <xf numFmtId="0" fontId="10" fillId="4" borderId="30" xfId="0" applyFont="1" applyFill="1" applyBorder="1"/>
    <xf numFmtId="0" fontId="10" fillId="4" borderId="0" xfId="0" applyFont="1" applyFill="1" applyAlignment="1">
      <alignment horizontal="right" vertical="center"/>
    </xf>
    <xf numFmtId="0" fontId="10" fillId="4" borderId="31" xfId="0" applyFont="1" applyFill="1" applyBorder="1" applyAlignment="1">
      <alignment vertical="center"/>
    </xf>
    <xf numFmtId="0" fontId="3" fillId="0" borderId="0" xfId="0" applyFont="1"/>
    <xf numFmtId="0" fontId="10" fillId="4" borderId="29" xfId="0" applyFont="1" applyFill="1" applyBorder="1" applyAlignment="1">
      <alignment horizontal="center" vertical="center"/>
    </xf>
    <xf numFmtId="0" fontId="10" fillId="4" borderId="0" xfId="0" applyFont="1" applyFill="1" applyAlignment="1">
      <alignment horizontal="center" vertical="center"/>
    </xf>
    <xf numFmtId="0" fontId="10" fillId="4" borderId="30" xfId="0" applyFont="1" applyFill="1" applyBorder="1" applyAlignment="1">
      <alignment horizontal="center" vertical="center"/>
    </xf>
    <xf numFmtId="164" fontId="10" fillId="0" borderId="11" xfId="0" applyNumberFormat="1" applyFont="1" applyBorder="1" applyAlignment="1">
      <alignment horizontal="center" vertical="center"/>
    </xf>
    <xf numFmtId="0" fontId="22" fillId="15" borderId="38" xfId="0" applyFont="1" applyFill="1" applyBorder="1" applyAlignment="1">
      <alignment horizontal="center"/>
    </xf>
    <xf numFmtId="0" fontId="22" fillId="15" borderId="39" xfId="0" applyFont="1" applyFill="1" applyBorder="1" applyAlignment="1">
      <alignment horizontal="center"/>
    </xf>
    <xf numFmtId="0" fontId="22" fillId="15" borderId="40" xfId="0" applyFont="1" applyFill="1" applyBorder="1" applyAlignment="1">
      <alignment horizontal="center"/>
    </xf>
    <xf numFmtId="0" fontId="22" fillId="15" borderId="8" xfId="0" applyFont="1" applyFill="1" applyBorder="1" applyAlignment="1">
      <alignment horizontal="center"/>
    </xf>
    <xf numFmtId="0" fontId="22" fillId="15" borderId="9" xfId="0" applyFont="1" applyFill="1" applyBorder="1" applyAlignment="1">
      <alignment horizontal="center"/>
    </xf>
    <xf numFmtId="0" fontId="22" fillId="15" borderId="10" xfId="0" applyFont="1" applyFill="1" applyBorder="1" applyAlignment="1">
      <alignment horizontal="center"/>
    </xf>
    <xf numFmtId="0" fontId="22" fillId="0" borderId="0" xfId="0" applyFont="1" applyAlignment="1">
      <alignment horizontal="center"/>
    </xf>
    <xf numFmtId="0" fontId="19" fillId="0" borderId="0" xfId="0" applyFont="1"/>
    <xf numFmtId="0" fontId="10" fillId="16" borderId="41" xfId="0" applyFont="1" applyFill="1" applyBorder="1" applyAlignment="1">
      <alignment horizontal="center" vertical="center"/>
    </xf>
    <xf numFmtId="0" fontId="17" fillId="16" borderId="42" xfId="0" applyFont="1" applyFill="1" applyBorder="1" applyAlignment="1">
      <alignment horizontal="center" vertical="center" wrapText="1"/>
    </xf>
    <xf numFmtId="0" fontId="17" fillId="16" borderId="43" xfId="0" applyFont="1" applyFill="1" applyBorder="1" applyAlignment="1">
      <alignment horizontal="center" vertical="center" wrapText="1"/>
    </xf>
    <xf numFmtId="0" fontId="0" fillId="0" borderId="44" xfId="0" applyBorder="1"/>
    <xf numFmtId="0" fontId="10" fillId="16" borderId="16" xfId="0" applyFont="1" applyFill="1" applyBorder="1" applyAlignment="1">
      <alignment horizontal="center" vertical="center"/>
    </xf>
    <xf numFmtId="0" fontId="23" fillId="16" borderId="16" xfId="0" applyFont="1" applyFill="1" applyBorder="1" applyAlignment="1">
      <alignment horizontal="center" vertical="center" wrapText="1"/>
    </xf>
    <xf numFmtId="0" fontId="23" fillId="0" borderId="45" xfId="0" applyFont="1" applyBorder="1" applyAlignment="1">
      <alignment horizontal="center" vertical="center" wrapText="1"/>
    </xf>
    <xf numFmtId="0" fontId="23" fillId="0" borderId="0" xfId="0" applyFont="1" applyAlignment="1">
      <alignment horizontal="center" vertical="center" wrapText="1"/>
    </xf>
    <xf numFmtId="0" fontId="24" fillId="11" borderId="13" xfId="0" applyFont="1" applyFill="1" applyBorder="1" applyAlignment="1">
      <alignment horizontal="center" vertical="center"/>
    </xf>
    <xf numFmtId="0" fontId="19" fillId="11" borderId="18" xfId="0" applyFont="1" applyFill="1" applyBorder="1" applyAlignment="1">
      <alignment horizontal="center" vertical="center"/>
    </xf>
    <xf numFmtId="0" fontId="19" fillId="3" borderId="12" xfId="0" applyFont="1" applyFill="1" applyBorder="1" applyAlignment="1">
      <alignment horizontal="center" vertical="center"/>
    </xf>
    <xf numFmtId="0" fontId="17" fillId="16" borderId="46" xfId="0" applyFont="1" applyFill="1" applyBorder="1"/>
    <xf numFmtId="0" fontId="10" fillId="17" borderId="24" xfId="0" applyFont="1" applyFill="1" applyBorder="1" applyAlignment="1">
      <alignment horizontal="center"/>
    </xf>
    <xf numFmtId="0" fontId="10" fillId="17" borderId="23" xfId="0" applyFont="1" applyFill="1" applyBorder="1" applyAlignment="1">
      <alignment horizontal="center"/>
    </xf>
    <xf numFmtId="0" fontId="10" fillId="17" borderId="47" xfId="0" applyFont="1" applyFill="1" applyBorder="1" applyAlignment="1">
      <alignment horizontal="center"/>
    </xf>
    <xf numFmtId="0" fontId="17" fillId="16" borderId="11" xfId="0" applyFont="1" applyFill="1" applyBorder="1"/>
    <xf numFmtId="0" fontId="0" fillId="0" borderId="45" xfId="0" applyBorder="1"/>
    <xf numFmtId="0" fontId="19" fillId="0" borderId="0" xfId="0" applyFont="1" applyAlignment="1">
      <alignment horizontal="center" vertical="center"/>
    </xf>
    <xf numFmtId="0" fontId="14" fillId="9" borderId="4" xfId="0" applyFont="1" applyFill="1" applyBorder="1"/>
    <xf numFmtId="164" fontId="0" fillId="0" borderId="18" xfId="0" applyNumberFormat="1" applyBorder="1"/>
    <xf numFmtId="0" fontId="14" fillId="0" borderId="0" xfId="0" applyFont="1" applyAlignment="1">
      <alignment wrapText="1"/>
    </xf>
    <xf numFmtId="0" fontId="14" fillId="0" borderId="0" xfId="0" applyFont="1"/>
    <xf numFmtId="0" fontId="24" fillId="6" borderId="46" xfId="0" applyFont="1" applyFill="1" applyBorder="1"/>
    <xf numFmtId="0" fontId="19" fillId="6" borderId="24" xfId="0" applyFont="1" applyFill="1" applyBorder="1" applyAlignment="1">
      <alignment horizontal="center"/>
    </xf>
    <xf numFmtId="0" fontId="19" fillId="6" borderId="23" xfId="0" applyFont="1" applyFill="1" applyBorder="1" applyAlignment="1">
      <alignment horizontal="center"/>
    </xf>
    <xf numFmtId="0" fontId="19" fillId="6" borderId="47" xfId="0" applyFont="1" applyFill="1" applyBorder="1" applyAlignment="1">
      <alignment horizontal="center"/>
    </xf>
    <xf numFmtId="0" fontId="24" fillId="6" borderId="11" xfId="0" applyFont="1" applyFill="1" applyBorder="1"/>
    <xf numFmtId="0" fontId="3" fillId="6" borderId="11" xfId="0" applyFont="1" applyFill="1" applyBorder="1"/>
    <xf numFmtId="0" fontId="0" fillId="4" borderId="48" xfId="0" applyFill="1" applyBorder="1"/>
    <xf numFmtId="0" fontId="0" fillId="4" borderId="49" xfId="0" applyFill="1" applyBorder="1"/>
    <xf numFmtId="0" fontId="0" fillId="4" borderId="50" xfId="0" applyFill="1" applyBorder="1"/>
    <xf numFmtId="0" fontId="2" fillId="5" borderId="0" xfId="0" applyFont="1" applyFill="1" applyAlignment="1">
      <alignment horizontal="center" vertical="center"/>
    </xf>
    <xf numFmtId="0" fontId="25" fillId="18" borderId="11" xfId="0" applyFont="1" applyFill="1" applyBorder="1" applyAlignment="1">
      <alignment horizontal="center" vertical="center"/>
    </xf>
    <xf numFmtId="0" fontId="23" fillId="18" borderId="11" xfId="0" applyFont="1" applyFill="1" applyBorder="1" applyAlignment="1">
      <alignment horizontal="center" vertical="center" wrapText="1"/>
    </xf>
    <xf numFmtId="0" fontId="26" fillId="19" borderId="11" xfId="0" applyFont="1" applyFill="1" applyBorder="1" applyAlignment="1">
      <alignment horizontal="center" vertical="center" wrapText="1"/>
    </xf>
    <xf numFmtId="0" fontId="23" fillId="18" borderId="18" xfId="0" applyFont="1" applyFill="1" applyBorder="1" applyAlignment="1">
      <alignment horizontal="center" vertical="center" wrapText="1"/>
    </xf>
    <xf numFmtId="0" fontId="26" fillId="19" borderId="18" xfId="0" applyFont="1" applyFill="1" applyBorder="1" applyAlignment="1">
      <alignment horizontal="center" vertical="center" wrapText="1"/>
    </xf>
    <xf numFmtId="0" fontId="23" fillId="18" borderId="16" xfId="0" applyFont="1" applyFill="1" applyBorder="1" applyAlignment="1">
      <alignment horizontal="center" vertical="center" wrapText="1"/>
    </xf>
    <xf numFmtId="0" fontId="26" fillId="19" borderId="16" xfId="0" applyFont="1" applyFill="1" applyBorder="1" applyAlignment="1">
      <alignment horizontal="center" vertical="center" wrapText="1"/>
    </xf>
    <xf numFmtId="0" fontId="27" fillId="18" borderId="11" xfId="0" applyFont="1" applyFill="1" applyBorder="1" applyAlignment="1">
      <alignment horizontal="left" vertical="center"/>
    </xf>
    <xf numFmtId="0" fontId="17" fillId="0" borderId="11" xfId="0" applyFont="1" applyBorder="1" applyAlignment="1">
      <alignment horizontal="center" vertical="center"/>
    </xf>
    <xf numFmtId="0" fontId="17" fillId="20" borderId="11" xfId="0" applyFont="1" applyFill="1" applyBorder="1" applyAlignment="1">
      <alignment horizontal="center" vertical="center"/>
    </xf>
    <xf numFmtId="0" fontId="20" fillId="0" borderId="11" xfId="0" applyFont="1" applyBorder="1" applyAlignment="1">
      <alignment horizontal="center" vertical="center"/>
    </xf>
    <xf numFmtId="0" fontId="20" fillId="20" borderId="11" xfId="0" applyFont="1" applyFill="1" applyBorder="1" applyAlignment="1">
      <alignment horizontal="center" vertical="center"/>
    </xf>
    <xf numFmtId="0" fontId="17" fillId="0" borderId="0" xfId="0" applyFont="1"/>
    <xf numFmtId="0" fontId="10" fillId="0" borderId="11" xfId="0" applyFont="1" applyBorder="1" applyAlignment="1">
      <alignment vertical="center"/>
    </xf>
    <xf numFmtId="0" fontId="10" fillId="20" borderId="11" xfId="0" applyFont="1" applyFill="1" applyBorder="1" applyAlignment="1">
      <alignment vertical="center"/>
    </xf>
    <xf numFmtId="0" fontId="24" fillId="0" borderId="0" xfId="0" applyFont="1"/>
    <xf numFmtId="0" fontId="27" fillId="18" borderId="11" xfId="0" applyFont="1" applyFill="1" applyBorder="1" applyAlignment="1">
      <alignment horizontal="left" vertical="center" wrapText="1"/>
    </xf>
    <xf numFmtId="0" fontId="0" fillId="20" borderId="11" xfId="0" applyFill="1" applyBorder="1"/>
    <xf numFmtId="0" fontId="21" fillId="0" borderId="11" xfId="0" applyFont="1" applyBorder="1" applyAlignment="1">
      <alignment horizontal="center"/>
    </xf>
    <xf numFmtId="0" fontId="21" fillId="20" borderId="11" xfId="0" applyFont="1" applyFill="1" applyBorder="1" applyAlignment="1">
      <alignment horizontal="center"/>
    </xf>
    <xf numFmtId="0" fontId="2" fillId="0" borderId="11" xfId="0" applyFont="1" applyBorder="1" applyAlignment="1">
      <alignment horizontal="center"/>
    </xf>
    <xf numFmtId="0" fontId="2" fillId="20" borderId="11" xfId="0" applyFont="1" applyFill="1" applyBorder="1" applyAlignment="1">
      <alignment horizontal="center"/>
    </xf>
    <xf numFmtId="0" fontId="22" fillId="0" borderId="11" xfId="0" applyFont="1" applyBorder="1" applyAlignment="1">
      <alignment horizontal="center"/>
    </xf>
    <xf numFmtId="0" fontId="22" fillId="20" borderId="11" xfId="0" applyFont="1" applyFill="1" applyBorder="1" applyAlignment="1">
      <alignment horizontal="center"/>
    </xf>
    <xf numFmtId="0" fontId="23" fillId="0" borderId="11" xfId="0" applyFont="1" applyBorder="1" applyAlignment="1">
      <alignment horizontal="center" vertical="center" wrapText="1"/>
    </xf>
    <xf numFmtId="0" fontId="23" fillId="20" borderId="11" xfId="0" applyFont="1" applyFill="1" applyBorder="1" applyAlignment="1">
      <alignment horizontal="center" vertical="center" wrapText="1"/>
    </xf>
    <xf numFmtId="0" fontId="0" fillId="10" borderId="0" xfId="0" applyFill="1"/>
    <xf numFmtId="0" fontId="0" fillId="21" borderId="18" xfId="0" applyFill="1" applyBorder="1" applyAlignment="1">
      <alignment horizontal="center" vertical="center"/>
    </xf>
    <xf numFmtId="0" fontId="0" fillId="21" borderId="11" xfId="0" applyFill="1" applyBorder="1" applyAlignment="1">
      <alignment horizontal="center" vertical="center"/>
    </xf>
  </cellXfs>
  <cellStyles count="1">
    <cellStyle name="Normal" xfId="0" builtinId="0"/>
  </cellStyles>
  <dxfs count="44">
    <dxf>
      <border outline="0">
        <top style="thin">
          <color theme="1"/>
        </top>
      </border>
    </dxf>
    <dxf>
      <border outline="0">
        <bottom style="thin">
          <color theme="1"/>
        </bottom>
      </border>
    </dxf>
    <dxf>
      <border outline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Calibri"/>
        <family val="2"/>
        <scheme val="minor"/>
      </font>
      <fill>
        <patternFill patternType="solid">
          <fgColor indexed="64"/>
          <bgColor theme="1" tint="0.49998474074526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/>
        <top style="thin">
          <color theme="1"/>
        </top>
        <bottom style="thin">
          <color theme="1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fill>
        <patternFill patternType="solid">
          <fgColor indexed="64"/>
          <bgColor theme="4" tint="0.59999389629810485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border outline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Calibri"/>
        <family val="2"/>
        <scheme val="minor"/>
      </font>
      <fill>
        <patternFill patternType="solid">
          <fgColor indexed="64"/>
          <bgColor theme="1" tint="0.49998474074526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/>
        <top style="thin">
          <color theme="1"/>
        </top>
        <bottom style="thin">
          <color theme="1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fill>
        <patternFill patternType="solid">
          <fgColor indexed="64"/>
          <bgColor theme="4" tint="0.59999389629810485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border outline="0">
        <bottom style="thin">
          <color theme="1"/>
        </bottom>
      </border>
    </dxf>
    <dxf>
      <border outline="0">
        <bottom style="thin">
          <color theme="1"/>
        </bottom>
      </border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border diagonalUp="0" diagonalDown="0" outline="0">
        <left/>
        <right style="thin">
          <color theme="4" tint="0.39997558519241921"/>
        </right>
        <top style="thin">
          <color theme="4" tint="0.39997558519241921"/>
        </top>
        <bottom/>
      </border>
    </dxf>
    <dxf>
      <numFmt numFmtId="0" formatCode="General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border diagonalUp="0" diagonalDown="0" outline="0">
        <left/>
        <right/>
        <top style="thin">
          <color theme="4" tint="0.39997558519241921"/>
        </top>
        <bottom/>
      </border>
    </dxf>
    <dxf>
      <fill>
        <patternFill patternType="none">
          <fgColor indexed="64"/>
          <bgColor auto="1"/>
        </patternFill>
      </fill>
    </dxf>
    <dxf>
      <font>
        <i/>
        <strike val="0"/>
        <outline val="0"/>
        <shadow val="0"/>
        <u val="none"/>
        <vertAlign val="baseline"/>
        <color theme="1"/>
        <name val="Calibri Light"/>
        <family val="2"/>
        <scheme val="major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3"/>
        </patternFill>
      </fill>
      <alignment horizontal="center" vertical="bottom" textRotation="0" wrapText="0" indent="0" justifyLastLine="0" shrinkToFit="0" readingOrder="0"/>
    </dxf>
    <dxf>
      <fill>
        <patternFill patternType="solid">
          <fgColor indexed="64"/>
          <bgColor theme="0" tint="-0.249977111117893"/>
        </patternFill>
      </fill>
    </dxf>
    <dxf>
      <fill>
        <patternFill patternType="solid">
          <fgColor indexed="64"/>
          <bgColor theme="0" tint="-0.249977111117893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fill>
        <patternFill patternType="solid">
          <fgColor indexed="64"/>
          <bgColor theme="0" tint="-0.249977111117893"/>
        </patternFill>
      </fill>
    </dxf>
    <dxf>
      <fill>
        <patternFill patternType="solid">
          <fgColor indexed="64"/>
          <bgColor theme="0" tint="-0.249977111117893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hyperlink" Target="#'Formulaire de saisie'!A1"/><Relationship Id="rId1" Type="http://schemas.openxmlformats.org/officeDocument/2006/relationships/hyperlink" Target="#ACCUEIL!A1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hyperlink" Target="#'PROD &#224; verifier'!A1"/><Relationship Id="rId2" Type="http://schemas.openxmlformats.org/officeDocument/2006/relationships/hyperlink" Target="#ACCUEIL!A1"/><Relationship Id="rId1" Type="http://schemas.openxmlformats.org/officeDocument/2006/relationships/hyperlink" Target="#'Suivi DFE'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60962</xdr:colOff>
      <xdr:row>8</xdr:row>
      <xdr:rowOff>56197</xdr:rowOff>
    </xdr:from>
    <xdr:to>
      <xdr:col>1</xdr:col>
      <xdr:colOff>1143000</xdr:colOff>
      <xdr:row>9</xdr:row>
      <xdr:rowOff>117697</xdr:rowOff>
    </xdr:to>
    <xdr:sp macro="[1]!janvier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25FB88F1-A34F-4529-9D1E-CBBCD9ACF8BE}"/>
            </a:ext>
          </a:extLst>
        </xdr:cNvPr>
        <xdr:cNvSpPr>
          <a:spLocks/>
        </xdr:cNvSpPr>
      </xdr:nvSpPr>
      <xdr:spPr>
        <a:xfrm>
          <a:off x="1546862" y="1770697"/>
          <a:ext cx="1082038" cy="244380"/>
        </a:xfrm>
        <a:prstGeom prst="roundRect">
          <a:avLst/>
        </a:prstGeom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JANVIER</a:t>
          </a:r>
        </a:p>
      </xdr:txBody>
    </xdr:sp>
    <xdr:clientData/>
  </xdr:twoCellAnchor>
  <xdr:twoCellAnchor>
    <xdr:from>
      <xdr:col>1</xdr:col>
      <xdr:colOff>77598</xdr:colOff>
      <xdr:row>9</xdr:row>
      <xdr:rowOff>170497</xdr:rowOff>
    </xdr:from>
    <xdr:to>
      <xdr:col>1</xdr:col>
      <xdr:colOff>1135380</xdr:colOff>
      <xdr:row>10</xdr:row>
      <xdr:rowOff>163417</xdr:rowOff>
    </xdr:to>
    <xdr:sp macro="[1]!Février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19E0FA79-D4E9-44BF-929A-5B4ED767893F}"/>
            </a:ext>
          </a:extLst>
        </xdr:cNvPr>
        <xdr:cNvSpPr>
          <a:spLocks/>
        </xdr:cNvSpPr>
      </xdr:nvSpPr>
      <xdr:spPr>
        <a:xfrm>
          <a:off x="1563498" y="2067877"/>
          <a:ext cx="1057782" cy="252000"/>
        </a:xfrm>
        <a:prstGeom prst="roundRect">
          <a:avLst/>
        </a:prstGeom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FEVRIER</a:t>
          </a:r>
        </a:p>
      </xdr:txBody>
    </xdr:sp>
    <xdr:clientData/>
  </xdr:twoCellAnchor>
  <xdr:twoCellAnchor>
    <xdr:from>
      <xdr:col>1</xdr:col>
      <xdr:colOff>69467</xdr:colOff>
      <xdr:row>11</xdr:row>
      <xdr:rowOff>18097</xdr:rowOff>
    </xdr:from>
    <xdr:to>
      <xdr:col>1</xdr:col>
      <xdr:colOff>1135380</xdr:colOff>
      <xdr:row>12</xdr:row>
      <xdr:rowOff>87217</xdr:rowOff>
    </xdr:to>
    <xdr:sp macro="[1]!Mars" textlink="">
      <xdr:nvSpPr>
        <xdr:cNvPr id="4" name="Rectangle : coins arrondis 3">
          <a:extLst>
            <a:ext uri="{FF2B5EF4-FFF2-40B4-BE49-F238E27FC236}">
              <a16:creationId xmlns:a16="http://schemas.microsoft.com/office/drawing/2014/main" id="{5B21EC23-6E85-478C-8041-3BA9B7114DD3}"/>
            </a:ext>
          </a:extLst>
        </xdr:cNvPr>
        <xdr:cNvSpPr>
          <a:spLocks/>
        </xdr:cNvSpPr>
      </xdr:nvSpPr>
      <xdr:spPr>
        <a:xfrm>
          <a:off x="1555367" y="2357437"/>
          <a:ext cx="1065913" cy="252000"/>
        </a:xfrm>
        <a:prstGeom prst="roundRect">
          <a:avLst/>
        </a:prstGeom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MARS</a:t>
          </a:r>
        </a:p>
      </xdr:txBody>
    </xdr:sp>
    <xdr:clientData/>
  </xdr:twoCellAnchor>
  <xdr:twoCellAnchor>
    <xdr:from>
      <xdr:col>1</xdr:col>
      <xdr:colOff>107058</xdr:colOff>
      <xdr:row>12</xdr:row>
      <xdr:rowOff>130492</xdr:rowOff>
    </xdr:from>
    <xdr:to>
      <xdr:col>1</xdr:col>
      <xdr:colOff>1165860</xdr:colOff>
      <xdr:row>14</xdr:row>
      <xdr:rowOff>38100</xdr:rowOff>
    </xdr:to>
    <xdr:sp macro="[1]!Avril" textlink="">
      <xdr:nvSpPr>
        <xdr:cNvPr id="5" name="Rectangle : coins arrondis 4">
          <a:extLst>
            <a:ext uri="{FF2B5EF4-FFF2-40B4-BE49-F238E27FC236}">
              <a16:creationId xmlns:a16="http://schemas.microsoft.com/office/drawing/2014/main" id="{8D6D90D2-7CDC-4121-BA28-7CA3E599906F}"/>
            </a:ext>
          </a:extLst>
        </xdr:cNvPr>
        <xdr:cNvSpPr>
          <a:spLocks/>
        </xdr:cNvSpPr>
      </xdr:nvSpPr>
      <xdr:spPr>
        <a:xfrm>
          <a:off x="1592958" y="2652712"/>
          <a:ext cx="1058802" cy="273368"/>
        </a:xfrm>
        <a:prstGeom prst="roundRect">
          <a:avLst/>
        </a:prstGeom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AVRIL</a:t>
          </a:r>
        </a:p>
      </xdr:txBody>
    </xdr:sp>
    <xdr:clientData/>
  </xdr:twoCellAnchor>
  <xdr:twoCellAnchor>
    <xdr:from>
      <xdr:col>1</xdr:col>
      <xdr:colOff>98927</xdr:colOff>
      <xdr:row>14</xdr:row>
      <xdr:rowOff>79057</xdr:rowOff>
    </xdr:from>
    <xdr:to>
      <xdr:col>1</xdr:col>
      <xdr:colOff>1158240</xdr:colOff>
      <xdr:row>15</xdr:row>
      <xdr:rowOff>148177</xdr:rowOff>
    </xdr:to>
    <xdr:sp macro="[1]!Mai" textlink="">
      <xdr:nvSpPr>
        <xdr:cNvPr id="6" name="Rectangle : coins arrondis 5">
          <a:extLst>
            <a:ext uri="{FF2B5EF4-FFF2-40B4-BE49-F238E27FC236}">
              <a16:creationId xmlns:a16="http://schemas.microsoft.com/office/drawing/2014/main" id="{C9157EB4-71B2-4EA4-A469-68D14D9436F2}"/>
            </a:ext>
          </a:extLst>
        </xdr:cNvPr>
        <xdr:cNvSpPr>
          <a:spLocks/>
        </xdr:cNvSpPr>
      </xdr:nvSpPr>
      <xdr:spPr>
        <a:xfrm>
          <a:off x="1584827" y="2967037"/>
          <a:ext cx="1059313" cy="252000"/>
        </a:xfrm>
        <a:prstGeom prst="roundRect">
          <a:avLst/>
        </a:prstGeom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MAI</a:t>
          </a:r>
        </a:p>
      </xdr:txBody>
    </xdr:sp>
    <xdr:clientData/>
  </xdr:twoCellAnchor>
  <xdr:twoCellAnchor>
    <xdr:from>
      <xdr:col>1</xdr:col>
      <xdr:colOff>96510</xdr:colOff>
      <xdr:row>16</xdr:row>
      <xdr:rowOff>12382</xdr:rowOff>
    </xdr:from>
    <xdr:to>
      <xdr:col>1</xdr:col>
      <xdr:colOff>1173480</xdr:colOff>
      <xdr:row>17</xdr:row>
      <xdr:rowOff>81502</xdr:rowOff>
    </xdr:to>
    <xdr:sp macro="[1]!Juin" textlink="">
      <xdr:nvSpPr>
        <xdr:cNvPr id="7" name="Rectangle : coins arrondis 6">
          <a:extLst>
            <a:ext uri="{FF2B5EF4-FFF2-40B4-BE49-F238E27FC236}">
              <a16:creationId xmlns:a16="http://schemas.microsoft.com/office/drawing/2014/main" id="{541A1C8C-E0D7-4A13-A4ED-BD19F2D0840A}"/>
            </a:ext>
          </a:extLst>
        </xdr:cNvPr>
        <xdr:cNvSpPr>
          <a:spLocks/>
        </xdr:cNvSpPr>
      </xdr:nvSpPr>
      <xdr:spPr>
        <a:xfrm>
          <a:off x="1582410" y="3266122"/>
          <a:ext cx="1076970" cy="252000"/>
        </a:xfrm>
        <a:prstGeom prst="roundRect">
          <a:avLst/>
        </a:prstGeom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JUIN</a:t>
          </a:r>
        </a:p>
      </xdr:txBody>
    </xdr:sp>
    <xdr:clientData/>
  </xdr:twoCellAnchor>
  <xdr:twoCellAnchor>
    <xdr:from>
      <xdr:col>1</xdr:col>
      <xdr:colOff>108585</xdr:colOff>
      <xdr:row>17</xdr:row>
      <xdr:rowOff>127635</xdr:rowOff>
    </xdr:from>
    <xdr:to>
      <xdr:col>1</xdr:col>
      <xdr:colOff>1158240</xdr:colOff>
      <xdr:row>18</xdr:row>
      <xdr:rowOff>196755</xdr:rowOff>
    </xdr:to>
    <xdr:sp macro="[1]!Juillet" textlink="">
      <xdr:nvSpPr>
        <xdr:cNvPr id="8" name="Rectangle : coins arrondis 7">
          <a:extLst>
            <a:ext uri="{FF2B5EF4-FFF2-40B4-BE49-F238E27FC236}">
              <a16:creationId xmlns:a16="http://schemas.microsoft.com/office/drawing/2014/main" id="{F7C976E7-64B2-4851-A3C2-C31CF3EDE3F1}"/>
            </a:ext>
          </a:extLst>
        </xdr:cNvPr>
        <xdr:cNvSpPr>
          <a:spLocks/>
        </xdr:cNvSpPr>
      </xdr:nvSpPr>
      <xdr:spPr>
        <a:xfrm>
          <a:off x="1594485" y="3564255"/>
          <a:ext cx="1049655" cy="252000"/>
        </a:xfrm>
        <a:prstGeom prst="roundRect">
          <a:avLst/>
        </a:prstGeom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JUILLET</a:t>
          </a:r>
        </a:p>
      </xdr:txBody>
    </xdr:sp>
    <xdr:clientData/>
  </xdr:twoCellAnchor>
  <xdr:twoCellAnchor>
    <xdr:from>
      <xdr:col>1</xdr:col>
      <xdr:colOff>99335</xdr:colOff>
      <xdr:row>18</xdr:row>
      <xdr:rowOff>243841</xdr:rowOff>
    </xdr:from>
    <xdr:to>
      <xdr:col>1</xdr:col>
      <xdr:colOff>1150620</xdr:colOff>
      <xdr:row>20</xdr:row>
      <xdr:rowOff>114301</xdr:rowOff>
    </xdr:to>
    <xdr:sp macro="[1]!Aout" textlink="">
      <xdr:nvSpPr>
        <xdr:cNvPr id="9" name="Rectangle : coins arrondis 8">
          <a:extLst>
            <a:ext uri="{FF2B5EF4-FFF2-40B4-BE49-F238E27FC236}">
              <a16:creationId xmlns:a16="http://schemas.microsoft.com/office/drawing/2014/main" id="{D755F734-9783-462B-9342-32C144F2F0AE}"/>
            </a:ext>
          </a:extLst>
        </xdr:cNvPr>
        <xdr:cNvSpPr>
          <a:spLocks/>
        </xdr:cNvSpPr>
      </xdr:nvSpPr>
      <xdr:spPr>
        <a:xfrm>
          <a:off x="1585235" y="3863341"/>
          <a:ext cx="1051285" cy="327660"/>
        </a:xfrm>
        <a:prstGeom prst="roundRect">
          <a:avLst/>
        </a:prstGeom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AOUT</a:t>
          </a:r>
        </a:p>
      </xdr:txBody>
    </xdr:sp>
    <xdr:clientData/>
  </xdr:twoCellAnchor>
  <xdr:twoCellAnchor>
    <xdr:from>
      <xdr:col>1</xdr:col>
      <xdr:colOff>103420</xdr:colOff>
      <xdr:row>20</xdr:row>
      <xdr:rowOff>173355</xdr:rowOff>
    </xdr:from>
    <xdr:to>
      <xdr:col>1</xdr:col>
      <xdr:colOff>1158240</xdr:colOff>
      <xdr:row>22</xdr:row>
      <xdr:rowOff>59595</xdr:rowOff>
    </xdr:to>
    <xdr:sp macro="[1]!Septembre" textlink="">
      <xdr:nvSpPr>
        <xdr:cNvPr id="10" name="Rectangle : coins arrondis 9">
          <a:extLst>
            <a:ext uri="{FF2B5EF4-FFF2-40B4-BE49-F238E27FC236}">
              <a16:creationId xmlns:a16="http://schemas.microsoft.com/office/drawing/2014/main" id="{78800854-59DB-4A47-943C-21A3241B0439}"/>
            </a:ext>
          </a:extLst>
        </xdr:cNvPr>
        <xdr:cNvSpPr>
          <a:spLocks/>
        </xdr:cNvSpPr>
      </xdr:nvSpPr>
      <xdr:spPr>
        <a:xfrm>
          <a:off x="1589320" y="4250055"/>
          <a:ext cx="1054820" cy="252000"/>
        </a:xfrm>
        <a:prstGeom prst="roundRect">
          <a:avLst/>
        </a:prstGeom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SEPTEMBRE</a:t>
          </a:r>
        </a:p>
      </xdr:txBody>
    </xdr:sp>
    <xdr:clientData/>
  </xdr:twoCellAnchor>
  <xdr:twoCellAnchor>
    <xdr:from>
      <xdr:col>1</xdr:col>
      <xdr:colOff>115125</xdr:colOff>
      <xdr:row>22</xdr:row>
      <xdr:rowOff>112395</xdr:rowOff>
    </xdr:from>
    <xdr:to>
      <xdr:col>1</xdr:col>
      <xdr:colOff>1150621</xdr:colOff>
      <xdr:row>23</xdr:row>
      <xdr:rowOff>181515</xdr:rowOff>
    </xdr:to>
    <xdr:sp macro="[1]!Octobre" textlink="">
      <xdr:nvSpPr>
        <xdr:cNvPr id="11" name="Rectangle : coins arrondis 10">
          <a:extLst>
            <a:ext uri="{FF2B5EF4-FFF2-40B4-BE49-F238E27FC236}">
              <a16:creationId xmlns:a16="http://schemas.microsoft.com/office/drawing/2014/main" id="{D9687617-2F0D-421C-983D-EA80C20AC21B}"/>
            </a:ext>
          </a:extLst>
        </xdr:cNvPr>
        <xdr:cNvSpPr>
          <a:spLocks/>
        </xdr:cNvSpPr>
      </xdr:nvSpPr>
      <xdr:spPr>
        <a:xfrm>
          <a:off x="1601025" y="4554855"/>
          <a:ext cx="1035496" cy="252000"/>
        </a:xfrm>
        <a:prstGeom prst="roundRect">
          <a:avLst/>
        </a:prstGeom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OCTOBRE</a:t>
          </a:r>
        </a:p>
      </xdr:txBody>
    </xdr:sp>
    <xdr:clientData/>
  </xdr:twoCellAnchor>
  <xdr:twoCellAnchor>
    <xdr:from>
      <xdr:col>1</xdr:col>
      <xdr:colOff>111590</xdr:colOff>
      <xdr:row>24</xdr:row>
      <xdr:rowOff>43815</xdr:rowOff>
    </xdr:from>
    <xdr:to>
      <xdr:col>1</xdr:col>
      <xdr:colOff>1165860</xdr:colOff>
      <xdr:row>25</xdr:row>
      <xdr:rowOff>112935</xdr:rowOff>
    </xdr:to>
    <xdr:sp macro="[1]!Novembre" textlink="">
      <xdr:nvSpPr>
        <xdr:cNvPr id="12" name="Rectangle : coins arrondis 11">
          <a:extLst>
            <a:ext uri="{FF2B5EF4-FFF2-40B4-BE49-F238E27FC236}">
              <a16:creationId xmlns:a16="http://schemas.microsoft.com/office/drawing/2014/main" id="{23587F11-2BE8-4EF0-984B-056A50EA92AC}"/>
            </a:ext>
          </a:extLst>
        </xdr:cNvPr>
        <xdr:cNvSpPr>
          <a:spLocks/>
        </xdr:cNvSpPr>
      </xdr:nvSpPr>
      <xdr:spPr>
        <a:xfrm>
          <a:off x="1597490" y="4852035"/>
          <a:ext cx="1054270" cy="252000"/>
        </a:xfrm>
        <a:prstGeom prst="roundRect">
          <a:avLst/>
        </a:prstGeom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NOVEMBRE</a:t>
          </a:r>
        </a:p>
      </xdr:txBody>
    </xdr:sp>
    <xdr:clientData/>
  </xdr:twoCellAnchor>
  <xdr:twoCellAnchor>
    <xdr:from>
      <xdr:col>1</xdr:col>
      <xdr:colOff>104244</xdr:colOff>
      <xdr:row>25</xdr:row>
      <xdr:rowOff>158115</xdr:rowOff>
    </xdr:from>
    <xdr:to>
      <xdr:col>1</xdr:col>
      <xdr:colOff>1158239</xdr:colOff>
      <xdr:row>26</xdr:row>
      <xdr:rowOff>227235</xdr:rowOff>
    </xdr:to>
    <xdr:sp macro="[1]!Décembre" textlink="">
      <xdr:nvSpPr>
        <xdr:cNvPr id="13" name="Rectangle : coins arrondis 12">
          <a:extLst>
            <a:ext uri="{FF2B5EF4-FFF2-40B4-BE49-F238E27FC236}">
              <a16:creationId xmlns:a16="http://schemas.microsoft.com/office/drawing/2014/main" id="{B16A8FFE-1F85-4AC6-BB45-3B5F18E79D80}"/>
            </a:ext>
          </a:extLst>
        </xdr:cNvPr>
        <xdr:cNvSpPr>
          <a:spLocks/>
        </xdr:cNvSpPr>
      </xdr:nvSpPr>
      <xdr:spPr>
        <a:xfrm>
          <a:off x="1590144" y="5149215"/>
          <a:ext cx="1053995" cy="252000"/>
        </a:xfrm>
        <a:prstGeom prst="roundRect">
          <a:avLst/>
        </a:prstGeom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DECEMBRE</a:t>
          </a:r>
        </a:p>
      </xdr:txBody>
    </xdr:sp>
    <xdr:clientData/>
  </xdr:twoCellAnchor>
  <xdr:twoCellAnchor>
    <xdr:from>
      <xdr:col>1</xdr:col>
      <xdr:colOff>30479</xdr:colOff>
      <xdr:row>6</xdr:row>
      <xdr:rowOff>91441</xdr:rowOff>
    </xdr:from>
    <xdr:to>
      <xdr:col>1</xdr:col>
      <xdr:colOff>1158240</xdr:colOff>
      <xdr:row>8</xdr:row>
      <xdr:rowOff>15241</xdr:rowOff>
    </xdr:to>
    <xdr:sp macro="[1]!Année" textlink="">
      <xdr:nvSpPr>
        <xdr:cNvPr id="14" name="Rectangle : coins arrondis 13">
          <a:extLst>
            <a:ext uri="{FF2B5EF4-FFF2-40B4-BE49-F238E27FC236}">
              <a16:creationId xmlns:a16="http://schemas.microsoft.com/office/drawing/2014/main" id="{E5CF21F1-ED63-4272-8FB4-D498AB03A676}"/>
            </a:ext>
          </a:extLst>
        </xdr:cNvPr>
        <xdr:cNvSpPr>
          <a:spLocks/>
        </xdr:cNvSpPr>
      </xdr:nvSpPr>
      <xdr:spPr>
        <a:xfrm>
          <a:off x="1516379" y="1440181"/>
          <a:ext cx="1127761" cy="289560"/>
        </a:xfrm>
        <a:prstGeom prst="roundRect">
          <a:avLst/>
        </a:prstGeom>
        <a:solidFill>
          <a:schemeClr val="accent1">
            <a:lumMod val="75000"/>
          </a:schemeClr>
        </a:solidFill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chemeClr val="bg1"/>
              </a:solidFill>
            </a:rPr>
            <a:t>ANNEE</a:t>
          </a:r>
        </a:p>
      </xdr:txBody>
    </xdr:sp>
    <xdr:clientData/>
  </xdr:twoCellAnchor>
  <xdr:twoCellAnchor>
    <xdr:from>
      <xdr:col>0</xdr:col>
      <xdr:colOff>152400</xdr:colOff>
      <xdr:row>10</xdr:row>
      <xdr:rowOff>30480</xdr:rowOff>
    </xdr:from>
    <xdr:to>
      <xdr:col>0</xdr:col>
      <xdr:colOff>1373993</xdr:colOff>
      <xdr:row>12</xdr:row>
      <xdr:rowOff>38100</xdr:rowOff>
    </xdr:to>
    <xdr:sp macro="" textlink="">
      <xdr:nvSpPr>
        <xdr:cNvPr id="15" name="Rectangle : coins arrondis 14">
          <a:extLst>
            <a:ext uri="{FF2B5EF4-FFF2-40B4-BE49-F238E27FC236}">
              <a16:creationId xmlns:a16="http://schemas.microsoft.com/office/drawing/2014/main" id="{36E04526-D2D2-4373-9041-D3009905841E}"/>
            </a:ext>
          </a:extLst>
        </xdr:cNvPr>
        <xdr:cNvSpPr/>
      </xdr:nvSpPr>
      <xdr:spPr>
        <a:xfrm>
          <a:off x="152400" y="2186940"/>
          <a:ext cx="1221593" cy="373380"/>
        </a:xfrm>
        <a:prstGeom prst="roundRect">
          <a:avLst/>
        </a:prstGeom>
      </xdr:spPr>
      <xdr:style>
        <a:lnRef idx="2">
          <a:schemeClr val="accent1"/>
        </a:lnRef>
        <a:fillRef idx="1">
          <a:schemeClr val="lt1"/>
        </a:fillRef>
        <a:effectRef idx="0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SUIVI DFE </a:t>
          </a:r>
        </a:p>
      </xdr:txBody>
    </xdr:sp>
    <xdr:clientData/>
  </xdr:twoCellAnchor>
  <xdr:twoCellAnchor>
    <xdr:from>
      <xdr:col>0</xdr:col>
      <xdr:colOff>160020</xdr:colOff>
      <xdr:row>12</xdr:row>
      <xdr:rowOff>106680</xdr:rowOff>
    </xdr:from>
    <xdr:to>
      <xdr:col>0</xdr:col>
      <xdr:colOff>1381613</xdr:colOff>
      <xdr:row>13</xdr:row>
      <xdr:rowOff>99060</xdr:rowOff>
    </xdr:to>
    <xdr:sp macro="" textlink="">
      <xdr:nvSpPr>
        <xdr:cNvPr id="16" name="Rectangle : coins arrondis 15">
          <a:extLst>
            <a:ext uri="{FF2B5EF4-FFF2-40B4-BE49-F238E27FC236}">
              <a16:creationId xmlns:a16="http://schemas.microsoft.com/office/drawing/2014/main" id="{E4D6BAA9-E1DC-43A2-95B5-45756D990AD0}"/>
            </a:ext>
          </a:extLst>
        </xdr:cNvPr>
        <xdr:cNvSpPr/>
      </xdr:nvSpPr>
      <xdr:spPr>
        <a:xfrm>
          <a:off x="160020" y="2628900"/>
          <a:ext cx="1221593" cy="175260"/>
        </a:xfrm>
        <a:prstGeom prst="roundRect">
          <a:avLst/>
        </a:prstGeom>
      </xdr:spPr>
      <xdr:style>
        <a:lnRef idx="2">
          <a:schemeClr val="accent1"/>
        </a:lnRef>
        <a:fillRef idx="1">
          <a:schemeClr val="lt1"/>
        </a:fillRef>
        <a:effectRef idx="0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SUIVI  HEURES</a:t>
          </a:r>
          <a:r>
            <a:rPr lang="fr-FR" sz="1000" b="1" baseline="0"/>
            <a:t> SUPP</a:t>
          </a:r>
          <a:r>
            <a:rPr lang="fr-FR" sz="1000" b="1"/>
            <a:t> </a:t>
          </a:r>
        </a:p>
      </xdr:txBody>
    </xdr:sp>
    <xdr:clientData/>
  </xdr:twoCellAnchor>
  <xdr:twoCellAnchor>
    <xdr:from>
      <xdr:col>0</xdr:col>
      <xdr:colOff>152400</xdr:colOff>
      <xdr:row>1</xdr:row>
      <xdr:rowOff>228600</xdr:rowOff>
    </xdr:from>
    <xdr:to>
      <xdr:col>0</xdr:col>
      <xdr:colOff>1371600</xdr:colOff>
      <xdr:row>2</xdr:row>
      <xdr:rowOff>358140</xdr:rowOff>
    </xdr:to>
    <xdr:sp macro="" textlink="">
      <xdr:nvSpPr>
        <xdr:cNvPr id="17" name="Rectangle : coins arrondis 16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2DC82BCD-2CEC-4C6B-A28E-31CF55C105DA}"/>
            </a:ext>
          </a:extLst>
        </xdr:cNvPr>
        <xdr:cNvSpPr/>
      </xdr:nvSpPr>
      <xdr:spPr>
        <a:xfrm>
          <a:off x="152400" y="396240"/>
          <a:ext cx="1219200" cy="365760"/>
        </a:xfrm>
        <a:prstGeom prst="roundRect">
          <a:avLst/>
        </a:prstGeom>
      </xdr:spPr>
      <xdr:style>
        <a:lnRef idx="2">
          <a:schemeClr val="accent1"/>
        </a:lnRef>
        <a:fillRef idx="1">
          <a:schemeClr val="lt1"/>
        </a:fillRef>
        <a:effectRef idx="0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ACCUEIL</a:t>
          </a:r>
        </a:p>
      </xdr:txBody>
    </xdr:sp>
    <xdr:clientData/>
  </xdr:twoCellAnchor>
  <xdr:twoCellAnchor>
    <xdr:from>
      <xdr:col>0</xdr:col>
      <xdr:colOff>160020</xdr:colOff>
      <xdr:row>13</xdr:row>
      <xdr:rowOff>175260</xdr:rowOff>
    </xdr:from>
    <xdr:to>
      <xdr:col>0</xdr:col>
      <xdr:colOff>1394459</xdr:colOff>
      <xdr:row>17</xdr:row>
      <xdr:rowOff>60960</xdr:rowOff>
    </xdr:to>
    <xdr:sp macro="" textlink="">
      <xdr:nvSpPr>
        <xdr:cNvPr id="18" name="Rectangle : coins arrondis 17">
          <a:extLst>
            <a:ext uri="{FF2B5EF4-FFF2-40B4-BE49-F238E27FC236}">
              <a16:creationId xmlns:a16="http://schemas.microsoft.com/office/drawing/2014/main" id="{785C85E8-BCF7-46A0-95EB-2649270AF567}"/>
            </a:ext>
          </a:extLst>
        </xdr:cNvPr>
        <xdr:cNvSpPr/>
      </xdr:nvSpPr>
      <xdr:spPr>
        <a:xfrm>
          <a:off x="160020" y="2880360"/>
          <a:ext cx="1234439" cy="617220"/>
        </a:xfrm>
        <a:prstGeom prst="roundRect">
          <a:avLst/>
        </a:prstGeom>
      </xdr:spPr>
      <xdr:style>
        <a:lnRef idx="2">
          <a:schemeClr val="accent1"/>
        </a:lnRef>
        <a:fillRef idx="1">
          <a:schemeClr val="lt1"/>
        </a:fillRef>
        <a:effectRef idx="0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SUIVI PROD AGENT  Webcheck et prépa </a:t>
          </a:r>
        </a:p>
      </xdr:txBody>
    </xdr:sp>
    <xdr:clientData/>
  </xdr:twoCellAnchor>
  <xdr:twoCellAnchor>
    <xdr:from>
      <xdr:col>0</xdr:col>
      <xdr:colOff>152400</xdr:colOff>
      <xdr:row>7</xdr:row>
      <xdr:rowOff>15240</xdr:rowOff>
    </xdr:from>
    <xdr:to>
      <xdr:col>0</xdr:col>
      <xdr:colOff>1379220</xdr:colOff>
      <xdr:row>9</xdr:row>
      <xdr:rowOff>228600</xdr:rowOff>
    </xdr:to>
    <xdr:sp macro="" textlink="">
      <xdr:nvSpPr>
        <xdr:cNvPr id="19" name="Rectangle : coins arrondis 18">
          <a:extLst>
            <a:ext uri="{FF2B5EF4-FFF2-40B4-BE49-F238E27FC236}">
              <a16:creationId xmlns:a16="http://schemas.microsoft.com/office/drawing/2014/main" id="{CE19A067-E377-404D-912F-405B6549051F}"/>
            </a:ext>
          </a:extLst>
        </xdr:cNvPr>
        <xdr:cNvSpPr/>
      </xdr:nvSpPr>
      <xdr:spPr>
        <a:xfrm>
          <a:off x="152400" y="1546860"/>
          <a:ext cx="1226820" cy="579120"/>
        </a:xfrm>
        <a:prstGeom prst="roundRect">
          <a:avLst/>
        </a:prstGeom>
      </xdr:spPr>
      <xdr:style>
        <a:lnRef idx="2">
          <a:schemeClr val="accent1"/>
        </a:lnRef>
        <a:fillRef idx="1">
          <a:schemeClr val="lt1"/>
        </a:fillRef>
        <a:effectRef idx="0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900" b="1"/>
            <a:t>VERIFICATION MANUELLE DES DOUBLONS PROD</a:t>
          </a:r>
        </a:p>
      </xdr:txBody>
    </xdr:sp>
    <xdr:clientData/>
  </xdr:twoCellAnchor>
  <xdr:twoCellAnchor>
    <xdr:from>
      <xdr:col>0</xdr:col>
      <xdr:colOff>152400</xdr:colOff>
      <xdr:row>3</xdr:row>
      <xdr:rowOff>0</xdr:rowOff>
    </xdr:from>
    <xdr:to>
      <xdr:col>0</xdr:col>
      <xdr:colOff>1371600</xdr:colOff>
      <xdr:row>6</xdr:row>
      <xdr:rowOff>144780</xdr:rowOff>
    </xdr:to>
    <xdr:sp macro="" textlink="">
      <xdr:nvSpPr>
        <xdr:cNvPr id="20" name="Rectangle : coins arrondis 19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A92B6C43-1AD6-478F-BF1D-2ADCD1BC4CEC}"/>
            </a:ext>
          </a:extLst>
        </xdr:cNvPr>
        <xdr:cNvSpPr/>
      </xdr:nvSpPr>
      <xdr:spPr>
        <a:xfrm>
          <a:off x="152400" y="800100"/>
          <a:ext cx="1219200" cy="693420"/>
        </a:xfrm>
        <a:prstGeom prst="roundRect">
          <a:avLst/>
        </a:prstGeom>
      </xdr:spPr>
      <xdr:style>
        <a:lnRef idx="2">
          <a:schemeClr val="accent1"/>
        </a:lnRef>
        <a:fillRef idx="1">
          <a:schemeClr val="lt1"/>
        </a:fillRef>
        <a:effectRef idx="0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900" b="1" baseline="0"/>
            <a:t>SAISIE DES COURRIERS ET STOCKS ARMOIRE ET WEBCHEK</a:t>
          </a:r>
          <a:endParaRPr lang="fr-FR" sz="900" b="1"/>
        </a:p>
      </xdr:txBody>
    </xdr:sp>
    <xdr:clientData/>
  </xdr:twoCellAnchor>
  <xdr:twoCellAnchor>
    <xdr:from>
      <xdr:col>3</xdr:col>
      <xdr:colOff>579120</xdr:colOff>
      <xdr:row>0</xdr:row>
      <xdr:rowOff>137160</xdr:rowOff>
    </xdr:from>
    <xdr:to>
      <xdr:col>12</xdr:col>
      <xdr:colOff>624840</xdr:colOff>
      <xdr:row>2</xdr:row>
      <xdr:rowOff>236220</xdr:rowOff>
    </xdr:to>
    <xdr:sp macro="" textlink="">
      <xdr:nvSpPr>
        <xdr:cNvPr id="21" name="Rectangle : coins arrondis 20">
          <a:extLst>
            <a:ext uri="{FF2B5EF4-FFF2-40B4-BE49-F238E27FC236}">
              <a16:creationId xmlns:a16="http://schemas.microsoft.com/office/drawing/2014/main" id="{996E3D68-9F91-4AB2-BFA9-0833FF0AB69F}"/>
            </a:ext>
          </a:extLst>
        </xdr:cNvPr>
        <xdr:cNvSpPr/>
      </xdr:nvSpPr>
      <xdr:spPr>
        <a:xfrm>
          <a:off x="4518660" y="137160"/>
          <a:ext cx="7612380" cy="502920"/>
        </a:xfrm>
        <a:prstGeom prst="roundRect">
          <a:avLst/>
        </a:prstGeom>
      </xdr:spPr>
      <xdr:style>
        <a:lnRef idx="2">
          <a:schemeClr val="accent1"/>
        </a:lnRef>
        <a:fillRef idx="1">
          <a:schemeClr val="lt1"/>
        </a:fillRef>
        <a:effectRef idx="0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SUIVI ACTIVITE NUMERISATION /</a:t>
          </a:r>
          <a:r>
            <a:rPr lang="fr-FR" sz="1000" b="1" baseline="0"/>
            <a:t> WEBCHECK ET PRODUCTION</a:t>
          </a:r>
          <a:endParaRPr lang="fr-FR" sz="1000" b="1"/>
        </a:p>
      </xdr:txBody>
    </xdr:sp>
    <xdr:clientData/>
  </xdr:twoCellAnchor>
  <xdr:twoCellAnchor>
    <xdr:from>
      <xdr:col>1</xdr:col>
      <xdr:colOff>30479</xdr:colOff>
      <xdr:row>2</xdr:row>
      <xdr:rowOff>15241</xdr:rowOff>
    </xdr:from>
    <xdr:to>
      <xdr:col>1</xdr:col>
      <xdr:colOff>1158240</xdr:colOff>
      <xdr:row>2</xdr:row>
      <xdr:rowOff>266700</xdr:rowOff>
    </xdr:to>
    <xdr:sp macro="" textlink="">
      <xdr:nvSpPr>
        <xdr:cNvPr id="22" name="Rectangle : coins arrondis 21">
          <a:extLst>
            <a:ext uri="{FF2B5EF4-FFF2-40B4-BE49-F238E27FC236}">
              <a16:creationId xmlns:a16="http://schemas.microsoft.com/office/drawing/2014/main" id="{713A47E2-FE7A-4B80-8AB1-CBAC5A295B0D}"/>
            </a:ext>
          </a:extLst>
        </xdr:cNvPr>
        <xdr:cNvSpPr>
          <a:spLocks/>
        </xdr:cNvSpPr>
      </xdr:nvSpPr>
      <xdr:spPr>
        <a:xfrm>
          <a:off x="1516379" y="419101"/>
          <a:ext cx="1127761" cy="251459"/>
        </a:xfrm>
        <a:prstGeom prst="roundRect">
          <a:avLst/>
        </a:prstGeom>
      </xdr:spPr>
      <xdr:style>
        <a:lnRef idx="1">
          <a:schemeClr val="accent4"/>
        </a:lnRef>
        <a:fillRef idx="2">
          <a:schemeClr val="accent4"/>
        </a:fillRef>
        <a:effectRef idx="1">
          <a:schemeClr val="accent4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IMPORT NUM</a:t>
          </a:r>
        </a:p>
      </xdr:txBody>
    </xdr:sp>
    <xdr:clientData/>
  </xdr:twoCellAnchor>
  <xdr:twoCellAnchor>
    <xdr:from>
      <xdr:col>1</xdr:col>
      <xdr:colOff>22859</xdr:colOff>
      <xdr:row>2</xdr:row>
      <xdr:rowOff>335281</xdr:rowOff>
    </xdr:from>
    <xdr:to>
      <xdr:col>1</xdr:col>
      <xdr:colOff>1150620</xdr:colOff>
      <xdr:row>4</xdr:row>
      <xdr:rowOff>68580</xdr:rowOff>
    </xdr:to>
    <xdr:sp macro="" textlink="">
      <xdr:nvSpPr>
        <xdr:cNvPr id="23" name="Rectangle : coins arrondis 22">
          <a:extLst>
            <a:ext uri="{FF2B5EF4-FFF2-40B4-BE49-F238E27FC236}">
              <a16:creationId xmlns:a16="http://schemas.microsoft.com/office/drawing/2014/main" id="{EAB7AC9C-5B58-4598-9F33-6164AF1D8A45}"/>
            </a:ext>
          </a:extLst>
        </xdr:cNvPr>
        <xdr:cNvSpPr>
          <a:spLocks/>
        </xdr:cNvSpPr>
      </xdr:nvSpPr>
      <xdr:spPr>
        <a:xfrm>
          <a:off x="1508759" y="739141"/>
          <a:ext cx="1127761" cy="312419"/>
        </a:xfrm>
        <a:prstGeom prst="roundRect">
          <a:avLst/>
        </a:prstGeom>
      </xdr:spPr>
      <xdr:style>
        <a:lnRef idx="1">
          <a:schemeClr val="accent4"/>
        </a:lnRef>
        <a:fillRef idx="2">
          <a:schemeClr val="accent4"/>
        </a:fillRef>
        <a:effectRef idx="1">
          <a:schemeClr val="accent4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IMPORT PROD</a:t>
          </a:r>
        </a:p>
      </xdr:txBody>
    </xdr:sp>
    <xdr:clientData/>
  </xdr:twoCellAnchor>
  <xdr:twoCellAnchor>
    <xdr:from>
      <xdr:col>1</xdr:col>
      <xdr:colOff>38099</xdr:colOff>
      <xdr:row>4</xdr:row>
      <xdr:rowOff>121921</xdr:rowOff>
    </xdr:from>
    <xdr:to>
      <xdr:col>1</xdr:col>
      <xdr:colOff>1165860</xdr:colOff>
      <xdr:row>6</xdr:row>
      <xdr:rowOff>22860</xdr:rowOff>
    </xdr:to>
    <xdr:sp macro="" textlink="">
      <xdr:nvSpPr>
        <xdr:cNvPr id="24" name="Rectangle : coins arrondis 23">
          <a:extLst>
            <a:ext uri="{FF2B5EF4-FFF2-40B4-BE49-F238E27FC236}">
              <a16:creationId xmlns:a16="http://schemas.microsoft.com/office/drawing/2014/main" id="{0BFB607B-4937-4EBF-B882-013F2685720B}"/>
            </a:ext>
          </a:extLst>
        </xdr:cNvPr>
        <xdr:cNvSpPr>
          <a:spLocks/>
        </xdr:cNvSpPr>
      </xdr:nvSpPr>
      <xdr:spPr>
        <a:xfrm>
          <a:off x="1523999" y="1104901"/>
          <a:ext cx="1127761" cy="266699"/>
        </a:xfrm>
        <a:prstGeom prst="roundRect">
          <a:avLst/>
        </a:prstGeom>
      </xdr:spPr>
      <xdr:style>
        <a:lnRef idx="1">
          <a:schemeClr val="accent4"/>
        </a:lnRef>
        <a:fillRef idx="2">
          <a:schemeClr val="accent4"/>
        </a:fillRef>
        <a:effectRef idx="1">
          <a:schemeClr val="accent4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VIDES</a:t>
          </a:r>
        </a:p>
      </xdr:txBody>
    </xdr:sp>
    <xdr:clientData/>
  </xdr:twoCellAnchor>
  <xdr:twoCellAnchor>
    <xdr:from>
      <xdr:col>1</xdr:col>
      <xdr:colOff>777240</xdr:colOff>
      <xdr:row>0</xdr:row>
      <xdr:rowOff>137160</xdr:rowOff>
    </xdr:from>
    <xdr:to>
      <xdr:col>10</xdr:col>
      <xdr:colOff>335280</xdr:colOff>
      <xdr:row>2</xdr:row>
      <xdr:rowOff>236220</xdr:rowOff>
    </xdr:to>
    <xdr:sp macro="" textlink="">
      <xdr:nvSpPr>
        <xdr:cNvPr id="25" name="Rectangle : coins arrondis 24">
          <a:extLst>
            <a:ext uri="{FF2B5EF4-FFF2-40B4-BE49-F238E27FC236}">
              <a16:creationId xmlns:a16="http://schemas.microsoft.com/office/drawing/2014/main" id="{E493C8C7-48FD-4F50-95FF-3F4D8B493695}"/>
            </a:ext>
          </a:extLst>
        </xdr:cNvPr>
        <xdr:cNvSpPr/>
      </xdr:nvSpPr>
      <xdr:spPr>
        <a:xfrm>
          <a:off x="2263140" y="137160"/>
          <a:ext cx="7848600" cy="502920"/>
        </a:xfrm>
        <a:prstGeom prst="roundRect">
          <a:avLst/>
        </a:prstGeom>
      </xdr:spPr>
      <xdr:style>
        <a:lnRef idx="2">
          <a:schemeClr val="accent1"/>
        </a:lnRef>
        <a:fillRef idx="1">
          <a:schemeClr val="lt1"/>
        </a:fillRef>
        <a:effectRef idx="0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SUIVI ACTIVITE NUMERISATION /</a:t>
          </a:r>
          <a:r>
            <a:rPr lang="fr-FR" sz="1000" b="1" baseline="0"/>
            <a:t> WEBCHECK ET PRODUCTION</a:t>
          </a:r>
          <a:endParaRPr lang="fr-FR" sz="1000" b="1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594360</xdr:colOff>
      <xdr:row>0</xdr:row>
      <xdr:rowOff>53340</xdr:rowOff>
    </xdr:from>
    <xdr:to>
      <xdr:col>7</xdr:col>
      <xdr:colOff>746760</xdr:colOff>
      <xdr:row>0</xdr:row>
      <xdr:rowOff>312420</xdr:rowOff>
    </xdr:to>
    <xdr:sp macro="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CEBF164C-40DD-4DF8-BCE0-8BC72B3D7302}"/>
            </a:ext>
          </a:extLst>
        </xdr:cNvPr>
        <xdr:cNvSpPr/>
      </xdr:nvSpPr>
      <xdr:spPr>
        <a:xfrm>
          <a:off x="2118360" y="53340"/>
          <a:ext cx="4069080" cy="259080"/>
        </a:xfrm>
        <a:prstGeom prst="round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b"/>
        <a:lstStyle/>
        <a:p>
          <a:pPr algn="ctr"/>
          <a:r>
            <a:rPr lang="fr-FR" sz="1100" b="0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FICHE DE PROD</a:t>
          </a:r>
          <a:r>
            <a:rPr lang="fr-FR" sz="1100" b="0" cap="none" spc="0" baseline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 INDIVIDUELLE</a:t>
          </a:r>
          <a:endParaRPr lang="fr-FR" sz="1100" b="0" cap="none" spc="0">
            <a:ln w="0"/>
            <a:solidFill>
              <a:schemeClr val="tx1"/>
            </a:solidFill>
            <a:effectLst>
              <a:outerShdw blurRad="38100" dist="19050" dir="2700000" algn="tl" rotWithShape="0">
                <a:schemeClr val="dk1">
                  <a:alpha val="40000"/>
                </a:schemeClr>
              </a:outerShdw>
            </a:effectLst>
          </a:endParaRPr>
        </a:p>
      </xdr:txBody>
    </xdr:sp>
    <xdr:clientData/>
  </xdr:twoCellAnchor>
  <xdr:twoCellAnchor>
    <xdr:from>
      <xdr:col>14</xdr:col>
      <xdr:colOff>167640</xdr:colOff>
      <xdr:row>3</xdr:row>
      <xdr:rowOff>83820</xdr:rowOff>
    </xdr:from>
    <xdr:to>
      <xdr:col>14</xdr:col>
      <xdr:colOff>1379220</xdr:colOff>
      <xdr:row>6</xdr:row>
      <xdr:rowOff>7620</xdr:rowOff>
    </xdr:to>
    <xdr:sp macro="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B395D682-E46B-4846-8E60-849ECDBF755C}"/>
            </a:ext>
          </a:extLst>
        </xdr:cNvPr>
        <xdr:cNvSpPr/>
      </xdr:nvSpPr>
      <xdr:spPr>
        <a:xfrm>
          <a:off x="11155680" y="807720"/>
          <a:ext cx="1211580" cy="403860"/>
        </a:xfrm>
        <a:prstGeom prst="roundRect">
          <a:avLst/>
        </a:prstGeom>
      </xdr:spPr>
      <xdr:style>
        <a:lnRef idx="2">
          <a:schemeClr val="accent1"/>
        </a:lnRef>
        <a:fillRef idx="1">
          <a:schemeClr val="lt1"/>
        </a:fillRef>
        <a:effectRef idx="0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SUIVI CAPTURE </a:t>
          </a:r>
        </a:p>
      </xdr:txBody>
    </xdr:sp>
    <xdr:clientData/>
  </xdr:twoCellAnchor>
  <xdr:twoCellAnchor>
    <xdr:from>
      <xdr:col>14</xdr:col>
      <xdr:colOff>160020</xdr:colOff>
      <xdr:row>9</xdr:row>
      <xdr:rowOff>129540</xdr:rowOff>
    </xdr:from>
    <xdr:to>
      <xdr:col>14</xdr:col>
      <xdr:colOff>1381613</xdr:colOff>
      <xdr:row>11</xdr:row>
      <xdr:rowOff>83820</xdr:rowOff>
    </xdr:to>
    <xdr:sp macro="" textlink="">
      <xdr:nvSpPr>
        <xdr:cNvPr id="4" name="Rectangle : coins arrondis 3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5C2F985D-3E2D-4695-99DC-8C5C563F5290}"/>
            </a:ext>
          </a:extLst>
        </xdr:cNvPr>
        <xdr:cNvSpPr/>
      </xdr:nvSpPr>
      <xdr:spPr>
        <a:xfrm>
          <a:off x="11148060" y="1744980"/>
          <a:ext cx="1221593" cy="243840"/>
        </a:xfrm>
        <a:prstGeom prst="roundRect">
          <a:avLst/>
        </a:prstGeom>
      </xdr:spPr>
      <xdr:style>
        <a:lnRef idx="2">
          <a:schemeClr val="accent1"/>
        </a:lnRef>
        <a:fillRef idx="1">
          <a:schemeClr val="lt1"/>
        </a:fillRef>
        <a:effectRef idx="0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SUIVI DFE </a:t>
          </a:r>
        </a:p>
      </xdr:txBody>
    </xdr:sp>
    <xdr:clientData/>
  </xdr:twoCellAnchor>
  <xdr:twoCellAnchor>
    <xdr:from>
      <xdr:col>14</xdr:col>
      <xdr:colOff>160020</xdr:colOff>
      <xdr:row>11</xdr:row>
      <xdr:rowOff>144780</xdr:rowOff>
    </xdr:from>
    <xdr:to>
      <xdr:col>14</xdr:col>
      <xdr:colOff>1381613</xdr:colOff>
      <xdr:row>13</xdr:row>
      <xdr:rowOff>99060</xdr:rowOff>
    </xdr:to>
    <xdr:sp macro="" textlink="">
      <xdr:nvSpPr>
        <xdr:cNvPr id="5" name="Rectangle : coins arrondis 4">
          <a:extLst>
            <a:ext uri="{FF2B5EF4-FFF2-40B4-BE49-F238E27FC236}">
              <a16:creationId xmlns:a16="http://schemas.microsoft.com/office/drawing/2014/main" id="{AA885FBC-7F34-41A0-9373-B8C1D568A44A}"/>
            </a:ext>
          </a:extLst>
        </xdr:cNvPr>
        <xdr:cNvSpPr/>
      </xdr:nvSpPr>
      <xdr:spPr>
        <a:xfrm>
          <a:off x="11148060" y="2049780"/>
          <a:ext cx="1221593" cy="335280"/>
        </a:xfrm>
        <a:prstGeom prst="roundRect">
          <a:avLst/>
        </a:prstGeom>
      </xdr:spPr>
      <xdr:style>
        <a:lnRef idx="2">
          <a:schemeClr val="accent1"/>
        </a:lnRef>
        <a:fillRef idx="1">
          <a:schemeClr val="lt1"/>
        </a:fillRef>
        <a:effectRef idx="0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SUIVI  HEURES</a:t>
          </a:r>
          <a:r>
            <a:rPr lang="fr-FR" sz="1000" b="1" baseline="0"/>
            <a:t> SUPP</a:t>
          </a:r>
          <a:r>
            <a:rPr lang="fr-FR" sz="1000" b="1"/>
            <a:t> </a:t>
          </a:r>
        </a:p>
      </xdr:txBody>
    </xdr:sp>
    <xdr:clientData/>
  </xdr:twoCellAnchor>
  <xdr:twoCellAnchor>
    <xdr:from>
      <xdr:col>14</xdr:col>
      <xdr:colOff>167640</xdr:colOff>
      <xdr:row>1</xdr:row>
      <xdr:rowOff>38100</xdr:rowOff>
    </xdr:from>
    <xdr:to>
      <xdr:col>14</xdr:col>
      <xdr:colOff>1379220</xdr:colOff>
      <xdr:row>3</xdr:row>
      <xdr:rowOff>45720</xdr:rowOff>
    </xdr:to>
    <xdr:sp macro="" textlink="">
      <xdr:nvSpPr>
        <xdr:cNvPr id="6" name="Rectangle : coins arrondis 5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51D9B05B-009C-4A0B-A50B-033585607670}"/>
            </a:ext>
          </a:extLst>
        </xdr:cNvPr>
        <xdr:cNvSpPr/>
      </xdr:nvSpPr>
      <xdr:spPr>
        <a:xfrm>
          <a:off x="11155680" y="441960"/>
          <a:ext cx="1211580" cy="327660"/>
        </a:xfrm>
        <a:prstGeom prst="roundRect">
          <a:avLst/>
        </a:prstGeom>
      </xdr:spPr>
      <xdr:style>
        <a:lnRef idx="2">
          <a:schemeClr val="accent1"/>
        </a:lnRef>
        <a:fillRef idx="1">
          <a:schemeClr val="lt1"/>
        </a:fillRef>
        <a:effectRef idx="0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ACCUEIL</a:t>
          </a:r>
        </a:p>
      </xdr:txBody>
    </xdr:sp>
    <xdr:clientData/>
  </xdr:twoCellAnchor>
  <xdr:twoCellAnchor>
    <xdr:from>
      <xdr:col>14</xdr:col>
      <xdr:colOff>160020</xdr:colOff>
      <xdr:row>14</xdr:row>
      <xdr:rowOff>30480</xdr:rowOff>
    </xdr:from>
    <xdr:to>
      <xdr:col>14</xdr:col>
      <xdr:colOff>1379219</xdr:colOff>
      <xdr:row>17</xdr:row>
      <xdr:rowOff>53340</xdr:rowOff>
    </xdr:to>
    <xdr:sp macro="" textlink="">
      <xdr:nvSpPr>
        <xdr:cNvPr id="7" name="Rectangle : coins arrondis 6">
          <a:extLst>
            <a:ext uri="{FF2B5EF4-FFF2-40B4-BE49-F238E27FC236}">
              <a16:creationId xmlns:a16="http://schemas.microsoft.com/office/drawing/2014/main" id="{29DA4244-ED43-444B-B55D-7E4D11761458}"/>
            </a:ext>
          </a:extLst>
        </xdr:cNvPr>
        <xdr:cNvSpPr/>
      </xdr:nvSpPr>
      <xdr:spPr>
        <a:xfrm>
          <a:off x="11148060" y="2453640"/>
          <a:ext cx="1219199" cy="434340"/>
        </a:xfrm>
        <a:prstGeom prst="roundRect">
          <a:avLst/>
        </a:prstGeom>
      </xdr:spPr>
      <xdr:style>
        <a:lnRef idx="2">
          <a:schemeClr val="accent1"/>
        </a:lnRef>
        <a:fillRef idx="1">
          <a:schemeClr val="lt1"/>
        </a:fillRef>
        <a:effectRef idx="0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SUIVI PROD AGENT  Webcheck et prépa </a:t>
          </a:r>
        </a:p>
      </xdr:txBody>
    </xdr:sp>
    <xdr:clientData/>
  </xdr:twoCellAnchor>
  <xdr:twoCellAnchor>
    <xdr:from>
      <xdr:col>14</xdr:col>
      <xdr:colOff>175260</xdr:colOff>
      <xdr:row>17</xdr:row>
      <xdr:rowOff>91440</xdr:rowOff>
    </xdr:from>
    <xdr:to>
      <xdr:col>14</xdr:col>
      <xdr:colOff>1379220</xdr:colOff>
      <xdr:row>19</xdr:row>
      <xdr:rowOff>137160</xdr:rowOff>
    </xdr:to>
    <xdr:sp macro="" textlink="">
      <xdr:nvSpPr>
        <xdr:cNvPr id="8" name="Rectangle : coins arrondis 7">
          <a:extLst>
            <a:ext uri="{FF2B5EF4-FFF2-40B4-BE49-F238E27FC236}">
              <a16:creationId xmlns:a16="http://schemas.microsoft.com/office/drawing/2014/main" id="{AAF27959-EFA7-49D7-9794-9657F22A4A9B}"/>
            </a:ext>
          </a:extLst>
        </xdr:cNvPr>
        <xdr:cNvSpPr/>
      </xdr:nvSpPr>
      <xdr:spPr>
        <a:xfrm>
          <a:off x="11163300" y="2926080"/>
          <a:ext cx="1203960" cy="571500"/>
        </a:xfrm>
        <a:prstGeom prst="roundRect">
          <a:avLst/>
        </a:prstGeom>
      </xdr:spPr>
      <xdr:style>
        <a:lnRef idx="2">
          <a:schemeClr val="accent1"/>
        </a:lnRef>
        <a:fillRef idx="1">
          <a:schemeClr val="lt1"/>
        </a:fillRef>
        <a:effectRef idx="0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900" b="1"/>
            <a:t>SUIVI QUALITE AGENT </a:t>
          </a:r>
        </a:p>
      </xdr:txBody>
    </xdr:sp>
    <xdr:clientData/>
  </xdr:twoCellAnchor>
  <xdr:twoCellAnchor>
    <xdr:from>
      <xdr:col>14</xdr:col>
      <xdr:colOff>152400</xdr:colOff>
      <xdr:row>6</xdr:row>
      <xdr:rowOff>38100</xdr:rowOff>
    </xdr:from>
    <xdr:to>
      <xdr:col>14</xdr:col>
      <xdr:colOff>1386840</xdr:colOff>
      <xdr:row>9</xdr:row>
      <xdr:rowOff>76200</xdr:rowOff>
    </xdr:to>
    <xdr:sp macro="" textlink="">
      <xdr:nvSpPr>
        <xdr:cNvPr id="9" name="Rectangle : coins arrondis 8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97339B65-8BC3-41BE-8866-49335157FFF9}"/>
            </a:ext>
          </a:extLst>
        </xdr:cNvPr>
        <xdr:cNvSpPr/>
      </xdr:nvSpPr>
      <xdr:spPr>
        <a:xfrm>
          <a:off x="11140440" y="1242060"/>
          <a:ext cx="1234440" cy="449580"/>
        </a:xfrm>
        <a:prstGeom prst="roundRect">
          <a:avLst/>
        </a:prstGeom>
      </xdr:spPr>
      <xdr:style>
        <a:lnRef idx="2">
          <a:schemeClr val="accent1"/>
        </a:lnRef>
        <a:fillRef idx="1">
          <a:schemeClr val="lt1"/>
        </a:fillRef>
        <a:effectRef idx="0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VERIFICATION MANUELLE DES DOUBLONS PROD</a:t>
          </a:r>
        </a:p>
      </xdr:txBody>
    </xdr:sp>
    <xdr:clientData/>
  </xdr:twoCellAnchor>
  <xdr:twoCellAnchor>
    <xdr:from>
      <xdr:col>13</xdr:col>
      <xdr:colOff>68580</xdr:colOff>
      <xdr:row>6</xdr:row>
      <xdr:rowOff>62866</xdr:rowOff>
    </xdr:from>
    <xdr:to>
      <xdr:col>13</xdr:col>
      <xdr:colOff>1250158</xdr:colOff>
      <xdr:row>10</xdr:row>
      <xdr:rowOff>5716</xdr:rowOff>
    </xdr:to>
    <xdr:sp macro="" textlink="">
      <xdr:nvSpPr>
        <xdr:cNvPr id="10" name="Rectangle : coins arrondis 9">
          <a:extLst>
            <a:ext uri="{FF2B5EF4-FFF2-40B4-BE49-F238E27FC236}">
              <a16:creationId xmlns:a16="http://schemas.microsoft.com/office/drawing/2014/main" id="{DF270302-E0BE-49AF-B69E-288B5C355F09}"/>
            </a:ext>
          </a:extLst>
        </xdr:cNvPr>
        <xdr:cNvSpPr/>
      </xdr:nvSpPr>
      <xdr:spPr>
        <a:xfrm>
          <a:off x="9753600" y="1266826"/>
          <a:ext cx="1181578" cy="491490"/>
        </a:xfrm>
        <a:prstGeom prst="roundRect">
          <a:avLst/>
        </a:prstGeom>
      </xdr:spPr>
      <xdr:style>
        <a:lnRef idx="1">
          <a:schemeClr val="accent4"/>
        </a:lnRef>
        <a:fillRef idx="2">
          <a:schemeClr val="accent4"/>
        </a:fillRef>
        <a:effectRef idx="1">
          <a:schemeClr val="accent4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050" b="0" cap="none" spc="0">
              <a:ln w="0"/>
              <a:solidFill>
                <a:schemeClr val="accent1"/>
              </a:solidFill>
              <a:effectLst>
                <a:outerShdw blurRad="38100" dist="25400" dir="5400000" algn="ctr" rotWithShape="0">
                  <a:srgbClr val="6E747A">
                    <a:alpha val="43000"/>
                  </a:srgbClr>
                </a:outerShdw>
              </a:effectLst>
            </a:rPr>
            <a:t>DETAILS</a:t>
          </a:r>
          <a:r>
            <a:rPr lang="fr-FR" sz="1050" b="0" cap="none" spc="0" baseline="0">
              <a:ln w="0"/>
              <a:solidFill>
                <a:schemeClr val="accent1"/>
              </a:solidFill>
              <a:effectLst>
                <a:outerShdw blurRad="38100" dist="25400" dir="5400000" algn="ctr" rotWithShape="0">
                  <a:srgbClr val="6E747A">
                    <a:alpha val="43000"/>
                  </a:srgbClr>
                </a:outerShdw>
              </a:effectLst>
            </a:rPr>
            <a:t> AGENTS</a:t>
          </a:r>
          <a:endParaRPr lang="fr-FR" sz="1050" b="0" cap="none" spc="0">
            <a:ln w="0"/>
            <a:solidFill>
              <a:schemeClr val="accent1"/>
            </a:solidFill>
            <a:effectLst>
              <a:outerShdw blurRad="38100" dist="25400" dir="5400000" algn="ctr" rotWithShape="0">
                <a:srgbClr val="6E747A">
                  <a:alpha val="43000"/>
                </a:srgbClr>
              </a:outerShdw>
            </a:effectLst>
          </a:endParaRPr>
        </a:p>
      </xdr:txBody>
    </xdr:sp>
    <xdr:clientData/>
  </xdr:twoCellAnchor>
  <xdr:twoCellAnchor>
    <xdr:from>
      <xdr:col>13</xdr:col>
      <xdr:colOff>57150</xdr:colOff>
      <xdr:row>1</xdr:row>
      <xdr:rowOff>91440</xdr:rowOff>
    </xdr:from>
    <xdr:to>
      <xdr:col>13</xdr:col>
      <xdr:colOff>1257299</xdr:colOff>
      <xdr:row>5</xdr:row>
      <xdr:rowOff>118110</xdr:rowOff>
    </xdr:to>
    <xdr:sp macro="" textlink="">
      <xdr:nvSpPr>
        <xdr:cNvPr id="11" name="Rectangle : coins arrondis 10">
          <a:extLst>
            <a:ext uri="{FF2B5EF4-FFF2-40B4-BE49-F238E27FC236}">
              <a16:creationId xmlns:a16="http://schemas.microsoft.com/office/drawing/2014/main" id="{7D958B12-2227-497E-8371-91A3631B37A1}"/>
            </a:ext>
          </a:extLst>
        </xdr:cNvPr>
        <xdr:cNvSpPr/>
      </xdr:nvSpPr>
      <xdr:spPr>
        <a:xfrm>
          <a:off x="9742170" y="495300"/>
          <a:ext cx="1200149" cy="689610"/>
        </a:xfrm>
        <a:prstGeom prst="roundRect">
          <a:avLst/>
        </a:prstGeom>
      </xdr:spPr>
      <xdr:style>
        <a:lnRef idx="1">
          <a:schemeClr val="accent4"/>
        </a:lnRef>
        <a:fillRef idx="2">
          <a:schemeClr val="accent4"/>
        </a:fillRef>
        <a:effectRef idx="1">
          <a:schemeClr val="accent4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000" b="0" cap="none" spc="0">
              <a:ln w="0"/>
              <a:solidFill>
                <a:schemeClr val="accent1"/>
              </a:solidFill>
              <a:effectLst>
                <a:outerShdw blurRad="38100" dist="25400" dir="5400000" algn="ctr" rotWithShape="0">
                  <a:srgbClr val="6E747A">
                    <a:alpha val="43000"/>
                  </a:srgbClr>
                </a:outerShdw>
              </a:effectLst>
            </a:rPr>
            <a:t>COPIER ZONE POUR</a:t>
          </a:r>
          <a:r>
            <a:rPr lang="fr-FR" sz="1000" b="0" cap="none" spc="0" baseline="0">
              <a:ln w="0"/>
              <a:solidFill>
                <a:schemeClr val="accent1"/>
              </a:solidFill>
              <a:effectLst>
                <a:outerShdw blurRad="38100" dist="25400" dir="5400000" algn="ctr" rotWithShape="0">
                  <a:srgbClr val="6E747A">
                    <a:alpha val="43000"/>
                  </a:srgbClr>
                </a:outerShdw>
              </a:effectLst>
            </a:rPr>
            <a:t> MAIL</a:t>
          </a:r>
          <a:endParaRPr lang="fr-FR" sz="1000" b="0" cap="none" spc="0">
            <a:ln w="0"/>
            <a:solidFill>
              <a:schemeClr val="accent1"/>
            </a:solidFill>
            <a:effectLst>
              <a:outerShdw blurRad="38100" dist="25400" dir="5400000" algn="ctr" rotWithShape="0">
                <a:srgbClr val="6E747A">
                  <a:alpha val="43000"/>
                </a:srgbClr>
              </a:outerShdw>
            </a:effectLst>
          </a:endParaRPr>
        </a:p>
      </xdr:txBody>
    </xdr:sp>
    <xdr:clientData/>
  </xdr:twoCellAnchor>
  <xdr:twoCellAnchor>
    <xdr:from>
      <xdr:col>23</xdr:col>
      <xdr:colOff>15240</xdr:colOff>
      <xdr:row>0</xdr:row>
      <xdr:rowOff>22860</xdr:rowOff>
    </xdr:from>
    <xdr:to>
      <xdr:col>30</xdr:col>
      <xdr:colOff>22860</xdr:colOff>
      <xdr:row>0</xdr:row>
      <xdr:rowOff>388620</xdr:rowOff>
    </xdr:to>
    <xdr:sp macro="" textlink="">
      <xdr:nvSpPr>
        <xdr:cNvPr id="12" name="Rectangle : coins arrondis 11">
          <a:extLst>
            <a:ext uri="{FF2B5EF4-FFF2-40B4-BE49-F238E27FC236}">
              <a16:creationId xmlns:a16="http://schemas.microsoft.com/office/drawing/2014/main" id="{B82BA576-9602-4672-AA65-7C39812EA2EB}"/>
            </a:ext>
          </a:extLst>
        </xdr:cNvPr>
        <xdr:cNvSpPr/>
      </xdr:nvSpPr>
      <xdr:spPr>
        <a:xfrm>
          <a:off x="18813780" y="22860"/>
          <a:ext cx="4335780" cy="365760"/>
        </a:xfrm>
        <a:prstGeom prst="roundRect">
          <a:avLst/>
        </a:prstGeom>
      </xdr:spPr>
      <xdr:style>
        <a:lnRef idx="1">
          <a:schemeClr val="dk1"/>
        </a:lnRef>
        <a:fillRef idx="3">
          <a:schemeClr val="dk1"/>
        </a:fillRef>
        <a:effectRef idx="2">
          <a:schemeClr val="dk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PROD WEBCHECK PAR TYPOLOGIES PRIORITAIRES</a:t>
          </a:r>
        </a:p>
      </xdr:txBody>
    </xdr:sp>
    <xdr:clientData/>
  </xdr:twoCellAnchor>
  <xdr:twoCellAnchor>
    <xdr:from>
      <xdr:col>23</xdr:col>
      <xdr:colOff>121920</xdr:colOff>
      <xdr:row>20</xdr:row>
      <xdr:rowOff>30480</xdr:rowOff>
    </xdr:from>
    <xdr:to>
      <xdr:col>30</xdr:col>
      <xdr:colOff>129540</xdr:colOff>
      <xdr:row>22</xdr:row>
      <xdr:rowOff>91440</xdr:rowOff>
    </xdr:to>
    <xdr:sp macro="" textlink="">
      <xdr:nvSpPr>
        <xdr:cNvPr id="13" name="Rectangle : coins arrondis 12">
          <a:extLst>
            <a:ext uri="{FF2B5EF4-FFF2-40B4-BE49-F238E27FC236}">
              <a16:creationId xmlns:a16="http://schemas.microsoft.com/office/drawing/2014/main" id="{444D6FCA-0222-4F09-8B2B-F393132D776F}"/>
            </a:ext>
          </a:extLst>
        </xdr:cNvPr>
        <xdr:cNvSpPr/>
      </xdr:nvSpPr>
      <xdr:spPr>
        <a:xfrm>
          <a:off x="18920460" y="3543300"/>
          <a:ext cx="4335780" cy="365760"/>
        </a:xfrm>
        <a:prstGeom prst="roundRect">
          <a:avLst/>
        </a:prstGeom>
      </xdr:spPr>
      <xdr:style>
        <a:lnRef idx="1">
          <a:schemeClr val="dk1"/>
        </a:lnRef>
        <a:fillRef idx="3">
          <a:schemeClr val="dk1"/>
        </a:fillRef>
        <a:effectRef idx="2">
          <a:schemeClr val="dk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PROD WEBCHECK : NOMBRE</a:t>
          </a:r>
          <a:r>
            <a:rPr lang="fr-FR" sz="1000" b="1" baseline="0"/>
            <a:t> DE PLIS PRIORITAIRES TRAITES</a:t>
          </a:r>
          <a:endParaRPr lang="fr-FR" sz="1000" b="1"/>
        </a:p>
      </xdr:txBody>
    </xdr:sp>
    <xdr:clientData/>
  </xdr:twoCellAnchor>
  <xdr:twoCellAnchor>
    <xdr:from>
      <xdr:col>33</xdr:col>
      <xdr:colOff>38100</xdr:colOff>
      <xdr:row>0</xdr:row>
      <xdr:rowOff>45720</xdr:rowOff>
    </xdr:from>
    <xdr:to>
      <xdr:col>34</xdr:col>
      <xdr:colOff>571500</xdr:colOff>
      <xdr:row>1</xdr:row>
      <xdr:rowOff>7620</xdr:rowOff>
    </xdr:to>
    <xdr:sp macro="" textlink="">
      <xdr:nvSpPr>
        <xdr:cNvPr id="14" name="Rectangle : coins arrondis 13">
          <a:extLst>
            <a:ext uri="{FF2B5EF4-FFF2-40B4-BE49-F238E27FC236}">
              <a16:creationId xmlns:a16="http://schemas.microsoft.com/office/drawing/2014/main" id="{1595C37E-65B9-46D6-99F6-D4B3DB5F9B5A}"/>
            </a:ext>
          </a:extLst>
        </xdr:cNvPr>
        <xdr:cNvSpPr/>
      </xdr:nvSpPr>
      <xdr:spPr>
        <a:xfrm>
          <a:off x="24452580" y="45720"/>
          <a:ext cx="1112520" cy="365760"/>
        </a:xfrm>
        <a:prstGeom prst="roundRect">
          <a:avLst/>
        </a:prstGeom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TOTAL PROD</a:t>
          </a:r>
        </a:p>
      </xdr:txBody>
    </xdr:sp>
    <xdr:clientData/>
  </xdr:twoCellAnchor>
  <xdr:twoCellAnchor>
    <xdr:from>
      <xdr:col>33</xdr:col>
      <xdr:colOff>53340</xdr:colOff>
      <xdr:row>20</xdr:row>
      <xdr:rowOff>30480</xdr:rowOff>
    </xdr:from>
    <xdr:to>
      <xdr:col>34</xdr:col>
      <xdr:colOff>586740</xdr:colOff>
      <xdr:row>22</xdr:row>
      <xdr:rowOff>91440</xdr:rowOff>
    </xdr:to>
    <xdr:sp macro="" textlink="">
      <xdr:nvSpPr>
        <xdr:cNvPr id="15" name="Rectangle : coins arrondis 14">
          <a:extLst>
            <a:ext uri="{FF2B5EF4-FFF2-40B4-BE49-F238E27FC236}">
              <a16:creationId xmlns:a16="http://schemas.microsoft.com/office/drawing/2014/main" id="{BC5B89E3-3D74-4A54-93D7-FB2D8231CD51}"/>
            </a:ext>
          </a:extLst>
        </xdr:cNvPr>
        <xdr:cNvSpPr/>
      </xdr:nvSpPr>
      <xdr:spPr>
        <a:xfrm>
          <a:off x="24467820" y="3543300"/>
          <a:ext cx="1112520" cy="365760"/>
        </a:xfrm>
        <a:prstGeom prst="roundRect">
          <a:avLst/>
        </a:prstGeom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TOTAL PROD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cnavts.sharepoint.com/teams/OUTILS2022DESUIVI/Documents%20partages/dossier%20encadrement/suivi%202022%201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Formulaire de saisie"/>
      <sheetName val="Arrivée courrier "/>
      <sheetName val="Stock armoire"/>
      <sheetName val="Stock prénum"/>
      <sheetName val="Suivi  Capture"/>
      <sheetName val="FICHE PROD AGENT "/>
      <sheetName val="PROD Wck à verifier"/>
      <sheetName val="Stat webcheck"/>
      <sheetName val="prod prepa"/>
      <sheetName val="Suivi DFE"/>
      <sheetName val="SUIVI DFE HS"/>
      <sheetName val="Liste"/>
      <sheetName val="Calendrier 2022"/>
    </sheetNames>
    <definedNames>
      <definedName name="Année"/>
      <definedName name="Aout"/>
      <definedName name="Avril"/>
      <definedName name="Décembre"/>
      <definedName name="Février"/>
      <definedName name="janvier"/>
      <definedName name="Juillet"/>
      <definedName name="Juin"/>
      <definedName name="Mai"/>
      <definedName name="Mars"/>
      <definedName name="Novembre"/>
      <definedName name="Octobre"/>
      <definedName name="Septembre"/>
    </definedNames>
    <sheetDataSet>
      <sheetData sheetId="0"/>
      <sheetData sheetId="1"/>
      <sheetData sheetId="2"/>
      <sheetData sheetId="3"/>
      <sheetData sheetId="4"/>
      <sheetData sheetId="5">
        <row r="4">
          <cell r="H4" t="str">
            <v>docs</v>
          </cell>
          <cell r="L4" t="str">
            <v>Mois de sortie</v>
          </cell>
          <cell r="M4" t="str">
            <v>agents</v>
          </cell>
        </row>
        <row r="5">
          <cell r="H5" t="str">
            <v>RER</v>
          </cell>
          <cell r="L5" t="str">
            <v>mars</v>
          </cell>
          <cell r="M5" t="str">
            <v>dominique</v>
          </cell>
        </row>
        <row r="6">
          <cell r="H6" t="str">
            <v>DP/PR</v>
          </cell>
          <cell r="L6" t="str">
            <v>mars</v>
          </cell>
          <cell r="M6" t="str">
            <v>dominique</v>
          </cell>
        </row>
      </sheetData>
      <sheetData sheetId="6"/>
      <sheetData sheetId="7"/>
      <sheetData sheetId="8"/>
      <sheetData sheetId="9"/>
      <sheetData sheetId="10"/>
      <sheetData sheetId="11"/>
      <sheetData sheetId="12"/>
      <sheetData sheetId="13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EA2206F-0F0B-48AA-B4D7-89D41003284B}" name="Tableau4" displayName="Tableau4" ref="P5:R29" totalsRowShown="0" dataDxfId="43">
  <autoFilter ref="P5:R29" xr:uid="{00000000-0009-0000-0100-000004000000}"/>
  <tableColumns count="3">
    <tableColumn id="1" xr3:uid="{1D8D10CD-BCDA-40D0-8CA2-3038272090C6}" name="Typologie" dataDxfId="42"/>
    <tableColumn id="2" xr3:uid="{9D325A4C-7643-4DF9-8B86-BB44C0D1AA4F}" name="Stocks" dataDxfId="41"/>
    <tableColumn id="3" xr3:uid="{150A6364-1EB8-4CC6-AEF7-527DB9A668E7}" name="Age du stock" dataDxfId="40"/>
  </tableColumns>
  <tableStyleInfo name="TableStyleMedium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C0ECEED7-E49B-434F-820E-A67C7A50DD4C}" name="Tableau1" displayName="Tableau1" ref="D4:M6" totalsRowShown="0" headerRowDxfId="39" dataDxfId="38">
  <autoFilter ref="D4:M6" xr:uid="{397F8998-D68E-434E-8F44-62113EA1D6C0}"/>
  <tableColumns count="10">
    <tableColumn id="1" xr3:uid="{4BF2DDE1-B011-4447-9921-FB7438799815}" name="MOIS" dataDxfId="37">
      <calculatedColumnFormula>TEXT('Suivi  Capture'!$E5,"mmmm")</calculatedColumnFormula>
    </tableColumn>
    <tableColumn id="2" xr3:uid="{72AB8EAB-A300-414C-A154-D9FBC1222A61}" name="date d'entrée" dataDxfId="36"/>
    <tableColumn id="3" xr3:uid="{8C770E09-9DF5-442A-A8A7-78B55F5E0E6C}" name="n°d'opex" dataDxfId="35"/>
    <tableColumn id="4" xr3:uid="{3B09EBC7-1D92-40E0-98EF-F9FB343085C3}" name="n°de lot" dataDxfId="34"/>
    <tableColumn id="5" xr3:uid="{7F8B3E71-E892-446F-9BB8-EFA23612852F}" name="docs" dataDxfId="33"/>
    <tableColumn id="6" xr3:uid="{A62BDB4F-7B2B-4F17-BC87-09D77EAA900B}" name="nb de plis" dataDxfId="32"/>
    <tableColumn id="7" xr3:uid="{6ABE593E-8840-4838-976B-F3F6F6F77EDA}" name="statut" dataDxfId="31"/>
    <tableColumn id="8" xr3:uid="{1DCC41C2-6027-469B-8434-D29C32E5586D}" name="date de sortie" dataDxfId="30"/>
    <tableColumn id="10" xr3:uid="{9A730A64-27FE-4317-A31B-63B52AD9B011}" name="Mois de sortie" dataDxfId="29">
      <calculatedColumnFormula>TEXT(Tableau1[[#This Row],[date de sortie]],"mmmm")</calculatedColumnFormula>
    </tableColumn>
    <tableColumn id="9" xr3:uid="{D8D73B72-8F20-42DB-9F76-640822126D6C}" name="agents" dataDxfId="28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367AEAF0-7D3F-42E7-B868-49777186FB25}" name="Tableau58" displayName="Tableau58" ref="W25:AF41" totalsRowShown="0" dataDxfId="27" headerRowBorderDxfId="25" tableBorderDxfId="26">
  <autoFilter ref="W25:AF41" xr:uid="{0DD50B25-A4BF-4303-A29A-321519FE3A20}"/>
  <tableColumns count="10">
    <tableColumn id="1" xr3:uid="{95A02FBF-7669-4C35-8652-7DAA60996D47}" name="MOIS EN CRS" dataDxfId="24"/>
    <tableColumn id="2" xr3:uid="{9686E7AC-A903-43BC-A543-51894B29E6D5}" name="DP/PR" dataDxfId="23"/>
    <tableColumn id="3" xr3:uid="{918FDBB3-187B-46C5-ABEC-5240AAF3CC1E}" name="RER" dataDxfId="22"/>
    <tableColumn id="4" xr3:uid="{18055B6E-79AC-465D-B727-193356AB3800}" name="ASPA" dataDxfId="21"/>
    <tableColumn id="5" xr3:uid="{10708C11-0955-4887-AC30-A030C090014B}" name="CRA" dataDxfId="20"/>
    <tableColumn id="6" xr3:uid="{51756146-2B86-4D60-8101-23DD85DB29DD}" name="MAIN LEVEE" dataDxfId="19"/>
    <tableColumn id="7" xr3:uid="{DFFD66AC-9919-420F-A2BB-E8535D34F0DC}" name="RIB" dataDxfId="18"/>
    <tableColumn id="8" xr3:uid="{8956A00F-6BDD-4DA2-9A23-50CB04EFDCC8}" name="DRL" dataDxfId="17"/>
    <tableColumn id="9" xr3:uid="{9A8279E9-58DF-415A-939D-5FD2A2E06ED7}" name="RACL" dataDxfId="16"/>
    <tableColumn id="10" xr3:uid="{8C322C69-7BE6-4CAD-B4E0-44194E54645E}" name="TOTAL" dataDxfId="15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2F2403D0-B76F-4A35-B36F-9EF3166C9090}" name="Tableau5" displayName="Tableau5" ref="W6:AF19" totalsRowShown="0" dataDxfId="14" tableBorderDxfId="13">
  <autoFilter ref="W6:AF19" xr:uid="{BF2E6285-415B-4881-ACB5-98AF60816260}"/>
  <tableColumns count="10">
    <tableColumn id="1" xr3:uid="{46D4CC6A-DBDD-44C1-8D40-6C39E205F5A1}" name="MOIS" dataDxfId="12"/>
    <tableColumn id="2" xr3:uid="{70338960-89F1-43F1-947D-8E3A45ED5B4E}" name="DP/PR" dataDxfId="11"/>
    <tableColumn id="3" xr3:uid="{1F9C6341-2A9F-495F-ADF2-A1F7488572FC}" name="RER" dataDxfId="10"/>
    <tableColumn id="4" xr3:uid="{F5B7EA9A-BC7C-42C2-8747-7338F73515F4}" name="ASPA" dataDxfId="9"/>
    <tableColumn id="5" xr3:uid="{0C5D6911-947F-448C-BB4D-143FB39965DC}" name="CRA" dataDxfId="8"/>
    <tableColumn id="6" xr3:uid="{519DF54B-467A-41D7-A532-A2FD3BC3CDC8}" name="MAIN LEVEE" dataDxfId="7"/>
    <tableColumn id="7" xr3:uid="{86D4E798-6FBF-4A86-805A-881952B22991}" name="RIB" dataDxfId="6"/>
    <tableColumn id="8" xr3:uid="{957715DE-28F0-449C-AE29-342BD4DE291E}" name="DRL" dataDxfId="5"/>
    <tableColumn id="9" xr3:uid="{154E8183-7B51-43A2-A857-134EC3F04BFC}" name="RACL" dataDxfId="4"/>
    <tableColumn id="10" xr3:uid="{252298DC-1280-41F1-B245-66FCBD357861}" name="TOTAL" dataDxfId="3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8EB2D474-04BC-4C6E-8582-4F2AA0939A3F}" name="Tableau6" displayName="Tableau6" ref="W3:AF4" totalsRowShown="0" headerRowBorderDxfId="1" tableBorderDxfId="2" totalsRowBorderDxfId="0">
  <autoFilter ref="W3:AF4" xr:uid="{40884F72-934E-4C6B-B993-35910185557B}"/>
  <tableColumns count="10">
    <tableColumn id="1" xr3:uid="{61517746-E625-4882-B663-91333F657BEA}" name="MOIS EN CRS">
      <calculatedColumnFormula>($G$3)</calculatedColumnFormula>
    </tableColumn>
    <tableColumn id="2" xr3:uid="{D27F429A-1051-4706-A77A-295951ED1BC8}" name="DP/PR">
      <calculatedColumnFormula>COUNTIFS('[1]Suivi  Capture'!$M:$M,$B$1,'[1]Suivi  Capture'!$L:$L,$W$4,'[1]Suivi  Capture'!$H:$H,'FICHE PROD AGENT '!X3)</calculatedColumnFormula>
    </tableColumn>
    <tableColumn id="3" xr3:uid="{2E4C19F4-4686-4478-A98D-B318FE20A310}" name="RER">
      <calculatedColumnFormula>COUNTIFS('[1]Suivi  Capture'!$M:$M,$B$1,'[1]Suivi  Capture'!$L:$L,$W$4,'[1]Suivi  Capture'!$H:$H,'FICHE PROD AGENT '!Y3)</calculatedColumnFormula>
    </tableColumn>
    <tableColumn id="4" xr3:uid="{DF4AFC79-4726-4945-BF9B-1F70CD0B606C}" name="ASPA">
      <calculatedColumnFormula>COUNTIFS('[1]Suivi  Capture'!$M:$M,$B$1,'[1]Suivi  Capture'!$L:$L,$W$4,'[1]Suivi  Capture'!$H:$H,'FICHE PROD AGENT '!Z3)</calculatedColumnFormula>
    </tableColumn>
    <tableColumn id="5" xr3:uid="{27C59D83-E388-4217-A20E-ECB67E849928}" name="CRA">
      <calculatedColumnFormula>COUNTIFS('[1]Suivi  Capture'!$M:$M,$B$1,'[1]Suivi  Capture'!$L:$L,$W$4,'[1]Suivi  Capture'!$H:$H,'FICHE PROD AGENT '!AA3)</calculatedColumnFormula>
    </tableColumn>
    <tableColumn id="6" xr3:uid="{185F2E89-BDE2-42EA-92B6-DCA524C17B76}" name="MAIN LEVEE">
      <calculatedColumnFormula>COUNTIFS('[1]Suivi  Capture'!$M:$M,$B$1,'[1]Suivi  Capture'!$L:$L,$W$4,'[1]Suivi  Capture'!$H:$H,'FICHE PROD AGENT '!AB3)</calculatedColumnFormula>
    </tableColumn>
    <tableColumn id="7" xr3:uid="{282C6E21-954D-4040-AB13-CB8F7A92F09F}" name="RIB">
      <calculatedColumnFormula>COUNTIFS('[1]Suivi  Capture'!$M:$M,$B$1,'[1]Suivi  Capture'!$L:$L,$W$4,'[1]Suivi  Capture'!$H:$H,'FICHE PROD AGENT '!AC3)</calculatedColumnFormula>
    </tableColumn>
    <tableColumn id="8" xr3:uid="{E6968644-07F2-4DA1-B42D-0F9D4460E94E}" name="DRL">
      <calculatedColumnFormula>COUNTIFS('[1]Suivi  Capture'!$M:$M,$B$1,'[1]Suivi  Capture'!$L:$L,$W$4,'[1]Suivi  Capture'!$H:$H,'FICHE PROD AGENT '!AD3)</calculatedColumnFormula>
    </tableColumn>
    <tableColumn id="9" xr3:uid="{6C297021-7453-4F02-B286-D474EDC0302D}" name="RACL">
      <calculatedColumnFormula>COUNTIFS('[1]Suivi  Capture'!$M:$M,$B$1,'[1]Suivi  Capture'!$L:$L,$W$4,'[1]Suivi  Capture'!$H:$H,'FICHE PROD AGENT '!AE3)</calculatedColumnFormula>
    </tableColumn>
    <tableColumn id="10" xr3:uid="{BABDA1BE-6D1A-442E-B0D9-9DE1298496B5}" name="TOTAL">
      <calculatedColumnFormula>SUM(X4:AE4)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2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table" Target="../tables/table5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F6C9081-0F8D-4E45-AED0-BB787B2A2AD9}">
  <sheetPr codeName="Feuil2">
    <tabColor theme="4" tint="0.39997558519241921"/>
  </sheetPr>
  <dimension ref="A1:R30"/>
  <sheetViews>
    <sheetView showGridLines="0" workbookViewId="0">
      <selection activeCell="D21" sqref="D21"/>
    </sheetView>
  </sheetViews>
  <sheetFormatPr baseColWidth="10" defaultColWidth="11.44140625" defaultRowHeight="14.4" x14ac:dyDescent="0.3"/>
  <cols>
    <col min="1" max="1" width="21.6640625" style="6" customWidth="1"/>
    <col min="2" max="2" width="17.88671875" style="7" customWidth="1"/>
    <col min="3" max="3" width="17.88671875" customWidth="1"/>
    <col min="4" max="4" width="12.33203125" style="5" customWidth="1"/>
    <col min="5" max="5" width="15.33203125" customWidth="1"/>
    <col min="10" max="10" width="11.6640625" customWidth="1"/>
    <col min="11" max="11" width="14.33203125" customWidth="1"/>
    <col min="12" max="12" width="10.88671875" customWidth="1"/>
    <col min="13" max="13" width="15.44140625" customWidth="1"/>
    <col min="14" max="14" width="13" customWidth="1"/>
    <col min="16" max="16" width="14.44140625" customWidth="1"/>
    <col min="18" max="18" width="14.33203125" customWidth="1"/>
  </cols>
  <sheetData>
    <row r="1" spans="1:18" ht="13.2" customHeight="1" x14ac:dyDescent="0.3">
      <c r="A1" s="1" t="s">
        <v>0</v>
      </c>
      <c r="B1" s="2" t="s">
        <v>1</v>
      </c>
      <c r="C1" s="3"/>
      <c r="D1" s="4"/>
    </row>
    <row r="2" spans="1:18" ht="18.600000000000001" customHeight="1" x14ac:dyDescent="0.3">
      <c r="A2" s="1"/>
      <c r="B2" s="2"/>
      <c r="C2" s="3"/>
    </row>
    <row r="3" spans="1:18" ht="31.2" customHeight="1" x14ac:dyDescent="0.3">
      <c r="P3" s="8" t="s">
        <v>2</v>
      </c>
      <c r="Q3" s="9">
        <f ca="1">TODAY()-1</f>
        <v>44485</v>
      </c>
      <c r="R3" s="9"/>
    </row>
    <row r="4" spans="1:18" x14ac:dyDescent="0.3">
      <c r="D4" s="10" t="s">
        <v>3</v>
      </c>
      <c r="E4" s="11" t="s">
        <v>4</v>
      </c>
      <c r="F4" s="12" t="s">
        <v>5</v>
      </c>
      <c r="G4" s="12" t="s">
        <v>6</v>
      </c>
      <c r="H4" s="12" t="s">
        <v>7</v>
      </c>
      <c r="I4" s="12" t="s">
        <v>8</v>
      </c>
      <c r="J4" s="12" t="s">
        <v>9</v>
      </c>
      <c r="K4" s="12" t="s">
        <v>10</v>
      </c>
      <c r="L4" s="12" t="s">
        <v>11</v>
      </c>
      <c r="M4" s="13" t="s">
        <v>12</v>
      </c>
    </row>
    <row r="5" spans="1:18" x14ac:dyDescent="0.3">
      <c r="D5" s="14" t="str">
        <f>TEXT('Suivi  Capture'!$E5,"mmmm")</f>
        <v>février</v>
      </c>
      <c r="E5" s="15">
        <v>44593</v>
      </c>
      <c r="F5" s="16"/>
      <c r="G5" s="16"/>
      <c r="H5" s="16" t="s">
        <v>13</v>
      </c>
      <c r="I5" s="16">
        <v>40</v>
      </c>
      <c r="J5" s="16"/>
      <c r="K5" s="15">
        <v>44257</v>
      </c>
      <c r="L5" s="16" t="str">
        <f>TEXT(Tableau1[[#This Row],[date de sortie]],"mmmm")</f>
        <v>mars</v>
      </c>
      <c r="M5" s="17" t="s">
        <v>14</v>
      </c>
      <c r="P5" t="s">
        <v>15</v>
      </c>
      <c r="Q5" t="s">
        <v>16</v>
      </c>
      <c r="R5" t="s">
        <v>17</v>
      </c>
    </row>
    <row r="6" spans="1:18" x14ac:dyDescent="0.3">
      <c r="D6" s="18" t="str">
        <f>TEXT('Suivi  Capture'!$E6,"mmmm")</f>
        <v>février</v>
      </c>
      <c r="E6" s="19">
        <v>44593</v>
      </c>
      <c r="F6" s="20"/>
      <c r="G6" s="20"/>
      <c r="H6" s="20" t="s">
        <v>18</v>
      </c>
      <c r="I6" s="20">
        <v>20</v>
      </c>
      <c r="J6" s="20"/>
      <c r="K6" s="21">
        <v>44257</v>
      </c>
      <c r="L6" s="20" t="str">
        <f>TEXT(Tableau1[[#This Row],[date de sortie]],"mmmm")</f>
        <v>mars</v>
      </c>
      <c r="M6" s="22" t="s">
        <v>14</v>
      </c>
      <c r="P6" s="23" t="s">
        <v>18</v>
      </c>
      <c r="Q6" s="24">
        <v>24</v>
      </c>
      <c r="R6" s="25">
        <v>44501</v>
      </c>
    </row>
    <row r="7" spans="1:18" x14ac:dyDescent="0.3">
      <c r="A7" s="26"/>
      <c r="B7" s="27"/>
      <c r="C7" s="28"/>
      <c r="D7" s="29"/>
      <c r="P7" s="23" t="s">
        <v>19</v>
      </c>
      <c r="Q7" s="24">
        <v>24</v>
      </c>
      <c r="R7" s="25">
        <v>43435</v>
      </c>
    </row>
    <row r="8" spans="1:18" x14ac:dyDescent="0.3">
      <c r="A8" s="26"/>
      <c r="B8" s="27"/>
      <c r="C8" s="28"/>
      <c r="D8" s="29"/>
      <c r="P8" s="23" t="s">
        <v>20</v>
      </c>
      <c r="Q8" s="24">
        <v>10</v>
      </c>
      <c r="R8" s="24"/>
    </row>
    <row r="9" spans="1:18" x14ac:dyDescent="0.3">
      <c r="A9" s="26"/>
      <c r="B9" s="27"/>
      <c r="C9" s="28"/>
      <c r="D9" s="29"/>
      <c r="P9" s="30" t="s">
        <v>21</v>
      </c>
      <c r="Q9" s="24"/>
      <c r="R9" s="24"/>
    </row>
    <row r="10" spans="1:18" ht="20.399999999999999" customHeight="1" x14ac:dyDescent="0.3">
      <c r="A10" s="26"/>
      <c r="B10" s="27"/>
      <c r="C10" s="28"/>
      <c r="D10" s="29"/>
      <c r="P10" s="23" t="s">
        <v>22</v>
      </c>
      <c r="Q10" s="24"/>
      <c r="R10" s="24"/>
    </row>
    <row r="11" spans="1:18" x14ac:dyDescent="0.3">
      <c r="A11" s="26"/>
      <c r="B11" s="27"/>
      <c r="C11" s="28"/>
      <c r="D11" s="29"/>
      <c r="P11" s="23" t="s">
        <v>23</v>
      </c>
      <c r="Q11" s="24"/>
      <c r="R11" s="24"/>
    </row>
    <row r="12" spans="1:18" x14ac:dyDescent="0.3">
      <c r="A12" s="26"/>
      <c r="B12" s="31"/>
      <c r="C12" s="32"/>
      <c r="D12" s="29"/>
      <c r="P12" s="23" t="s">
        <v>24</v>
      </c>
      <c r="Q12" s="24"/>
      <c r="R12" s="24"/>
    </row>
    <row r="13" spans="1:18" x14ac:dyDescent="0.3">
      <c r="A13" s="26"/>
      <c r="B13" s="27"/>
      <c r="C13" s="28"/>
      <c r="D13" s="29"/>
      <c r="P13" s="23" t="s">
        <v>25</v>
      </c>
      <c r="Q13" s="24"/>
      <c r="R13" s="24"/>
    </row>
    <row r="14" spans="1:18" x14ac:dyDescent="0.3">
      <c r="A14" s="26"/>
      <c r="B14" s="27"/>
      <c r="C14" s="28"/>
      <c r="D14" s="29"/>
      <c r="P14" s="23" t="s">
        <v>26</v>
      </c>
      <c r="Q14" s="24"/>
      <c r="R14" s="24"/>
    </row>
    <row r="15" spans="1:18" x14ac:dyDescent="0.3">
      <c r="A15" s="26"/>
      <c r="B15" s="27"/>
      <c r="C15" s="28"/>
      <c r="D15" s="29"/>
      <c r="P15" s="23" t="s">
        <v>27</v>
      </c>
      <c r="Q15" s="24"/>
      <c r="R15" s="24"/>
    </row>
    <row r="16" spans="1:18" x14ac:dyDescent="0.3">
      <c r="A16" s="26"/>
      <c r="B16" s="27"/>
      <c r="C16" s="28"/>
      <c r="D16" s="29"/>
      <c r="P16" s="23" t="s">
        <v>28</v>
      </c>
      <c r="Q16" s="24"/>
      <c r="R16" s="24"/>
    </row>
    <row r="17" spans="1:18" x14ac:dyDescent="0.3">
      <c r="A17" s="26"/>
      <c r="B17" s="27"/>
      <c r="C17" s="28"/>
      <c r="D17" s="29"/>
      <c r="P17" s="23" t="s">
        <v>29</v>
      </c>
      <c r="Q17" s="24"/>
      <c r="R17" s="24"/>
    </row>
    <row r="18" spans="1:18" x14ac:dyDescent="0.3">
      <c r="A18" s="26"/>
      <c r="B18" s="27"/>
      <c r="C18" s="28"/>
      <c r="D18" s="29"/>
      <c r="P18" s="23" t="s">
        <v>30</v>
      </c>
      <c r="Q18" s="24"/>
      <c r="R18" s="24"/>
    </row>
    <row r="19" spans="1:18" ht="21.6" x14ac:dyDescent="0.3">
      <c r="A19" s="26"/>
      <c r="B19" s="27"/>
      <c r="C19" s="28"/>
      <c r="D19" s="29"/>
      <c r="P19" s="30" t="s">
        <v>31</v>
      </c>
      <c r="Q19" s="24"/>
      <c r="R19" s="24"/>
    </row>
    <row r="20" spans="1:18" x14ac:dyDescent="0.3">
      <c r="A20" s="26"/>
      <c r="B20" s="27"/>
      <c r="C20" s="28"/>
      <c r="D20" s="29"/>
      <c r="P20" s="23" t="s">
        <v>32</v>
      </c>
      <c r="Q20" s="24"/>
      <c r="R20" s="24"/>
    </row>
    <row r="21" spans="1:18" x14ac:dyDescent="0.3">
      <c r="A21" s="26"/>
      <c r="B21" s="27"/>
      <c r="C21" s="28"/>
      <c r="D21" s="29"/>
      <c r="P21" s="23" t="s">
        <v>33</v>
      </c>
      <c r="Q21" s="24"/>
      <c r="R21" s="24"/>
    </row>
    <row r="22" spans="1:18" x14ac:dyDescent="0.3">
      <c r="A22" s="26"/>
      <c r="B22" s="27"/>
      <c r="C22" s="28"/>
      <c r="D22" s="29"/>
      <c r="P22" s="23" t="s">
        <v>34</v>
      </c>
      <c r="Q22" s="24"/>
      <c r="R22" s="24"/>
    </row>
    <row r="23" spans="1:18" x14ac:dyDescent="0.3">
      <c r="A23" s="26"/>
      <c r="B23" s="27"/>
      <c r="C23" s="28"/>
      <c r="D23" s="29"/>
      <c r="P23" s="23" t="s">
        <v>35</v>
      </c>
      <c r="Q23" s="24"/>
      <c r="R23" s="24"/>
    </row>
    <row r="24" spans="1:18" x14ac:dyDescent="0.3">
      <c r="A24" s="26"/>
      <c r="B24" s="27"/>
      <c r="C24" s="28"/>
      <c r="D24" s="29"/>
      <c r="P24" s="23" t="s">
        <v>36</v>
      </c>
      <c r="Q24" s="24"/>
      <c r="R24" s="24"/>
    </row>
    <row r="25" spans="1:18" x14ac:dyDescent="0.3">
      <c r="A25" s="26"/>
      <c r="B25" s="27"/>
      <c r="C25" s="28"/>
      <c r="P25" s="23" t="s">
        <v>37</v>
      </c>
      <c r="Q25" s="24"/>
      <c r="R25" s="24"/>
    </row>
    <row r="26" spans="1:18" x14ac:dyDescent="0.3">
      <c r="A26" s="26"/>
      <c r="B26" s="27"/>
      <c r="C26" s="28"/>
      <c r="P26" s="23" t="s">
        <v>38</v>
      </c>
      <c r="Q26" s="24"/>
      <c r="R26" s="24"/>
    </row>
    <row r="27" spans="1:18" ht="21.6" x14ac:dyDescent="0.3">
      <c r="A27" s="26"/>
      <c r="B27" s="27"/>
      <c r="C27" s="28"/>
      <c r="P27" s="30" t="s">
        <v>39</v>
      </c>
      <c r="Q27" s="24"/>
      <c r="R27" s="24"/>
    </row>
    <row r="28" spans="1:18" x14ac:dyDescent="0.3">
      <c r="A28" s="26"/>
      <c r="B28" s="27"/>
      <c r="C28" s="28"/>
      <c r="P28" s="23" t="s">
        <v>40</v>
      </c>
      <c r="Q28" s="24"/>
      <c r="R28" s="24"/>
    </row>
    <row r="29" spans="1:18" x14ac:dyDescent="0.3">
      <c r="A29" s="26"/>
      <c r="B29" s="27"/>
      <c r="C29" s="28"/>
      <c r="P29" s="23" t="s">
        <v>41</v>
      </c>
      <c r="Q29" s="24"/>
      <c r="R29" s="24"/>
    </row>
    <row r="30" spans="1:18" x14ac:dyDescent="0.3">
      <c r="A30" s="26"/>
      <c r="B30" s="27"/>
      <c r="C30" s="28"/>
    </row>
  </sheetData>
  <mergeCells count="3">
    <mergeCell ref="A1:A2"/>
    <mergeCell ref="B1:B2"/>
    <mergeCell ref="Q3:R3"/>
  </mergeCells>
  <pageMargins left="0.7" right="0.7" top="0.75" bottom="0.75" header="0.3" footer="0.3"/>
  <pageSetup paperSize="9" orientation="portrait" verticalDpi="0" r:id="rId1"/>
  <drawing r:id="rId2"/>
  <tableParts count="2"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9963316-E6DB-4239-82D5-772F6F6DAF4F}">
  <sheetPr codeName="Feuil11">
    <tabColor theme="4" tint="0.79998168889431442"/>
  </sheetPr>
  <dimension ref="A1:AL100"/>
  <sheetViews>
    <sheetView showGridLines="0" tabSelected="1" zoomScale="90" zoomScaleNormal="90" workbookViewId="0">
      <selection activeCell="A6" sqref="A6:E6"/>
    </sheetView>
  </sheetViews>
  <sheetFormatPr baseColWidth="10" defaultColWidth="11.44140625" defaultRowHeight="14.4" x14ac:dyDescent="0.3"/>
  <cols>
    <col min="1" max="2" width="11.109375" customWidth="1"/>
    <col min="3" max="3" width="13.6640625" customWidth="1"/>
    <col min="4" max="5" width="11.109375" customWidth="1"/>
    <col min="6" max="6" width="12.6640625" customWidth="1"/>
    <col min="7" max="11" width="11.109375" customWidth="1"/>
    <col min="12" max="12" width="13.88671875" customWidth="1"/>
    <col min="13" max="13" width="3.5546875" customWidth="1"/>
    <col min="14" max="14" width="19" style="52" customWidth="1"/>
    <col min="15" max="15" width="22" style="6" customWidth="1"/>
    <col min="16" max="16" width="14.33203125" customWidth="1"/>
    <col min="21" max="21" width="9.21875" customWidth="1"/>
    <col min="22" max="22" width="6.109375" customWidth="1"/>
    <col min="23" max="23" width="16.44140625" customWidth="1"/>
    <col min="24" max="27" width="8.44140625" customWidth="1"/>
    <col min="28" max="28" width="12.44140625" customWidth="1"/>
    <col min="29" max="32" width="8.44140625" customWidth="1"/>
    <col min="33" max="33" width="1.88671875" customWidth="1"/>
    <col min="34" max="34" width="8.44140625" customWidth="1"/>
    <col min="35" max="35" width="9.109375" customWidth="1"/>
    <col min="36" max="36" width="9.21875" style="196" customWidth="1"/>
  </cols>
  <sheetData>
    <row r="1" spans="1:38" s="36" customFormat="1" ht="31.95" customHeight="1" x14ac:dyDescent="0.3">
      <c r="A1" s="33" t="s">
        <v>42</v>
      </c>
      <c r="B1" s="34" t="s">
        <v>14</v>
      </c>
      <c r="C1" s="35"/>
      <c r="D1" s="33"/>
      <c r="E1" s="33"/>
      <c r="F1" s="33"/>
      <c r="G1" s="33"/>
      <c r="H1" s="33"/>
      <c r="I1" s="33"/>
      <c r="J1" s="33"/>
      <c r="N1" s="37" t="s">
        <v>1</v>
      </c>
      <c r="O1" s="38" t="s">
        <v>43</v>
      </c>
      <c r="U1" s="39" t="s">
        <v>44</v>
      </c>
      <c r="V1" s="40" t="s">
        <v>45</v>
      </c>
      <c r="W1" s="40" t="str">
        <f>B1</f>
        <v>dominique</v>
      </c>
      <c r="AJ1" s="39" t="s">
        <v>46</v>
      </c>
      <c r="AK1" s="41" t="s">
        <v>47</v>
      </c>
      <c r="AL1" s="42"/>
    </row>
    <row r="2" spans="1:38" ht="10.8" customHeight="1" x14ac:dyDescent="0.3">
      <c r="N2" s="37"/>
      <c r="U2" s="39"/>
      <c r="V2" s="43"/>
      <c r="AJ2" s="39"/>
      <c r="AK2" s="44" t="s">
        <v>18</v>
      </c>
      <c r="AL2" s="45">
        <v>1.0416666666666667E-3</v>
      </c>
    </row>
    <row r="3" spans="1:38" x14ac:dyDescent="0.3">
      <c r="A3" s="46" t="s">
        <v>48</v>
      </c>
      <c r="B3" s="46"/>
      <c r="C3" s="47">
        <f ca="1">TODAY()</f>
        <v>44486</v>
      </c>
      <c r="E3" s="48" t="s">
        <v>49</v>
      </c>
      <c r="F3" s="49"/>
      <c r="G3" s="50" t="s">
        <v>50</v>
      </c>
      <c r="H3" s="50"/>
      <c r="I3" s="51"/>
      <c r="U3" s="39"/>
      <c r="V3" s="43"/>
      <c r="W3" s="53" t="s">
        <v>51</v>
      </c>
      <c r="X3" s="54" t="s">
        <v>18</v>
      </c>
      <c r="Y3" s="54" t="s">
        <v>13</v>
      </c>
      <c r="Z3" s="54" t="s">
        <v>25</v>
      </c>
      <c r="AA3" s="54" t="s">
        <v>21</v>
      </c>
      <c r="AB3" s="54" t="s">
        <v>37</v>
      </c>
      <c r="AC3" s="55" t="s">
        <v>32</v>
      </c>
      <c r="AD3" s="55" t="s">
        <v>20</v>
      </c>
      <c r="AE3" s="56" t="s">
        <v>22</v>
      </c>
      <c r="AF3" s="57" t="s">
        <v>52</v>
      </c>
      <c r="AG3" s="58"/>
      <c r="AH3" s="59" t="s">
        <v>49</v>
      </c>
      <c r="AI3" s="60" t="s">
        <v>53</v>
      </c>
      <c r="AJ3" s="39"/>
      <c r="AK3" s="44" t="s">
        <v>19</v>
      </c>
      <c r="AL3" s="45"/>
    </row>
    <row r="4" spans="1:38" ht="16.2" customHeight="1" thickBot="1" x14ac:dyDescent="0.35">
      <c r="U4" s="39"/>
      <c r="V4" s="43"/>
      <c r="W4" s="61" t="str">
        <f>($G$3)</f>
        <v>Mars</v>
      </c>
      <c r="X4" s="62">
        <f>COUNTIFS('[1]Suivi  Capture'!$M:$M,$B$1,'[1]Suivi  Capture'!$L:$L,$W$4,'[1]Suivi  Capture'!$H:$H,'FICHE PROD AGENT '!X3)</f>
        <v>1</v>
      </c>
      <c r="Y4" s="62">
        <f>COUNTIFS('[1]Suivi  Capture'!$M:$M,$B$1,'[1]Suivi  Capture'!$L:$L,$W$4,'[1]Suivi  Capture'!$H:$H,'FICHE PROD AGENT '!Y3)</f>
        <v>1</v>
      </c>
      <c r="Z4" s="62">
        <f>COUNTIFS('[1]Suivi  Capture'!$M:$M,$B$1,'[1]Suivi  Capture'!$L:$L,$W$4,'[1]Suivi  Capture'!$H:$H,'FICHE PROD AGENT '!Z3)</f>
        <v>0</v>
      </c>
      <c r="AA4" s="62">
        <f>COUNTIFS('[1]Suivi  Capture'!$M:$M,$B$1,'[1]Suivi  Capture'!$L:$L,$W$4,'[1]Suivi  Capture'!$H:$H,'FICHE PROD AGENT '!AA3)</f>
        <v>0</v>
      </c>
      <c r="AB4" s="62">
        <f>COUNTIFS('[1]Suivi  Capture'!$M:$M,$B$1,'[1]Suivi  Capture'!$L:$L,$W$4,'[1]Suivi  Capture'!$H:$H,'FICHE PROD AGENT '!AB3)</f>
        <v>0</v>
      </c>
      <c r="AC4" s="62">
        <f>COUNTIFS('[1]Suivi  Capture'!$M:$M,$B$1,'[1]Suivi  Capture'!$L:$L,$W$4,'[1]Suivi  Capture'!$H:$H,'FICHE PROD AGENT '!AC3)</f>
        <v>0</v>
      </c>
      <c r="AD4" s="62">
        <f>COUNTIFS('[1]Suivi  Capture'!$M:$M,$B$1,'[1]Suivi  Capture'!$L:$L,$W$4,'[1]Suivi  Capture'!$H:$H,'FICHE PROD AGENT '!AD3)</f>
        <v>0</v>
      </c>
      <c r="AE4" s="62">
        <f>COUNTIFS('[1]Suivi  Capture'!$M:$M,$B$1,'[1]Suivi  Capture'!$L:$L,$W$4,'[1]Suivi  Capture'!$H:$H,'FICHE PROD AGENT '!AE3)</f>
        <v>0</v>
      </c>
      <c r="AF4" s="63">
        <f>SUM(X4:AE4)</f>
        <v>2</v>
      </c>
      <c r="AG4" s="58"/>
      <c r="AH4" s="59"/>
      <c r="AI4" s="60"/>
      <c r="AJ4" s="39"/>
      <c r="AK4" s="44" t="s">
        <v>20</v>
      </c>
      <c r="AL4" s="45"/>
    </row>
    <row r="5" spans="1:38" s="68" customFormat="1" ht="10.95" customHeight="1" x14ac:dyDescent="0.3">
      <c r="A5" s="64" t="s">
        <v>54</v>
      </c>
      <c r="B5" s="65"/>
      <c r="C5" s="65"/>
      <c r="D5" s="65"/>
      <c r="E5" s="65"/>
      <c r="F5" s="65"/>
      <c r="G5" s="65"/>
      <c r="H5" s="65"/>
      <c r="I5" s="65"/>
      <c r="J5" s="66"/>
      <c r="K5" s="67"/>
      <c r="N5" s="52"/>
      <c r="O5" s="6"/>
      <c r="U5" s="39"/>
      <c r="V5" s="43"/>
      <c r="W5" s="69"/>
      <c r="X5" s="69"/>
      <c r="Y5" s="69"/>
      <c r="Z5" s="69"/>
      <c r="AA5" s="69"/>
      <c r="AB5" s="69"/>
      <c r="AC5" s="69"/>
      <c r="AD5" s="69"/>
      <c r="AE5" s="69"/>
      <c r="AF5" s="69"/>
      <c r="AG5" s="70"/>
      <c r="AH5" s="71" t="str">
        <f>$G$3</f>
        <v>Mars</v>
      </c>
      <c r="AI5" s="72">
        <f>J15</f>
        <v>2</v>
      </c>
      <c r="AJ5" s="39"/>
      <c r="AK5" s="73" t="s">
        <v>21</v>
      </c>
      <c r="AL5" s="74"/>
    </row>
    <row r="6" spans="1:38" s="68" customFormat="1" ht="10.95" customHeight="1" x14ac:dyDescent="0.3">
      <c r="A6" s="75" t="s">
        <v>55</v>
      </c>
      <c r="B6" s="76"/>
      <c r="C6" s="76"/>
      <c r="D6" s="76"/>
      <c r="E6" s="77"/>
      <c r="F6" s="78" t="s">
        <v>56</v>
      </c>
      <c r="G6" s="76"/>
      <c r="H6" s="76"/>
      <c r="I6" s="76"/>
      <c r="J6" s="79"/>
      <c r="K6" s="80"/>
      <c r="N6" s="52"/>
      <c r="O6" s="6"/>
      <c r="U6" s="39"/>
      <c r="V6" s="43"/>
      <c r="W6" s="81" t="s">
        <v>3</v>
      </c>
      <c r="X6" s="82" t="s">
        <v>18</v>
      </c>
      <c r="Y6" s="82" t="s">
        <v>13</v>
      </c>
      <c r="Z6" s="82" t="s">
        <v>25</v>
      </c>
      <c r="AA6" s="82" t="s">
        <v>21</v>
      </c>
      <c r="AB6" s="82" t="s">
        <v>37</v>
      </c>
      <c r="AC6" s="83" t="s">
        <v>32</v>
      </c>
      <c r="AD6" s="83" t="s">
        <v>20</v>
      </c>
      <c r="AE6" s="84" t="s">
        <v>22</v>
      </c>
      <c r="AF6" s="85" t="s">
        <v>52</v>
      </c>
      <c r="AH6" s="86" t="s">
        <v>57</v>
      </c>
      <c r="AI6" s="40">
        <f>I32</f>
        <v>2</v>
      </c>
      <c r="AJ6" s="39"/>
      <c r="AK6" s="44" t="s">
        <v>22</v>
      </c>
      <c r="AL6" s="74"/>
    </row>
    <row r="7" spans="1:38" s="68" customFormat="1" ht="10.95" customHeight="1" x14ac:dyDescent="0.3">
      <c r="A7" s="87"/>
      <c r="B7" s="88"/>
      <c r="C7" s="88"/>
      <c r="D7" s="88"/>
      <c r="E7" s="89"/>
      <c r="F7" s="90" t="s">
        <v>58</v>
      </c>
      <c r="G7" s="90"/>
      <c r="H7" s="90"/>
      <c r="I7" s="90"/>
      <c r="J7" s="91"/>
      <c r="N7" s="92"/>
      <c r="O7" s="26"/>
      <c r="U7" s="39"/>
      <c r="V7" s="43"/>
      <c r="W7" s="93" t="s">
        <v>59</v>
      </c>
      <c r="X7" s="40">
        <f>COUNTIFS('[1]Suivi  Capture'!$M:$M,$B$1,'[1]Suivi  Capture'!$L:$L,W7,'[1]Suivi  Capture'!$H:$H,$X$6)</f>
        <v>0</v>
      </c>
      <c r="Y7" s="40">
        <f>COUNTIFS('[1]Suivi  Capture'!$M:$M,$B$1,'[1]Suivi  Capture'!$L:$L,'FICHE PROD AGENT '!W7,'[1]Suivi  Capture'!$H:$H,'FICHE PROD AGENT '!$Y$6)</f>
        <v>0</v>
      </c>
      <c r="Z7" s="40">
        <f>COUNTIFS('[1]Suivi  Capture'!$M:$M,$B$1,'[1]Suivi  Capture'!$L:$L,W7,'[1]Suivi  Capture'!$H:$H,$Z$6)</f>
        <v>0</v>
      </c>
      <c r="AA7" s="40">
        <f>COUNTIFS('[1]Suivi  Capture'!$M:$M,$B$1,'[1]Suivi  Capture'!$L:$L,W7,'[1]Suivi  Capture'!$H:$H,$AB$6)</f>
        <v>0</v>
      </c>
      <c r="AB7" s="40">
        <f>COUNTIFS('[1]Suivi  Capture'!$M:$M,$B$1,'[1]Suivi  Capture'!$L:$L,W7,'[1]Suivi  Capture'!$H:$H,$AB$6)</f>
        <v>0</v>
      </c>
      <c r="AC7" s="40">
        <f>COUNTIFS('[1]Suivi  Capture'!$M:$M,$B$1,'[1]Suivi  Capture'!$L:$L,W7,'[1]Suivi  Capture'!$H:$H,$AC$6)</f>
        <v>0</v>
      </c>
      <c r="AD7" s="40">
        <f>COUNTIFS('[1]Suivi  Capture'!$M:$M,$B$1,'[1]Suivi  Capture'!$L:$L,W7,'[1]Suivi  Capture'!$H:$H,$AD$6)</f>
        <v>0</v>
      </c>
      <c r="AE7" s="40">
        <f>COUNTIFS('[1]Suivi  Capture'!$M:$M,$B$1,'[1]Suivi  Capture'!$L:$L,W7,'[1]Suivi  Capture'!$H:$H,$AE$6)</f>
        <v>0</v>
      </c>
      <c r="AF7" s="94">
        <f t="shared" ref="AF7:AF18" si="0">SUM(X7:AE7)</f>
        <v>0</v>
      </c>
      <c r="AG7" s="58"/>
      <c r="AH7" s="58"/>
      <c r="AI7" s="58"/>
      <c r="AJ7" s="39"/>
      <c r="AK7" s="44" t="s">
        <v>23</v>
      </c>
      <c r="AL7" s="74"/>
    </row>
    <row r="8" spans="1:38" s="68" customFormat="1" ht="10.95" customHeight="1" x14ac:dyDescent="0.3">
      <c r="A8" s="95" t="s">
        <v>60</v>
      </c>
      <c r="B8" s="90"/>
      <c r="C8" s="90"/>
      <c r="D8" s="96"/>
      <c r="E8" s="89"/>
      <c r="F8" s="90" t="s">
        <v>61</v>
      </c>
      <c r="G8" s="90"/>
      <c r="H8" s="90"/>
      <c r="I8" s="90"/>
      <c r="J8" s="91"/>
      <c r="N8" s="92"/>
      <c r="O8" s="26"/>
      <c r="U8" s="39"/>
      <c r="V8" s="43"/>
      <c r="W8" s="93" t="s">
        <v>62</v>
      </c>
      <c r="X8" s="40">
        <f>COUNTIFS('[1]Suivi  Capture'!$M:$M,$B$1,'[1]Suivi  Capture'!$L:$L,W8,'[1]Suivi  Capture'!$H:$H,$X$6)</f>
        <v>0</v>
      </c>
      <c r="Y8" s="40">
        <f>COUNTIFS('[1]Suivi  Capture'!$M:$M,$B$1,'[1]Suivi  Capture'!$L:$L,'FICHE PROD AGENT '!W8,'[1]Suivi  Capture'!$H:$H,'FICHE PROD AGENT '!$Y$6)</f>
        <v>0</v>
      </c>
      <c r="Z8" s="40">
        <f>COUNTIFS('[1]Suivi  Capture'!$M:$M,$B$1,'[1]Suivi  Capture'!$L:$L,W8,'[1]Suivi  Capture'!$H:$H,$Z$6)</f>
        <v>0</v>
      </c>
      <c r="AA8" s="40">
        <f>COUNTIFS('[1]Suivi  Capture'!$M:$M,$B$1,'[1]Suivi  Capture'!$L:$L,W8,'[1]Suivi  Capture'!$H:$H,$AB$6)</f>
        <v>0</v>
      </c>
      <c r="AB8" s="40">
        <f>COUNTIFS('[1]Suivi  Capture'!$M:$M,$B$1,'[1]Suivi  Capture'!$L:$L,W8,'[1]Suivi  Capture'!$H:$H,$AB$6)</f>
        <v>0</v>
      </c>
      <c r="AC8" s="40">
        <f>COUNTIFS('[1]Suivi  Capture'!$M:$M,$B$1,'[1]Suivi  Capture'!$L:$L,W8,'[1]Suivi  Capture'!$H:$H,$AC$6)</f>
        <v>0</v>
      </c>
      <c r="AD8" s="40">
        <f>COUNTIFS('[1]Suivi  Capture'!$M:$M,$B$1,'[1]Suivi  Capture'!$L:$L,W8,'[1]Suivi  Capture'!$H:$H,$AD$6)</f>
        <v>0</v>
      </c>
      <c r="AE8" s="40">
        <f>COUNTIFS('[1]Suivi  Capture'!$M:$M,$B$1,'[1]Suivi  Capture'!$L:$L,W8,'[1]Suivi  Capture'!$H:$H,$AE$6)</f>
        <v>0</v>
      </c>
      <c r="AF8" s="94">
        <f t="shared" si="0"/>
        <v>0</v>
      </c>
      <c r="AG8" s="58"/>
      <c r="AH8" s="58"/>
      <c r="AI8" s="58"/>
      <c r="AJ8" s="39"/>
      <c r="AK8" s="44" t="s">
        <v>24</v>
      </c>
      <c r="AL8" s="74"/>
    </row>
    <row r="9" spans="1:38" s="68" customFormat="1" ht="10.95" customHeight="1" x14ac:dyDescent="0.3">
      <c r="A9" s="95" t="s">
        <v>63</v>
      </c>
      <c r="B9" s="90"/>
      <c r="C9" s="90"/>
      <c r="D9" s="90"/>
      <c r="E9" s="89"/>
      <c r="F9" s="90" t="s">
        <v>64</v>
      </c>
      <c r="G9" s="90"/>
      <c r="H9" s="90"/>
      <c r="I9" s="90"/>
      <c r="J9" s="91"/>
      <c r="N9" s="92"/>
      <c r="O9" s="26"/>
      <c r="U9" s="39"/>
      <c r="V9" s="43"/>
      <c r="W9" s="93" t="s">
        <v>50</v>
      </c>
      <c r="X9" s="40">
        <f>COUNTIFS('[1]Suivi  Capture'!$M:$M,$B$1,'[1]Suivi  Capture'!$L:$L,W9,'[1]Suivi  Capture'!$H:$H,$X$6)</f>
        <v>1</v>
      </c>
      <c r="Y9" s="40">
        <f>COUNTIFS('[1]Suivi  Capture'!$M:$M,$B$1,'[1]Suivi  Capture'!$L:$L,'FICHE PROD AGENT '!W9,'[1]Suivi  Capture'!$H:$H,'FICHE PROD AGENT '!$Y$6)</f>
        <v>1</v>
      </c>
      <c r="Z9" s="40">
        <f>COUNTIFS('[1]Suivi  Capture'!$M:$M,$B$1,'[1]Suivi  Capture'!$L:$L,W9,'[1]Suivi  Capture'!$H:$H,$Z$6)</f>
        <v>0</v>
      </c>
      <c r="AA9" s="40">
        <f>COUNTIFS('[1]Suivi  Capture'!$M:$M,$B$1,'[1]Suivi  Capture'!$L:$L,W9,'[1]Suivi  Capture'!$H:$H,$AB$6)</f>
        <v>0</v>
      </c>
      <c r="AB9" s="40">
        <f>COUNTIFS('[1]Suivi  Capture'!$M:$M,$B$1,'[1]Suivi  Capture'!$L:$L,W9,'[1]Suivi  Capture'!$H:$H,$AB$6)</f>
        <v>0</v>
      </c>
      <c r="AC9" s="40">
        <f>COUNTIFS('[1]Suivi  Capture'!$M:$M,$B$1,'[1]Suivi  Capture'!$L:$L,W9,'[1]Suivi  Capture'!$H:$H,$AC$6)</f>
        <v>0</v>
      </c>
      <c r="AD9" s="40">
        <f>COUNTIFS('[1]Suivi  Capture'!$M:$M,$B$1,'[1]Suivi  Capture'!$L:$L,W9,'[1]Suivi  Capture'!$H:$H,$AD$6)</f>
        <v>0</v>
      </c>
      <c r="AE9" s="40">
        <f>COUNTIFS('[1]Suivi  Capture'!$M:$M,$B$1,'[1]Suivi  Capture'!$L:$L,W9,'[1]Suivi  Capture'!$H:$H,$AE$6)</f>
        <v>0</v>
      </c>
      <c r="AF9" s="94">
        <f t="shared" si="0"/>
        <v>2</v>
      </c>
      <c r="AG9" s="70"/>
      <c r="AH9" s="70"/>
      <c r="AI9" s="70"/>
      <c r="AJ9" s="39"/>
      <c r="AK9" s="44" t="s">
        <v>25</v>
      </c>
      <c r="AL9" s="74"/>
    </row>
    <row r="10" spans="1:38" s="68" customFormat="1" ht="10.95" customHeight="1" thickBot="1" x14ac:dyDescent="0.35">
      <c r="A10" s="97"/>
      <c r="B10" s="98"/>
      <c r="C10" s="98"/>
      <c r="D10" s="98"/>
      <c r="E10" s="99"/>
      <c r="F10" s="100" t="s">
        <v>65</v>
      </c>
      <c r="G10" s="100"/>
      <c r="H10" s="100"/>
      <c r="I10" s="100"/>
      <c r="J10" s="101"/>
      <c r="N10" s="92"/>
      <c r="O10" s="26"/>
      <c r="U10" s="39"/>
      <c r="V10" s="43"/>
      <c r="W10" s="93" t="s">
        <v>66</v>
      </c>
      <c r="X10" s="40">
        <f>COUNTIFS('[1]Suivi  Capture'!$M:$M,$B$1,'[1]Suivi  Capture'!$L:$L,W10,'[1]Suivi  Capture'!$H:$H,$X$6)</f>
        <v>0</v>
      </c>
      <c r="Y10" s="40">
        <f>COUNTIFS('[1]Suivi  Capture'!$M:$M,$B$1,'[1]Suivi  Capture'!$L:$L,'FICHE PROD AGENT '!W10,'[1]Suivi  Capture'!$H:$H,'FICHE PROD AGENT '!$Y$6)</f>
        <v>0</v>
      </c>
      <c r="Z10" s="40">
        <f>COUNTIFS('[1]Suivi  Capture'!$M:$M,$B$1,'[1]Suivi  Capture'!$L:$L,W10,'[1]Suivi  Capture'!$H:$H,$Z$6)</f>
        <v>0</v>
      </c>
      <c r="AA10" s="40">
        <f>COUNTIFS('[1]Suivi  Capture'!$M:$M,$B$1,'[1]Suivi  Capture'!$L:$L,W10,'[1]Suivi  Capture'!$H:$H,$AB$6)</f>
        <v>0</v>
      </c>
      <c r="AB10" s="40">
        <f>COUNTIFS('[1]Suivi  Capture'!$M:$M,$B$1,'[1]Suivi  Capture'!$L:$L,W10,'[1]Suivi  Capture'!$H:$H,$AB$6)</f>
        <v>0</v>
      </c>
      <c r="AC10" s="40">
        <f>COUNTIFS('[1]Suivi  Capture'!$M:$M,$B$1,'[1]Suivi  Capture'!$L:$L,W10,'[1]Suivi  Capture'!$H:$H,$AC$6)</f>
        <v>0</v>
      </c>
      <c r="AD10" s="40">
        <f>COUNTIFS('[1]Suivi  Capture'!$M:$M,$B$1,'[1]Suivi  Capture'!$L:$L,W10,'[1]Suivi  Capture'!$H:$H,$AD$6)</f>
        <v>0</v>
      </c>
      <c r="AE10" s="40">
        <f>COUNTIFS('[1]Suivi  Capture'!$M:$M,$B$1,'[1]Suivi  Capture'!$L:$L,W10,'[1]Suivi  Capture'!$H:$H,$AE$6)</f>
        <v>0</v>
      </c>
      <c r="AF10" s="94">
        <f t="shared" si="0"/>
        <v>0</v>
      </c>
      <c r="AG10" s="70"/>
      <c r="AH10" s="70"/>
      <c r="AI10" s="70"/>
      <c r="AJ10" s="39"/>
      <c r="AK10" s="44" t="s">
        <v>26</v>
      </c>
      <c r="AL10" s="74"/>
    </row>
    <row r="11" spans="1:38" ht="12" customHeight="1" thickBot="1" x14ac:dyDescent="0.35">
      <c r="N11" s="92"/>
      <c r="O11" s="26"/>
      <c r="U11" s="39"/>
      <c r="V11" s="43"/>
      <c r="W11" s="93" t="s">
        <v>67</v>
      </c>
      <c r="X11" s="40">
        <f>COUNTIFS('[1]Suivi  Capture'!$M:$M,$B$1,'[1]Suivi  Capture'!$L:$L,W11,'[1]Suivi  Capture'!$H:$H,$X$6)</f>
        <v>0</v>
      </c>
      <c r="Y11" s="40">
        <f>COUNTIFS('[1]Suivi  Capture'!$M:$M,$B$1,'[1]Suivi  Capture'!$L:$L,'FICHE PROD AGENT '!W11,'[1]Suivi  Capture'!$H:$H,'FICHE PROD AGENT '!$Y$6)</f>
        <v>0</v>
      </c>
      <c r="Z11" s="40">
        <f>COUNTIFS('[1]Suivi  Capture'!$M:$M,$B$1,'[1]Suivi  Capture'!$L:$L,W11,'[1]Suivi  Capture'!$H:$H,$Z$6)</f>
        <v>0</v>
      </c>
      <c r="AA11" s="40">
        <f>COUNTIFS('[1]Suivi  Capture'!$M:$M,$B$1,'[1]Suivi  Capture'!$L:$L,W11,'[1]Suivi  Capture'!$H:$H,$AB$6)</f>
        <v>0</v>
      </c>
      <c r="AB11" s="40">
        <f>COUNTIFS('[1]Suivi  Capture'!$M:$M,$B$1,'[1]Suivi  Capture'!$L:$L,W11,'[1]Suivi  Capture'!$H:$H,$AB$6)</f>
        <v>0</v>
      </c>
      <c r="AC11" s="40">
        <f>COUNTIFS('[1]Suivi  Capture'!$M:$M,$B$1,'[1]Suivi  Capture'!$L:$L,W11,'[1]Suivi  Capture'!$H:$H,$AC$6)</f>
        <v>0</v>
      </c>
      <c r="AD11" s="40">
        <f>COUNTIFS('[1]Suivi  Capture'!$M:$M,$B$1,'[1]Suivi  Capture'!$L:$L,W11,'[1]Suivi  Capture'!$H:$H,$AD$6)</f>
        <v>0</v>
      </c>
      <c r="AE11" s="40">
        <f>COUNTIFS('[1]Suivi  Capture'!$M:$M,$B$1,'[1]Suivi  Capture'!$L:$L,W11,'[1]Suivi  Capture'!$H:$H,$AE$6)</f>
        <v>0</v>
      </c>
      <c r="AF11" s="94">
        <f t="shared" si="0"/>
        <v>0</v>
      </c>
      <c r="AG11" s="70"/>
      <c r="AH11" s="70"/>
      <c r="AI11" s="70"/>
      <c r="AJ11" s="39"/>
      <c r="AK11" s="44" t="s">
        <v>27</v>
      </c>
      <c r="AL11" s="45"/>
    </row>
    <row r="12" spans="1:38" x14ac:dyDescent="0.3">
      <c r="A12" s="102" t="s">
        <v>68</v>
      </c>
      <c r="B12" s="103"/>
      <c r="C12" s="103"/>
      <c r="D12" s="103"/>
      <c r="E12" s="104"/>
      <c r="F12" s="102" t="s">
        <v>69</v>
      </c>
      <c r="G12" s="103"/>
      <c r="H12" s="103"/>
      <c r="I12" s="103"/>
      <c r="J12" s="104"/>
      <c r="K12" s="105"/>
      <c r="N12" s="106"/>
      <c r="O12" s="26"/>
      <c r="U12" s="39"/>
      <c r="V12" s="43"/>
      <c r="W12" s="93" t="s">
        <v>70</v>
      </c>
      <c r="X12" s="40">
        <f>COUNTIFS('[1]Suivi  Capture'!$M:$M,$B$1,'[1]Suivi  Capture'!$L:$L,W12,'[1]Suivi  Capture'!$H:$H,$X$6)</f>
        <v>0</v>
      </c>
      <c r="Y12" s="40">
        <f>COUNTIFS('[1]Suivi  Capture'!$M:$M,$B$1,'[1]Suivi  Capture'!$L:$L,'FICHE PROD AGENT '!W12,'[1]Suivi  Capture'!$H:$H,'FICHE PROD AGENT '!$Y$6)</f>
        <v>0</v>
      </c>
      <c r="Z12" s="40">
        <f>COUNTIFS('[1]Suivi  Capture'!$M:$M,$B$1,'[1]Suivi  Capture'!$L:$L,W12,'[1]Suivi  Capture'!$H:$H,$Z$6)</f>
        <v>0</v>
      </c>
      <c r="AA12" s="40">
        <f>COUNTIFS('[1]Suivi  Capture'!$M:$M,$B$1,'[1]Suivi  Capture'!$L:$L,W12,'[1]Suivi  Capture'!$H:$H,$AB$6)</f>
        <v>0</v>
      </c>
      <c r="AB12" s="40">
        <f>COUNTIFS('[1]Suivi  Capture'!$M:$M,$B$1,'[1]Suivi  Capture'!$L:$L,W12,'[1]Suivi  Capture'!$H:$H,$AB$6)</f>
        <v>0</v>
      </c>
      <c r="AC12" s="40">
        <f>COUNTIFS('[1]Suivi  Capture'!$M:$M,$B$1,'[1]Suivi  Capture'!$L:$L,W12,'[1]Suivi  Capture'!$H:$H,$AC$6)</f>
        <v>0</v>
      </c>
      <c r="AD12" s="40">
        <f>COUNTIFS('[1]Suivi  Capture'!$M:$M,$B$1,'[1]Suivi  Capture'!$L:$L,W12,'[1]Suivi  Capture'!$H:$H,$AD$6)</f>
        <v>0</v>
      </c>
      <c r="AE12" s="40">
        <f>COUNTIFS('[1]Suivi  Capture'!$M:$M,$B$1,'[1]Suivi  Capture'!$L:$L,W12,'[1]Suivi  Capture'!$H:$H,$AE$6)</f>
        <v>0</v>
      </c>
      <c r="AF12" s="94">
        <f t="shared" si="0"/>
        <v>0</v>
      </c>
      <c r="AG12" s="70"/>
      <c r="AH12" s="70"/>
      <c r="AI12" s="70"/>
      <c r="AJ12" s="39"/>
      <c r="AK12" s="44" t="s">
        <v>28</v>
      </c>
      <c r="AL12" s="45"/>
    </row>
    <row r="13" spans="1:38" ht="15.6" x14ac:dyDescent="0.3">
      <c r="A13" s="107" t="s">
        <v>71</v>
      </c>
      <c r="B13" s="108"/>
      <c r="C13" s="108"/>
      <c r="D13" s="109" t="str">
        <f>G3</f>
        <v>Mars</v>
      </c>
      <c r="E13" s="110"/>
      <c r="F13" s="111" t="s">
        <v>72</v>
      </c>
      <c r="G13" s="112"/>
      <c r="H13" s="112"/>
      <c r="I13" s="112"/>
      <c r="J13" s="113" t="str">
        <f>G3</f>
        <v>Mars</v>
      </c>
      <c r="K13" s="114"/>
      <c r="N13" s="92"/>
      <c r="O13" s="26"/>
      <c r="U13" s="39"/>
      <c r="V13" s="43"/>
      <c r="W13" s="93" t="s">
        <v>73</v>
      </c>
      <c r="X13" s="40">
        <f>COUNTIFS('[1]Suivi  Capture'!$M:$M,$B$1,'[1]Suivi  Capture'!$L:$L,W13,'[1]Suivi  Capture'!$H:$H,$X$6)</f>
        <v>0</v>
      </c>
      <c r="Y13" s="40">
        <f>COUNTIFS('[1]Suivi  Capture'!$M:$M,$B$1,'[1]Suivi  Capture'!$L:$L,'FICHE PROD AGENT '!W13,'[1]Suivi  Capture'!$H:$H,'FICHE PROD AGENT '!$Y$6)</f>
        <v>0</v>
      </c>
      <c r="Z13" s="40">
        <f>COUNTIFS('[1]Suivi  Capture'!$M:$M,$B$1,'[1]Suivi  Capture'!$L:$L,W13,'[1]Suivi  Capture'!$H:$H,$Z$6)</f>
        <v>0</v>
      </c>
      <c r="AA13" s="40">
        <f>COUNTIFS('[1]Suivi  Capture'!$M:$M,$B$1,'[1]Suivi  Capture'!$L:$L,W13,'[1]Suivi  Capture'!$H:$H,$AB$6)</f>
        <v>0</v>
      </c>
      <c r="AB13" s="40">
        <f>COUNTIFS('[1]Suivi  Capture'!$M:$M,$B$1,'[1]Suivi  Capture'!$L:$L,W13,'[1]Suivi  Capture'!$H:$H,$AB$6)</f>
        <v>0</v>
      </c>
      <c r="AC13" s="40">
        <f>COUNTIFS('[1]Suivi  Capture'!$M:$M,$B$1,'[1]Suivi  Capture'!$L:$L,W13,'[1]Suivi  Capture'!$H:$H,$AC$6)</f>
        <v>0</v>
      </c>
      <c r="AD13" s="40">
        <f>COUNTIFS('[1]Suivi  Capture'!$M:$M,$B$1,'[1]Suivi  Capture'!$L:$L,W13,'[1]Suivi  Capture'!$H:$H,$AD$6)</f>
        <v>0</v>
      </c>
      <c r="AE13" s="40">
        <f>COUNTIFS('[1]Suivi  Capture'!$M:$M,$B$1,'[1]Suivi  Capture'!$L:$L,W13,'[1]Suivi  Capture'!$H:$H,$AE$6)</f>
        <v>0</v>
      </c>
      <c r="AF13" s="94">
        <f t="shared" si="0"/>
        <v>0</v>
      </c>
      <c r="AG13" s="70"/>
      <c r="AH13" s="70"/>
      <c r="AI13" s="70"/>
      <c r="AJ13" s="39"/>
      <c r="AK13" s="44" t="s">
        <v>29</v>
      </c>
      <c r="AL13" s="45"/>
    </row>
    <row r="14" spans="1:38" s="28" customFormat="1" ht="10.95" customHeight="1" x14ac:dyDescent="0.3">
      <c r="A14" s="115"/>
      <c r="E14" s="116"/>
      <c r="F14" s="117" t="s">
        <v>74</v>
      </c>
      <c r="G14" s="117"/>
      <c r="H14" s="117"/>
      <c r="I14" s="117"/>
      <c r="J14" s="118" cm="1">
        <f t="array" ref="J14">Tableau6[TOTAL]</f>
        <v>2</v>
      </c>
      <c r="K14" s="68"/>
      <c r="N14" s="92"/>
      <c r="O14" s="26"/>
      <c r="U14" s="39"/>
      <c r="V14" s="43"/>
      <c r="W14" s="93" t="s">
        <v>75</v>
      </c>
      <c r="X14" s="40">
        <f>COUNTIFS('[1]Suivi  Capture'!$M:$M,$B$1,'[1]Suivi  Capture'!$L:$L,W14,'[1]Suivi  Capture'!$H:$H,$X$6)</f>
        <v>0</v>
      </c>
      <c r="Y14" s="40">
        <f>COUNTIFS('[1]Suivi  Capture'!$M:$M,$B$1,'[1]Suivi  Capture'!$L:$L,'FICHE PROD AGENT '!W14,'[1]Suivi  Capture'!$H:$H,'FICHE PROD AGENT '!$Y$6)</f>
        <v>0</v>
      </c>
      <c r="Z14" s="40">
        <f>COUNTIFS('[1]Suivi  Capture'!$M:$M,$B$1,'[1]Suivi  Capture'!$L:$L,W14,'[1]Suivi  Capture'!$H:$H,$Z$6)</f>
        <v>0</v>
      </c>
      <c r="AA14" s="40">
        <f>COUNTIFS('[1]Suivi  Capture'!$M:$M,$B$1,'[1]Suivi  Capture'!$L:$L,W14,'[1]Suivi  Capture'!$H:$H,$AB$6)</f>
        <v>0</v>
      </c>
      <c r="AB14" s="40">
        <f>COUNTIFS('[1]Suivi  Capture'!$M:$M,$B$1,'[1]Suivi  Capture'!$L:$L,W14,'[1]Suivi  Capture'!$H:$H,$AB$6)</f>
        <v>0</v>
      </c>
      <c r="AC14" s="40">
        <f>COUNTIFS('[1]Suivi  Capture'!$M:$M,$B$1,'[1]Suivi  Capture'!$L:$L,W14,'[1]Suivi  Capture'!$H:$H,$AC$6)</f>
        <v>0</v>
      </c>
      <c r="AD14" s="40">
        <f>COUNTIFS('[1]Suivi  Capture'!$M:$M,$B$1,'[1]Suivi  Capture'!$L:$L,W14,'[1]Suivi  Capture'!$H:$H,$AD$6)</f>
        <v>0</v>
      </c>
      <c r="AE14" s="40">
        <f>COUNTIFS('[1]Suivi  Capture'!$M:$M,$B$1,'[1]Suivi  Capture'!$L:$L,W14,'[1]Suivi  Capture'!$H:$H,$AE$6)</f>
        <v>0</v>
      </c>
      <c r="AF14" s="94">
        <f t="shared" si="0"/>
        <v>0</v>
      </c>
      <c r="AG14" s="70"/>
      <c r="AH14" s="70"/>
      <c r="AI14" s="70"/>
      <c r="AJ14" s="39"/>
      <c r="AK14" s="44" t="s">
        <v>30</v>
      </c>
      <c r="AL14" s="119"/>
    </row>
    <row r="15" spans="1:38" s="28" customFormat="1" ht="10.95" customHeight="1" x14ac:dyDescent="0.3">
      <c r="A15" s="120" t="s">
        <v>60</v>
      </c>
      <c r="B15" s="121"/>
      <c r="C15" s="121"/>
      <c r="D15" s="121"/>
      <c r="E15" s="122"/>
      <c r="F15" s="123" t="s">
        <v>76</v>
      </c>
      <c r="G15" s="123"/>
      <c r="H15" s="123"/>
      <c r="I15" s="123"/>
      <c r="J15" s="124">
        <f>COUNTIFS('[1]Suivi  Capture'!$M:$M,$B$1,'[1]Suivi  Capture'!$L:$L,J13)</f>
        <v>2</v>
      </c>
      <c r="K15" s="68"/>
      <c r="M15" s="29"/>
      <c r="N15" s="92"/>
      <c r="O15" s="26"/>
      <c r="U15" s="39"/>
      <c r="V15" s="43"/>
      <c r="W15" s="93" t="s">
        <v>77</v>
      </c>
      <c r="X15" s="40">
        <f>COUNTIFS('[1]Suivi  Capture'!$M:$M,$B$1,'[1]Suivi  Capture'!$L:$L,W15,'[1]Suivi  Capture'!$H:$H,$X$6)</f>
        <v>0</v>
      </c>
      <c r="Y15" s="40">
        <f>COUNTIFS('[1]Suivi  Capture'!$M:$M,$B$1,'[1]Suivi  Capture'!$L:$L,'FICHE PROD AGENT '!W15,'[1]Suivi  Capture'!$H:$H,'FICHE PROD AGENT '!$Y$6)</f>
        <v>0</v>
      </c>
      <c r="Z15" s="40">
        <f>COUNTIFS('[1]Suivi  Capture'!$M:$M,$B$1,'[1]Suivi  Capture'!$L:$L,W15,'[1]Suivi  Capture'!$H:$H,$Z$6)</f>
        <v>0</v>
      </c>
      <c r="AA15" s="40">
        <f>COUNTIFS('[1]Suivi  Capture'!$M:$M,$B$1,'[1]Suivi  Capture'!$L:$L,W15,'[1]Suivi  Capture'!$H:$H,$AB$6)</f>
        <v>0</v>
      </c>
      <c r="AB15" s="40">
        <f>COUNTIFS('[1]Suivi  Capture'!$M:$M,$B$1,'[1]Suivi  Capture'!$L:$L,W15,'[1]Suivi  Capture'!$H:$H,$AB$6)</f>
        <v>0</v>
      </c>
      <c r="AC15" s="40">
        <f>COUNTIFS('[1]Suivi  Capture'!$M:$M,$B$1,'[1]Suivi  Capture'!$L:$L,W15,'[1]Suivi  Capture'!$H:$H,$AC$6)</f>
        <v>0</v>
      </c>
      <c r="AD15" s="40">
        <f>COUNTIFS('[1]Suivi  Capture'!$M:$M,$B$1,'[1]Suivi  Capture'!$L:$L,W15,'[1]Suivi  Capture'!$H:$H,$AD$6)</f>
        <v>0</v>
      </c>
      <c r="AE15" s="40">
        <f>COUNTIFS('[1]Suivi  Capture'!$M:$M,$B$1,'[1]Suivi  Capture'!$L:$L,W15,'[1]Suivi  Capture'!$H:$H,$AE$6)</f>
        <v>0</v>
      </c>
      <c r="AF15" s="94">
        <f t="shared" si="0"/>
        <v>0</v>
      </c>
      <c r="AG15" s="125"/>
      <c r="AH15" s="125"/>
      <c r="AI15" s="125"/>
      <c r="AJ15" s="39"/>
      <c r="AK15" s="73" t="s">
        <v>31</v>
      </c>
      <c r="AL15" s="119"/>
    </row>
    <row r="16" spans="1:38" s="28" customFormat="1" ht="10.95" customHeight="1" x14ac:dyDescent="0.3">
      <c r="A16" s="120" t="s">
        <v>63</v>
      </c>
      <c r="B16" s="121"/>
      <c r="C16" s="121"/>
      <c r="D16" s="121"/>
      <c r="E16" s="122"/>
      <c r="F16" s="123" t="s">
        <v>64</v>
      </c>
      <c r="G16" s="123"/>
      <c r="H16" s="123"/>
      <c r="I16" s="123"/>
      <c r="J16" s="124"/>
      <c r="K16" s="68"/>
      <c r="N16" s="92"/>
      <c r="O16" s="26"/>
      <c r="U16" s="39"/>
      <c r="V16" s="43"/>
      <c r="W16" s="93" t="s">
        <v>78</v>
      </c>
      <c r="X16" s="40">
        <f>COUNTIFS('[1]Suivi  Capture'!$M:$M,$B$1,'[1]Suivi  Capture'!$L:$L,W16,'[1]Suivi  Capture'!$H:$H,$X$6)</f>
        <v>0</v>
      </c>
      <c r="Y16" s="40">
        <f>COUNTIFS('[1]Suivi  Capture'!$M:$M,$B$1,'[1]Suivi  Capture'!$L:$L,'FICHE PROD AGENT '!W16,'[1]Suivi  Capture'!$H:$H,'FICHE PROD AGENT '!$Y$6)</f>
        <v>0</v>
      </c>
      <c r="Z16" s="40">
        <f>COUNTIFS('[1]Suivi  Capture'!$M:$M,$B$1,'[1]Suivi  Capture'!$L:$L,W16,'[1]Suivi  Capture'!$H:$H,$Z$6)</f>
        <v>0</v>
      </c>
      <c r="AA16" s="40">
        <f>COUNTIFS('[1]Suivi  Capture'!$M:$M,$B$1,'[1]Suivi  Capture'!$L:$L,W16,'[1]Suivi  Capture'!$H:$H,$AB$6)</f>
        <v>0</v>
      </c>
      <c r="AB16" s="40">
        <f>COUNTIFS('[1]Suivi  Capture'!$M:$M,$B$1,'[1]Suivi  Capture'!$L:$L,W16,'[1]Suivi  Capture'!$H:$H,$AB$6)</f>
        <v>0</v>
      </c>
      <c r="AC16" s="40">
        <f>COUNTIFS('[1]Suivi  Capture'!$M:$M,$B$1,'[1]Suivi  Capture'!$L:$L,W16,'[1]Suivi  Capture'!$H:$H,$AC$6)</f>
        <v>0</v>
      </c>
      <c r="AD16" s="40">
        <f>COUNTIFS('[1]Suivi  Capture'!$M:$M,$B$1,'[1]Suivi  Capture'!$L:$L,W16,'[1]Suivi  Capture'!$H:$H,$AD$6)</f>
        <v>0</v>
      </c>
      <c r="AE16" s="40">
        <f>COUNTIFS('[1]Suivi  Capture'!$M:$M,$B$1,'[1]Suivi  Capture'!$L:$L,W16,'[1]Suivi  Capture'!$H:$H,$AE$6)</f>
        <v>0</v>
      </c>
      <c r="AF16" s="94">
        <f t="shared" si="0"/>
        <v>0</v>
      </c>
      <c r="AG16" s="125"/>
      <c r="AH16" s="125"/>
      <c r="AI16" s="125"/>
      <c r="AJ16" s="39"/>
      <c r="AK16" s="44" t="s">
        <v>32</v>
      </c>
      <c r="AL16" s="119"/>
    </row>
    <row r="17" spans="1:38" s="69" customFormat="1" ht="10.95" customHeight="1" thickBot="1" x14ac:dyDescent="0.35">
      <c r="A17" s="126"/>
      <c r="B17" s="127"/>
      <c r="C17" s="127"/>
      <c r="D17" s="127"/>
      <c r="E17" s="128"/>
      <c r="F17" s="123" t="s">
        <v>65</v>
      </c>
      <c r="G17" s="123"/>
      <c r="H17" s="123"/>
      <c r="I17" s="123"/>
      <c r="J17" s="124"/>
      <c r="K17" s="68"/>
      <c r="N17" s="92"/>
      <c r="O17" s="26"/>
      <c r="U17" s="39"/>
      <c r="V17" s="43"/>
      <c r="W17" s="93" t="s">
        <v>79</v>
      </c>
      <c r="X17" s="40">
        <f>COUNTIFS('[1]Suivi  Capture'!$M:$M,$B$1,'[1]Suivi  Capture'!$L:$L,W17,'[1]Suivi  Capture'!$H:$H,$X$6)</f>
        <v>0</v>
      </c>
      <c r="Y17" s="40">
        <f>COUNTIFS('[1]Suivi  Capture'!$M:$M,$B$1,'[1]Suivi  Capture'!$L:$L,'FICHE PROD AGENT '!W17,'[1]Suivi  Capture'!$H:$H,'FICHE PROD AGENT '!$Y$6)</f>
        <v>0</v>
      </c>
      <c r="Z17" s="40">
        <f>COUNTIFS('[1]Suivi  Capture'!$M:$M,$B$1,'[1]Suivi  Capture'!$L:$L,W17,'[1]Suivi  Capture'!$H:$H,$Z$6)</f>
        <v>0</v>
      </c>
      <c r="AA17" s="40">
        <f>COUNTIFS('[1]Suivi  Capture'!$M:$M,$B$1,'[1]Suivi  Capture'!$L:$L,W17,'[1]Suivi  Capture'!$H:$H,$AB$6)</f>
        <v>0</v>
      </c>
      <c r="AB17" s="40">
        <f>COUNTIFS('[1]Suivi  Capture'!$M:$M,$B$1,'[1]Suivi  Capture'!$L:$L,W17,'[1]Suivi  Capture'!$H:$H,$AB$6)</f>
        <v>0</v>
      </c>
      <c r="AC17" s="40">
        <f>COUNTIFS('[1]Suivi  Capture'!$M:$M,$B$1,'[1]Suivi  Capture'!$L:$L,W17,'[1]Suivi  Capture'!$H:$H,$AC$6)</f>
        <v>0</v>
      </c>
      <c r="AD17" s="40">
        <f>COUNTIFS('[1]Suivi  Capture'!$M:$M,$B$1,'[1]Suivi  Capture'!$L:$L,W17,'[1]Suivi  Capture'!$H:$H,$AD$6)</f>
        <v>0</v>
      </c>
      <c r="AE17" s="40">
        <f>COUNTIFS('[1]Suivi  Capture'!$M:$M,$B$1,'[1]Suivi  Capture'!$L:$L,W17,'[1]Suivi  Capture'!$H:$H,$AE$6)</f>
        <v>0</v>
      </c>
      <c r="AF17" s="94">
        <f t="shared" si="0"/>
        <v>0</v>
      </c>
      <c r="AG17" s="125"/>
      <c r="AH17" s="125"/>
      <c r="AI17" s="125"/>
      <c r="AJ17" s="39"/>
      <c r="AK17" s="44" t="s">
        <v>33</v>
      </c>
      <c r="AL17" s="129"/>
    </row>
    <row r="18" spans="1:38" ht="12" customHeight="1" x14ac:dyDescent="0.3">
      <c r="A18" s="130" t="s">
        <v>57</v>
      </c>
      <c r="B18" s="131"/>
      <c r="C18" s="131"/>
      <c r="D18" s="131"/>
      <c r="E18" s="132"/>
      <c r="F18" s="133" t="s">
        <v>57</v>
      </c>
      <c r="G18" s="134"/>
      <c r="H18" s="134"/>
      <c r="I18" s="134"/>
      <c r="J18" s="135"/>
      <c r="K18" s="136"/>
      <c r="N18" s="92"/>
      <c r="O18" s="26"/>
      <c r="U18" s="39"/>
      <c r="V18" s="43"/>
      <c r="W18" s="93" t="s">
        <v>80</v>
      </c>
      <c r="X18" s="40">
        <f>COUNTIFS('[1]Suivi  Capture'!$M:$M,$B$1,'[1]Suivi  Capture'!$L:$L,W18,'[1]Suivi  Capture'!$H:$H,$X$6)</f>
        <v>0</v>
      </c>
      <c r="Y18" s="40">
        <f>COUNTIFS('[1]Suivi  Capture'!$M:$M,$B$1,'[1]Suivi  Capture'!$L:$L,'FICHE PROD AGENT '!W18,'[1]Suivi  Capture'!$H:$H,'FICHE PROD AGENT '!$Y$6)</f>
        <v>0</v>
      </c>
      <c r="Z18" s="40">
        <f>COUNTIFS('[1]Suivi  Capture'!$M:$M,$B$1,'[1]Suivi  Capture'!$L:$L,W18,'[1]Suivi  Capture'!$H:$H,$Z$6)</f>
        <v>0</v>
      </c>
      <c r="AA18" s="40">
        <f>COUNTIFS('[1]Suivi  Capture'!$M:$M,$B$1,'[1]Suivi  Capture'!$L:$L,W18,'[1]Suivi  Capture'!$H:$H,$AB$6)</f>
        <v>0</v>
      </c>
      <c r="AB18" s="40">
        <f>COUNTIFS('[1]Suivi  Capture'!$M:$M,$B$1,'[1]Suivi  Capture'!$L:$L,W18,'[1]Suivi  Capture'!$H:$H,$AB$6)</f>
        <v>0</v>
      </c>
      <c r="AC18" s="40">
        <f>COUNTIFS('[1]Suivi  Capture'!$M:$M,$B$1,'[1]Suivi  Capture'!$L:$L,W18,'[1]Suivi  Capture'!$H:$H,$AC$6)</f>
        <v>0</v>
      </c>
      <c r="AD18" s="40">
        <f>COUNTIFS('[1]Suivi  Capture'!$M:$M,$B$1,'[1]Suivi  Capture'!$L:$L,W18,'[1]Suivi  Capture'!$H:$H,$AD$6)</f>
        <v>0</v>
      </c>
      <c r="AE18" s="40">
        <f>COUNTIFS('[1]Suivi  Capture'!$M:$M,$B$1,'[1]Suivi  Capture'!$L:$L,W18,'[1]Suivi  Capture'!$H:$H,$AE$6)</f>
        <v>0</v>
      </c>
      <c r="AF18" s="94">
        <f t="shared" si="0"/>
        <v>0</v>
      </c>
      <c r="AG18" s="137"/>
      <c r="AH18" s="137"/>
      <c r="AI18" s="137"/>
      <c r="AJ18" s="39"/>
      <c r="AK18" s="44" t="s">
        <v>34</v>
      </c>
      <c r="AL18" s="45"/>
    </row>
    <row r="19" spans="1:38" ht="29.4" customHeight="1" x14ac:dyDescent="0.3">
      <c r="A19" s="138"/>
      <c r="B19" s="139" t="s">
        <v>81</v>
      </c>
      <c r="C19" s="139"/>
      <c r="D19" s="139" t="s">
        <v>82</v>
      </c>
      <c r="E19" s="140"/>
      <c r="F19" s="141"/>
      <c r="G19" s="142"/>
      <c r="H19" s="143" t="s">
        <v>83</v>
      </c>
      <c r="I19" s="143" t="s">
        <v>84</v>
      </c>
      <c r="J19" s="144"/>
      <c r="K19" s="145"/>
      <c r="N19" s="92"/>
      <c r="O19" s="26"/>
      <c r="U19" s="39"/>
      <c r="V19" s="43"/>
      <c r="W19" s="146" t="s">
        <v>52</v>
      </c>
      <c r="X19" s="147">
        <f>SUM(X7:X18)</f>
        <v>1</v>
      </c>
      <c r="Y19" s="147">
        <f t="shared" ref="Y19:AE19" si="1">SUM(Y7:Y18)</f>
        <v>1</v>
      </c>
      <c r="Z19" s="147">
        <f t="shared" si="1"/>
        <v>0</v>
      </c>
      <c r="AA19" s="147">
        <f t="shared" si="1"/>
        <v>0</v>
      </c>
      <c r="AB19" s="147">
        <f t="shared" si="1"/>
        <v>0</v>
      </c>
      <c r="AC19" s="147">
        <f t="shared" si="1"/>
        <v>0</v>
      </c>
      <c r="AD19" s="147">
        <f t="shared" si="1"/>
        <v>0</v>
      </c>
      <c r="AE19" s="147">
        <f t="shared" si="1"/>
        <v>0</v>
      </c>
      <c r="AF19" s="148">
        <f>SUM(AF7:AF18)</f>
        <v>2</v>
      </c>
      <c r="AG19" s="137"/>
      <c r="AH19" s="137"/>
      <c r="AI19" s="137"/>
      <c r="AJ19" s="39"/>
      <c r="AK19" s="44" t="s">
        <v>35</v>
      </c>
      <c r="AL19" s="45"/>
    </row>
    <row r="20" spans="1:38" ht="12" customHeight="1" x14ac:dyDescent="0.3">
      <c r="A20" s="149" t="s">
        <v>59</v>
      </c>
      <c r="B20" s="150"/>
      <c r="C20" s="151"/>
      <c r="D20" s="150"/>
      <c r="E20" s="152"/>
      <c r="F20" s="141"/>
      <c r="G20" s="153" t="s">
        <v>59</v>
      </c>
      <c r="H20" s="51">
        <f t="shared" ref="H20:H31" si="2">AF7</f>
        <v>0</v>
      </c>
      <c r="I20" s="51">
        <f>COUNTIFS('[1]Suivi  Capture'!$M:$M,$B$1,'[1]Suivi  Capture'!$L:$L,G20)</f>
        <v>0</v>
      </c>
      <c r="J20" s="154"/>
      <c r="N20" s="92"/>
      <c r="O20" s="26"/>
      <c r="U20" s="39"/>
      <c r="V20" s="43"/>
      <c r="W20" s="36"/>
      <c r="X20" s="36"/>
      <c r="Y20" s="36"/>
      <c r="Z20" s="36"/>
      <c r="AA20" s="36"/>
      <c r="AB20" s="36"/>
      <c r="AC20" s="36"/>
      <c r="AD20" s="36"/>
      <c r="AE20" s="36"/>
      <c r="AF20" s="36"/>
      <c r="AG20" s="137"/>
      <c r="AH20" s="137"/>
      <c r="AI20" s="137"/>
      <c r="AJ20" s="39"/>
      <c r="AK20" s="44" t="s">
        <v>36</v>
      </c>
      <c r="AL20" s="45"/>
    </row>
    <row r="21" spans="1:38" ht="12" customHeight="1" x14ac:dyDescent="0.3">
      <c r="A21" s="149" t="s">
        <v>62</v>
      </c>
      <c r="B21" s="150"/>
      <c r="C21" s="151"/>
      <c r="D21" s="150"/>
      <c r="E21" s="152"/>
      <c r="F21" s="141"/>
      <c r="G21" s="153" t="s">
        <v>62</v>
      </c>
      <c r="H21" s="51">
        <f t="shared" si="2"/>
        <v>0</v>
      </c>
      <c r="I21" s="51">
        <f>COUNTIFS('[1]Suivi  Capture'!$M:$M,$B$1,'[1]Suivi  Capture'!$L:$L,G21)</f>
        <v>0</v>
      </c>
      <c r="J21" s="154"/>
      <c r="N21" s="92"/>
      <c r="O21" s="26"/>
      <c r="U21" s="39"/>
      <c r="V21" s="43"/>
      <c r="AG21" s="155"/>
      <c r="AH21" s="155"/>
      <c r="AI21" s="155"/>
      <c r="AJ21" s="39"/>
      <c r="AK21" s="44" t="s">
        <v>37</v>
      </c>
      <c r="AL21" s="45"/>
    </row>
    <row r="22" spans="1:38" ht="12" customHeight="1" x14ac:dyDescent="0.3">
      <c r="A22" s="149" t="s">
        <v>50</v>
      </c>
      <c r="B22" s="150"/>
      <c r="C22" s="151"/>
      <c r="D22" s="150"/>
      <c r="E22" s="152"/>
      <c r="F22" s="141"/>
      <c r="G22" s="153" t="s">
        <v>50</v>
      </c>
      <c r="H22" s="51">
        <f t="shared" si="2"/>
        <v>2</v>
      </c>
      <c r="I22" s="51">
        <f>COUNTIFS('[1]Suivi  Capture'!$M:$M,$B$1,'[1]Suivi  Capture'!$L:$L,G22)</f>
        <v>2</v>
      </c>
      <c r="J22" s="154"/>
      <c r="N22" s="92"/>
      <c r="O22" s="26"/>
      <c r="U22" s="39"/>
      <c r="V22" s="43"/>
      <c r="AJ22" s="39"/>
      <c r="AK22" s="44" t="s">
        <v>38</v>
      </c>
      <c r="AL22" s="45"/>
    </row>
    <row r="23" spans="1:38" ht="12" customHeight="1" x14ac:dyDescent="0.3">
      <c r="A23" s="149" t="s">
        <v>66</v>
      </c>
      <c r="B23" s="150"/>
      <c r="C23" s="151"/>
      <c r="D23" s="150"/>
      <c r="E23" s="152"/>
      <c r="F23" s="141"/>
      <c r="G23" s="153" t="s">
        <v>66</v>
      </c>
      <c r="H23" s="51">
        <f t="shared" si="2"/>
        <v>0</v>
      </c>
      <c r="I23" s="51">
        <f>COUNTIFS('[1]Suivi  Capture'!$M:$M,$B$1,'[1]Suivi  Capture'!$L:$L,G23)</f>
        <v>0</v>
      </c>
      <c r="J23" s="154"/>
      <c r="N23" s="92"/>
      <c r="O23" s="26"/>
      <c r="U23" s="39"/>
      <c r="V23" s="43"/>
      <c r="AJ23" s="39"/>
      <c r="AK23" s="73" t="s">
        <v>39</v>
      </c>
      <c r="AL23" s="45"/>
    </row>
    <row r="24" spans="1:38" ht="12" customHeight="1" x14ac:dyDescent="0.3">
      <c r="A24" s="149" t="s">
        <v>67</v>
      </c>
      <c r="B24" s="150"/>
      <c r="C24" s="151"/>
      <c r="D24" s="150"/>
      <c r="E24" s="152"/>
      <c r="F24" s="141"/>
      <c r="G24" s="153" t="s">
        <v>67</v>
      </c>
      <c r="H24" s="51">
        <f t="shared" si="2"/>
        <v>0</v>
      </c>
      <c r="I24" s="51">
        <f>COUNTIFS('[1]Suivi  Capture'!$M:$M,$B$1,'[1]Suivi  Capture'!$L:$L,G24)</f>
        <v>0</v>
      </c>
      <c r="J24" s="154"/>
      <c r="N24" s="92"/>
      <c r="O24" s="26"/>
      <c r="U24" s="39"/>
      <c r="V24" s="43"/>
      <c r="AJ24" s="39"/>
      <c r="AK24" s="44" t="s">
        <v>40</v>
      </c>
      <c r="AL24" s="45"/>
    </row>
    <row r="25" spans="1:38" ht="12" customHeight="1" x14ac:dyDescent="0.3">
      <c r="A25" s="149" t="s">
        <v>70</v>
      </c>
      <c r="B25" s="150"/>
      <c r="C25" s="151"/>
      <c r="D25" s="150"/>
      <c r="E25" s="152"/>
      <c r="F25" s="141"/>
      <c r="G25" s="153" t="s">
        <v>70</v>
      </c>
      <c r="H25" s="51">
        <f t="shared" si="2"/>
        <v>0</v>
      </c>
      <c r="I25" s="51">
        <f>COUNTIFS('[1]Suivi  Capture'!$M:$M,$B$1,'[1]Suivi  Capture'!$L:$L,G25)</f>
        <v>0</v>
      </c>
      <c r="J25" s="154"/>
      <c r="N25" s="92"/>
      <c r="O25" s="26"/>
      <c r="U25" s="39"/>
      <c r="V25" s="43"/>
      <c r="W25" s="53" t="s">
        <v>51</v>
      </c>
      <c r="X25" s="54" t="s">
        <v>18</v>
      </c>
      <c r="Y25" s="54" t="s">
        <v>13</v>
      </c>
      <c r="Z25" s="54" t="s">
        <v>25</v>
      </c>
      <c r="AA25" s="54" t="s">
        <v>21</v>
      </c>
      <c r="AB25" s="54" t="s">
        <v>37</v>
      </c>
      <c r="AC25" s="55" t="s">
        <v>32</v>
      </c>
      <c r="AD25" s="55" t="s">
        <v>20</v>
      </c>
      <c r="AE25" s="56" t="s">
        <v>22</v>
      </c>
      <c r="AF25" s="57" t="s">
        <v>52</v>
      </c>
      <c r="AG25" s="58"/>
      <c r="AH25" s="59" t="s">
        <v>49</v>
      </c>
      <c r="AI25" s="60" t="s">
        <v>53</v>
      </c>
      <c r="AJ25" s="39"/>
      <c r="AK25" s="156" t="s">
        <v>41</v>
      </c>
      <c r="AL25" s="157"/>
    </row>
    <row r="26" spans="1:38" ht="12" customHeight="1" x14ac:dyDescent="0.3">
      <c r="A26" s="149" t="s">
        <v>73</v>
      </c>
      <c r="B26" s="150"/>
      <c r="C26" s="151"/>
      <c r="D26" s="150"/>
      <c r="E26" s="152"/>
      <c r="F26" s="141"/>
      <c r="G26" s="153" t="s">
        <v>73</v>
      </c>
      <c r="H26" s="51">
        <f t="shared" si="2"/>
        <v>0</v>
      </c>
      <c r="I26" s="51">
        <f>COUNTIFS('[1]Suivi  Capture'!$M:$M,$B$1,'[1]Suivi  Capture'!$L:$L,G26)</f>
        <v>0</v>
      </c>
      <c r="J26" s="154"/>
      <c r="N26" s="92"/>
      <c r="O26" s="26"/>
      <c r="Q26" s="158"/>
      <c r="R26" s="28"/>
      <c r="S26" s="28"/>
      <c r="T26" s="28"/>
      <c r="U26" s="39" t="s">
        <v>44</v>
      </c>
      <c r="V26" s="43"/>
      <c r="W26" s="61" t="str">
        <f>$G$3</f>
        <v>Mars</v>
      </c>
      <c r="X26" s="197"/>
      <c r="Y26" s="197"/>
      <c r="Z26" s="197"/>
      <c r="AA26" s="197"/>
      <c r="AB26" s="197"/>
      <c r="AC26" s="197"/>
      <c r="AD26" s="197"/>
      <c r="AE26" s="197"/>
      <c r="AF26" s="63">
        <f>SUM(X26:AE26)</f>
        <v>0</v>
      </c>
      <c r="AG26" s="58"/>
      <c r="AH26" s="59"/>
      <c r="AI26" s="60"/>
      <c r="AJ26" s="39" t="s">
        <v>46</v>
      </c>
    </row>
    <row r="27" spans="1:38" ht="12" customHeight="1" x14ac:dyDescent="0.3">
      <c r="A27" s="149" t="s">
        <v>75</v>
      </c>
      <c r="B27" s="150"/>
      <c r="C27" s="151"/>
      <c r="D27" s="150"/>
      <c r="E27" s="152"/>
      <c r="F27" s="141"/>
      <c r="G27" s="153" t="s">
        <v>75</v>
      </c>
      <c r="H27" s="51">
        <f t="shared" si="2"/>
        <v>0</v>
      </c>
      <c r="I27" s="51">
        <f>COUNTIFS('[1]Suivi  Capture'!$M:$M,$B$1,'[1]Suivi  Capture'!$L:$L,G27)</f>
        <v>0</v>
      </c>
      <c r="J27" s="154"/>
      <c r="N27" s="92"/>
      <c r="O27" s="26"/>
      <c r="Q27" s="159"/>
      <c r="R27" s="28"/>
      <c r="S27" s="28"/>
      <c r="T27" s="28"/>
      <c r="U27" s="39"/>
      <c r="V27" s="43"/>
      <c r="W27" s="69"/>
      <c r="X27" s="69"/>
      <c r="Y27" s="69"/>
      <c r="Z27" s="69"/>
      <c r="AA27" s="69"/>
      <c r="AB27" s="69"/>
      <c r="AC27" s="69"/>
      <c r="AD27" s="69"/>
      <c r="AE27" s="69"/>
      <c r="AF27" s="69"/>
      <c r="AG27" s="70"/>
      <c r="AH27" s="71" t="str">
        <f>$G$3</f>
        <v>Mars</v>
      </c>
      <c r="AI27" s="72"/>
      <c r="AJ27" s="39"/>
    </row>
    <row r="28" spans="1:38" ht="12" customHeight="1" x14ac:dyDescent="0.3">
      <c r="A28" s="149" t="s">
        <v>77</v>
      </c>
      <c r="B28" s="150"/>
      <c r="C28" s="151"/>
      <c r="D28" s="150"/>
      <c r="E28" s="152"/>
      <c r="F28" s="141"/>
      <c r="G28" s="153" t="s">
        <v>77</v>
      </c>
      <c r="H28" s="51">
        <f t="shared" si="2"/>
        <v>0</v>
      </c>
      <c r="I28" s="51">
        <f>COUNTIFS('[1]Suivi  Capture'!$M:$M,$B$1,'[1]Suivi  Capture'!$L:$L,G28)</f>
        <v>0</v>
      </c>
      <c r="J28" s="154"/>
      <c r="N28" s="92"/>
      <c r="O28" s="26"/>
      <c r="Q28" s="159"/>
      <c r="R28" s="69"/>
      <c r="S28" s="69"/>
      <c r="T28" s="69"/>
      <c r="U28" s="39"/>
      <c r="V28" s="43"/>
      <c r="W28" s="81"/>
      <c r="X28" s="82" t="s">
        <v>18</v>
      </c>
      <c r="Y28" s="82" t="s">
        <v>13</v>
      </c>
      <c r="Z28" s="82" t="s">
        <v>25</v>
      </c>
      <c r="AA28" s="82" t="s">
        <v>21</v>
      </c>
      <c r="AB28" s="82" t="s">
        <v>37</v>
      </c>
      <c r="AC28" s="83" t="s">
        <v>32</v>
      </c>
      <c r="AD28" s="83" t="s">
        <v>20</v>
      </c>
      <c r="AE28" s="84" t="s">
        <v>22</v>
      </c>
      <c r="AF28" s="85" t="s">
        <v>52</v>
      </c>
      <c r="AG28" s="68"/>
      <c r="AH28" s="86" t="s">
        <v>57</v>
      </c>
      <c r="AI28" s="40"/>
      <c r="AJ28" s="39"/>
    </row>
    <row r="29" spans="1:38" ht="12" customHeight="1" x14ac:dyDescent="0.3">
      <c r="A29" s="149" t="s">
        <v>78</v>
      </c>
      <c r="B29" s="150"/>
      <c r="C29" s="151"/>
      <c r="D29" s="150"/>
      <c r="E29" s="152"/>
      <c r="F29" s="141"/>
      <c r="G29" s="153" t="s">
        <v>78</v>
      </c>
      <c r="H29" s="51">
        <f t="shared" si="2"/>
        <v>0</v>
      </c>
      <c r="I29" s="51">
        <f>COUNTIFS('[1]Suivi  Capture'!$M:$M,$B$1,'[1]Suivi  Capture'!$L:$L,G29)</f>
        <v>0</v>
      </c>
      <c r="J29" s="154"/>
      <c r="N29" s="92"/>
      <c r="O29" s="26"/>
      <c r="Q29" s="159"/>
      <c r="U29" s="39"/>
      <c r="V29" s="43"/>
      <c r="W29" s="93" t="s">
        <v>59</v>
      </c>
      <c r="X29" s="198"/>
      <c r="Y29" s="198"/>
      <c r="Z29" s="198"/>
      <c r="AA29" s="198"/>
      <c r="AB29" s="198"/>
      <c r="AC29" s="198"/>
      <c r="AD29" s="198"/>
      <c r="AE29" s="198"/>
      <c r="AF29" s="94">
        <f t="shared" ref="AF29:AF40" si="3">SUM(X29:AE29)</f>
        <v>0</v>
      </c>
      <c r="AG29" s="58"/>
      <c r="AH29" s="58"/>
      <c r="AI29" s="58"/>
      <c r="AJ29" s="39"/>
    </row>
    <row r="30" spans="1:38" ht="12" customHeight="1" x14ac:dyDescent="0.3">
      <c r="A30" s="149" t="s">
        <v>79</v>
      </c>
      <c r="B30" s="150"/>
      <c r="C30" s="151"/>
      <c r="D30" s="150"/>
      <c r="E30" s="152"/>
      <c r="F30" s="141"/>
      <c r="G30" s="153" t="s">
        <v>79</v>
      </c>
      <c r="H30" s="51">
        <f t="shared" si="2"/>
        <v>0</v>
      </c>
      <c r="I30" s="51">
        <f>COUNTIFS('[1]Suivi  Capture'!$M:$M,$B$1,'[1]Suivi  Capture'!$L:$L,G30)</f>
        <v>0</v>
      </c>
      <c r="J30" s="154"/>
      <c r="N30" s="92"/>
      <c r="O30" s="26"/>
      <c r="Q30" s="159"/>
      <c r="U30" s="39"/>
      <c r="V30" s="43"/>
      <c r="W30" s="93" t="s">
        <v>62</v>
      </c>
      <c r="X30" s="198"/>
      <c r="Y30" s="198"/>
      <c r="Z30" s="198"/>
      <c r="AA30" s="198"/>
      <c r="AB30" s="198"/>
      <c r="AC30" s="198"/>
      <c r="AD30" s="198"/>
      <c r="AE30" s="198"/>
      <c r="AF30" s="94">
        <f t="shared" si="3"/>
        <v>0</v>
      </c>
      <c r="AG30" s="58"/>
      <c r="AH30" s="58"/>
      <c r="AI30" s="58"/>
      <c r="AJ30" s="39"/>
    </row>
    <row r="31" spans="1:38" ht="12" customHeight="1" x14ac:dyDescent="0.3">
      <c r="A31" s="149" t="s">
        <v>80</v>
      </c>
      <c r="B31" s="150"/>
      <c r="C31" s="151"/>
      <c r="D31" s="150"/>
      <c r="E31" s="152"/>
      <c r="F31" s="141"/>
      <c r="G31" s="153" t="s">
        <v>80</v>
      </c>
      <c r="H31" s="51">
        <f t="shared" si="2"/>
        <v>0</v>
      </c>
      <c r="I31" s="51">
        <f>COUNTIFS('[1]Suivi  Capture'!$M:$M,$B$1,'[1]Suivi  Capture'!$L:$L,G31)</f>
        <v>0</v>
      </c>
      <c r="J31" s="154"/>
      <c r="Q31" s="159"/>
      <c r="U31" s="39"/>
      <c r="V31" s="43"/>
      <c r="W31" s="93" t="s">
        <v>50</v>
      </c>
      <c r="X31" s="198"/>
      <c r="Y31" s="198"/>
      <c r="Z31" s="198"/>
      <c r="AA31" s="198"/>
      <c r="AB31" s="198"/>
      <c r="AC31" s="198"/>
      <c r="AD31" s="198"/>
      <c r="AE31" s="198"/>
      <c r="AF31" s="94">
        <f t="shared" si="3"/>
        <v>0</v>
      </c>
      <c r="AG31" s="70"/>
      <c r="AH31" s="70"/>
      <c r="AI31" s="70"/>
      <c r="AJ31" s="39"/>
    </row>
    <row r="32" spans="1:38" ht="12" customHeight="1" x14ac:dyDescent="0.3">
      <c r="A32" s="160" t="s">
        <v>52</v>
      </c>
      <c r="B32" s="161"/>
      <c r="C32" s="162"/>
      <c r="D32" s="161"/>
      <c r="E32" s="163"/>
      <c r="F32" s="141"/>
      <c r="G32" s="164" t="s">
        <v>52</v>
      </c>
      <c r="H32" s="165">
        <f>SUM(H20:H30)</f>
        <v>2</v>
      </c>
      <c r="I32" s="165">
        <f>SUM(I20:I30)</f>
        <v>2</v>
      </c>
      <c r="J32" s="154"/>
      <c r="Q32" s="159"/>
      <c r="U32" s="39"/>
      <c r="V32" s="43"/>
      <c r="W32" s="93" t="s">
        <v>66</v>
      </c>
      <c r="X32" s="198"/>
      <c r="Y32" s="198"/>
      <c r="Z32" s="198"/>
      <c r="AA32" s="198"/>
      <c r="AB32" s="198"/>
      <c r="AC32" s="198"/>
      <c r="AD32" s="198"/>
      <c r="AE32" s="198"/>
      <c r="AF32" s="94">
        <f t="shared" si="3"/>
        <v>0</v>
      </c>
      <c r="AG32" s="70"/>
      <c r="AH32" s="70"/>
      <c r="AI32" s="70"/>
      <c r="AJ32" s="39"/>
    </row>
    <row r="33" spans="1:36" ht="15" thickBot="1" x14ac:dyDescent="0.35">
      <c r="A33" s="166"/>
      <c r="B33" s="167"/>
      <c r="C33" s="167"/>
      <c r="D33" s="167"/>
      <c r="E33" s="168"/>
      <c r="F33" s="166"/>
      <c r="G33" s="167"/>
      <c r="H33" s="167"/>
      <c r="I33" s="167"/>
      <c r="J33" s="168"/>
      <c r="Q33" s="159"/>
      <c r="U33" s="39"/>
      <c r="V33" s="43"/>
      <c r="W33" s="93" t="s">
        <v>67</v>
      </c>
      <c r="X33" s="198"/>
      <c r="Y33" s="198"/>
      <c r="Z33" s="198"/>
      <c r="AA33" s="198"/>
      <c r="AB33" s="198"/>
      <c r="AC33" s="198"/>
      <c r="AD33" s="198"/>
      <c r="AE33" s="198"/>
      <c r="AF33" s="94">
        <f t="shared" si="3"/>
        <v>0</v>
      </c>
      <c r="AG33" s="70"/>
      <c r="AH33" s="70"/>
      <c r="AI33" s="70"/>
      <c r="AJ33" s="39"/>
    </row>
    <row r="34" spans="1:36" ht="13.8" customHeight="1" x14ac:dyDescent="0.3">
      <c r="Q34" s="158"/>
      <c r="U34" s="39"/>
      <c r="V34" s="43"/>
      <c r="W34" s="93" t="s">
        <v>70</v>
      </c>
      <c r="X34" s="198"/>
      <c r="Y34" s="198"/>
      <c r="Z34" s="198"/>
      <c r="AA34" s="198"/>
      <c r="AB34" s="198"/>
      <c r="AC34" s="198"/>
      <c r="AD34" s="198"/>
      <c r="AE34" s="198"/>
      <c r="AF34" s="94">
        <f t="shared" si="3"/>
        <v>0</v>
      </c>
      <c r="AG34" s="70"/>
      <c r="AH34" s="70"/>
      <c r="AI34" s="70"/>
      <c r="AJ34" s="39"/>
    </row>
    <row r="35" spans="1:36" x14ac:dyDescent="0.3">
      <c r="Q35" s="159"/>
      <c r="U35" s="39"/>
      <c r="V35" s="43"/>
      <c r="W35" s="93" t="s">
        <v>73</v>
      </c>
      <c r="X35" s="198"/>
      <c r="Y35" s="198"/>
      <c r="Z35" s="198"/>
      <c r="AA35" s="198"/>
      <c r="AB35" s="198"/>
      <c r="AC35" s="198"/>
      <c r="AD35" s="198"/>
      <c r="AE35" s="198"/>
      <c r="AF35" s="94">
        <f t="shared" si="3"/>
        <v>0</v>
      </c>
      <c r="AG35" s="70"/>
      <c r="AH35" s="70"/>
      <c r="AI35" s="70"/>
      <c r="AJ35" s="39"/>
    </row>
    <row r="36" spans="1:36" ht="18.600000000000001" customHeight="1" x14ac:dyDescent="0.3">
      <c r="Q36" s="159"/>
      <c r="U36" s="39"/>
      <c r="V36" s="43"/>
      <c r="W36" s="93" t="s">
        <v>75</v>
      </c>
      <c r="X36" s="198"/>
      <c r="Y36" s="198"/>
      <c r="Z36" s="198"/>
      <c r="AA36" s="198"/>
      <c r="AB36" s="198"/>
      <c r="AC36" s="198"/>
      <c r="AD36" s="198"/>
      <c r="AE36" s="198"/>
      <c r="AF36" s="94">
        <f t="shared" si="3"/>
        <v>0</v>
      </c>
      <c r="AG36" s="70"/>
      <c r="AH36" s="70"/>
      <c r="AI36" s="70"/>
      <c r="AJ36" s="39"/>
    </row>
    <row r="37" spans="1:36" x14ac:dyDescent="0.3">
      <c r="A37" s="169" t="s">
        <v>85</v>
      </c>
      <c r="B37" s="169"/>
      <c r="C37" s="169"/>
      <c r="D37" s="169"/>
      <c r="E37" s="169"/>
      <c r="F37" s="169"/>
      <c r="G37" s="169"/>
      <c r="H37" s="169"/>
      <c r="I37" s="169"/>
      <c r="J37" s="169"/>
      <c r="K37" s="169"/>
      <c r="U37" s="39"/>
      <c r="V37" s="43"/>
      <c r="W37" s="93" t="s">
        <v>77</v>
      </c>
      <c r="X37" s="198"/>
      <c r="Y37" s="198"/>
      <c r="Z37" s="198"/>
      <c r="AA37" s="198"/>
      <c r="AB37" s="198"/>
      <c r="AC37" s="198"/>
      <c r="AD37" s="198"/>
      <c r="AE37" s="198"/>
      <c r="AF37" s="94">
        <f t="shared" si="3"/>
        <v>0</v>
      </c>
      <c r="AG37" s="125"/>
      <c r="AH37" s="125"/>
      <c r="AI37" s="125"/>
      <c r="AJ37" s="39"/>
    </row>
    <row r="38" spans="1:36" x14ac:dyDescent="0.3">
      <c r="U38" s="39"/>
      <c r="V38" s="43"/>
      <c r="W38" s="61" t="s">
        <v>78</v>
      </c>
      <c r="X38" s="198"/>
      <c r="Y38" s="197"/>
      <c r="Z38" s="197"/>
      <c r="AA38" s="197"/>
      <c r="AB38" s="197"/>
      <c r="AC38" s="197"/>
      <c r="AD38" s="197"/>
      <c r="AE38" s="197"/>
      <c r="AF38" s="148">
        <f t="shared" si="3"/>
        <v>0</v>
      </c>
      <c r="AG38" s="125"/>
      <c r="AH38" s="125"/>
      <c r="AI38" s="125"/>
      <c r="AJ38" s="39"/>
    </row>
    <row r="39" spans="1:36" x14ac:dyDescent="0.3">
      <c r="A39" s="170" t="str">
        <f>D13</f>
        <v>Mars</v>
      </c>
      <c r="B39" s="171" t="s">
        <v>86</v>
      </c>
      <c r="C39" s="172" t="s">
        <v>87</v>
      </c>
      <c r="D39" s="173" t="s">
        <v>88</v>
      </c>
      <c r="E39" s="174" t="s">
        <v>89</v>
      </c>
      <c r="G39" s="170" t="s">
        <v>90</v>
      </c>
      <c r="H39" s="171" t="s">
        <v>86</v>
      </c>
      <c r="I39" s="172" t="s">
        <v>87</v>
      </c>
      <c r="J39" s="173" t="s">
        <v>88</v>
      </c>
      <c r="K39" s="174" t="s">
        <v>89</v>
      </c>
      <c r="U39" s="39"/>
      <c r="V39" s="43"/>
      <c r="W39" s="93" t="s">
        <v>79</v>
      </c>
      <c r="X39" s="198"/>
      <c r="Y39" s="198"/>
      <c r="Z39" s="198"/>
      <c r="AA39" s="198"/>
      <c r="AB39" s="198"/>
      <c r="AC39" s="198"/>
      <c r="AD39" s="198"/>
      <c r="AE39" s="198"/>
      <c r="AF39" s="94">
        <f t="shared" si="3"/>
        <v>0</v>
      </c>
      <c r="AG39" s="125"/>
      <c r="AH39" s="125"/>
      <c r="AI39" s="125"/>
      <c r="AJ39" s="39"/>
    </row>
    <row r="40" spans="1:36" x14ac:dyDescent="0.3">
      <c r="A40" s="170"/>
      <c r="B40" s="171"/>
      <c r="C40" s="172"/>
      <c r="D40" s="175"/>
      <c r="E40" s="176"/>
      <c r="G40" s="170"/>
      <c r="H40" s="171"/>
      <c r="I40" s="172"/>
      <c r="J40" s="175"/>
      <c r="K40" s="176"/>
      <c r="U40" s="39"/>
      <c r="V40" s="43"/>
      <c r="W40" s="93" t="s">
        <v>80</v>
      </c>
      <c r="X40" s="198"/>
      <c r="Y40" s="198"/>
      <c r="Z40" s="198"/>
      <c r="AA40" s="198"/>
      <c r="AB40" s="198"/>
      <c r="AC40" s="198"/>
      <c r="AD40" s="198"/>
      <c r="AE40" s="198"/>
      <c r="AF40" s="94">
        <f t="shared" si="3"/>
        <v>0</v>
      </c>
      <c r="AG40" s="137"/>
      <c r="AH40" s="137"/>
      <c r="AI40" s="137"/>
      <c r="AJ40" s="39"/>
    </row>
    <row r="41" spans="1:36" x14ac:dyDescent="0.3">
      <c r="A41" s="177" t="s">
        <v>30</v>
      </c>
      <c r="B41" s="178"/>
      <c r="C41" s="179"/>
      <c r="D41" s="178"/>
      <c r="E41" s="179"/>
      <c r="G41" s="177" t="s">
        <v>30</v>
      </c>
      <c r="H41" s="178"/>
      <c r="I41" s="179"/>
      <c r="J41" s="178"/>
      <c r="K41" s="179"/>
      <c r="U41" s="39"/>
      <c r="V41" s="43"/>
      <c r="W41" s="146" t="s">
        <v>52</v>
      </c>
      <c r="X41" s="147">
        <f>SUM(X29:X40)</f>
        <v>0</v>
      </c>
      <c r="Y41" s="147">
        <f t="shared" ref="Y41:AE41" si="4">SUM(Y29:Y40)</f>
        <v>0</v>
      </c>
      <c r="Z41" s="147">
        <f t="shared" si="4"/>
        <v>0</v>
      </c>
      <c r="AA41" s="147">
        <f t="shared" si="4"/>
        <v>0</v>
      </c>
      <c r="AB41" s="147">
        <f t="shared" si="4"/>
        <v>0</v>
      </c>
      <c r="AC41" s="147">
        <f t="shared" si="4"/>
        <v>0</v>
      </c>
      <c r="AD41" s="147">
        <f t="shared" si="4"/>
        <v>0</v>
      </c>
      <c r="AE41" s="147">
        <f t="shared" si="4"/>
        <v>0</v>
      </c>
      <c r="AF41" s="148">
        <f>SUM(AF29:AF40)</f>
        <v>0</v>
      </c>
      <c r="AG41" s="137"/>
      <c r="AH41" s="137"/>
      <c r="AI41" s="137"/>
      <c r="AJ41" s="39"/>
    </row>
    <row r="42" spans="1:36" x14ac:dyDescent="0.3">
      <c r="A42" s="177" t="s">
        <v>25</v>
      </c>
      <c r="B42" s="180"/>
      <c r="C42" s="181"/>
      <c r="D42" s="180"/>
      <c r="E42" s="181"/>
      <c r="G42" s="177" t="s">
        <v>25</v>
      </c>
      <c r="H42" s="180"/>
      <c r="I42" s="181"/>
      <c r="J42" s="180"/>
      <c r="K42" s="181"/>
      <c r="U42" s="39"/>
      <c r="V42" s="43"/>
      <c r="W42" s="182"/>
      <c r="X42" s="28"/>
      <c r="Y42" s="28"/>
      <c r="Z42" s="28"/>
      <c r="AA42" s="28"/>
      <c r="AB42" s="28"/>
      <c r="AC42" s="28"/>
      <c r="AD42" s="28"/>
      <c r="AE42" s="28"/>
      <c r="AF42" s="137"/>
      <c r="AJ42" s="39"/>
    </row>
    <row r="43" spans="1:36" x14ac:dyDescent="0.3">
      <c r="A43" s="177" t="s">
        <v>23</v>
      </c>
      <c r="B43" s="183"/>
      <c r="C43" s="184"/>
      <c r="D43" s="183"/>
      <c r="E43" s="184"/>
      <c r="G43" s="177" t="s">
        <v>23</v>
      </c>
      <c r="H43" s="183"/>
      <c r="I43" s="184"/>
      <c r="J43" s="183"/>
      <c r="K43" s="184"/>
      <c r="U43" s="39"/>
      <c r="V43" s="43"/>
      <c r="W43" s="185"/>
      <c r="X43" s="155"/>
      <c r="Y43" s="155"/>
      <c r="Z43" s="155"/>
      <c r="AA43" s="155"/>
      <c r="AB43" s="155"/>
      <c r="AC43" s="155"/>
      <c r="AD43" s="155"/>
      <c r="AE43" s="155"/>
      <c r="AF43" s="155"/>
      <c r="AJ43" s="39"/>
    </row>
    <row r="44" spans="1:36" x14ac:dyDescent="0.3">
      <c r="A44" s="177" t="s">
        <v>34</v>
      </c>
      <c r="B44" s="183"/>
      <c r="C44" s="184"/>
      <c r="D44" s="183"/>
      <c r="E44" s="184"/>
      <c r="G44" s="177" t="s">
        <v>34</v>
      </c>
      <c r="H44" s="183"/>
      <c r="I44" s="184"/>
      <c r="J44" s="183"/>
      <c r="K44" s="184"/>
      <c r="U44" s="39"/>
      <c r="V44" s="43"/>
      <c r="AJ44" s="39"/>
    </row>
    <row r="45" spans="1:36" ht="20.399999999999999" x14ac:dyDescent="0.3">
      <c r="A45" s="186" t="s">
        <v>39</v>
      </c>
      <c r="B45" s="183"/>
      <c r="C45" s="184"/>
      <c r="D45" s="183"/>
      <c r="E45" s="184"/>
      <c r="G45" s="186" t="s">
        <v>39</v>
      </c>
      <c r="H45" s="183"/>
      <c r="I45" s="184"/>
      <c r="J45" s="183"/>
      <c r="K45" s="184"/>
      <c r="U45" s="39"/>
      <c r="V45" s="43"/>
      <c r="AJ45" s="39"/>
    </row>
    <row r="46" spans="1:36" x14ac:dyDescent="0.3">
      <c r="A46" s="186" t="s">
        <v>21</v>
      </c>
      <c r="B46" s="183"/>
      <c r="C46" s="184"/>
      <c r="D46" s="183"/>
      <c r="E46" s="184"/>
      <c r="G46" s="186" t="s">
        <v>21</v>
      </c>
      <c r="H46" s="183"/>
      <c r="I46" s="184"/>
      <c r="J46" s="183"/>
      <c r="K46" s="184"/>
      <c r="U46" s="39"/>
      <c r="V46" s="43"/>
      <c r="AJ46" s="39"/>
    </row>
    <row r="47" spans="1:36" x14ac:dyDescent="0.3">
      <c r="A47" s="177" t="s">
        <v>35</v>
      </c>
      <c r="B47" s="51"/>
      <c r="C47" s="187"/>
      <c r="D47" s="51"/>
      <c r="E47" s="187"/>
      <c r="G47" s="177" t="s">
        <v>35</v>
      </c>
      <c r="H47" s="51"/>
      <c r="I47" s="187"/>
      <c r="J47" s="51"/>
      <c r="K47" s="187"/>
      <c r="U47" s="39"/>
      <c r="V47" s="43"/>
      <c r="AJ47" s="39"/>
    </row>
    <row r="48" spans="1:36" ht="20.399999999999999" x14ac:dyDescent="0.3">
      <c r="A48" s="186" t="s">
        <v>31</v>
      </c>
      <c r="B48" s="188"/>
      <c r="C48" s="189"/>
      <c r="D48" s="188"/>
      <c r="E48" s="189"/>
      <c r="G48" s="186" t="s">
        <v>31</v>
      </c>
      <c r="H48" s="188"/>
      <c r="I48" s="189"/>
      <c r="J48" s="188"/>
      <c r="K48" s="189"/>
      <c r="U48" s="39"/>
      <c r="V48" s="43"/>
      <c r="AJ48" s="39"/>
    </row>
    <row r="49" spans="1:36" x14ac:dyDescent="0.3">
      <c r="A49" s="177" t="s">
        <v>18</v>
      </c>
      <c r="B49" s="190"/>
      <c r="C49" s="191"/>
      <c r="D49" s="190"/>
      <c r="E49" s="191"/>
      <c r="G49" s="177" t="s">
        <v>18</v>
      </c>
      <c r="H49" s="190"/>
      <c r="I49" s="191"/>
      <c r="J49" s="190"/>
      <c r="K49" s="191"/>
      <c r="U49" s="39"/>
      <c r="V49" s="43"/>
      <c r="AJ49" s="39"/>
    </row>
    <row r="50" spans="1:36" x14ac:dyDescent="0.3">
      <c r="A50" s="177" t="s">
        <v>24</v>
      </c>
      <c r="B50" s="183"/>
      <c r="C50" s="184"/>
      <c r="D50" s="183"/>
      <c r="E50" s="184"/>
      <c r="G50" s="177" t="s">
        <v>24</v>
      </c>
      <c r="H50" s="183"/>
      <c r="I50" s="184"/>
      <c r="J50" s="183"/>
      <c r="K50" s="184"/>
      <c r="U50" s="39"/>
      <c r="V50" s="43"/>
      <c r="AJ50" s="39"/>
    </row>
    <row r="51" spans="1:36" x14ac:dyDescent="0.3">
      <c r="A51" s="177" t="s">
        <v>20</v>
      </c>
      <c r="B51" s="183"/>
      <c r="C51" s="184"/>
      <c r="D51" s="183"/>
      <c r="E51" s="184"/>
      <c r="G51" s="177" t="s">
        <v>20</v>
      </c>
      <c r="H51" s="183"/>
      <c r="I51" s="184"/>
      <c r="J51" s="183"/>
      <c r="K51" s="184"/>
      <c r="U51" s="39" t="s">
        <v>44</v>
      </c>
      <c r="V51" s="43"/>
      <c r="AJ51" s="39" t="s">
        <v>44</v>
      </c>
    </row>
    <row r="52" spans="1:36" x14ac:dyDescent="0.3">
      <c r="A52" s="177" t="s">
        <v>36</v>
      </c>
      <c r="B52" s="183"/>
      <c r="C52" s="184"/>
      <c r="D52" s="183"/>
      <c r="E52" s="184"/>
      <c r="G52" s="177" t="s">
        <v>36</v>
      </c>
      <c r="H52" s="183"/>
      <c r="I52" s="184"/>
      <c r="J52" s="183"/>
      <c r="K52" s="184"/>
      <c r="U52" s="39"/>
      <c r="V52" s="43"/>
      <c r="AJ52" s="39"/>
    </row>
    <row r="53" spans="1:36" x14ac:dyDescent="0.3">
      <c r="A53" s="177" t="s">
        <v>37</v>
      </c>
      <c r="B53" s="183"/>
      <c r="C53" s="184"/>
      <c r="D53" s="183"/>
      <c r="E53" s="184"/>
      <c r="G53" s="177" t="s">
        <v>37</v>
      </c>
      <c r="H53" s="183"/>
      <c r="I53" s="184"/>
      <c r="J53" s="183"/>
      <c r="K53" s="184"/>
      <c r="U53" s="39"/>
      <c r="V53" s="43"/>
      <c r="AJ53" s="39"/>
    </row>
    <row r="54" spans="1:36" ht="15.6" x14ac:dyDescent="0.3">
      <c r="A54" s="177" t="s">
        <v>33</v>
      </c>
      <c r="B54" s="192"/>
      <c r="C54" s="193"/>
      <c r="D54" s="192"/>
      <c r="E54" s="193"/>
      <c r="G54" s="177" t="s">
        <v>33</v>
      </c>
      <c r="H54" s="192"/>
      <c r="I54" s="193"/>
      <c r="J54" s="192"/>
      <c r="K54" s="193"/>
      <c r="U54" s="39"/>
      <c r="V54" s="43"/>
      <c r="AJ54" s="39"/>
    </row>
    <row r="55" spans="1:36" x14ac:dyDescent="0.3">
      <c r="A55" s="177" t="s">
        <v>26</v>
      </c>
      <c r="B55" s="194"/>
      <c r="C55" s="195"/>
      <c r="D55" s="194"/>
      <c r="E55" s="195"/>
      <c r="G55" s="177" t="s">
        <v>26</v>
      </c>
      <c r="H55" s="194"/>
      <c r="I55" s="195"/>
      <c r="J55" s="194"/>
      <c r="K55" s="195"/>
      <c r="U55" s="39"/>
      <c r="V55" s="43"/>
      <c r="AJ55" s="39"/>
    </row>
    <row r="56" spans="1:36" x14ac:dyDescent="0.3">
      <c r="A56" s="177" t="s">
        <v>22</v>
      </c>
      <c r="B56" s="51"/>
      <c r="C56" s="187"/>
      <c r="D56" s="51"/>
      <c r="E56" s="187"/>
      <c r="G56" s="177" t="s">
        <v>22</v>
      </c>
      <c r="H56" s="51"/>
      <c r="I56" s="187"/>
      <c r="J56" s="51"/>
      <c r="K56" s="187"/>
      <c r="U56" s="39"/>
      <c r="V56" s="43"/>
      <c r="AJ56" s="39"/>
    </row>
    <row r="57" spans="1:36" x14ac:dyDescent="0.3">
      <c r="A57" s="177" t="s">
        <v>91</v>
      </c>
      <c r="B57" s="51"/>
      <c r="C57" s="187"/>
      <c r="D57" s="51"/>
      <c r="E57" s="187"/>
      <c r="G57" s="177" t="s">
        <v>91</v>
      </c>
      <c r="H57" s="51"/>
      <c r="I57" s="187"/>
      <c r="J57" s="51"/>
      <c r="K57" s="187"/>
      <c r="U57" s="39"/>
      <c r="V57" s="43"/>
      <c r="AJ57" s="39"/>
    </row>
    <row r="58" spans="1:36" x14ac:dyDescent="0.3">
      <c r="A58" s="177" t="s">
        <v>27</v>
      </c>
      <c r="B58" s="51"/>
      <c r="C58" s="187"/>
      <c r="D58" s="51"/>
      <c r="E58" s="187"/>
      <c r="G58" s="177" t="s">
        <v>27</v>
      </c>
      <c r="H58" s="51"/>
      <c r="I58" s="187"/>
      <c r="J58" s="51"/>
      <c r="K58" s="187"/>
      <c r="U58" s="39"/>
      <c r="V58" s="43"/>
      <c r="AJ58" s="39"/>
    </row>
    <row r="59" spans="1:36" x14ac:dyDescent="0.3">
      <c r="A59" s="177" t="s">
        <v>40</v>
      </c>
      <c r="B59" s="51"/>
      <c r="C59" s="187"/>
      <c r="D59" s="51"/>
      <c r="E59" s="187"/>
      <c r="G59" s="177" t="s">
        <v>40</v>
      </c>
      <c r="H59" s="51"/>
      <c r="I59" s="187"/>
      <c r="J59" s="51"/>
      <c r="K59" s="187"/>
      <c r="U59" s="39"/>
      <c r="V59" s="43"/>
      <c r="AJ59" s="39"/>
    </row>
    <row r="60" spans="1:36" x14ac:dyDescent="0.3">
      <c r="A60" s="177" t="s">
        <v>28</v>
      </c>
      <c r="B60" s="51"/>
      <c r="C60" s="187"/>
      <c r="D60" s="51"/>
      <c r="E60" s="187"/>
      <c r="G60" s="177" t="s">
        <v>28</v>
      </c>
      <c r="H60" s="51"/>
      <c r="I60" s="187"/>
      <c r="J60" s="51"/>
      <c r="K60" s="187"/>
      <c r="U60" s="39"/>
      <c r="V60" s="43"/>
      <c r="AJ60" s="39"/>
    </row>
    <row r="61" spans="1:36" x14ac:dyDescent="0.3">
      <c r="A61" s="177" t="s">
        <v>13</v>
      </c>
      <c r="B61" s="51"/>
      <c r="C61" s="187"/>
      <c r="D61" s="51"/>
      <c r="E61" s="187"/>
      <c r="G61" s="177" t="s">
        <v>13</v>
      </c>
      <c r="H61" s="51"/>
      <c r="I61" s="187"/>
      <c r="J61" s="51"/>
      <c r="K61" s="187"/>
      <c r="U61" s="39"/>
      <c r="V61" s="43"/>
      <c r="AJ61" s="39"/>
    </row>
    <row r="62" spans="1:36" x14ac:dyDescent="0.3">
      <c r="A62" s="177" t="s">
        <v>32</v>
      </c>
      <c r="B62" s="51"/>
      <c r="C62" s="187"/>
      <c r="D62" s="51"/>
      <c r="E62" s="187"/>
      <c r="G62" s="177" t="s">
        <v>32</v>
      </c>
      <c r="H62" s="51"/>
      <c r="I62" s="187"/>
      <c r="J62" s="51"/>
      <c r="K62" s="187"/>
      <c r="U62" s="39"/>
      <c r="V62" s="43"/>
      <c r="AJ62" s="39"/>
    </row>
    <row r="63" spans="1:36" x14ac:dyDescent="0.3">
      <c r="A63" s="177" t="s">
        <v>38</v>
      </c>
      <c r="B63" s="51"/>
      <c r="C63" s="187"/>
      <c r="D63" s="51"/>
      <c r="E63" s="187"/>
      <c r="G63" s="177" t="s">
        <v>38</v>
      </c>
      <c r="H63" s="51"/>
      <c r="I63" s="187"/>
      <c r="J63" s="51"/>
      <c r="K63" s="187"/>
      <c r="U63" s="39"/>
      <c r="V63" s="43"/>
      <c r="AJ63" s="39"/>
    </row>
    <row r="64" spans="1:36" x14ac:dyDescent="0.3">
      <c r="A64" s="177" t="s">
        <v>41</v>
      </c>
      <c r="B64" s="51"/>
      <c r="C64" s="187"/>
      <c r="D64" s="51"/>
      <c r="E64" s="187"/>
      <c r="G64" s="177" t="s">
        <v>41</v>
      </c>
      <c r="H64" s="51"/>
      <c r="I64" s="187"/>
      <c r="J64" s="51"/>
      <c r="K64" s="187"/>
      <c r="U64" s="39"/>
      <c r="V64" s="43"/>
      <c r="AJ64" s="39"/>
    </row>
    <row r="65" spans="21:36" x14ac:dyDescent="0.3">
      <c r="U65" s="39"/>
      <c r="V65" s="43"/>
      <c r="AJ65" s="39"/>
    </row>
    <row r="66" spans="21:36" x14ac:dyDescent="0.3">
      <c r="U66" s="39"/>
      <c r="V66" s="43"/>
      <c r="AJ66" s="39"/>
    </row>
    <row r="67" spans="21:36" x14ac:dyDescent="0.3">
      <c r="U67" s="39"/>
      <c r="V67" s="43"/>
      <c r="AJ67" s="39"/>
    </row>
    <row r="68" spans="21:36" x14ac:dyDescent="0.3">
      <c r="U68" s="39"/>
      <c r="V68" s="43"/>
      <c r="AJ68" s="39"/>
    </row>
    <row r="69" spans="21:36" x14ac:dyDescent="0.3">
      <c r="U69" s="39"/>
      <c r="V69" s="43"/>
      <c r="AJ69" s="39"/>
    </row>
    <row r="70" spans="21:36" x14ac:dyDescent="0.3">
      <c r="U70" s="39"/>
      <c r="V70" s="43"/>
      <c r="AJ70" s="39"/>
    </row>
    <row r="71" spans="21:36" x14ac:dyDescent="0.3">
      <c r="U71" s="39"/>
      <c r="V71" s="43"/>
      <c r="AJ71" s="39"/>
    </row>
    <row r="72" spans="21:36" x14ac:dyDescent="0.3">
      <c r="U72" s="39"/>
      <c r="V72" s="43"/>
      <c r="AJ72" s="39"/>
    </row>
    <row r="73" spans="21:36" x14ac:dyDescent="0.3">
      <c r="U73" s="39"/>
      <c r="V73" s="43"/>
      <c r="AJ73" s="39"/>
    </row>
    <row r="74" spans="21:36" x14ac:dyDescent="0.3">
      <c r="U74" s="39"/>
      <c r="V74" s="43"/>
      <c r="AJ74" s="39"/>
    </row>
    <row r="75" spans="21:36" x14ac:dyDescent="0.3">
      <c r="U75" s="39"/>
      <c r="V75" s="43"/>
      <c r="AJ75" s="39"/>
    </row>
    <row r="76" spans="21:36" x14ac:dyDescent="0.3">
      <c r="U76" s="39" t="s">
        <v>44</v>
      </c>
      <c r="V76" s="43"/>
    </row>
    <row r="77" spans="21:36" x14ac:dyDescent="0.3">
      <c r="U77" s="39"/>
      <c r="V77" s="43"/>
    </row>
    <row r="78" spans="21:36" x14ac:dyDescent="0.3">
      <c r="U78" s="39"/>
      <c r="V78" s="43"/>
    </row>
    <row r="79" spans="21:36" x14ac:dyDescent="0.3">
      <c r="U79" s="39"/>
      <c r="V79" s="43"/>
    </row>
    <row r="80" spans="21:36" x14ac:dyDescent="0.3">
      <c r="U80" s="39"/>
      <c r="V80" s="43"/>
    </row>
    <row r="81" spans="21:22" x14ac:dyDescent="0.3">
      <c r="U81" s="39"/>
      <c r="V81" s="43"/>
    </row>
    <row r="82" spans="21:22" x14ac:dyDescent="0.3">
      <c r="U82" s="39"/>
      <c r="V82" s="43"/>
    </row>
    <row r="83" spans="21:22" x14ac:dyDescent="0.3">
      <c r="U83" s="39"/>
      <c r="V83" s="43"/>
    </row>
    <row r="84" spans="21:22" x14ac:dyDescent="0.3">
      <c r="U84" s="39"/>
      <c r="V84" s="43"/>
    </row>
    <row r="85" spans="21:22" x14ac:dyDescent="0.3">
      <c r="U85" s="39"/>
      <c r="V85" s="43"/>
    </row>
    <row r="86" spans="21:22" x14ac:dyDescent="0.3">
      <c r="U86" s="39"/>
      <c r="V86" s="43"/>
    </row>
    <row r="87" spans="21:22" x14ac:dyDescent="0.3">
      <c r="U87" s="39"/>
      <c r="V87" s="43"/>
    </row>
    <row r="88" spans="21:22" x14ac:dyDescent="0.3">
      <c r="U88" s="39"/>
      <c r="V88" s="43"/>
    </row>
    <row r="89" spans="21:22" x14ac:dyDescent="0.3">
      <c r="U89" s="39"/>
      <c r="V89" s="43"/>
    </row>
    <row r="90" spans="21:22" x14ac:dyDescent="0.3">
      <c r="U90" s="39"/>
      <c r="V90" s="43"/>
    </row>
    <row r="91" spans="21:22" x14ac:dyDescent="0.3">
      <c r="U91" s="39"/>
      <c r="V91" s="43"/>
    </row>
    <row r="92" spans="21:22" x14ac:dyDescent="0.3">
      <c r="U92" s="39"/>
      <c r="V92" s="43"/>
    </row>
    <row r="93" spans="21:22" x14ac:dyDescent="0.3">
      <c r="U93" s="39"/>
      <c r="V93" s="43"/>
    </row>
    <row r="94" spans="21:22" x14ac:dyDescent="0.3">
      <c r="U94" s="39"/>
      <c r="V94" s="43"/>
    </row>
    <row r="95" spans="21:22" x14ac:dyDescent="0.3">
      <c r="U95" s="39"/>
      <c r="V95" s="43"/>
    </row>
    <row r="96" spans="21:22" x14ac:dyDescent="0.3">
      <c r="U96" s="39"/>
      <c r="V96" s="43"/>
    </row>
    <row r="97" spans="21:22" x14ac:dyDescent="0.3">
      <c r="U97" s="39"/>
      <c r="V97" s="43"/>
    </row>
    <row r="98" spans="21:22" x14ac:dyDescent="0.3">
      <c r="U98" s="39"/>
      <c r="V98" s="43"/>
    </row>
    <row r="99" spans="21:22" x14ac:dyDescent="0.3">
      <c r="U99" s="39"/>
      <c r="V99" s="43"/>
    </row>
    <row r="100" spans="21:22" x14ac:dyDescent="0.3">
      <c r="U100" s="39"/>
      <c r="V100" s="43"/>
    </row>
  </sheetData>
  <mergeCells count="77">
    <mergeCell ref="I39:I40"/>
    <mergeCell ref="J39:J40"/>
    <mergeCell ref="K39:K40"/>
    <mergeCell ref="U51:U75"/>
    <mergeCell ref="AJ51:AJ75"/>
    <mergeCell ref="U76:U100"/>
    <mergeCell ref="B32:C32"/>
    <mergeCell ref="D32:E32"/>
    <mergeCell ref="A37:K37"/>
    <mergeCell ref="A39:A40"/>
    <mergeCell ref="B39:B40"/>
    <mergeCell ref="C39:C40"/>
    <mergeCell ref="D39:D40"/>
    <mergeCell ref="E39:E40"/>
    <mergeCell ref="G39:G40"/>
    <mergeCell ref="H39:H40"/>
    <mergeCell ref="AJ26:AJ50"/>
    <mergeCell ref="B27:C27"/>
    <mergeCell ref="D27:E27"/>
    <mergeCell ref="B28:C28"/>
    <mergeCell ref="D28:E28"/>
    <mergeCell ref="B29:C29"/>
    <mergeCell ref="D29:E29"/>
    <mergeCell ref="B30:C30"/>
    <mergeCell ref="D30:E30"/>
    <mergeCell ref="B31:C31"/>
    <mergeCell ref="B24:C24"/>
    <mergeCell ref="D24:E24"/>
    <mergeCell ref="B25:C25"/>
    <mergeCell ref="D25:E25"/>
    <mergeCell ref="AH25:AH26"/>
    <mergeCell ref="AI25:AI26"/>
    <mergeCell ref="B26:C26"/>
    <mergeCell ref="D26:E26"/>
    <mergeCell ref="U26:U50"/>
    <mergeCell ref="D31:E31"/>
    <mergeCell ref="B21:C21"/>
    <mergeCell ref="D21:E21"/>
    <mergeCell ref="B22:C22"/>
    <mergeCell ref="D22:E22"/>
    <mergeCell ref="B23:C23"/>
    <mergeCell ref="D23:E23"/>
    <mergeCell ref="A18:E18"/>
    <mergeCell ref="F18:J18"/>
    <mergeCell ref="B19:C19"/>
    <mergeCell ref="D19:E19"/>
    <mergeCell ref="B20:C20"/>
    <mergeCell ref="D20:E20"/>
    <mergeCell ref="F14:I14"/>
    <mergeCell ref="A15:D15"/>
    <mergeCell ref="F15:I15"/>
    <mergeCell ref="A16:D16"/>
    <mergeCell ref="F16:I16"/>
    <mergeCell ref="F17:I17"/>
    <mergeCell ref="F10:I10"/>
    <mergeCell ref="A12:E12"/>
    <mergeCell ref="F12:J12"/>
    <mergeCell ref="A13:C13"/>
    <mergeCell ref="D13:E13"/>
    <mergeCell ref="F13:I13"/>
    <mergeCell ref="A6:E6"/>
    <mergeCell ref="F6:J6"/>
    <mergeCell ref="F7:I7"/>
    <mergeCell ref="A8:D8"/>
    <mergeCell ref="F8:I8"/>
    <mergeCell ref="A9:D9"/>
    <mergeCell ref="F9:I9"/>
    <mergeCell ref="N1:N2"/>
    <mergeCell ref="U1:U25"/>
    <mergeCell ref="AJ1:AJ25"/>
    <mergeCell ref="AK1:AL1"/>
    <mergeCell ref="A3:B3"/>
    <mergeCell ref="E3:F3"/>
    <mergeCell ref="G3:H3"/>
    <mergeCell ref="AH3:AH4"/>
    <mergeCell ref="AI3:AI4"/>
    <mergeCell ref="A5:J5"/>
  </mergeCells>
  <dataValidations count="1">
    <dataValidation type="list" allowBlank="1" showInputMessage="1" showErrorMessage="1" sqref="D13 A49:E49 J13:K13 G49:K49 G3" xr:uid="{247B04E7-D0DF-4418-AA97-5663B8ED5676}">
      <formula1>$A$20:$A$31</formula1>
    </dataValidation>
  </dataValidations>
  <pageMargins left="0.7" right="0.7" top="0.75" bottom="0.75" header="0.3" footer="0.3"/>
  <pageSetup paperSize="9" orientation="landscape" verticalDpi="0" r:id="rId1"/>
  <drawing r:id="rId2"/>
  <tableParts count="3">
    <tablePart r:id="rId3"/>
    <tablePart r:id="rId4"/>
    <tablePart r:id="rId5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Suivi  Capture</vt:lpstr>
      <vt:lpstr>FICHE PROD AGENT 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M913484</dc:creator>
  <cp:lastModifiedBy>SALNOT Stéphanie</cp:lastModifiedBy>
  <dcterms:created xsi:type="dcterms:W3CDTF">2021-10-17T15:22:36Z</dcterms:created>
  <dcterms:modified xsi:type="dcterms:W3CDTF">2021-10-17T15:33:46Z</dcterms:modified>
</cp:coreProperties>
</file>