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Hôpital Beaujon\Fiches travail\Forum Excel\"/>
    </mc:Choice>
  </mc:AlternateContent>
  <xr:revisionPtr revIDLastSave="0" documentId="13_ncr:1_{FA276429-7919-4EBE-B403-CAAE84CF68F7}" xr6:coauthVersionLast="47" xr6:coauthVersionMax="47" xr10:uidLastSave="{00000000-0000-0000-0000-000000000000}"/>
  <bookViews>
    <workbookView xWindow="38280" yWindow="285" windowWidth="25440" windowHeight="15990" firstSheet="1" activeTab="2" xr2:uid="{00000000-000D-0000-FFFF-FFFF00000000}"/>
  </bookViews>
  <sheets>
    <sheet name="Data" sheetId="20" state="hidden" r:id="rId1"/>
    <sheet name="ListeServices" sheetId="14" r:id="rId2"/>
    <sheet name="Planning" sheetId="13" r:id="rId3"/>
    <sheet name="Synthèse annuelle" sheetId="19" r:id="rId4"/>
  </sheets>
  <functionGroups builtInGroupCount="19"/>
  <definedNames>
    <definedName name="_xlnm._FilterDatabase" localSheetId="2" hidden="1">Planning!$E$6:$AP$8</definedName>
    <definedName name="_xlnm.Print_Titles" localSheetId="2">Planning!$1:$5</definedName>
    <definedName name="_xlnm.Print_Titles" localSheetId="3">'Synthèse annuelle'!$1:$8</definedName>
    <definedName name="JF">Planning!$BL$1:$BM$13</definedName>
    <definedName name="Personnel">ListeServices!$A$2:$A$63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9" l="1"/>
  <c r="B11" i="19"/>
  <c r="B12" i="19"/>
  <c r="B13" i="19"/>
  <c r="B14" i="19"/>
  <c r="B15" i="19"/>
  <c r="B16" i="19"/>
  <c r="B17" i="19"/>
  <c r="B18" i="19"/>
  <c r="B19" i="19"/>
  <c r="B20" i="19"/>
  <c r="B9" i="19"/>
  <c r="G10" i="13" l="1"/>
  <c r="H10" i="13"/>
  <c r="I10" i="13"/>
  <c r="J10" i="13"/>
  <c r="K10" i="13"/>
  <c r="G11" i="13"/>
  <c r="H11" i="13"/>
  <c r="I11" i="13"/>
  <c r="J11" i="13"/>
  <c r="K11" i="13"/>
  <c r="G12" i="13"/>
  <c r="H12" i="13"/>
  <c r="I12" i="13"/>
  <c r="J12" i="13"/>
  <c r="K12" i="13"/>
  <c r="G13" i="13"/>
  <c r="H13" i="13"/>
  <c r="I13" i="13"/>
  <c r="J13" i="13"/>
  <c r="K13" i="13"/>
  <c r="G14" i="13"/>
  <c r="H14" i="13"/>
  <c r="I14" i="13"/>
  <c r="J14" i="13"/>
  <c r="K14" i="13"/>
  <c r="G15" i="13"/>
  <c r="H15" i="13"/>
  <c r="I15" i="13"/>
  <c r="J15" i="13"/>
  <c r="K15" i="13"/>
  <c r="G16" i="13"/>
  <c r="H16" i="13"/>
  <c r="I16" i="13"/>
  <c r="J16" i="13"/>
  <c r="K16" i="13"/>
  <c r="G17" i="13"/>
  <c r="H17" i="13"/>
  <c r="I17" i="13"/>
  <c r="J17" i="13"/>
  <c r="K17" i="13"/>
  <c r="G18" i="13"/>
  <c r="H18" i="13"/>
  <c r="I18" i="13"/>
  <c r="J18" i="13"/>
  <c r="K18" i="13"/>
  <c r="G19" i="13"/>
  <c r="H19" i="13"/>
  <c r="I19" i="13"/>
  <c r="J19" i="13"/>
  <c r="K19" i="13"/>
  <c r="G20" i="13"/>
  <c r="H20" i="13"/>
  <c r="I20" i="13"/>
  <c r="J20" i="13"/>
  <c r="K20" i="13"/>
  <c r="G21" i="13"/>
  <c r="H21" i="13"/>
  <c r="I21" i="13"/>
  <c r="J21" i="13"/>
  <c r="K21" i="13"/>
  <c r="G22" i="13"/>
  <c r="H22" i="13"/>
  <c r="I22" i="13"/>
  <c r="J22" i="13"/>
  <c r="K22" i="13"/>
  <c r="G23" i="13"/>
  <c r="H23" i="13"/>
  <c r="I23" i="13"/>
  <c r="J23" i="13"/>
  <c r="K23" i="13"/>
  <c r="G24" i="13"/>
  <c r="H24" i="13"/>
  <c r="I24" i="13"/>
  <c r="J24" i="13"/>
  <c r="K24" i="13"/>
  <c r="G25" i="13"/>
  <c r="H25" i="13"/>
  <c r="I25" i="13"/>
  <c r="J25" i="13"/>
  <c r="K25" i="13"/>
  <c r="G26" i="13"/>
  <c r="H26" i="13"/>
  <c r="I26" i="13"/>
  <c r="J26" i="13"/>
  <c r="K26" i="13"/>
  <c r="G27" i="13"/>
  <c r="H27" i="13"/>
  <c r="I27" i="13"/>
  <c r="J27" i="13"/>
  <c r="K27" i="13"/>
  <c r="G28" i="13"/>
  <c r="H28" i="13"/>
  <c r="I28" i="13"/>
  <c r="J28" i="13"/>
  <c r="K28" i="13"/>
  <c r="G29" i="13"/>
  <c r="H29" i="13"/>
  <c r="I29" i="13"/>
  <c r="J29" i="13"/>
  <c r="K29" i="13"/>
  <c r="G30" i="13"/>
  <c r="H30" i="13"/>
  <c r="I30" i="13"/>
  <c r="J30" i="13"/>
  <c r="K30" i="13"/>
  <c r="G31" i="13"/>
  <c r="H31" i="13"/>
  <c r="I31" i="13"/>
  <c r="J31" i="13"/>
  <c r="K31" i="13"/>
  <c r="G32" i="13"/>
  <c r="H32" i="13"/>
  <c r="I32" i="13"/>
  <c r="J32" i="13"/>
  <c r="K32" i="13"/>
  <c r="G33" i="13"/>
  <c r="H33" i="13"/>
  <c r="I33" i="13"/>
  <c r="J33" i="13"/>
  <c r="K33" i="13"/>
  <c r="G34" i="13"/>
  <c r="H34" i="13"/>
  <c r="I34" i="13"/>
  <c r="J34" i="13"/>
  <c r="K34" i="13"/>
  <c r="G35" i="13"/>
  <c r="H35" i="13"/>
  <c r="I35" i="13"/>
  <c r="J35" i="13"/>
  <c r="K35" i="13"/>
  <c r="G36" i="13"/>
  <c r="H36" i="13"/>
  <c r="I36" i="13"/>
  <c r="J36" i="13"/>
  <c r="K36" i="13"/>
  <c r="G37" i="13"/>
  <c r="H37" i="13"/>
  <c r="I37" i="13"/>
  <c r="J37" i="13"/>
  <c r="K37" i="13"/>
  <c r="G38" i="13"/>
  <c r="H38" i="13"/>
  <c r="I38" i="13"/>
  <c r="J38" i="13"/>
  <c r="K38" i="13"/>
  <c r="G39" i="13"/>
  <c r="H39" i="13"/>
  <c r="I39" i="13"/>
  <c r="J39" i="13"/>
  <c r="K39" i="13"/>
  <c r="G40" i="13"/>
  <c r="H40" i="13"/>
  <c r="I40" i="13"/>
  <c r="J40" i="13"/>
  <c r="K40" i="13"/>
  <c r="G41" i="13"/>
  <c r="H41" i="13"/>
  <c r="I41" i="13"/>
  <c r="J41" i="13"/>
  <c r="K41" i="13"/>
  <c r="G42" i="13"/>
  <c r="H42" i="13"/>
  <c r="I42" i="13"/>
  <c r="J42" i="13"/>
  <c r="K42" i="13"/>
  <c r="G43" i="13"/>
  <c r="H43" i="13"/>
  <c r="I43" i="13"/>
  <c r="J43" i="13"/>
  <c r="K43" i="13"/>
  <c r="G44" i="13"/>
  <c r="H44" i="13"/>
  <c r="I44" i="13"/>
  <c r="J44" i="13"/>
  <c r="K44" i="13"/>
  <c r="G45" i="13"/>
  <c r="H45" i="13"/>
  <c r="I45" i="13"/>
  <c r="J45" i="13"/>
  <c r="K45" i="13"/>
  <c r="G46" i="13"/>
  <c r="H46" i="13"/>
  <c r="I46" i="13"/>
  <c r="J46" i="13"/>
  <c r="K46" i="13"/>
  <c r="G47" i="13"/>
  <c r="H47" i="13"/>
  <c r="I47" i="13"/>
  <c r="J47" i="13"/>
  <c r="K47" i="13"/>
  <c r="G48" i="13"/>
  <c r="H48" i="13"/>
  <c r="I48" i="13"/>
  <c r="J48" i="13"/>
  <c r="K48" i="13"/>
  <c r="G49" i="13"/>
  <c r="H49" i="13"/>
  <c r="I49" i="13"/>
  <c r="J49" i="13"/>
  <c r="K49" i="13"/>
  <c r="G50" i="13"/>
  <c r="H50" i="13"/>
  <c r="I50" i="13"/>
  <c r="J50" i="13"/>
  <c r="K50" i="13"/>
  <c r="G51" i="13"/>
  <c r="H51" i="13"/>
  <c r="I51" i="13"/>
  <c r="J51" i="13"/>
  <c r="K51" i="13"/>
  <c r="G52" i="13"/>
  <c r="H52" i="13"/>
  <c r="I52" i="13"/>
  <c r="J52" i="13"/>
  <c r="K52" i="13"/>
  <c r="G53" i="13"/>
  <c r="H53" i="13"/>
  <c r="I53" i="13"/>
  <c r="J53" i="13"/>
  <c r="K53" i="13"/>
  <c r="G54" i="13"/>
  <c r="H54" i="13"/>
  <c r="I54" i="13"/>
  <c r="J54" i="13"/>
  <c r="K54" i="13"/>
  <c r="G55" i="13"/>
  <c r="H55" i="13"/>
  <c r="I55" i="13"/>
  <c r="J55" i="13"/>
  <c r="K55" i="13"/>
  <c r="G56" i="13"/>
  <c r="H56" i="13"/>
  <c r="I56" i="13"/>
  <c r="J56" i="13"/>
  <c r="K56" i="13"/>
  <c r="G57" i="13"/>
  <c r="H57" i="13"/>
  <c r="I57" i="13"/>
  <c r="J57" i="13"/>
  <c r="K57" i="13"/>
  <c r="G58" i="13"/>
  <c r="H58" i="13"/>
  <c r="I58" i="13"/>
  <c r="J58" i="13"/>
  <c r="K58" i="13"/>
  <c r="G59" i="13"/>
  <c r="H59" i="13"/>
  <c r="I59" i="13"/>
  <c r="J59" i="13"/>
  <c r="K59" i="13"/>
  <c r="G60" i="13"/>
  <c r="H60" i="13"/>
  <c r="I60" i="13"/>
  <c r="J60" i="13"/>
  <c r="K60" i="13"/>
  <c r="G61" i="13"/>
  <c r="H61" i="13"/>
  <c r="I61" i="13"/>
  <c r="J61" i="13"/>
  <c r="K61" i="13"/>
  <c r="G62" i="13"/>
  <c r="H62" i="13"/>
  <c r="I62" i="13"/>
  <c r="J62" i="13"/>
  <c r="K62" i="13"/>
  <c r="G63" i="13"/>
  <c r="H63" i="13"/>
  <c r="I63" i="13"/>
  <c r="J63" i="13"/>
  <c r="K63" i="13"/>
  <c r="G64" i="13"/>
  <c r="H64" i="13"/>
  <c r="I64" i="13"/>
  <c r="J64" i="13"/>
  <c r="K64" i="13"/>
  <c r="G65" i="13"/>
  <c r="H65" i="13"/>
  <c r="I65" i="13"/>
  <c r="J65" i="13"/>
  <c r="K65" i="13"/>
  <c r="G66" i="13"/>
  <c r="H66" i="13"/>
  <c r="I66" i="13"/>
  <c r="J66" i="13"/>
  <c r="K66" i="13"/>
  <c r="G67" i="13"/>
  <c r="H67" i="13"/>
  <c r="I67" i="13"/>
  <c r="J67" i="13"/>
  <c r="K67" i="13"/>
  <c r="G68" i="13"/>
  <c r="H68" i="13"/>
  <c r="I68" i="13"/>
  <c r="J68" i="13"/>
  <c r="K68" i="13"/>
  <c r="K9" i="13"/>
  <c r="J9" i="13"/>
  <c r="I9" i="13"/>
  <c r="H9" i="13"/>
  <c r="G9" i="13"/>
  <c r="BM13" i="13" l="1"/>
  <c r="BM12" i="13"/>
  <c r="BM11" i="13"/>
  <c r="BM10" i="13"/>
  <c r="BM9" i="13"/>
  <c r="BM5" i="13"/>
  <c r="BM4" i="13"/>
  <c r="BM2" i="13"/>
  <c r="BM6" i="13" s="1"/>
  <c r="BM1" i="13"/>
  <c r="BM3" i="13" l="1"/>
  <c r="BM7" i="13"/>
  <c r="BM8" i="13" s="1"/>
  <c r="T5" i="13" l="1"/>
  <c r="E21" i="19" s="1"/>
  <c r="P5" i="13"/>
  <c r="C21" i="19" s="1"/>
  <c r="R5" i="13"/>
  <c r="D21" i="19" s="1"/>
  <c r="BA7" i="13" l="1"/>
  <c r="BA8" i="13" s="1"/>
  <c r="Z5" i="13" l="1"/>
  <c r="J21" i="19" s="1"/>
  <c r="Y5" i="13"/>
  <c r="I21" i="19" s="1"/>
  <c r="W5" i="13"/>
  <c r="G21" i="19" s="1"/>
  <c r="X5" i="13"/>
  <c r="H21" i="19" s="1"/>
  <c r="L8" i="13"/>
  <c r="M8" i="13" l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P8" i="13" l="1"/>
  <c r="AO8" i="13"/>
  <c r="V5" i="13" l="1"/>
  <c r="F21" i="19" s="1"/>
</calcChain>
</file>

<file path=xl/sharedStrings.xml><?xml version="1.0" encoding="utf-8"?>
<sst xmlns="http://schemas.openxmlformats.org/spreadsheetml/2006/main" count="164" uniqueCount="122">
  <si>
    <t>mois</t>
  </si>
  <si>
    <t>nombre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</si>
  <si>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</si>
  <si>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</si>
  <si>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</si>
  <si>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</si>
  <si>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</si>
  <si>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</si>
  <si>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</si>
  <si>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</si>
  <si>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</si>
  <si>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</si>
  <si>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</si>
  <si>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</si>
  <si>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week-end</t>
  </si>
  <si>
    <t>jours fériés</t>
  </si>
  <si>
    <t>Heure +</t>
  </si>
  <si>
    <t>Heure -</t>
  </si>
  <si>
    <t>HeuresMois</t>
  </si>
  <si>
    <t>Matricule</t>
  </si>
  <si>
    <t>absence irrégulière</t>
  </si>
  <si>
    <t>absence accordée</t>
  </si>
  <si>
    <t>congé payé</t>
  </si>
  <si>
    <t>congé sans solde</t>
  </si>
  <si>
    <t>Légende</t>
  </si>
  <si>
    <t>AI</t>
  </si>
  <si>
    <t>CP</t>
  </si>
  <si>
    <t>AA</t>
  </si>
  <si>
    <t>CSS</t>
  </si>
  <si>
    <t>MAL</t>
  </si>
  <si>
    <t xml:space="preserve">Site Beaujon : Gestion des présences &amp; nombre des heures-horaires des salariés </t>
  </si>
  <si>
    <t xml:space="preserve"> maladie</t>
  </si>
  <si>
    <t>nom</t>
  </si>
  <si>
    <t xml:space="preserve"> symbole</t>
  </si>
  <si>
    <t>absence autorisée</t>
  </si>
  <si>
    <t>maladie</t>
  </si>
  <si>
    <t>Début</t>
  </si>
  <si>
    <t>Fin</t>
  </si>
  <si>
    <t>janvier</t>
  </si>
  <si>
    <t>Heure+</t>
  </si>
  <si>
    <t>Heure-</t>
  </si>
  <si>
    <t>Période</t>
  </si>
  <si>
    <t>Total par type</t>
  </si>
  <si>
    <t>Début contrat</t>
  </si>
  <si>
    <t>Fin contrat</t>
  </si>
  <si>
    <t>Date</t>
  </si>
  <si>
    <t>Info</t>
  </si>
  <si>
    <t>Id</t>
  </si>
  <si>
    <t>Ne pas effacer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</si>
  <si>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</si>
  <si>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</si>
  <si>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</si>
  <si>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</si>
  <si>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</si>
  <si>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</si>
  <si>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</si>
  <si>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</si>
  <si>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</si>
  <si>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</si>
  <si>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</si>
  <si>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</si>
  <si>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</si>
  <si>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sau-uhcd</t>
  </si>
  <si>
    <t>bloc commun (partie en zone 2)</t>
  </si>
  <si>
    <t>maternité</t>
  </si>
  <si>
    <t>chirurgie digestive</t>
  </si>
  <si>
    <t>orthopédie</t>
  </si>
  <si>
    <t>gastroentérologie</t>
  </si>
  <si>
    <t>uga</t>
  </si>
  <si>
    <t>oncologie</t>
  </si>
  <si>
    <t>médecine interne</t>
  </si>
  <si>
    <t>neurochir-chir. Maxillo faciale</t>
  </si>
  <si>
    <t>chirurgie colorectale</t>
  </si>
  <si>
    <t>an-mici-cpot-psy liaison</t>
  </si>
  <si>
    <t>an-mici-cfamri-survi-gastroentero</t>
  </si>
  <si>
    <t>rcp</t>
  </si>
  <si>
    <t>sspi</t>
  </si>
  <si>
    <t>usc-srr</t>
  </si>
  <si>
    <t>maternité-salle de naissance</t>
  </si>
  <si>
    <t>réa hépato digestive</t>
  </si>
  <si>
    <t>bloc commun</t>
  </si>
  <si>
    <t>acdl</t>
  </si>
  <si>
    <t>laboratoire hématologie</t>
  </si>
  <si>
    <t>laboratoire biochimie</t>
  </si>
  <si>
    <t>laboratoire microbiologie</t>
  </si>
  <si>
    <t>laboratoire anatomo-pathologie</t>
  </si>
  <si>
    <t>médecine nucléaire-tep scan</t>
  </si>
  <si>
    <t>radiologie</t>
  </si>
  <si>
    <t>scanner-irm</t>
  </si>
  <si>
    <t>hope</t>
  </si>
  <si>
    <t>pharmacie</t>
  </si>
  <si>
    <t>pharmacie "Bulle"</t>
  </si>
  <si>
    <t>service endoscopie</t>
  </si>
  <si>
    <t>stérilisation</t>
  </si>
  <si>
    <t>irm bim</t>
  </si>
  <si>
    <t>admission-traitement externe</t>
  </si>
  <si>
    <t>régie</t>
  </si>
  <si>
    <t>drh</t>
  </si>
  <si>
    <t>dssi</t>
  </si>
  <si>
    <t>smur</t>
  </si>
  <si>
    <t>sar</t>
  </si>
  <si>
    <t>service brancardage</t>
  </si>
  <si>
    <t>archives centrales</t>
  </si>
  <si>
    <r>
      <t>secrét. général s</t>
    </r>
    <r>
      <rPr>
        <vertAlign val="superscript"/>
        <sz val="10"/>
        <rFont val="Calibri"/>
        <family val="2"/>
        <scheme val="minor"/>
      </rPr>
      <t>ce</t>
    </r>
    <r>
      <rPr>
        <sz val="10"/>
        <rFont val="Calibri"/>
        <family val="2"/>
        <scheme val="minor"/>
      </rPr>
      <t xml:space="preserve"> hépatologie</t>
    </r>
  </si>
  <si>
    <t>sécurité incendie</t>
  </si>
  <si>
    <t>dsi (direction informatique)</t>
  </si>
  <si>
    <t>cuisine-restaurant du personnel</t>
  </si>
  <si>
    <t>départ. comm-médiathèque</t>
  </si>
  <si>
    <t>chambre mortuaire</t>
  </si>
  <si>
    <t>salle de garde - cuisine</t>
  </si>
  <si>
    <t>direction financière-logistique</t>
  </si>
  <si>
    <t>apsap</t>
  </si>
  <si>
    <t>service technique</t>
  </si>
  <si>
    <t>poly-consult  (niveau rdc)</t>
  </si>
  <si>
    <t>poly-consult (niveau 01)</t>
  </si>
  <si>
    <t>poly-consult  (niveau 02)</t>
  </si>
  <si>
    <t>poly-consult  (niveau 03)</t>
  </si>
  <si>
    <t>poly-consult  (niveau 04)</t>
  </si>
  <si>
    <t>Services</t>
  </si>
  <si>
    <t>Service</t>
  </si>
  <si>
    <t>Erreur n°-2147217865_x000D_
[Microsoft][Pilote ODBC Excel] Le moteur de base de données Microsoft Access n’a pas pu trouver l’objet ListeSalariés$A:X. Vérifiez qu’il existe et que vous avez correctement entré son nom et son chemin d’accès. Si ListeSalariés$A:X n’est pas un objet local, vérifiez la connexion réseau, ou contactez l’administrateur du serveur.</t>
  </si>
  <si>
    <t>Erreur n°-2147217865_x000D_
[Microsoft][Pilote ODBC Excel] Le moteur de base de données Microsoft Access n’a pas pu trouver l’objet ListeSalariés$A:G. Vérifiez qu’il existe et que vous avez correctement entré son nom et son chemin d’accès. Si ListeSalariés$A:G n’est pas un objet local, vérifiez la connexion réseau, ou contactez l’administrateur du serveur.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</si>
</sst>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;[Red]#,##0"/>
    <numFmt numFmtId="165" formatCode="ddd\ dd"/>
    <numFmt numFmtId="166" formatCode="#,##0.00;[Red]#,##0.00"/>
    <numFmt numFmtId="167" formatCode="mmmm"/>
  </numFmts>
  <fonts count="3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 tint="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FF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perscript"/>
      <sz val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0" tint="-0.14996795556505021"/>
      </bottom>
      <diagonal/>
    </border>
    <border>
      <left style="thick">
        <color theme="0" tint="-0.1499679555650502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medium">
        <color theme="0" tint="-0.14993743705557422"/>
      </right>
      <top style="thin">
        <color auto="1"/>
      </top>
      <bottom style="thin">
        <color auto="1"/>
      </bottom>
      <diagonal/>
    </border>
    <border>
      <left/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0" tint="-0.14993743705557422"/>
      </left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 style="medium">
        <color theme="0" tint="-0.14993743705557422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double">
        <color theme="0" tint="-0.24994659260841701"/>
      </left>
      <right/>
      <top style="double">
        <color theme="0" tint="-0.24994659260841701"/>
      </top>
      <bottom/>
      <diagonal/>
    </border>
    <border>
      <left/>
      <right style="medium">
        <color theme="0" tint="-0.14996795556505021"/>
      </right>
      <top style="double">
        <color theme="0" tint="-0.24994659260841701"/>
      </top>
      <bottom/>
      <diagonal/>
    </border>
    <border>
      <left style="medium">
        <color theme="0" tint="-0.14996795556505021"/>
      </left>
      <right/>
      <top style="double">
        <color theme="0" tint="-0.24994659260841701"/>
      </top>
      <bottom/>
      <diagonal/>
    </border>
    <border>
      <left/>
      <right style="double">
        <color theme="0" tint="-0.24994659260841701"/>
      </right>
      <top style="double">
        <color theme="0" tint="-0.24994659260841701"/>
      </top>
      <bottom/>
      <diagonal/>
    </border>
    <border>
      <left style="double">
        <color theme="0" tint="-0.24994659260841701"/>
      </left>
      <right/>
      <top/>
      <bottom style="double">
        <color theme="0" tint="-0.24994659260841701"/>
      </bottom>
      <diagonal/>
    </border>
    <border>
      <left/>
      <right style="double">
        <color theme="0" tint="-0.24994659260841701"/>
      </right>
      <top/>
      <bottom style="double">
        <color theme="0" tint="-0.2499465926084170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theme="0" tint="-0.14996795556505021"/>
      </right>
      <top style="thin">
        <color auto="1"/>
      </top>
      <bottom style="thin">
        <color auto="1"/>
      </bottom>
      <diagonal/>
    </border>
    <border>
      <left style="thick">
        <color theme="0" tint="-0.1499679555650502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ck">
        <color theme="0"/>
      </top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1"/>
    </xf>
    <xf numFmtId="14" fontId="6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14" fontId="3" fillId="0" borderId="0" xfId="0" applyNumberFormat="1" applyFont="1" applyFill="1" applyBorder="1" applyAlignment="1"/>
    <xf numFmtId="0" fontId="3" fillId="0" borderId="1" xfId="0" applyFont="1" applyBorder="1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164" fontId="3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65" fontId="8" fillId="0" borderId="0" xfId="0" applyNumberFormat="1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>
      <alignment horizontal="left" vertical="center" indent="1"/>
    </xf>
    <xf numFmtId="0" fontId="12" fillId="0" borderId="7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left" vertical="center" indent="1"/>
    </xf>
    <xf numFmtId="0" fontId="11" fillId="0" borderId="7" xfId="0" applyFont="1" applyBorder="1" applyAlignment="1">
      <alignment horizontal="right" vertical="center"/>
    </xf>
    <xf numFmtId="0" fontId="10" fillId="2" borderId="8" xfId="0" applyFont="1" applyFill="1" applyBorder="1" applyAlignment="1">
      <alignment horizontal="left" vertical="center" wrapText="1" indent="1"/>
    </xf>
    <xf numFmtId="0" fontId="10" fillId="2" borderId="11" xfId="0" applyFont="1" applyFill="1" applyBorder="1" applyAlignment="1">
      <alignment horizontal="left" vertical="center" indent="1"/>
    </xf>
    <xf numFmtId="0" fontId="10" fillId="2" borderId="10" xfId="0" applyFont="1" applyFill="1" applyBorder="1" applyAlignment="1">
      <alignment horizontal="left" vertical="center" indent="1"/>
    </xf>
    <xf numFmtId="0" fontId="3" fillId="0" borderId="12" xfId="0" applyFont="1" applyFill="1" applyBorder="1" applyAlignment="1">
      <alignment vertical="center"/>
    </xf>
    <xf numFmtId="14" fontId="3" fillId="0" borderId="0" xfId="0" applyNumberFormat="1" applyFont="1" applyBorder="1" applyAlignment="1"/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/>
    <xf numFmtId="14" fontId="6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14" fontId="3" fillId="0" borderId="0" xfId="0" applyNumberFormat="1" applyFont="1" applyBorder="1" applyAlignment="1">
      <alignment horizontal="left"/>
    </xf>
    <xf numFmtId="0" fontId="3" fillId="0" borderId="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6" fillId="0" borderId="6" xfId="0" applyNumberFormat="1" applyFont="1" applyBorder="1" applyAlignment="1">
      <alignment vertical="center"/>
    </xf>
    <xf numFmtId="14" fontId="6" fillId="0" borderId="12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4" fontId="3" fillId="0" borderId="16" xfId="0" applyNumberFormat="1" applyFont="1" applyFill="1" applyBorder="1" applyAlignment="1"/>
    <xf numFmtId="14" fontId="3" fillId="0" borderId="17" xfId="0" applyNumberFormat="1" applyFont="1" applyFill="1" applyBorder="1" applyAlignment="1"/>
    <xf numFmtId="0" fontId="1" fillId="0" borderId="0" xfId="0" applyFont="1" applyAlignment="1">
      <alignment horizontal="left" vertical="center" indent="1"/>
    </xf>
    <xf numFmtId="14" fontId="15" fillId="0" borderId="15" xfId="0" applyNumberFormat="1" applyFont="1" applyFill="1" applyBorder="1" applyAlignment="1">
      <alignment horizontal="center" wrapText="1"/>
    </xf>
    <xf numFmtId="164" fontId="3" fillId="0" borderId="18" xfId="0" applyNumberFormat="1" applyFont="1" applyBorder="1" applyAlignment="1">
      <alignment horizontal="center" vertical="center"/>
    </xf>
    <xf numFmtId="0" fontId="16" fillId="3" borderId="8" xfId="0" applyFont="1" applyFill="1" applyBorder="1" applyAlignment="1">
      <alignment horizontal="left" vertical="center" wrapText="1" indent="1"/>
    </xf>
    <xf numFmtId="164" fontId="16" fillId="4" borderId="8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left" vertical="center" wrapText="1" indent="1"/>
    </xf>
    <xf numFmtId="0" fontId="16" fillId="5" borderId="8" xfId="0" applyFont="1" applyFill="1" applyBorder="1" applyAlignment="1">
      <alignment horizontal="left" vertical="center" wrapText="1" indent="1"/>
    </xf>
    <xf numFmtId="14" fontId="5" fillId="7" borderId="9" xfId="0" applyNumberFormat="1" applyFont="1" applyFill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164" fontId="16" fillId="4" borderId="11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indent="9"/>
    </xf>
    <xf numFmtId="0" fontId="17" fillId="0" borderId="27" xfId="0" applyFont="1" applyFill="1" applyBorder="1" applyAlignment="1">
      <alignment horizontal="left" vertical="center" indent="1"/>
    </xf>
    <xf numFmtId="0" fontId="24" fillId="0" borderId="28" xfId="0" applyFont="1" applyFill="1" applyBorder="1" applyAlignment="1">
      <alignment horizontal="left" vertical="center" indent="1"/>
    </xf>
    <xf numFmtId="0" fontId="24" fillId="0" borderId="20" xfId="0" applyFont="1" applyFill="1" applyBorder="1" applyAlignment="1">
      <alignment horizontal="left" vertical="center" indent="1"/>
    </xf>
    <xf numFmtId="0" fontId="24" fillId="0" borderId="0" xfId="0" applyFont="1" applyFill="1" applyAlignment="1">
      <alignment vertical="center"/>
    </xf>
    <xf numFmtId="0" fontId="21" fillId="0" borderId="30" xfId="0" applyFont="1" applyFill="1" applyBorder="1" applyAlignment="1">
      <alignment horizontal="center" vertical="center"/>
    </xf>
    <xf numFmtId="164" fontId="8" fillId="0" borderId="34" xfId="0" applyNumberFormat="1" applyFont="1" applyFill="1" applyBorder="1" applyAlignment="1">
      <alignment horizontal="center" vertical="center" wrapText="1"/>
    </xf>
    <xf numFmtId="0" fontId="22" fillId="0" borderId="30" xfId="0" applyFont="1" applyFill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 applyProtection="1">
      <alignment horizontal="center" vertical="center" wrapText="1"/>
      <protection locked="0"/>
    </xf>
    <xf numFmtId="0" fontId="22" fillId="0" borderId="3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 wrapText="1"/>
    </xf>
    <xf numFmtId="14" fontId="20" fillId="0" borderId="0" xfId="0" applyNumberFormat="1" applyFont="1" applyFill="1" applyBorder="1" applyAlignment="1">
      <alignment horizontal="center" vertical="center"/>
    </xf>
    <xf numFmtId="164" fontId="9" fillId="0" borderId="34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indent="1"/>
    </xf>
    <xf numFmtId="0" fontId="0" fillId="0" borderId="36" xfId="0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14" fontId="24" fillId="0" borderId="0" xfId="0" applyNumberFormat="1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2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24" fillId="0" borderId="0" xfId="0" applyNumberFormat="1" applyFont="1" applyFill="1" applyAlignment="1">
      <alignment horizontal="center" vertical="center"/>
    </xf>
    <xf numFmtId="0" fontId="30" fillId="8" borderId="0" xfId="0" applyFont="1" applyFill="1" applyAlignment="1">
      <alignment horizontal="center"/>
    </xf>
    <xf numFmtId="14" fontId="30" fillId="8" borderId="0" xfId="0" applyNumberFormat="1" applyFont="1" applyFill="1" applyAlignment="1">
      <alignment horizontal="center"/>
    </xf>
    <xf numFmtId="49" fontId="30" fillId="8" borderId="0" xfId="0" applyNumberFormat="1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14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5" fillId="0" borderId="3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167" fontId="0" fillId="0" borderId="2" xfId="0" applyNumberFormat="1" applyFont="1" applyBorder="1" applyAlignment="1">
      <alignment horizontal="left" vertical="center" indent="1"/>
    </xf>
    <xf numFmtId="0" fontId="26" fillId="0" borderId="30" xfId="0" applyFont="1" applyFill="1" applyBorder="1" applyAlignment="1">
      <alignment horizontal="center" vertical="center"/>
    </xf>
    <xf numFmtId="164" fontId="16" fillId="0" borderId="32" xfId="0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14" fontId="5" fillId="0" borderId="33" xfId="0" applyNumberFormat="1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166" fontId="16" fillId="0" borderId="25" xfId="0" applyNumberFormat="1" applyFont="1" applyBorder="1" applyAlignment="1">
      <alignment horizontal="center" vertical="center"/>
    </xf>
    <xf numFmtId="166" fontId="16" fillId="0" borderId="26" xfId="0" applyNumberFormat="1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166" fontId="23" fillId="0" borderId="25" xfId="0" applyNumberFormat="1" applyFont="1" applyFill="1" applyBorder="1" applyAlignment="1">
      <alignment horizontal="center" vertical="center"/>
    </xf>
    <xf numFmtId="166" fontId="23" fillId="0" borderId="26" xfId="0" applyNumberFormat="1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166" fontId="29" fillId="0" borderId="25" xfId="0" applyNumberFormat="1" applyFont="1" applyFill="1" applyBorder="1" applyAlignment="1">
      <alignment horizontal="center" vertical="center"/>
    </xf>
    <xf numFmtId="166" fontId="29" fillId="0" borderId="26" xfId="0" applyNumberFormat="1" applyFont="1" applyFill="1" applyBorder="1" applyAlignment="1">
      <alignment horizontal="center" vertical="center"/>
    </xf>
    <xf numFmtId="0" fontId="1" fillId="0" borderId="39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" fillId="0" borderId="29" xfId="0" applyFont="1" applyBorder="1" applyAlignment="1">
      <alignment horizontal="left" vertical="center" indent="1"/>
    </xf>
    <xf numFmtId="0" fontId="9" fillId="0" borderId="29" xfId="0" applyFont="1" applyBorder="1" applyAlignment="1">
      <alignment horizontal="left" vertical="center" indent="1"/>
    </xf>
    <xf numFmtId="0" fontId="24" fillId="0" borderId="0" xfId="0" applyFont="1" applyAlignment="1">
      <alignment vertical="center"/>
    </xf>
    <xf numFmtId="0" fontId="17" fillId="0" borderId="0" xfId="0" applyFont="1" applyFill="1" applyBorder="1" applyAlignment="1">
      <alignment horizontal="left" vertical="center" indent="1"/>
    </xf>
    <xf numFmtId="0" fontId="1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34"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ill>
        <patternFill>
          <bgColor theme="7" tint="0.39994506668294322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>
          <bgColor rgb="FF9966FF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</font>
      <fill>
        <gradientFill>
          <stop position="0">
            <color theme="0"/>
          </stop>
          <stop position="1">
            <color rgb="FFFFFF00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</font>
      <fill>
        <patternFill>
          <bgColor rgb="FFFF9966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966FF"/>
        </patternFill>
      </fill>
    </dxf>
    <dxf>
      <font>
        <b/>
        <i val="0"/>
      </font>
    </dxf>
    <dxf>
      <font>
        <b/>
        <i val="0"/>
      </font>
      <fill>
        <patternFill>
          <bgColor rgb="FFFFCC66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>
          <stop position="0">
            <color theme="0"/>
          </stop>
          <stop position="1">
            <color theme="4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FF9900"/>
      <color rgb="FF9966FF"/>
      <color rgb="FF9933FF"/>
      <color rgb="FFCC00CC"/>
      <color rgb="FF0000FF"/>
      <color rgb="FFCCCCFF"/>
      <color rgb="FFCC66FF"/>
      <color rgb="FFCC99FF"/>
      <color rgb="FF9966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2" fmlaLink="$N$6" max="30000" page="10" val="2021"/>
</file>

<file path=xl/ctrlProps/ctrlProp2.xml><?xml version="1.0" encoding="utf-8"?>
<formControlPr xmlns="http://schemas.microsoft.com/office/spreadsheetml/2009/9/main" objectType="Drop" dropStyle="combo" dx="22" fmlaLink="$M6" fmlaRange="Planning!$BI$3:$BI$14" noThreeD="1" sel="1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ListeSalari&#233;s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247650</xdr:rowOff>
        </xdr:from>
        <xdr:to>
          <xdr:col>14</xdr:col>
          <xdr:colOff>152400</xdr:colOff>
          <xdr:row>5</xdr:row>
          <xdr:rowOff>247650</xdr:rowOff>
        </xdr:to>
        <xdr:sp macro="" textlink="">
          <xdr:nvSpPr>
            <xdr:cNvPr id="11267" name="Spinner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247650</xdr:rowOff>
        </xdr:from>
        <xdr:to>
          <xdr:col>13</xdr:col>
          <xdr:colOff>28575</xdr:colOff>
          <xdr:row>6</xdr:row>
          <xdr:rowOff>9525</xdr:rowOff>
        </xdr:to>
        <xdr:sp macro="" textlink="">
          <xdr:nvSpPr>
            <xdr:cNvPr id="11270" name="Drop Down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2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46</xdr:col>
      <xdr:colOff>19048</xdr:colOff>
      <xdr:row>11</xdr:row>
      <xdr:rowOff>66676</xdr:rowOff>
    </xdr:from>
    <xdr:to>
      <xdr:col>46</xdr:col>
      <xdr:colOff>361949</xdr:colOff>
      <xdr:row>11</xdr:row>
      <xdr:rowOff>238125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10772773" y="1057276"/>
          <a:ext cx="342901" cy="171449"/>
        </a:xfrm>
        <a:prstGeom prst="rect">
          <a:avLst/>
        </a:prstGeom>
        <a:solidFill>
          <a:srgbClr val="FFCC66"/>
        </a:solidFill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AA</a:t>
          </a:r>
        </a:p>
      </xdr:txBody>
    </xdr:sp>
    <xdr:clientData/>
  </xdr:twoCellAnchor>
  <xdr:twoCellAnchor>
    <xdr:from>
      <xdr:col>46</xdr:col>
      <xdr:colOff>19050</xdr:colOff>
      <xdr:row>13</xdr:row>
      <xdr:rowOff>57150</xdr:rowOff>
    </xdr:from>
    <xdr:to>
      <xdr:col>46</xdr:col>
      <xdr:colOff>361950</xdr:colOff>
      <xdr:row>13</xdr:row>
      <xdr:rowOff>238125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21574125" y="3276600"/>
          <a:ext cx="342900" cy="180975"/>
        </a:xfrm>
        <a:prstGeom prst="rect">
          <a:avLst/>
        </a:prstGeom>
        <a:solidFill>
          <a:srgbClr val="92D05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CP</a:t>
          </a:r>
        </a:p>
      </xdr:txBody>
    </xdr:sp>
    <xdr:clientData/>
  </xdr:twoCellAnchor>
  <xdr:twoCellAnchor>
    <xdr:from>
      <xdr:col>46</xdr:col>
      <xdr:colOff>19051</xdr:colOff>
      <xdr:row>14</xdr:row>
      <xdr:rowOff>57151</xdr:rowOff>
    </xdr:from>
    <xdr:to>
      <xdr:col>46</xdr:col>
      <xdr:colOff>361950</xdr:colOff>
      <xdr:row>15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21574126" y="3524251"/>
          <a:ext cx="342899" cy="190499"/>
        </a:xfrm>
        <a:prstGeom prst="rect">
          <a:avLst/>
        </a:prstGeom>
        <a:solidFill>
          <a:srgbClr val="9966FF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CSS</a:t>
          </a:r>
        </a:p>
      </xdr:txBody>
    </xdr:sp>
    <xdr:clientData/>
  </xdr:twoCellAnchor>
  <xdr:twoCellAnchor>
    <xdr:from>
      <xdr:col>46</xdr:col>
      <xdr:colOff>19050</xdr:colOff>
      <xdr:row>10</xdr:row>
      <xdr:rowOff>76200</xdr:rowOff>
    </xdr:from>
    <xdr:to>
      <xdr:col>46</xdr:col>
      <xdr:colOff>361950</xdr:colOff>
      <xdr:row>10</xdr:row>
      <xdr:rowOff>238125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>
        <a:xfrm>
          <a:off x="10772775" y="819150"/>
          <a:ext cx="342900" cy="161925"/>
        </a:xfrm>
        <a:prstGeom prst="rect">
          <a:avLst/>
        </a:prstGeom>
        <a:solidFill>
          <a:srgbClr val="FF9966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AI</a:t>
          </a:r>
        </a:p>
      </xdr:txBody>
    </xdr:sp>
    <xdr:clientData/>
  </xdr:twoCellAnchor>
  <xdr:twoCellAnchor>
    <xdr:from>
      <xdr:col>46</xdr:col>
      <xdr:colOff>0</xdr:colOff>
      <xdr:row>16</xdr:row>
      <xdr:rowOff>57149</xdr:rowOff>
    </xdr:from>
    <xdr:to>
      <xdr:col>47</xdr:col>
      <xdr:colOff>19050</xdr:colOff>
      <xdr:row>16</xdr:row>
      <xdr:rowOff>238124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/>
      </xdr:nvSpPr>
      <xdr:spPr>
        <a:xfrm>
          <a:off x="21555075" y="4019549"/>
          <a:ext cx="400050" cy="180975"/>
        </a:xfrm>
        <a:prstGeom prst="rect">
          <a:avLst/>
        </a:prstGeom>
        <a:solidFill>
          <a:srgbClr val="FF0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800" b="1"/>
            <a:t>MAL</a:t>
          </a:r>
        </a:p>
      </xdr:txBody>
    </xdr:sp>
    <xdr:clientData/>
  </xdr:twoCellAnchor>
  <xdr:twoCellAnchor>
    <xdr:from>
      <xdr:col>46</xdr:col>
      <xdr:colOff>28575</xdr:colOff>
      <xdr:row>9</xdr:row>
      <xdr:rowOff>76200</xdr:rowOff>
    </xdr:from>
    <xdr:to>
      <xdr:col>47</xdr:col>
      <xdr:colOff>0</xdr:colOff>
      <xdr:row>9</xdr:row>
      <xdr:rowOff>200025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/>
      </xdr:nvSpPr>
      <xdr:spPr>
        <a:xfrm>
          <a:off x="21583650" y="2305050"/>
          <a:ext cx="352425" cy="1238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28575</xdr:colOff>
      <xdr:row>8</xdr:row>
      <xdr:rowOff>76200</xdr:rowOff>
    </xdr:from>
    <xdr:to>
      <xdr:col>46</xdr:col>
      <xdr:colOff>361950</xdr:colOff>
      <xdr:row>8</xdr:row>
      <xdr:rowOff>200025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/>
      </xdr:nvSpPr>
      <xdr:spPr>
        <a:xfrm>
          <a:off x="21583650" y="2057400"/>
          <a:ext cx="333375" cy="123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57150</xdr:colOff>
      <xdr:row>7</xdr:row>
      <xdr:rowOff>0</xdr:rowOff>
    </xdr:from>
    <xdr:to>
      <xdr:col>1</xdr:col>
      <xdr:colOff>742950</xdr:colOff>
      <xdr:row>8</xdr:row>
      <xdr:rowOff>0</xdr:rowOff>
    </xdr:to>
    <xdr:sp macro="" textlink="">
      <xdr:nvSpPr>
        <xdr:cNvPr id="4" name="Flèche : chevron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150" y="1733550"/>
          <a:ext cx="762000" cy="247650"/>
        </a:xfrm>
        <a:prstGeom prst="chevron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200" b="1">
              <a:solidFill>
                <a:schemeClr val="tx1"/>
              </a:solidFill>
            </a:rPr>
            <a:t>Liste</a:t>
          </a:r>
        </a:p>
      </xdr:txBody>
    </xdr:sp>
    <xdr:clientData/>
  </xdr:twoCellAnchor>
  <xdr:twoCellAnchor>
    <xdr:from>
      <xdr:col>1</xdr:col>
      <xdr:colOff>0</xdr:colOff>
      <xdr:row>4</xdr:row>
      <xdr:rowOff>152400</xdr:rowOff>
    </xdr:from>
    <xdr:to>
      <xdr:col>1</xdr:col>
      <xdr:colOff>514350</xdr:colOff>
      <xdr:row>6</xdr:row>
      <xdr:rowOff>38100</xdr:rowOff>
    </xdr:to>
    <xdr:sp macro="Clic_Mois" textlink="">
      <xdr:nvSpPr>
        <xdr:cNvPr id="12" name="_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76200" y="1143000"/>
          <a:ext cx="514350" cy="381000"/>
        </a:xfrm>
        <a:prstGeom prst="round2SameRect">
          <a:avLst/>
        </a:prstGeom>
        <a:gradFill flip="none" rotWithShape="1">
          <a:gsLst>
            <a:gs pos="0">
              <a:srgbClr val="B5D5A7"/>
            </a:gs>
            <a:gs pos="100000">
              <a:srgbClr val="FFFFFF"/>
            </a:gs>
          </a:gsLst>
          <a:lin ang="5400000" scaled="1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000000"/>
              </a:solidFill>
            </a:rPr>
            <a:t>Janv.</a:t>
          </a:r>
        </a:p>
      </xdr:txBody>
    </xdr:sp>
    <xdr:clientData/>
  </xdr:twoCellAnchor>
  <xdr:twoCellAnchor>
    <xdr:from>
      <xdr:col>1</xdr:col>
      <xdr:colOff>527050</xdr:colOff>
      <xdr:row>5</xdr:row>
      <xdr:rowOff>31750</xdr:rowOff>
    </xdr:from>
    <xdr:to>
      <xdr:col>1</xdr:col>
      <xdr:colOff>1047750</xdr:colOff>
      <xdr:row>6</xdr:row>
      <xdr:rowOff>38100</xdr:rowOff>
    </xdr:to>
    <xdr:sp macro="Clic_Mois" textlink="">
      <xdr:nvSpPr>
        <xdr:cNvPr id="13" name="_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603250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Fév.</a:t>
          </a:r>
        </a:p>
      </xdr:txBody>
    </xdr:sp>
    <xdr:clientData/>
  </xdr:twoCellAnchor>
  <xdr:twoCellAnchor>
    <xdr:from>
      <xdr:col>1</xdr:col>
      <xdr:colOff>1060450</xdr:colOff>
      <xdr:row>5</xdr:row>
      <xdr:rowOff>31750</xdr:rowOff>
    </xdr:from>
    <xdr:to>
      <xdr:col>2</xdr:col>
      <xdr:colOff>0</xdr:colOff>
      <xdr:row>6</xdr:row>
      <xdr:rowOff>38100</xdr:rowOff>
    </xdr:to>
    <xdr:sp macro="Clic_Mois" textlink="">
      <xdr:nvSpPr>
        <xdr:cNvPr id="14" name="_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1136650" y="1270000"/>
          <a:ext cx="454025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Mars</a:t>
          </a:r>
        </a:p>
      </xdr:txBody>
    </xdr:sp>
    <xdr:clientData/>
  </xdr:twoCellAnchor>
  <xdr:twoCellAnchor>
    <xdr:from>
      <xdr:col>2</xdr:col>
      <xdr:colOff>6350</xdr:colOff>
      <xdr:row>5</xdr:row>
      <xdr:rowOff>31750</xdr:rowOff>
    </xdr:from>
    <xdr:to>
      <xdr:col>2</xdr:col>
      <xdr:colOff>527050</xdr:colOff>
      <xdr:row>6</xdr:row>
      <xdr:rowOff>38100</xdr:rowOff>
    </xdr:to>
    <xdr:sp macro="Clic_Mois" textlink="">
      <xdr:nvSpPr>
        <xdr:cNvPr id="15" name="_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597025" y="1270000"/>
          <a:ext cx="5207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Avril</a:t>
          </a:r>
        </a:p>
      </xdr:txBody>
    </xdr:sp>
    <xdr:clientData/>
  </xdr:twoCellAnchor>
  <xdr:twoCellAnchor>
    <xdr:from>
      <xdr:col>2</xdr:col>
      <xdr:colOff>539750</xdr:colOff>
      <xdr:row>5</xdr:row>
      <xdr:rowOff>31750</xdr:rowOff>
    </xdr:from>
    <xdr:to>
      <xdr:col>3</xdr:col>
      <xdr:colOff>361950</xdr:colOff>
      <xdr:row>6</xdr:row>
      <xdr:rowOff>38100</xdr:rowOff>
    </xdr:to>
    <xdr:sp macro="Clic_Mois" textlink="">
      <xdr:nvSpPr>
        <xdr:cNvPr id="16" name="_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2130425" y="1270000"/>
          <a:ext cx="48895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Mai</a:t>
          </a:r>
        </a:p>
      </xdr:txBody>
    </xdr:sp>
    <xdr:clientData/>
  </xdr:twoCellAnchor>
  <xdr:twoCellAnchor>
    <xdr:from>
      <xdr:col>3</xdr:col>
      <xdr:colOff>374650</xdr:colOff>
      <xdr:row>5</xdr:row>
      <xdr:rowOff>31750</xdr:rowOff>
    </xdr:from>
    <xdr:to>
      <xdr:col>4</xdr:col>
      <xdr:colOff>57150</xdr:colOff>
      <xdr:row>6</xdr:row>
      <xdr:rowOff>38100</xdr:rowOff>
    </xdr:to>
    <xdr:sp macro="Clic_Mois" textlink="">
      <xdr:nvSpPr>
        <xdr:cNvPr id="17" name="_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2632075" y="1270000"/>
          <a:ext cx="4826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Juin</a:t>
          </a:r>
        </a:p>
      </xdr:txBody>
    </xdr:sp>
    <xdr:clientData/>
  </xdr:twoCellAnchor>
  <xdr:twoCellAnchor>
    <xdr:from>
      <xdr:col>4</xdr:col>
      <xdr:colOff>69850</xdr:colOff>
      <xdr:row>5</xdr:row>
      <xdr:rowOff>31750</xdr:rowOff>
    </xdr:from>
    <xdr:to>
      <xdr:col>4</xdr:col>
      <xdr:colOff>590550</xdr:colOff>
      <xdr:row>6</xdr:row>
      <xdr:rowOff>38100</xdr:rowOff>
    </xdr:to>
    <xdr:sp macro="Clic_Mois" textlink="">
      <xdr:nvSpPr>
        <xdr:cNvPr id="18" name="_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3127375" y="1270000"/>
          <a:ext cx="52070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Juil.</a:t>
          </a:r>
        </a:p>
      </xdr:txBody>
    </xdr:sp>
    <xdr:clientData/>
  </xdr:twoCellAnchor>
  <xdr:twoCellAnchor>
    <xdr:from>
      <xdr:col>5</xdr:col>
      <xdr:colOff>3175</xdr:colOff>
      <xdr:row>5</xdr:row>
      <xdr:rowOff>31750</xdr:rowOff>
    </xdr:from>
    <xdr:to>
      <xdr:col>5</xdr:col>
      <xdr:colOff>495300</xdr:colOff>
      <xdr:row>6</xdr:row>
      <xdr:rowOff>38100</xdr:rowOff>
    </xdr:to>
    <xdr:sp macro="Clic_Mois" textlink="">
      <xdr:nvSpPr>
        <xdr:cNvPr id="19" name="_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3660775" y="1270000"/>
          <a:ext cx="492125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Août</a:t>
          </a:r>
        </a:p>
      </xdr:txBody>
    </xdr:sp>
    <xdr:clientData/>
  </xdr:twoCellAnchor>
  <xdr:twoCellAnchor>
    <xdr:from>
      <xdr:col>5</xdr:col>
      <xdr:colOff>508000</xdr:colOff>
      <xdr:row>5</xdr:row>
      <xdr:rowOff>31750</xdr:rowOff>
    </xdr:from>
    <xdr:to>
      <xdr:col>7</xdr:col>
      <xdr:colOff>0</xdr:colOff>
      <xdr:row>6</xdr:row>
      <xdr:rowOff>38100</xdr:rowOff>
    </xdr:to>
    <xdr:sp macro="Clic_Mois" textlink="">
      <xdr:nvSpPr>
        <xdr:cNvPr id="20" name="_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4165600" y="1270000"/>
          <a:ext cx="473075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Sept.</a:t>
          </a:r>
        </a:p>
      </xdr:txBody>
    </xdr:sp>
    <xdr:clientData/>
  </xdr:twoCellAnchor>
  <xdr:twoCellAnchor>
    <xdr:from>
      <xdr:col>7</xdr:col>
      <xdr:colOff>12700</xdr:colOff>
      <xdr:row>5</xdr:row>
      <xdr:rowOff>31750</xdr:rowOff>
    </xdr:from>
    <xdr:to>
      <xdr:col>8</xdr:col>
      <xdr:colOff>133350</xdr:colOff>
      <xdr:row>6</xdr:row>
      <xdr:rowOff>38100</xdr:rowOff>
    </xdr:to>
    <xdr:sp macro="Clic_Mois" textlink="">
      <xdr:nvSpPr>
        <xdr:cNvPr id="21" name="_1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/>
      </xdr:nvSpPr>
      <xdr:spPr>
        <a:xfrm>
          <a:off x="4651375" y="1270000"/>
          <a:ext cx="50165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Oct.</a:t>
          </a:r>
        </a:p>
      </xdr:txBody>
    </xdr:sp>
    <xdr:clientData/>
  </xdr:twoCellAnchor>
  <xdr:twoCellAnchor>
    <xdr:from>
      <xdr:col>8</xdr:col>
      <xdr:colOff>146050</xdr:colOff>
      <xdr:row>5</xdr:row>
      <xdr:rowOff>31750</xdr:rowOff>
    </xdr:from>
    <xdr:to>
      <xdr:col>9</xdr:col>
      <xdr:colOff>266700</xdr:colOff>
      <xdr:row>6</xdr:row>
      <xdr:rowOff>38100</xdr:rowOff>
    </xdr:to>
    <xdr:sp macro="Clic_Mois" textlink="">
      <xdr:nvSpPr>
        <xdr:cNvPr id="29" name="_1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/>
      </xdr:nvSpPr>
      <xdr:spPr>
        <a:xfrm>
          <a:off x="5165725" y="1270000"/>
          <a:ext cx="50165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Nov.</a:t>
          </a:r>
        </a:p>
      </xdr:txBody>
    </xdr:sp>
    <xdr:clientData/>
  </xdr:twoCellAnchor>
  <xdr:twoCellAnchor>
    <xdr:from>
      <xdr:col>9</xdr:col>
      <xdr:colOff>279400</xdr:colOff>
      <xdr:row>5</xdr:row>
      <xdr:rowOff>31750</xdr:rowOff>
    </xdr:from>
    <xdr:to>
      <xdr:col>11</xdr:col>
      <xdr:colOff>0</xdr:colOff>
      <xdr:row>6</xdr:row>
      <xdr:rowOff>38100</xdr:rowOff>
    </xdr:to>
    <xdr:sp macro="Clic_Mois" textlink="">
      <xdr:nvSpPr>
        <xdr:cNvPr id="30" name="_12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5680075" y="1270000"/>
          <a:ext cx="482600" cy="254000"/>
        </a:xfrm>
        <a:prstGeom prst="round2SameRect">
          <a:avLst/>
        </a:prstGeom>
        <a:solidFill>
          <a:srgbClr val="7F7F7F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AFAFA"/>
              </a:solidFill>
            </a:rPr>
            <a:t>Déc.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0072B24-FF82-4BC3-AE26-D40DAA985D08}" name="Tableau4" displayName="Tableau4" ref="L1:M6" totalsRowShown="0" headerRowDxfId="33" dataDxfId="32">
  <autoFilter ref="L1:M6" xr:uid="{B0072B24-FF82-4BC3-AE26-D40DAA985D08}"/>
  <tableColumns count="2">
    <tableColumn id="1" xr3:uid="{17DBB6BB-3DA7-417E-B56B-90EC78DE910E}" name="nom" dataDxfId="31"/>
    <tableColumn id="2" xr3:uid="{9580D759-8C5F-480C-A928-2B3FCCEFB543}" name=" symbole" dataDxfId="3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3BFA09-7D92-4E0C-89DD-5389D61BAFF2}" name="Tableau3" displayName="Tableau3" ref="A1:E63" totalsRowShown="0" headerRowDxfId="29" dataDxfId="28">
  <autoFilter ref="A1:E63" xr:uid="{553BFA09-7D92-4E0C-89DD-5389D61BAFF2}"/>
  <tableColumns count="5">
    <tableColumn id="1" xr3:uid="{1A99939A-34C7-4D0F-9B1C-9E0C90D80092}" name="Services" dataDxfId="0"/>
    <tableColumn id="2" xr3:uid="{B5E67FEF-D568-47F8-8B46-73007989D90F}" name="Matricule" dataDxfId="27"/>
    <tableColumn id="3" xr3:uid="{5A7B0C74-CD30-4FF8-ABA9-C1905C4961DA}" name="HeuresMois" dataDxfId="26"/>
    <tableColumn id="4" xr3:uid="{36815EEF-F091-4F54-BE84-02F79CF5A426}" name="Début contrat" dataDxfId="25"/>
    <tableColumn id="5" xr3:uid="{4DE3159E-219A-4195-A0B8-1C68F8BD49B2}" name="Fin contrat" dataDxfId="2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H1:BI14" totalsRowShown="0" headerRowDxfId="10">
  <autoFilter ref="BH1:BI14" xr:uid="{00000000-0009-0000-0100-000001000000}"/>
  <tableColumns count="2">
    <tableColumn id="1" xr3:uid="{00000000-0010-0000-0100-000001000000}" name="nombre" dataDxfId="9"/>
    <tableColumn id="2" xr3:uid="{00000000-0010-0000-0100-000002000000}" name="mois" dataDxfId="8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91A1-A94A-428A-9F21-454930147FF2}">
  <sheetPr codeName="Feuil1"/>
  <dimension ref="A1:J23"/>
  <sheetViews>
    <sheetView workbookViewId="0">
      <selection activeCell="F8" sqref="F8"/>
    </sheetView>
  </sheetViews>
  <sheetFormatPr baseColWidth="10" defaultRowHeight="15" x14ac:dyDescent="0.25"/>
  <cols>
    <col min="2" max="2" width="11.140625" bestFit="1" customWidth="1"/>
    <col min="3" max="3" width="13.42578125" bestFit="1" customWidth="1"/>
    <col min="4" max="4" width="22.85546875" customWidth="1"/>
  </cols>
  <sheetData>
    <row r="1" spans="1:10" x14ac:dyDescent="0.25">
      <c r="A1" s="107" t="s">
        <v>47</v>
      </c>
      <c r="B1" s="107" t="s">
        <v>45</v>
      </c>
      <c r="C1" s="107" t="s">
        <v>19</v>
      </c>
      <c r="D1" s="107" t="s">
        <v>46</v>
      </c>
    </row>
    <row r="2" spans="1:10" x14ac:dyDescent="0.25">
      <c r="A2" s="104">
        <v>0</v>
      </c>
      <c r="B2" s="105">
        <v>36818</v>
      </c>
      <c r="C2" s="104">
        <v>0</v>
      </c>
      <c r="D2" s="106" t="s">
        <v>48</v>
      </c>
    </row>
    <row r="3" spans="1:10" x14ac:dyDescent="0.25">
      <c r="A3">
        <v>1</v>
      </c>
      <c r="B3" s="108">
        <v>44256</v>
      </c>
      <c r="C3">
        <v>150</v>
      </c>
      <c r="D3" t="s">
        <v>27</v>
      </c>
      <c r="J3" s="108"/>
    </row>
    <row r="4" spans="1:10" x14ac:dyDescent="0.25">
      <c r="A4">
        <v>2</v>
      </c>
      <c r="B4" s="108">
        <v>44258</v>
      </c>
      <c r="C4">
        <v>150</v>
      </c>
      <c r="D4">
        <v>1</v>
      </c>
      <c r="J4" s="108"/>
    </row>
    <row r="5" spans="1:10" x14ac:dyDescent="0.25">
      <c r="A5">
        <v>3</v>
      </c>
      <c r="B5" s="108">
        <v>44259</v>
      </c>
      <c r="C5">
        <v>150</v>
      </c>
      <c r="D5">
        <v>-2</v>
      </c>
      <c r="J5" s="108"/>
    </row>
    <row r="6" spans="1:10" x14ac:dyDescent="0.25">
      <c r="A6">
        <v>4</v>
      </c>
      <c r="B6" s="108">
        <v>44263</v>
      </c>
      <c r="C6">
        <v>150</v>
      </c>
      <c r="D6" t="s">
        <v>25</v>
      </c>
      <c r="J6" s="108"/>
    </row>
    <row r="7" spans="1:10" x14ac:dyDescent="0.25">
      <c r="A7">
        <v>5</v>
      </c>
      <c r="B7" s="108">
        <v>44258</v>
      </c>
      <c r="C7">
        <v>152</v>
      </c>
      <c r="D7" t="s">
        <v>26</v>
      </c>
      <c r="J7" s="108"/>
    </row>
    <row r="8" spans="1:10" x14ac:dyDescent="0.25">
      <c r="A8">
        <v>6</v>
      </c>
      <c r="B8" s="108">
        <v>44265</v>
      </c>
      <c r="C8">
        <v>151</v>
      </c>
      <c r="D8" t="s">
        <v>28</v>
      </c>
      <c r="J8" s="108"/>
    </row>
    <row r="9" spans="1:10" x14ac:dyDescent="0.25">
      <c r="A9">
        <v>7</v>
      </c>
      <c r="B9" s="108">
        <v>44267</v>
      </c>
      <c r="C9">
        <v>152</v>
      </c>
      <c r="D9" t="s">
        <v>29</v>
      </c>
      <c r="J9" s="108"/>
    </row>
    <row r="10" spans="1:10" x14ac:dyDescent="0.25">
      <c r="A10">
        <v>8</v>
      </c>
      <c r="B10" s="108">
        <v>44288</v>
      </c>
      <c r="C10">
        <v>150</v>
      </c>
      <c r="D10">
        <v>2</v>
      </c>
      <c r="J10" s="108"/>
    </row>
    <row r="11" spans="1:10" x14ac:dyDescent="0.25">
      <c r="A11">
        <v>9</v>
      </c>
      <c r="B11" s="108">
        <v>44293</v>
      </c>
      <c r="C11">
        <v>150</v>
      </c>
      <c r="D11">
        <v>-5</v>
      </c>
      <c r="J11" s="108"/>
    </row>
    <row r="12" spans="1:10" x14ac:dyDescent="0.25">
      <c r="A12">
        <v>10</v>
      </c>
      <c r="B12" s="108">
        <v>44228</v>
      </c>
      <c r="C12">
        <v>150</v>
      </c>
      <c r="D12" t="s">
        <v>26</v>
      </c>
      <c r="J12" s="108"/>
    </row>
    <row r="13" spans="1:10" x14ac:dyDescent="0.25">
      <c r="A13">
        <v>11</v>
      </c>
      <c r="B13" s="108">
        <v>44229</v>
      </c>
      <c r="C13">
        <v>150</v>
      </c>
      <c r="D13">
        <v>2</v>
      </c>
      <c r="J13" s="108"/>
    </row>
    <row r="14" spans="1:10" x14ac:dyDescent="0.25">
      <c r="A14">
        <v>12</v>
      </c>
      <c r="B14" s="108">
        <v>44230</v>
      </c>
      <c r="C14">
        <v>150</v>
      </c>
      <c r="D14">
        <v>-1</v>
      </c>
      <c r="J14" s="108"/>
    </row>
    <row r="15" spans="1:10" x14ac:dyDescent="0.25">
      <c r="A15">
        <v>13</v>
      </c>
      <c r="B15" s="108">
        <v>44349</v>
      </c>
      <c r="C15">
        <v>150</v>
      </c>
      <c r="D15">
        <v>1</v>
      </c>
      <c r="J15" s="108"/>
    </row>
    <row r="16" spans="1:10" x14ac:dyDescent="0.25">
      <c r="A16">
        <v>14</v>
      </c>
      <c r="B16" s="108">
        <v>44356</v>
      </c>
      <c r="C16">
        <v>150</v>
      </c>
      <c r="D16">
        <v>-1</v>
      </c>
    </row>
    <row r="17" spans="1:4" x14ac:dyDescent="0.25">
      <c r="A17">
        <v>15</v>
      </c>
      <c r="B17" s="108">
        <v>44287</v>
      </c>
      <c r="C17">
        <v>150</v>
      </c>
      <c r="D17" t="s">
        <v>27</v>
      </c>
    </row>
    <row r="18" spans="1:4" x14ac:dyDescent="0.25">
      <c r="A18">
        <v>16</v>
      </c>
      <c r="B18" s="108">
        <v>44200</v>
      </c>
      <c r="D18" t="s">
        <v>27</v>
      </c>
    </row>
    <row r="19" spans="1:4" x14ac:dyDescent="0.25">
      <c r="A19">
        <v>17</v>
      </c>
      <c r="B19" s="108">
        <v>44201</v>
      </c>
      <c r="D19">
        <v>1</v>
      </c>
    </row>
    <row r="20" spans="1:4" x14ac:dyDescent="0.25">
      <c r="A20">
        <v>18</v>
      </c>
      <c r="B20" s="108">
        <v>44200</v>
      </c>
      <c r="D20" t="s">
        <v>27</v>
      </c>
    </row>
    <row r="21" spans="1:4" x14ac:dyDescent="0.25">
      <c r="A21">
        <v>19</v>
      </c>
      <c r="B21" s="108">
        <v>44201</v>
      </c>
      <c r="D21" t="s">
        <v>27</v>
      </c>
    </row>
    <row r="22" spans="1:4" x14ac:dyDescent="0.25">
      <c r="A22">
        <v>20</v>
      </c>
      <c r="B22" s="108">
        <v>44200</v>
      </c>
      <c r="D22" t="s">
        <v>26</v>
      </c>
    </row>
    <row r="23" spans="1:4" x14ac:dyDescent="0.25">
      <c r="A23">
        <v>21</v>
      </c>
      <c r="B23" s="108">
        <v>44200</v>
      </c>
      <c r="D2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M63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36.42578125" style="41" customWidth="1"/>
    <col min="2" max="2" width="13.28515625" style="41" customWidth="1"/>
    <col min="3" max="3" width="15.140625" style="41" customWidth="1"/>
    <col min="4" max="5" width="17.140625" style="100" customWidth="1"/>
    <col min="6" max="6" width="13.5703125" style="41" customWidth="1"/>
    <col min="7" max="10" width="11.42578125" style="41"/>
    <col min="11" max="11" width="11.42578125" style="41" customWidth="1"/>
    <col min="12" max="12" width="19.7109375" style="60" hidden="1" customWidth="1"/>
    <col min="13" max="13" width="12.42578125" style="60" hidden="1" customWidth="1"/>
    <col min="14" max="16384" width="11.42578125" style="41"/>
  </cols>
  <sheetData>
    <row r="1" spans="1:13" ht="15.75" thickBot="1" x14ac:dyDescent="0.3">
      <c r="A1" s="141" t="s">
        <v>118</v>
      </c>
      <c r="B1" s="71" t="s">
        <v>19</v>
      </c>
      <c r="C1" s="71" t="s">
        <v>18</v>
      </c>
      <c r="D1" s="96" t="s">
        <v>43</v>
      </c>
      <c r="E1" s="97" t="s">
        <v>44</v>
      </c>
      <c r="L1" s="60" t="s">
        <v>32</v>
      </c>
      <c r="M1" s="60" t="s">
        <v>33</v>
      </c>
    </row>
    <row r="2" spans="1:13" ht="15.75" thickTop="1" x14ac:dyDescent="0.25">
      <c r="A2" s="136" t="s">
        <v>62</v>
      </c>
      <c r="B2" s="73">
        <v>150</v>
      </c>
      <c r="C2" s="72">
        <v>33</v>
      </c>
      <c r="D2" s="98">
        <v>44197</v>
      </c>
      <c r="E2" s="103"/>
      <c r="L2" s="60" t="s">
        <v>20</v>
      </c>
      <c r="M2" s="60" t="s">
        <v>25</v>
      </c>
    </row>
    <row r="3" spans="1:13" x14ac:dyDescent="0.25">
      <c r="A3" s="137" t="s">
        <v>63</v>
      </c>
      <c r="B3" s="73">
        <v>151</v>
      </c>
      <c r="C3" s="73">
        <v>22</v>
      </c>
      <c r="D3" s="98">
        <v>44197</v>
      </c>
      <c r="E3" s="103"/>
      <c r="L3" s="60" t="s">
        <v>34</v>
      </c>
      <c r="M3" s="60" t="s">
        <v>27</v>
      </c>
    </row>
    <row r="4" spans="1:13" x14ac:dyDescent="0.25">
      <c r="A4" s="138" t="s">
        <v>64</v>
      </c>
      <c r="B4" s="73">
        <v>152</v>
      </c>
      <c r="C4" s="73"/>
      <c r="D4" s="98">
        <v>44197</v>
      </c>
      <c r="E4" s="103"/>
      <c r="L4" s="60" t="s">
        <v>22</v>
      </c>
      <c r="M4" s="60" t="s">
        <v>26</v>
      </c>
    </row>
    <row r="5" spans="1:13" x14ac:dyDescent="0.25">
      <c r="A5" s="138" t="s">
        <v>65</v>
      </c>
      <c r="B5" s="73">
        <v>111</v>
      </c>
      <c r="C5" s="73">
        <v>11</v>
      </c>
      <c r="D5" s="98">
        <v>44501</v>
      </c>
      <c r="E5" s="98">
        <v>44530</v>
      </c>
      <c r="L5" s="60" t="s">
        <v>23</v>
      </c>
      <c r="M5" s="60" t="s">
        <v>28</v>
      </c>
    </row>
    <row r="6" spans="1:13" x14ac:dyDescent="0.25">
      <c r="A6" s="138" t="s">
        <v>66</v>
      </c>
      <c r="B6" s="73"/>
      <c r="C6" s="73"/>
      <c r="D6" s="103"/>
      <c r="E6" s="103"/>
      <c r="L6" s="60" t="s">
        <v>35</v>
      </c>
      <c r="M6" s="60" t="s">
        <v>29</v>
      </c>
    </row>
    <row r="7" spans="1:13" x14ac:dyDescent="0.25">
      <c r="A7" s="138" t="s">
        <v>67</v>
      </c>
      <c r="B7" s="73"/>
      <c r="C7" s="73"/>
      <c r="D7" s="99"/>
      <c r="E7" s="99"/>
    </row>
    <row r="8" spans="1:13" x14ac:dyDescent="0.25">
      <c r="A8" s="138" t="s">
        <v>68</v>
      </c>
      <c r="B8" s="73"/>
      <c r="C8" s="73"/>
      <c r="D8" s="99"/>
      <c r="E8" s="99"/>
    </row>
    <row r="9" spans="1:13" x14ac:dyDescent="0.25">
      <c r="A9" s="138" t="s">
        <v>69</v>
      </c>
      <c r="B9" s="73"/>
      <c r="C9" s="73"/>
      <c r="D9" s="99"/>
      <c r="E9" s="99"/>
    </row>
    <row r="10" spans="1:13" x14ac:dyDescent="0.25">
      <c r="A10" s="138" t="s">
        <v>70</v>
      </c>
      <c r="B10" s="73"/>
      <c r="C10" s="73"/>
      <c r="D10" s="99"/>
      <c r="E10" s="99"/>
    </row>
    <row r="11" spans="1:13" x14ac:dyDescent="0.25">
      <c r="A11" s="138" t="s">
        <v>71</v>
      </c>
      <c r="B11" s="73"/>
      <c r="C11" s="73"/>
      <c r="D11" s="99"/>
      <c r="E11" s="99"/>
    </row>
    <row r="12" spans="1:13" x14ac:dyDescent="0.25">
      <c r="A12" s="138" t="s">
        <v>72</v>
      </c>
      <c r="B12" s="73"/>
      <c r="C12" s="73"/>
      <c r="D12" s="99"/>
      <c r="E12" s="99"/>
    </row>
    <row r="13" spans="1:13" x14ac:dyDescent="0.25">
      <c r="A13" s="138" t="s">
        <v>73</v>
      </c>
      <c r="B13" s="73"/>
      <c r="C13" s="73"/>
      <c r="D13" s="99"/>
      <c r="E13" s="99"/>
    </row>
    <row r="14" spans="1:13" x14ac:dyDescent="0.25">
      <c r="A14" s="138" t="s">
        <v>74</v>
      </c>
      <c r="B14" s="73"/>
      <c r="C14" s="73"/>
      <c r="D14" s="99"/>
      <c r="E14" s="99"/>
    </row>
    <row r="15" spans="1:13" x14ac:dyDescent="0.25">
      <c r="A15" s="138" t="s">
        <v>75</v>
      </c>
      <c r="B15" s="73"/>
      <c r="C15" s="73"/>
      <c r="D15" s="99"/>
      <c r="E15" s="99"/>
    </row>
    <row r="16" spans="1:13" x14ac:dyDescent="0.25">
      <c r="A16" s="138" t="s">
        <v>76</v>
      </c>
      <c r="B16" s="73"/>
      <c r="C16" s="73"/>
      <c r="D16" s="99"/>
      <c r="E16" s="99"/>
    </row>
    <row r="17" spans="1:5" x14ac:dyDescent="0.25">
      <c r="A17" s="138" t="s">
        <v>77</v>
      </c>
      <c r="B17" s="73"/>
      <c r="C17" s="73"/>
      <c r="D17" s="99"/>
      <c r="E17" s="99"/>
    </row>
    <row r="18" spans="1:5" x14ac:dyDescent="0.25">
      <c r="A18" s="138" t="s">
        <v>78</v>
      </c>
      <c r="B18" s="73"/>
      <c r="C18" s="73"/>
      <c r="D18" s="99"/>
      <c r="E18" s="99"/>
    </row>
    <row r="19" spans="1:5" x14ac:dyDescent="0.25">
      <c r="A19" s="138" t="s">
        <v>79</v>
      </c>
      <c r="B19" s="73"/>
      <c r="C19" s="73"/>
      <c r="D19" s="99"/>
      <c r="E19" s="99"/>
    </row>
    <row r="20" spans="1:5" x14ac:dyDescent="0.25">
      <c r="A20" s="138" t="s">
        <v>80</v>
      </c>
      <c r="B20" s="73"/>
      <c r="C20" s="73"/>
      <c r="D20" s="99"/>
      <c r="E20" s="99"/>
    </row>
    <row r="21" spans="1:5" x14ac:dyDescent="0.25">
      <c r="A21" s="138" t="s">
        <v>81</v>
      </c>
      <c r="B21" s="73"/>
      <c r="C21" s="73"/>
      <c r="D21" s="99"/>
      <c r="E21" s="99"/>
    </row>
    <row r="22" spans="1:5" x14ac:dyDescent="0.25">
      <c r="A22" s="138" t="s">
        <v>82</v>
      </c>
      <c r="B22" s="73"/>
      <c r="C22" s="73"/>
      <c r="D22" s="99"/>
      <c r="E22" s="99"/>
    </row>
    <row r="23" spans="1:5" x14ac:dyDescent="0.25">
      <c r="A23" s="138" t="s">
        <v>83</v>
      </c>
      <c r="B23" s="73"/>
      <c r="C23" s="73"/>
      <c r="D23" s="99"/>
      <c r="E23" s="99"/>
    </row>
    <row r="24" spans="1:5" x14ac:dyDescent="0.25">
      <c r="A24" s="138" t="s">
        <v>84</v>
      </c>
      <c r="B24" s="73"/>
      <c r="C24" s="73"/>
      <c r="D24" s="99"/>
      <c r="E24" s="99"/>
    </row>
    <row r="25" spans="1:5" x14ac:dyDescent="0.25">
      <c r="A25" s="138" t="s">
        <v>85</v>
      </c>
      <c r="B25" s="73"/>
      <c r="C25" s="73"/>
      <c r="D25" s="99"/>
      <c r="E25" s="99"/>
    </row>
    <row r="26" spans="1:5" x14ac:dyDescent="0.25">
      <c r="A26" s="138" t="s">
        <v>86</v>
      </c>
      <c r="B26" s="73"/>
      <c r="C26" s="73"/>
      <c r="D26" s="99"/>
      <c r="E26" s="99"/>
    </row>
    <row r="27" spans="1:5" x14ac:dyDescent="0.25">
      <c r="A27" s="138" t="s">
        <v>87</v>
      </c>
      <c r="B27" s="73"/>
      <c r="C27" s="73"/>
      <c r="D27" s="99"/>
      <c r="E27" s="99"/>
    </row>
    <row r="28" spans="1:5" x14ac:dyDescent="0.25">
      <c r="A28" s="138" t="s">
        <v>88</v>
      </c>
      <c r="B28" s="73"/>
      <c r="C28" s="73"/>
      <c r="D28" s="99"/>
      <c r="E28" s="99"/>
    </row>
    <row r="29" spans="1:5" x14ac:dyDescent="0.25">
      <c r="A29" s="139" t="s">
        <v>89</v>
      </c>
      <c r="B29" s="73"/>
      <c r="C29" s="73"/>
      <c r="D29" s="99"/>
      <c r="E29" s="99"/>
    </row>
    <row r="30" spans="1:5" x14ac:dyDescent="0.25">
      <c r="A30" s="138" t="s">
        <v>90</v>
      </c>
      <c r="B30" s="73"/>
      <c r="C30" s="73"/>
      <c r="D30" s="99"/>
      <c r="E30" s="99"/>
    </row>
    <row r="31" spans="1:5" x14ac:dyDescent="0.25">
      <c r="A31" s="139" t="s">
        <v>91</v>
      </c>
      <c r="B31" s="73"/>
      <c r="C31" s="73"/>
      <c r="D31" s="99"/>
      <c r="E31" s="99"/>
    </row>
    <row r="32" spans="1:5" x14ac:dyDescent="0.25">
      <c r="A32" s="138" t="s">
        <v>92</v>
      </c>
      <c r="B32" s="73"/>
      <c r="C32" s="73"/>
      <c r="D32" s="99"/>
      <c r="E32" s="99"/>
    </row>
    <row r="33" spans="1:5" x14ac:dyDescent="0.25">
      <c r="A33" s="138" t="s">
        <v>93</v>
      </c>
      <c r="B33" s="73"/>
      <c r="C33" s="73"/>
      <c r="D33" s="99"/>
      <c r="E33" s="99"/>
    </row>
    <row r="34" spans="1:5" x14ac:dyDescent="0.25">
      <c r="A34" s="138" t="s">
        <v>94</v>
      </c>
      <c r="B34" s="73"/>
      <c r="C34" s="73"/>
      <c r="D34" s="99"/>
      <c r="E34" s="99"/>
    </row>
    <row r="35" spans="1:5" x14ac:dyDescent="0.25">
      <c r="A35" s="138" t="s">
        <v>95</v>
      </c>
      <c r="B35" s="73"/>
      <c r="C35" s="73"/>
      <c r="D35" s="99"/>
      <c r="E35" s="99"/>
    </row>
    <row r="36" spans="1:5" x14ac:dyDescent="0.25">
      <c r="A36" s="138" t="s">
        <v>96</v>
      </c>
      <c r="B36" s="73"/>
      <c r="C36" s="73"/>
      <c r="D36" s="99"/>
      <c r="E36" s="99"/>
    </row>
    <row r="37" spans="1:5" x14ac:dyDescent="0.25">
      <c r="A37" s="138" t="s">
        <v>97</v>
      </c>
      <c r="B37" s="73"/>
      <c r="C37" s="73"/>
      <c r="D37" s="99"/>
      <c r="E37" s="99"/>
    </row>
    <row r="38" spans="1:5" x14ac:dyDescent="0.25">
      <c r="A38" s="138" t="s">
        <v>98</v>
      </c>
      <c r="B38" s="73"/>
      <c r="C38" s="73"/>
      <c r="D38" s="99"/>
      <c r="E38" s="99"/>
    </row>
    <row r="39" spans="1:5" x14ac:dyDescent="0.25">
      <c r="A39" s="138" t="s">
        <v>99</v>
      </c>
      <c r="B39" s="73"/>
      <c r="C39" s="73"/>
      <c r="D39" s="99"/>
      <c r="E39" s="99"/>
    </row>
    <row r="40" spans="1:5" x14ac:dyDescent="0.25">
      <c r="A40" s="138" t="s">
        <v>100</v>
      </c>
      <c r="B40" s="73"/>
      <c r="C40" s="73"/>
      <c r="D40" s="99"/>
      <c r="E40" s="99"/>
    </row>
    <row r="41" spans="1:5" x14ac:dyDescent="0.25">
      <c r="A41" s="138" t="s">
        <v>101</v>
      </c>
      <c r="B41" s="73"/>
      <c r="C41" s="73"/>
      <c r="D41" s="99"/>
      <c r="E41" s="99"/>
    </row>
    <row r="42" spans="1:5" x14ac:dyDescent="0.25">
      <c r="A42" s="138" t="s">
        <v>102</v>
      </c>
      <c r="B42" s="73"/>
      <c r="C42" s="73"/>
      <c r="D42" s="99"/>
      <c r="E42" s="99"/>
    </row>
    <row r="43" spans="1:5" x14ac:dyDescent="0.25">
      <c r="A43" s="137" t="s">
        <v>103</v>
      </c>
      <c r="B43" s="73"/>
      <c r="C43" s="73"/>
      <c r="D43" s="99"/>
      <c r="E43" s="99"/>
    </row>
    <row r="44" spans="1:5" x14ac:dyDescent="0.25">
      <c r="A44" s="137" t="s">
        <v>104</v>
      </c>
      <c r="B44" s="74"/>
      <c r="C44" s="73"/>
      <c r="D44" s="99"/>
      <c r="E44" s="99"/>
    </row>
    <row r="45" spans="1:5" x14ac:dyDescent="0.25">
      <c r="A45" s="137" t="s">
        <v>105</v>
      </c>
      <c r="B45" s="74"/>
      <c r="C45" s="73"/>
      <c r="D45" s="99"/>
      <c r="E45" s="99"/>
    </row>
    <row r="46" spans="1:5" x14ac:dyDescent="0.25">
      <c r="A46" s="139" t="s">
        <v>106</v>
      </c>
      <c r="B46" s="74"/>
      <c r="C46" s="73"/>
      <c r="D46" s="99"/>
      <c r="E46" s="99"/>
    </row>
    <row r="47" spans="1:5" x14ac:dyDescent="0.25">
      <c r="A47" s="139" t="s">
        <v>107</v>
      </c>
      <c r="B47" s="74"/>
      <c r="C47" s="73"/>
      <c r="D47" s="99"/>
      <c r="E47" s="99"/>
    </row>
    <row r="48" spans="1:5" x14ac:dyDescent="0.25">
      <c r="A48" s="137" t="s">
        <v>108</v>
      </c>
      <c r="B48" s="74"/>
      <c r="C48" s="73"/>
      <c r="D48" s="99"/>
      <c r="E48" s="99"/>
    </row>
    <row r="49" spans="1:5" x14ac:dyDescent="0.25">
      <c r="A49" s="137" t="s">
        <v>109</v>
      </c>
      <c r="B49" s="74"/>
      <c r="C49" s="73"/>
      <c r="D49" s="99"/>
      <c r="E49" s="99"/>
    </row>
    <row r="50" spans="1:5" x14ac:dyDescent="0.25">
      <c r="A50" s="138" t="s">
        <v>110</v>
      </c>
      <c r="B50" s="74"/>
      <c r="C50" s="73"/>
      <c r="D50" s="99"/>
      <c r="E50" s="99"/>
    </row>
    <row r="51" spans="1:5" x14ac:dyDescent="0.25">
      <c r="A51" s="137" t="s">
        <v>111</v>
      </c>
      <c r="B51" s="74"/>
      <c r="C51" s="73"/>
      <c r="D51" s="99"/>
      <c r="E51" s="99"/>
    </row>
    <row r="52" spans="1:5" x14ac:dyDescent="0.25">
      <c r="A52" s="137" t="s">
        <v>112</v>
      </c>
      <c r="B52" s="74"/>
      <c r="C52" s="73"/>
      <c r="D52" s="99"/>
      <c r="E52" s="99"/>
    </row>
    <row r="53" spans="1:5" x14ac:dyDescent="0.25">
      <c r="A53" s="137" t="s">
        <v>113</v>
      </c>
      <c r="B53" s="74"/>
      <c r="C53" s="73"/>
      <c r="D53" s="99"/>
      <c r="E53" s="99"/>
    </row>
    <row r="54" spans="1:5" x14ac:dyDescent="0.25">
      <c r="A54" s="137" t="s">
        <v>113</v>
      </c>
      <c r="B54" s="74"/>
      <c r="C54" s="73"/>
      <c r="D54" s="99"/>
      <c r="E54" s="99"/>
    </row>
    <row r="55" spans="1:5" x14ac:dyDescent="0.25">
      <c r="A55" s="139" t="s">
        <v>114</v>
      </c>
      <c r="B55" s="74"/>
      <c r="C55" s="73"/>
      <c r="D55" s="99"/>
      <c r="E55" s="99"/>
    </row>
    <row r="56" spans="1:5" x14ac:dyDescent="0.25">
      <c r="A56" s="139" t="s">
        <v>114</v>
      </c>
      <c r="B56" s="74"/>
      <c r="C56" s="73"/>
      <c r="D56" s="99"/>
      <c r="E56" s="99"/>
    </row>
    <row r="57" spans="1:5" x14ac:dyDescent="0.25">
      <c r="A57" s="139" t="s">
        <v>115</v>
      </c>
      <c r="B57" s="74"/>
      <c r="C57" s="73"/>
      <c r="D57" s="99"/>
      <c r="E57" s="99"/>
    </row>
    <row r="58" spans="1:5" x14ac:dyDescent="0.25">
      <c r="A58" s="137" t="s">
        <v>115</v>
      </c>
      <c r="B58" s="74"/>
      <c r="C58" s="73"/>
      <c r="D58" s="99"/>
      <c r="E58" s="99"/>
    </row>
    <row r="59" spans="1:5" x14ac:dyDescent="0.25">
      <c r="A59" s="137" t="s">
        <v>116</v>
      </c>
      <c r="B59" s="74"/>
      <c r="C59" s="73"/>
      <c r="D59" s="99"/>
      <c r="E59" s="99"/>
    </row>
    <row r="60" spans="1:5" x14ac:dyDescent="0.25">
      <c r="A60" s="137" t="s">
        <v>116</v>
      </c>
      <c r="B60" s="74"/>
      <c r="C60" s="73"/>
      <c r="D60" s="99"/>
      <c r="E60" s="99"/>
    </row>
    <row r="61" spans="1:5" x14ac:dyDescent="0.25">
      <c r="A61" s="137" t="s">
        <v>117</v>
      </c>
      <c r="B61" s="74"/>
      <c r="C61" s="73"/>
      <c r="D61" s="99"/>
      <c r="E61" s="99"/>
    </row>
    <row r="62" spans="1:5" x14ac:dyDescent="0.25">
      <c r="A62" s="137" t="s">
        <v>117</v>
      </c>
      <c r="B62" s="74"/>
      <c r="C62" s="73"/>
      <c r="D62" s="99"/>
      <c r="E62" s="99"/>
    </row>
    <row r="63" spans="1:5" x14ac:dyDescent="0.25">
      <c r="A63" s="140"/>
      <c r="B63" s="74"/>
      <c r="C63" s="73"/>
      <c r="D63" s="99"/>
      <c r="E63" s="99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M68"/>
  <sheetViews>
    <sheetView tabSelected="1" zoomScaleNormal="100" workbookViewId="0">
      <selection activeCell="L9" sqref="L9"/>
    </sheetView>
  </sheetViews>
  <sheetFormatPr baseColWidth="10" defaultColWidth="11.42578125" defaultRowHeight="20.100000000000001" customHeight="1" x14ac:dyDescent="0.25"/>
  <cols>
    <col min="1" max="1" width="1.140625" style="14" customWidth="1"/>
    <col min="2" max="2" width="22.7109375" style="2" customWidth="1"/>
    <col min="3" max="3" width="10" style="2" customWidth="1"/>
    <col min="4" max="4" width="12" style="5" customWidth="1"/>
    <col min="5" max="5" width="9" style="2" customWidth="1"/>
    <col min="6" max="6" width="9" style="5" customWidth="1"/>
    <col min="7" max="7" width="5.7109375" style="46" customWidth="1"/>
    <col min="8" max="10" width="5.7109375" style="5" customWidth="1"/>
    <col min="11" max="11" width="5.7109375" style="3" customWidth="1"/>
    <col min="12" max="42" width="6.7109375" style="2" customWidth="1"/>
    <col min="43" max="43" width="4.7109375" style="2" customWidth="1"/>
    <col min="44" max="47" width="5.7109375" style="2" customWidth="1"/>
    <col min="48" max="48" width="11.42578125" style="2"/>
    <col min="49" max="50" width="5.7109375" style="2" customWidth="1"/>
    <col min="51" max="51" width="11.42578125" style="2"/>
    <col min="52" max="55" width="0" style="2" hidden="1" customWidth="1"/>
    <col min="56" max="16384" width="11.42578125" style="2"/>
  </cols>
  <sheetData>
    <row r="1" spans="2:65" ht="20.100000000000001" customHeight="1" thickBot="1" x14ac:dyDescent="0.3">
      <c r="E1" s="6"/>
      <c r="F1" s="7"/>
      <c r="G1" s="23"/>
      <c r="H1" s="7"/>
      <c r="I1" s="7"/>
      <c r="J1" s="7"/>
      <c r="K1" s="11"/>
      <c r="L1" s="10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0"/>
      <c r="Z1" s="10"/>
      <c r="AA1" s="10"/>
      <c r="AB1" s="10"/>
      <c r="AC1" s="10"/>
      <c r="AD1" s="6"/>
      <c r="AF1" s="18"/>
      <c r="AG1" s="18"/>
      <c r="AH1" s="18"/>
      <c r="AI1" s="18"/>
      <c r="AJ1" s="18"/>
      <c r="AK1" s="18"/>
      <c r="AL1" s="14"/>
      <c r="AM1" s="19"/>
      <c r="AN1" s="19"/>
      <c r="AO1" s="24"/>
      <c r="AP1" s="6"/>
      <c r="BH1" s="1" t="s">
        <v>1</v>
      </c>
      <c r="BI1" s="1" t="s">
        <v>0</v>
      </c>
      <c r="BL1" s="2" t="s">
        <v>49</v>
      </c>
      <c r="BM1" s="3">
        <f>DATE($N$6,1,1)</f>
        <v>44197</v>
      </c>
    </row>
    <row r="2" spans="2:65" ht="20.100000000000001" customHeight="1" thickBot="1" x14ac:dyDescent="0.25">
      <c r="E2" s="6"/>
      <c r="F2" s="7"/>
      <c r="G2" s="23"/>
      <c r="H2" s="7"/>
      <c r="I2" s="7"/>
      <c r="J2" s="7"/>
      <c r="L2" s="16"/>
      <c r="M2" s="16"/>
      <c r="N2" s="16"/>
      <c r="O2" s="16"/>
      <c r="P2" s="16"/>
      <c r="Q2" s="16"/>
      <c r="R2" s="61"/>
      <c r="S2" s="58"/>
      <c r="T2" s="58"/>
      <c r="U2" s="58"/>
      <c r="V2" s="58"/>
      <c r="W2" s="58"/>
      <c r="X2" s="59"/>
      <c r="Y2" s="16"/>
      <c r="Z2" s="16"/>
      <c r="AA2" s="16"/>
      <c r="AB2" s="16"/>
      <c r="AC2" s="10"/>
      <c r="AD2" s="6"/>
      <c r="AE2" s="22"/>
      <c r="AF2" s="22"/>
      <c r="AG2" s="22"/>
      <c r="AH2" s="22"/>
      <c r="AI2" s="22"/>
      <c r="AJ2" s="22"/>
      <c r="AK2" s="22"/>
      <c r="AL2" s="22"/>
      <c r="AM2" s="21"/>
      <c r="AN2" s="20"/>
      <c r="AO2" s="23"/>
      <c r="AP2" s="6"/>
      <c r="BB2" s="1">
        <v>2017</v>
      </c>
      <c r="BH2" s="1"/>
      <c r="BI2" s="5"/>
      <c r="BL2" s="2" t="s">
        <v>50</v>
      </c>
      <c r="BM2" s="3">
        <f>ROUND(DATE($N$6,4,MOD(234-11*MOD($N$6,19),30))/7,)*7-6</f>
        <v>44290</v>
      </c>
    </row>
    <row r="3" spans="2:65" ht="20.100000000000001" customHeight="1" thickBot="1" x14ac:dyDescent="0.3">
      <c r="E3" s="6"/>
      <c r="F3" s="7"/>
      <c r="G3" s="23"/>
      <c r="H3" s="7"/>
      <c r="I3" s="7"/>
      <c r="J3" s="7"/>
      <c r="K3" s="11"/>
      <c r="L3" s="10"/>
      <c r="M3" s="10"/>
      <c r="N3" s="10"/>
      <c r="O3" s="10"/>
      <c r="P3" s="10"/>
      <c r="Q3" s="10"/>
      <c r="AD3" s="6"/>
      <c r="BH3" s="1">
        <v>1</v>
      </c>
      <c r="BI3" s="5" t="s">
        <v>2</v>
      </c>
      <c r="BL3" s="2" t="s">
        <v>51</v>
      </c>
      <c r="BM3" s="3">
        <f>BM2+1</f>
        <v>44291</v>
      </c>
    </row>
    <row r="4" spans="2:65" ht="20.100000000000001" customHeight="1" thickTop="1" thickBot="1" x14ac:dyDescent="0.3">
      <c r="B4" s="28" t="s">
        <v>30</v>
      </c>
      <c r="C4" s="29"/>
      <c r="D4" s="31"/>
      <c r="E4" s="30"/>
      <c r="F4" s="31"/>
      <c r="G4" s="45"/>
      <c r="H4" s="31"/>
      <c r="I4" s="31"/>
      <c r="J4" s="31"/>
      <c r="K4" s="32"/>
      <c r="L4" s="40"/>
      <c r="M4" s="40"/>
      <c r="N4" s="40"/>
      <c r="O4" s="40"/>
      <c r="P4" s="125" t="s">
        <v>18</v>
      </c>
      <c r="Q4" s="126"/>
      <c r="R4" s="129" t="s">
        <v>39</v>
      </c>
      <c r="S4" s="126"/>
      <c r="T4" s="132" t="s">
        <v>40</v>
      </c>
      <c r="U4" s="133"/>
      <c r="V4" s="69" t="s">
        <v>27</v>
      </c>
      <c r="W4" s="63" t="s">
        <v>25</v>
      </c>
      <c r="X4" s="65" t="s">
        <v>26</v>
      </c>
      <c r="Y4" s="66" t="s">
        <v>28</v>
      </c>
      <c r="Z4" s="67" t="s">
        <v>29</v>
      </c>
      <c r="AD4" s="6"/>
      <c r="BH4" s="1">
        <v>2</v>
      </c>
      <c r="BI4" s="5" t="s">
        <v>3</v>
      </c>
      <c r="BL4" s="2" t="s">
        <v>52</v>
      </c>
      <c r="BM4" s="3">
        <f>DATE($N$6,5,1)</f>
        <v>44317</v>
      </c>
    </row>
    <row r="5" spans="2:65" ht="20.100000000000001" customHeight="1" thickTop="1" thickBot="1" x14ac:dyDescent="0.3">
      <c r="K5" s="15"/>
      <c r="L5" s="14"/>
      <c r="M5" s="14"/>
      <c r="N5" s="14"/>
      <c r="P5" s="127">
        <f>SUM(D9:D68)</f>
        <v>0</v>
      </c>
      <c r="Q5" s="128"/>
      <c r="R5" s="130">
        <f>SUM(E9:E68)</f>
        <v>0</v>
      </c>
      <c r="S5" s="131"/>
      <c r="T5" s="134">
        <f>SUM(F9:F68)</f>
        <v>0</v>
      </c>
      <c r="U5" s="135"/>
      <c r="V5" s="68">
        <f>SUM(G9:G68)</f>
        <v>0</v>
      </c>
      <c r="W5" s="62">
        <f>SUM(H9:H68)</f>
        <v>0</v>
      </c>
      <c r="X5" s="62">
        <f>SUM(I9:I68)</f>
        <v>0</v>
      </c>
      <c r="Y5" s="62">
        <f>SUM(J9:J68)</f>
        <v>0</v>
      </c>
      <c r="Z5" s="62">
        <f>SUM(K9:K68)</f>
        <v>0</v>
      </c>
      <c r="BH5" s="1">
        <v>3</v>
      </c>
      <c r="BI5" s="5" t="s">
        <v>4</v>
      </c>
      <c r="BL5" s="2" t="s">
        <v>53</v>
      </c>
      <c r="BM5" s="3">
        <f>DATE($N$6,5,8)</f>
        <v>44324</v>
      </c>
    </row>
    <row r="6" spans="2:65" ht="20.100000000000001" customHeight="1" thickTop="1" x14ac:dyDescent="0.25">
      <c r="M6" s="2">
        <v>1</v>
      </c>
      <c r="N6" s="44">
        <v>2021</v>
      </c>
      <c r="O6" s="43"/>
      <c r="AD6" s="8"/>
      <c r="BH6" s="95">
        <v>4</v>
      </c>
      <c r="BI6" s="5" t="s">
        <v>5</v>
      </c>
      <c r="BL6" s="2" t="s">
        <v>54</v>
      </c>
      <c r="BM6" s="3">
        <f>BM2+39</f>
        <v>44329</v>
      </c>
    </row>
    <row r="7" spans="2:65" ht="20.100000000000001" customHeight="1" x14ac:dyDescent="0.25">
      <c r="K7" s="9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T7" s="122" t="s">
        <v>24</v>
      </c>
      <c r="AU7" s="123"/>
      <c r="AV7" s="123"/>
      <c r="AW7" s="123"/>
      <c r="AX7" s="124"/>
      <c r="AZ7" s="2" t="s">
        <v>36</v>
      </c>
      <c r="BA7" s="3">
        <f>DATE(BB2,MONTH(1&amp;"/"&amp;BB8),1)</f>
        <v>42736</v>
      </c>
      <c r="BH7" s="95">
        <v>5</v>
      </c>
      <c r="BI7" s="5" t="s">
        <v>6</v>
      </c>
      <c r="BL7" s="2" t="s">
        <v>55</v>
      </c>
      <c r="BM7" s="3">
        <f>BM2+49</f>
        <v>44339</v>
      </c>
    </row>
    <row r="8" spans="2:65" ht="20.100000000000001" customHeight="1" x14ac:dyDescent="0.25">
      <c r="B8" s="70" t="s">
        <v>119</v>
      </c>
      <c r="C8" s="27" t="s">
        <v>19</v>
      </c>
      <c r="D8" s="35" t="s">
        <v>18</v>
      </c>
      <c r="E8" s="34" t="s">
        <v>16</v>
      </c>
      <c r="F8" s="33" t="s">
        <v>17</v>
      </c>
      <c r="G8" s="64" t="s">
        <v>27</v>
      </c>
      <c r="H8" s="63" t="s">
        <v>25</v>
      </c>
      <c r="I8" s="65" t="s">
        <v>26</v>
      </c>
      <c r="J8" s="66" t="s">
        <v>28</v>
      </c>
      <c r="K8" s="67" t="s">
        <v>29</v>
      </c>
      <c r="L8" s="26">
        <f>DATE(N6,M6,1)</f>
        <v>44197</v>
      </c>
      <c r="M8" s="26">
        <f>L8+1</f>
        <v>44198</v>
      </c>
      <c r="N8" s="26">
        <f t="shared" ref="N8:AJ8" si="0">M8+1</f>
        <v>44199</v>
      </c>
      <c r="O8" s="26">
        <f t="shared" si="0"/>
        <v>44200</v>
      </c>
      <c r="P8" s="26">
        <f t="shared" si="0"/>
        <v>44201</v>
      </c>
      <c r="Q8" s="26">
        <f t="shared" si="0"/>
        <v>44202</v>
      </c>
      <c r="R8" s="26">
        <f t="shared" si="0"/>
        <v>44203</v>
      </c>
      <c r="S8" s="26">
        <f t="shared" si="0"/>
        <v>44204</v>
      </c>
      <c r="T8" s="26">
        <f t="shared" si="0"/>
        <v>44205</v>
      </c>
      <c r="U8" s="26">
        <f t="shared" si="0"/>
        <v>44206</v>
      </c>
      <c r="V8" s="26">
        <f t="shared" si="0"/>
        <v>44207</v>
      </c>
      <c r="W8" s="26">
        <f t="shared" si="0"/>
        <v>44208</v>
      </c>
      <c r="X8" s="26">
        <f t="shared" si="0"/>
        <v>44209</v>
      </c>
      <c r="Y8" s="26">
        <f t="shared" si="0"/>
        <v>44210</v>
      </c>
      <c r="Z8" s="26">
        <f t="shared" si="0"/>
        <v>44211</v>
      </c>
      <c r="AA8" s="26">
        <f t="shared" si="0"/>
        <v>44212</v>
      </c>
      <c r="AB8" s="26">
        <f t="shared" si="0"/>
        <v>44213</v>
      </c>
      <c r="AC8" s="26">
        <f t="shared" si="0"/>
        <v>44214</v>
      </c>
      <c r="AD8" s="26">
        <f>AC8+1</f>
        <v>44215</v>
      </c>
      <c r="AE8" s="26">
        <f t="shared" si="0"/>
        <v>44216</v>
      </c>
      <c r="AF8" s="26">
        <f t="shared" si="0"/>
        <v>44217</v>
      </c>
      <c r="AG8" s="26">
        <f t="shared" si="0"/>
        <v>44218</v>
      </c>
      <c r="AH8" s="26">
        <f>AG8+1</f>
        <v>44219</v>
      </c>
      <c r="AI8" s="26">
        <f t="shared" si="0"/>
        <v>44220</v>
      </c>
      <c r="AJ8" s="26">
        <f t="shared" si="0"/>
        <v>44221</v>
      </c>
      <c r="AK8" s="26">
        <f>AJ8+1</f>
        <v>44222</v>
      </c>
      <c r="AL8" s="26">
        <f>AK8+1</f>
        <v>44223</v>
      </c>
      <c r="AM8" s="26">
        <f>AL8+1</f>
        <v>44224</v>
      </c>
      <c r="AN8" s="26">
        <f>IF(MONTH(AM8)=MONTH(AM8+1),AM8+1,"")</f>
        <v>44225</v>
      </c>
      <c r="AO8" s="26">
        <f>IF(MONTH(AM8)=MONTH(AM8+2),AM8+2,"")</f>
        <v>44226</v>
      </c>
      <c r="AP8" s="101">
        <f>IF(MONTH(AM8)=MONTH(AM8+3),AM8+3,"")</f>
        <v>44227</v>
      </c>
      <c r="AQ8" s="4"/>
      <c r="AT8" s="51"/>
      <c r="AW8" s="6"/>
      <c r="AX8" s="52"/>
      <c r="AZ8" s="2" t="s">
        <v>37</v>
      </c>
      <c r="BA8" s="3">
        <f>EOMONTH(BA7,0)</f>
        <v>42766</v>
      </c>
      <c r="BB8" s="5" t="s">
        <v>38</v>
      </c>
      <c r="BH8" s="95">
        <v>6</v>
      </c>
      <c r="BI8" s="5" t="s">
        <v>7</v>
      </c>
      <c r="BL8" s="2" t="s">
        <v>56</v>
      </c>
      <c r="BM8" s="3">
        <f>BM7+1</f>
        <v>44340</v>
      </c>
    </row>
    <row r="9" spans="2:65" ht="20.100000000000001" customHeight="1" x14ac:dyDescent="0.25">
      <c r="B9" s="102" t="s">
        <v>120</v>
      </c>
      <c r="C9" s="17"/>
      <c r="D9" s="109"/>
      <c r="E9" s="75"/>
      <c r="F9" s="77"/>
      <c r="G9" s="76">
        <f>COUNTIF(L9:AP9,"AA")</f>
        <v>0</v>
      </c>
      <c r="H9" s="76">
        <f>COUNTIF(L9:AP9,"AI")</f>
        <v>0</v>
      </c>
      <c r="I9" s="76">
        <f>COUNTIF(L9:AP9,"CP")</f>
        <v>0</v>
      </c>
      <c r="J9" s="76">
        <f>COUNTIF(L9:AP9,"CSS")</f>
        <v>0</v>
      </c>
      <c r="K9" s="76">
        <f>COUNTIF(L9:AP9,"MAL")</f>
        <v>0</v>
      </c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1"/>
      <c r="AT9" s="51"/>
      <c r="AU9" s="6"/>
      <c r="AV9" s="6" t="s">
        <v>14</v>
      </c>
      <c r="AW9" s="6"/>
      <c r="AX9" s="52"/>
      <c r="BH9" s="95">
        <v>7</v>
      </c>
      <c r="BI9" s="5" t="s">
        <v>8</v>
      </c>
      <c r="BL9" s="2" t="s">
        <v>57</v>
      </c>
      <c r="BM9" s="3">
        <f>DATE($N$6,7,14)</f>
        <v>44391</v>
      </c>
    </row>
    <row r="10" spans="2:65" ht="20.100000000000001" customHeight="1" x14ac:dyDescent="0.25">
      <c r="B10" s="17"/>
      <c r="C10" s="17"/>
      <c r="D10" s="109"/>
      <c r="E10" s="75"/>
      <c r="F10" s="77"/>
      <c r="G10" s="76">
        <f t="shared" ref="G10:G68" si="1">COUNTIF(L10:AP10,"AA")</f>
        <v>0</v>
      </c>
      <c r="H10" s="76">
        <f t="shared" ref="H10:H68" si="2">COUNTIF(L10:AP10,"AI")</f>
        <v>0</v>
      </c>
      <c r="I10" s="76">
        <f t="shared" ref="I10:I68" si="3">COUNTIF(L10:AP10,"CP")</f>
        <v>0</v>
      </c>
      <c r="J10" s="76">
        <f t="shared" ref="J10:J68" si="4">COUNTIF(L10:AP10,"CSS")</f>
        <v>0</v>
      </c>
      <c r="K10" s="76">
        <f t="shared" ref="K10:K68" si="5">COUNTIF(L10:AP10,"MAL")</f>
        <v>0</v>
      </c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T10" s="53"/>
      <c r="AU10" s="10"/>
      <c r="AV10" s="25" t="s">
        <v>15</v>
      </c>
      <c r="AW10" s="10"/>
      <c r="AX10" s="36"/>
      <c r="AY10" s="13"/>
      <c r="AZ10" s="10"/>
      <c r="BA10" s="10"/>
      <c r="BB10" s="10"/>
      <c r="BC10" s="10"/>
      <c r="BH10" s="95">
        <v>8</v>
      </c>
      <c r="BI10" s="5" t="s">
        <v>9</v>
      </c>
      <c r="BL10" s="2" t="s">
        <v>58</v>
      </c>
      <c r="BM10" s="3">
        <f>DATE($N$6,8,15)</f>
        <v>44423</v>
      </c>
    </row>
    <row r="11" spans="2:65" ht="20.100000000000001" customHeight="1" x14ac:dyDescent="0.2">
      <c r="B11" s="17"/>
      <c r="C11" s="17"/>
      <c r="D11" s="109"/>
      <c r="E11" s="75"/>
      <c r="F11" s="78"/>
      <c r="G11" s="76">
        <f t="shared" si="1"/>
        <v>0</v>
      </c>
      <c r="H11" s="76">
        <f t="shared" si="2"/>
        <v>0</v>
      </c>
      <c r="I11" s="76">
        <f t="shared" si="3"/>
        <v>0</v>
      </c>
      <c r="J11" s="76">
        <f t="shared" si="4"/>
        <v>0</v>
      </c>
      <c r="K11" s="76">
        <f t="shared" si="5"/>
        <v>0</v>
      </c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T11" s="54"/>
      <c r="AU11" s="10"/>
      <c r="AV11" s="47" t="s">
        <v>20</v>
      </c>
      <c r="AW11" s="10"/>
      <c r="AX11" s="36"/>
      <c r="AZ11" s="6"/>
      <c r="BA11" s="10"/>
      <c r="BC11" s="10"/>
      <c r="BD11" s="6"/>
      <c r="BH11" s="95">
        <v>9</v>
      </c>
      <c r="BI11" s="5" t="s">
        <v>10</v>
      </c>
      <c r="BL11" s="2" t="s">
        <v>59</v>
      </c>
      <c r="BM11" s="3">
        <f>DATE($N$6,11,1)</f>
        <v>44501</v>
      </c>
    </row>
    <row r="12" spans="2:65" ht="20.100000000000001" customHeight="1" x14ac:dyDescent="0.2">
      <c r="B12" s="17"/>
      <c r="C12" s="17"/>
      <c r="D12" s="109"/>
      <c r="E12" s="75"/>
      <c r="F12" s="79"/>
      <c r="G12" s="76">
        <f t="shared" si="1"/>
        <v>0</v>
      </c>
      <c r="H12" s="76">
        <f t="shared" si="2"/>
        <v>0</v>
      </c>
      <c r="I12" s="76">
        <f t="shared" si="3"/>
        <v>0</v>
      </c>
      <c r="J12" s="76">
        <f t="shared" si="4"/>
        <v>0</v>
      </c>
      <c r="K12" s="76">
        <f t="shared" si="5"/>
        <v>0</v>
      </c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S12" s="10"/>
      <c r="AT12" s="54"/>
      <c r="AU12" s="10"/>
      <c r="AV12" s="37" t="s">
        <v>21</v>
      </c>
      <c r="AW12" s="10"/>
      <c r="AX12" s="36"/>
      <c r="AZ12" s="6"/>
      <c r="BA12" s="10"/>
      <c r="BB12" s="10"/>
      <c r="BC12" s="10"/>
      <c r="BD12" s="6"/>
      <c r="BH12" s="95">
        <v>10</v>
      </c>
      <c r="BI12" s="5" t="s">
        <v>11</v>
      </c>
      <c r="BL12" s="2" t="s">
        <v>60</v>
      </c>
      <c r="BM12" s="3">
        <f>DATE($N$6,11,11)</f>
        <v>44511</v>
      </c>
    </row>
    <row r="13" spans="2:65" ht="20.100000000000001" customHeight="1" x14ac:dyDescent="0.25">
      <c r="B13" s="17"/>
      <c r="C13" s="17"/>
      <c r="D13" s="109"/>
      <c r="E13" s="75"/>
      <c r="F13" s="79"/>
      <c r="G13" s="76">
        <f t="shared" si="1"/>
        <v>0</v>
      </c>
      <c r="H13" s="76">
        <f t="shared" si="2"/>
        <v>0</v>
      </c>
      <c r="I13" s="76">
        <f t="shared" si="3"/>
        <v>0</v>
      </c>
      <c r="J13" s="76">
        <f t="shared" si="4"/>
        <v>0</v>
      </c>
      <c r="K13" s="76">
        <f t="shared" si="5"/>
        <v>0</v>
      </c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R13" s="6"/>
      <c r="AS13" s="48"/>
      <c r="AT13" s="55"/>
      <c r="AU13" s="48"/>
      <c r="AV13" s="6"/>
      <c r="AW13" s="48"/>
      <c r="AX13" s="56"/>
      <c r="AY13" s="48"/>
      <c r="AZ13" s="6"/>
      <c r="BA13" s="48"/>
      <c r="BB13" s="48"/>
      <c r="BC13" s="48"/>
      <c r="BD13" s="6"/>
      <c r="BH13" s="95">
        <v>11</v>
      </c>
      <c r="BI13" s="5" t="s">
        <v>12</v>
      </c>
      <c r="BL13" s="2" t="s">
        <v>61</v>
      </c>
      <c r="BM13" s="3">
        <f>DATE($N$6,12,25)</f>
        <v>44555</v>
      </c>
    </row>
    <row r="14" spans="2:65" ht="20.100000000000001" customHeight="1" x14ac:dyDescent="0.2">
      <c r="B14" s="17"/>
      <c r="C14" s="17"/>
      <c r="D14" s="109"/>
      <c r="E14" s="75"/>
      <c r="F14" s="79"/>
      <c r="G14" s="76">
        <f t="shared" si="1"/>
        <v>0</v>
      </c>
      <c r="H14" s="76">
        <f t="shared" si="2"/>
        <v>0</v>
      </c>
      <c r="I14" s="76">
        <f t="shared" si="3"/>
        <v>0</v>
      </c>
      <c r="J14" s="76">
        <f t="shared" si="4"/>
        <v>0</v>
      </c>
      <c r="K14" s="76">
        <f t="shared" si="5"/>
        <v>0</v>
      </c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T14" s="51"/>
      <c r="AU14" s="6"/>
      <c r="AV14" s="49" t="s">
        <v>22</v>
      </c>
      <c r="AW14" s="6"/>
      <c r="AX14" s="52"/>
      <c r="BH14" s="95">
        <v>12</v>
      </c>
      <c r="BI14" s="5" t="s">
        <v>13</v>
      </c>
    </row>
    <row r="15" spans="2:65" ht="20.100000000000001" customHeight="1" x14ac:dyDescent="0.2">
      <c r="B15" s="17"/>
      <c r="C15" s="17"/>
      <c r="D15" s="109"/>
      <c r="E15" s="75"/>
      <c r="F15" s="79"/>
      <c r="G15" s="76">
        <f t="shared" si="1"/>
        <v>0</v>
      </c>
      <c r="H15" s="76">
        <f t="shared" si="2"/>
        <v>0</v>
      </c>
      <c r="I15" s="76">
        <f t="shared" si="3"/>
        <v>0</v>
      </c>
      <c r="J15" s="76">
        <f t="shared" si="4"/>
        <v>0</v>
      </c>
      <c r="K15" s="76">
        <f t="shared" si="5"/>
        <v>0</v>
      </c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T15" s="51"/>
      <c r="AU15" s="6"/>
      <c r="AV15" s="50" t="s">
        <v>23</v>
      </c>
      <c r="AW15" s="6"/>
      <c r="AX15" s="52"/>
    </row>
    <row r="16" spans="2:65" ht="20.100000000000001" customHeight="1" x14ac:dyDescent="0.25">
      <c r="B16" s="17"/>
      <c r="C16" s="17"/>
      <c r="D16" s="109"/>
      <c r="E16" s="75"/>
      <c r="F16" s="80"/>
      <c r="G16" s="76">
        <f t="shared" si="1"/>
        <v>0</v>
      </c>
      <c r="H16" s="76">
        <f t="shared" si="2"/>
        <v>0</v>
      </c>
      <c r="I16" s="76">
        <f t="shared" si="3"/>
        <v>0</v>
      </c>
      <c r="J16" s="76">
        <f t="shared" si="4"/>
        <v>0</v>
      </c>
      <c r="K16" s="76">
        <f t="shared" si="5"/>
        <v>0</v>
      </c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T16" s="51"/>
      <c r="AU16" s="6"/>
      <c r="AV16" s="6"/>
      <c r="AW16" s="6"/>
      <c r="AX16" s="52"/>
    </row>
    <row r="17" spans="2:50" ht="20.100000000000001" customHeight="1" x14ac:dyDescent="0.2">
      <c r="B17" s="17"/>
      <c r="C17" s="17"/>
      <c r="D17" s="109"/>
      <c r="E17" s="75"/>
      <c r="F17" s="80"/>
      <c r="G17" s="76">
        <f t="shared" si="1"/>
        <v>0</v>
      </c>
      <c r="H17" s="76">
        <f t="shared" si="2"/>
        <v>0</v>
      </c>
      <c r="I17" s="76">
        <f t="shared" si="3"/>
        <v>0</v>
      </c>
      <c r="J17" s="76">
        <f t="shared" si="4"/>
        <v>0</v>
      </c>
      <c r="K17" s="76">
        <f t="shared" si="5"/>
        <v>0</v>
      </c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T17" s="51"/>
      <c r="AU17" s="6"/>
      <c r="AV17" s="49" t="s">
        <v>31</v>
      </c>
      <c r="AW17" s="6"/>
      <c r="AX17" s="52"/>
    </row>
    <row r="18" spans="2:50" ht="20.100000000000001" customHeight="1" x14ac:dyDescent="0.25">
      <c r="B18" s="17"/>
      <c r="C18" s="17"/>
      <c r="D18" s="109"/>
      <c r="E18" s="75"/>
      <c r="F18" s="80"/>
      <c r="G18" s="76">
        <f t="shared" si="1"/>
        <v>0</v>
      </c>
      <c r="H18" s="76">
        <f t="shared" si="2"/>
        <v>0</v>
      </c>
      <c r="I18" s="76">
        <f t="shared" si="3"/>
        <v>0</v>
      </c>
      <c r="J18" s="76">
        <f t="shared" si="4"/>
        <v>0</v>
      </c>
      <c r="K18" s="76">
        <f t="shared" si="5"/>
        <v>0</v>
      </c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T18" s="38"/>
      <c r="AU18" s="39"/>
      <c r="AV18" s="39"/>
      <c r="AW18" s="39"/>
      <c r="AX18" s="57"/>
    </row>
    <row r="19" spans="2:50" ht="20.100000000000001" customHeight="1" x14ac:dyDescent="0.25">
      <c r="B19" s="17"/>
      <c r="C19" s="17"/>
      <c r="D19" s="109"/>
      <c r="E19" s="75"/>
      <c r="F19" s="80"/>
      <c r="G19" s="76">
        <f t="shared" si="1"/>
        <v>0</v>
      </c>
      <c r="H19" s="76">
        <f t="shared" si="2"/>
        <v>0</v>
      </c>
      <c r="I19" s="76">
        <f t="shared" si="3"/>
        <v>0</v>
      </c>
      <c r="J19" s="76">
        <f t="shared" si="4"/>
        <v>0</v>
      </c>
      <c r="K19" s="76">
        <f t="shared" si="5"/>
        <v>0</v>
      </c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</row>
    <row r="20" spans="2:50" ht="20.100000000000001" customHeight="1" x14ac:dyDescent="0.25">
      <c r="B20" s="17"/>
      <c r="C20" s="17"/>
      <c r="D20" s="109"/>
      <c r="E20" s="75"/>
      <c r="F20" s="80"/>
      <c r="G20" s="76">
        <f t="shared" si="1"/>
        <v>0</v>
      </c>
      <c r="H20" s="76">
        <f t="shared" si="2"/>
        <v>0</v>
      </c>
      <c r="I20" s="76">
        <f t="shared" si="3"/>
        <v>0</v>
      </c>
      <c r="J20" s="76">
        <f t="shared" si="4"/>
        <v>0</v>
      </c>
      <c r="K20" s="76">
        <f t="shared" si="5"/>
        <v>0</v>
      </c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</row>
    <row r="21" spans="2:50" ht="20.100000000000001" customHeight="1" x14ac:dyDescent="0.25">
      <c r="B21" s="17"/>
      <c r="C21" s="17"/>
      <c r="D21" s="109"/>
      <c r="E21" s="75"/>
      <c r="F21" s="80"/>
      <c r="G21" s="76">
        <f t="shared" si="1"/>
        <v>0</v>
      </c>
      <c r="H21" s="76">
        <f t="shared" si="2"/>
        <v>0</v>
      </c>
      <c r="I21" s="76">
        <f t="shared" si="3"/>
        <v>0</v>
      </c>
      <c r="J21" s="76">
        <f t="shared" si="4"/>
        <v>0</v>
      </c>
      <c r="K21" s="76">
        <f t="shared" si="5"/>
        <v>0</v>
      </c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</row>
    <row r="22" spans="2:50" ht="20.100000000000001" customHeight="1" x14ac:dyDescent="0.25">
      <c r="B22" s="17"/>
      <c r="C22" s="17"/>
      <c r="D22" s="109"/>
      <c r="E22" s="75"/>
      <c r="F22" s="80"/>
      <c r="G22" s="76">
        <f t="shared" si="1"/>
        <v>0</v>
      </c>
      <c r="H22" s="76">
        <f t="shared" si="2"/>
        <v>0</v>
      </c>
      <c r="I22" s="76">
        <f t="shared" si="3"/>
        <v>0</v>
      </c>
      <c r="J22" s="76">
        <f t="shared" si="4"/>
        <v>0</v>
      </c>
      <c r="K22" s="76">
        <f t="shared" si="5"/>
        <v>0</v>
      </c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</row>
    <row r="23" spans="2:50" ht="20.100000000000001" customHeight="1" x14ac:dyDescent="0.25">
      <c r="B23" s="17"/>
      <c r="C23" s="17"/>
      <c r="D23" s="109"/>
      <c r="E23" s="75"/>
      <c r="F23" s="80"/>
      <c r="G23" s="76">
        <f t="shared" si="1"/>
        <v>0</v>
      </c>
      <c r="H23" s="76">
        <f t="shared" si="2"/>
        <v>0</v>
      </c>
      <c r="I23" s="76">
        <f t="shared" si="3"/>
        <v>0</v>
      </c>
      <c r="J23" s="76">
        <f t="shared" si="4"/>
        <v>0</v>
      </c>
      <c r="K23" s="76">
        <f t="shared" si="5"/>
        <v>0</v>
      </c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</row>
    <row r="24" spans="2:50" ht="20.100000000000001" customHeight="1" x14ac:dyDescent="0.25">
      <c r="B24" s="17"/>
      <c r="C24" s="17"/>
      <c r="D24" s="109"/>
      <c r="E24" s="75"/>
      <c r="F24" s="80"/>
      <c r="G24" s="76">
        <f t="shared" si="1"/>
        <v>0</v>
      </c>
      <c r="H24" s="76">
        <f t="shared" si="2"/>
        <v>0</v>
      </c>
      <c r="I24" s="76">
        <f t="shared" si="3"/>
        <v>0</v>
      </c>
      <c r="J24" s="76">
        <f t="shared" si="4"/>
        <v>0</v>
      </c>
      <c r="K24" s="76">
        <f t="shared" si="5"/>
        <v>0</v>
      </c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</row>
    <row r="25" spans="2:50" ht="20.100000000000001" customHeight="1" x14ac:dyDescent="0.25">
      <c r="B25" s="17"/>
      <c r="C25" s="17"/>
      <c r="D25" s="109"/>
      <c r="E25" s="75"/>
      <c r="F25" s="80"/>
      <c r="G25" s="76">
        <f t="shared" si="1"/>
        <v>0</v>
      </c>
      <c r="H25" s="76">
        <f t="shared" si="2"/>
        <v>0</v>
      </c>
      <c r="I25" s="76">
        <f t="shared" si="3"/>
        <v>0</v>
      </c>
      <c r="J25" s="76">
        <f t="shared" si="4"/>
        <v>0</v>
      </c>
      <c r="K25" s="76">
        <f t="shared" si="5"/>
        <v>0</v>
      </c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</row>
    <row r="26" spans="2:50" ht="20.100000000000001" customHeight="1" x14ac:dyDescent="0.25">
      <c r="B26" s="17"/>
      <c r="C26" s="17"/>
      <c r="D26" s="109"/>
      <c r="E26" s="75"/>
      <c r="F26" s="80"/>
      <c r="G26" s="76">
        <f t="shared" si="1"/>
        <v>0</v>
      </c>
      <c r="H26" s="76">
        <f t="shared" si="2"/>
        <v>0</v>
      </c>
      <c r="I26" s="76">
        <f t="shared" si="3"/>
        <v>0</v>
      </c>
      <c r="J26" s="76">
        <f t="shared" si="4"/>
        <v>0</v>
      </c>
      <c r="K26" s="76">
        <f t="shared" si="5"/>
        <v>0</v>
      </c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</row>
    <row r="27" spans="2:50" ht="20.100000000000001" customHeight="1" x14ac:dyDescent="0.25">
      <c r="B27" s="17"/>
      <c r="C27" s="17"/>
      <c r="D27" s="109"/>
      <c r="E27" s="75"/>
      <c r="F27" s="80"/>
      <c r="G27" s="76">
        <f t="shared" si="1"/>
        <v>0</v>
      </c>
      <c r="H27" s="76">
        <f t="shared" si="2"/>
        <v>0</v>
      </c>
      <c r="I27" s="76">
        <f t="shared" si="3"/>
        <v>0</v>
      </c>
      <c r="J27" s="76">
        <f t="shared" si="4"/>
        <v>0</v>
      </c>
      <c r="K27" s="76">
        <f t="shared" si="5"/>
        <v>0</v>
      </c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</row>
    <row r="28" spans="2:50" ht="20.100000000000001" customHeight="1" x14ac:dyDescent="0.25">
      <c r="B28" s="17"/>
      <c r="C28" s="17"/>
      <c r="D28" s="109"/>
      <c r="E28" s="75"/>
      <c r="F28" s="80"/>
      <c r="G28" s="76">
        <f t="shared" si="1"/>
        <v>0</v>
      </c>
      <c r="H28" s="76">
        <f t="shared" si="2"/>
        <v>0</v>
      </c>
      <c r="I28" s="76">
        <f t="shared" si="3"/>
        <v>0</v>
      </c>
      <c r="J28" s="76">
        <f t="shared" si="4"/>
        <v>0</v>
      </c>
      <c r="K28" s="76">
        <f t="shared" si="5"/>
        <v>0</v>
      </c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</row>
    <row r="29" spans="2:50" ht="20.100000000000001" customHeight="1" x14ac:dyDescent="0.25">
      <c r="B29" s="17"/>
      <c r="C29" s="17"/>
      <c r="D29" s="109"/>
      <c r="E29" s="75"/>
      <c r="F29" s="80"/>
      <c r="G29" s="76">
        <f t="shared" si="1"/>
        <v>0</v>
      </c>
      <c r="H29" s="76">
        <f t="shared" si="2"/>
        <v>0</v>
      </c>
      <c r="I29" s="76">
        <f t="shared" si="3"/>
        <v>0</v>
      </c>
      <c r="J29" s="76">
        <f t="shared" si="4"/>
        <v>0</v>
      </c>
      <c r="K29" s="76">
        <f t="shared" si="5"/>
        <v>0</v>
      </c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</row>
    <row r="30" spans="2:50" ht="20.100000000000001" customHeight="1" x14ac:dyDescent="0.25">
      <c r="B30" s="17"/>
      <c r="C30" s="17"/>
      <c r="D30" s="109"/>
      <c r="E30" s="75"/>
      <c r="F30" s="80"/>
      <c r="G30" s="76">
        <f t="shared" si="1"/>
        <v>0</v>
      </c>
      <c r="H30" s="76">
        <f t="shared" si="2"/>
        <v>0</v>
      </c>
      <c r="I30" s="76">
        <f t="shared" si="3"/>
        <v>0</v>
      </c>
      <c r="J30" s="76">
        <f t="shared" si="4"/>
        <v>0</v>
      </c>
      <c r="K30" s="76">
        <f t="shared" si="5"/>
        <v>0</v>
      </c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</row>
    <row r="31" spans="2:50" ht="20.100000000000001" customHeight="1" x14ac:dyDescent="0.25">
      <c r="B31" s="17"/>
      <c r="C31" s="17"/>
      <c r="D31" s="109"/>
      <c r="E31" s="75"/>
      <c r="F31" s="80"/>
      <c r="G31" s="76">
        <f t="shared" si="1"/>
        <v>0</v>
      </c>
      <c r="H31" s="76">
        <f t="shared" si="2"/>
        <v>0</v>
      </c>
      <c r="I31" s="76">
        <f t="shared" si="3"/>
        <v>0</v>
      </c>
      <c r="J31" s="76">
        <f t="shared" si="4"/>
        <v>0</v>
      </c>
      <c r="K31" s="76">
        <f t="shared" si="5"/>
        <v>0</v>
      </c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</row>
    <row r="32" spans="2:50" ht="20.100000000000001" customHeight="1" x14ac:dyDescent="0.25">
      <c r="B32" s="17"/>
      <c r="C32" s="17"/>
      <c r="D32" s="109"/>
      <c r="E32" s="75"/>
      <c r="F32" s="80"/>
      <c r="G32" s="76">
        <f t="shared" si="1"/>
        <v>0</v>
      </c>
      <c r="H32" s="76">
        <f t="shared" si="2"/>
        <v>0</v>
      </c>
      <c r="I32" s="76">
        <f t="shared" si="3"/>
        <v>0</v>
      </c>
      <c r="J32" s="76">
        <f t="shared" si="4"/>
        <v>0</v>
      </c>
      <c r="K32" s="76">
        <f t="shared" si="5"/>
        <v>0</v>
      </c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</row>
    <row r="33" spans="2:42" ht="20.100000000000001" customHeight="1" x14ac:dyDescent="0.25">
      <c r="B33" s="17"/>
      <c r="C33" s="17"/>
      <c r="D33" s="109"/>
      <c r="E33" s="75"/>
      <c r="F33" s="80"/>
      <c r="G33" s="76">
        <f t="shared" si="1"/>
        <v>0</v>
      </c>
      <c r="H33" s="76">
        <f t="shared" si="2"/>
        <v>0</v>
      </c>
      <c r="I33" s="76">
        <f t="shared" si="3"/>
        <v>0</v>
      </c>
      <c r="J33" s="76">
        <f t="shared" si="4"/>
        <v>0</v>
      </c>
      <c r="K33" s="76">
        <f t="shared" si="5"/>
        <v>0</v>
      </c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</row>
    <row r="34" spans="2:42" ht="20.100000000000001" customHeight="1" x14ac:dyDescent="0.25">
      <c r="B34" s="17"/>
      <c r="C34" s="17"/>
      <c r="D34" s="109"/>
      <c r="E34" s="75"/>
      <c r="F34" s="80"/>
      <c r="G34" s="76">
        <f t="shared" si="1"/>
        <v>0</v>
      </c>
      <c r="H34" s="76">
        <f t="shared" si="2"/>
        <v>0</v>
      </c>
      <c r="I34" s="76">
        <f t="shared" si="3"/>
        <v>0</v>
      </c>
      <c r="J34" s="76">
        <f t="shared" si="4"/>
        <v>0</v>
      </c>
      <c r="K34" s="76">
        <f t="shared" si="5"/>
        <v>0</v>
      </c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</row>
    <row r="35" spans="2:42" ht="20.100000000000001" customHeight="1" x14ac:dyDescent="0.25">
      <c r="B35" s="17"/>
      <c r="C35" s="17"/>
      <c r="D35" s="109"/>
      <c r="E35" s="75"/>
      <c r="F35" s="80"/>
      <c r="G35" s="76">
        <f t="shared" si="1"/>
        <v>0</v>
      </c>
      <c r="H35" s="76">
        <f t="shared" si="2"/>
        <v>0</v>
      </c>
      <c r="I35" s="76">
        <f t="shared" si="3"/>
        <v>0</v>
      </c>
      <c r="J35" s="76">
        <f t="shared" si="4"/>
        <v>0</v>
      </c>
      <c r="K35" s="76">
        <f t="shared" si="5"/>
        <v>0</v>
      </c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</row>
    <row r="36" spans="2:42" ht="20.100000000000001" customHeight="1" x14ac:dyDescent="0.25">
      <c r="B36" s="17"/>
      <c r="C36" s="17"/>
      <c r="D36" s="109"/>
      <c r="E36" s="75"/>
      <c r="F36" s="80"/>
      <c r="G36" s="76">
        <f t="shared" si="1"/>
        <v>0</v>
      </c>
      <c r="H36" s="76">
        <f t="shared" si="2"/>
        <v>0</v>
      </c>
      <c r="I36" s="76">
        <f t="shared" si="3"/>
        <v>0</v>
      </c>
      <c r="J36" s="76">
        <f t="shared" si="4"/>
        <v>0</v>
      </c>
      <c r="K36" s="76">
        <f t="shared" si="5"/>
        <v>0</v>
      </c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</row>
    <row r="37" spans="2:42" ht="20.100000000000001" customHeight="1" x14ac:dyDescent="0.25">
      <c r="B37" s="17"/>
      <c r="C37" s="17"/>
      <c r="D37" s="109"/>
      <c r="E37" s="75"/>
      <c r="F37" s="80"/>
      <c r="G37" s="76">
        <f t="shared" si="1"/>
        <v>0</v>
      </c>
      <c r="H37" s="76">
        <f t="shared" si="2"/>
        <v>0</v>
      </c>
      <c r="I37" s="76">
        <f t="shared" si="3"/>
        <v>0</v>
      </c>
      <c r="J37" s="76">
        <f t="shared" si="4"/>
        <v>0</v>
      </c>
      <c r="K37" s="76">
        <f t="shared" si="5"/>
        <v>0</v>
      </c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</row>
    <row r="38" spans="2:42" ht="20.100000000000001" customHeight="1" x14ac:dyDescent="0.25">
      <c r="B38" s="17"/>
      <c r="C38" s="17"/>
      <c r="D38" s="109"/>
      <c r="E38" s="75"/>
      <c r="F38" s="80"/>
      <c r="G38" s="76">
        <f t="shared" si="1"/>
        <v>0</v>
      </c>
      <c r="H38" s="76">
        <f t="shared" si="2"/>
        <v>0</v>
      </c>
      <c r="I38" s="76">
        <f t="shared" si="3"/>
        <v>0</v>
      </c>
      <c r="J38" s="76">
        <f t="shared" si="4"/>
        <v>0</v>
      </c>
      <c r="K38" s="76">
        <f t="shared" si="5"/>
        <v>0</v>
      </c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</row>
    <row r="39" spans="2:42" ht="20.100000000000001" customHeight="1" x14ac:dyDescent="0.25">
      <c r="B39" s="17"/>
      <c r="C39" s="17"/>
      <c r="D39" s="109"/>
      <c r="E39" s="75"/>
      <c r="F39" s="80"/>
      <c r="G39" s="76">
        <f t="shared" si="1"/>
        <v>0</v>
      </c>
      <c r="H39" s="76">
        <f t="shared" si="2"/>
        <v>0</v>
      </c>
      <c r="I39" s="76">
        <f t="shared" si="3"/>
        <v>0</v>
      </c>
      <c r="J39" s="76">
        <f t="shared" si="4"/>
        <v>0</v>
      </c>
      <c r="K39" s="76">
        <f t="shared" si="5"/>
        <v>0</v>
      </c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</row>
    <row r="40" spans="2:42" ht="20.100000000000001" customHeight="1" x14ac:dyDescent="0.25">
      <c r="B40" s="17"/>
      <c r="C40" s="17"/>
      <c r="D40" s="109"/>
      <c r="E40" s="75"/>
      <c r="F40" s="80"/>
      <c r="G40" s="76">
        <f t="shared" si="1"/>
        <v>0</v>
      </c>
      <c r="H40" s="76">
        <f t="shared" si="2"/>
        <v>0</v>
      </c>
      <c r="I40" s="76">
        <f t="shared" si="3"/>
        <v>0</v>
      </c>
      <c r="J40" s="76">
        <f t="shared" si="4"/>
        <v>0</v>
      </c>
      <c r="K40" s="76">
        <f t="shared" si="5"/>
        <v>0</v>
      </c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</row>
    <row r="41" spans="2:42" ht="20.100000000000001" customHeight="1" x14ac:dyDescent="0.25">
      <c r="B41" s="17"/>
      <c r="C41" s="17"/>
      <c r="D41" s="109"/>
      <c r="E41" s="75"/>
      <c r="F41" s="80"/>
      <c r="G41" s="76">
        <f t="shared" si="1"/>
        <v>0</v>
      </c>
      <c r="H41" s="76">
        <f t="shared" si="2"/>
        <v>0</v>
      </c>
      <c r="I41" s="76">
        <f t="shared" si="3"/>
        <v>0</v>
      </c>
      <c r="J41" s="76">
        <f t="shared" si="4"/>
        <v>0</v>
      </c>
      <c r="K41" s="76">
        <f t="shared" si="5"/>
        <v>0</v>
      </c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</row>
    <row r="42" spans="2:42" ht="20.100000000000001" customHeight="1" x14ac:dyDescent="0.25">
      <c r="B42" s="17"/>
      <c r="C42" s="17"/>
      <c r="D42" s="109"/>
      <c r="E42" s="75"/>
      <c r="F42" s="80"/>
      <c r="G42" s="76">
        <f t="shared" si="1"/>
        <v>0</v>
      </c>
      <c r="H42" s="76">
        <f t="shared" si="2"/>
        <v>0</v>
      </c>
      <c r="I42" s="76">
        <f t="shared" si="3"/>
        <v>0</v>
      </c>
      <c r="J42" s="76">
        <f t="shared" si="4"/>
        <v>0</v>
      </c>
      <c r="K42" s="76">
        <f t="shared" si="5"/>
        <v>0</v>
      </c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</row>
    <row r="43" spans="2:42" ht="20.100000000000001" customHeight="1" x14ac:dyDescent="0.25">
      <c r="B43" s="17"/>
      <c r="C43" s="17"/>
      <c r="D43" s="109"/>
      <c r="E43" s="75"/>
      <c r="F43" s="80"/>
      <c r="G43" s="76">
        <f t="shared" si="1"/>
        <v>0</v>
      </c>
      <c r="H43" s="76">
        <f t="shared" si="2"/>
        <v>0</v>
      </c>
      <c r="I43" s="76">
        <f t="shared" si="3"/>
        <v>0</v>
      </c>
      <c r="J43" s="76">
        <f t="shared" si="4"/>
        <v>0</v>
      </c>
      <c r="K43" s="76">
        <f t="shared" si="5"/>
        <v>0</v>
      </c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</row>
    <row r="44" spans="2:42" ht="20.100000000000001" customHeight="1" x14ac:dyDescent="0.25">
      <c r="B44" s="17"/>
      <c r="C44" s="17"/>
      <c r="D44" s="109"/>
      <c r="E44" s="75"/>
      <c r="F44" s="80"/>
      <c r="G44" s="76">
        <f t="shared" si="1"/>
        <v>0</v>
      </c>
      <c r="H44" s="76">
        <f t="shared" si="2"/>
        <v>0</v>
      </c>
      <c r="I44" s="76">
        <f t="shared" si="3"/>
        <v>0</v>
      </c>
      <c r="J44" s="76">
        <f t="shared" si="4"/>
        <v>0</v>
      </c>
      <c r="K44" s="76">
        <f t="shared" si="5"/>
        <v>0</v>
      </c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</row>
    <row r="45" spans="2:42" ht="20.100000000000001" customHeight="1" x14ac:dyDescent="0.25">
      <c r="B45" s="17"/>
      <c r="C45" s="17"/>
      <c r="D45" s="109"/>
      <c r="E45" s="75"/>
      <c r="F45" s="80"/>
      <c r="G45" s="76">
        <f t="shared" si="1"/>
        <v>0</v>
      </c>
      <c r="H45" s="76">
        <f t="shared" si="2"/>
        <v>0</v>
      </c>
      <c r="I45" s="76">
        <f t="shared" si="3"/>
        <v>0</v>
      </c>
      <c r="J45" s="76">
        <f t="shared" si="4"/>
        <v>0</v>
      </c>
      <c r="K45" s="76">
        <f t="shared" si="5"/>
        <v>0</v>
      </c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</row>
    <row r="46" spans="2:42" ht="20.100000000000001" customHeight="1" x14ac:dyDescent="0.25">
      <c r="B46" s="17"/>
      <c r="C46" s="17"/>
      <c r="D46" s="109"/>
      <c r="E46" s="75"/>
      <c r="F46" s="80"/>
      <c r="G46" s="76">
        <f t="shared" si="1"/>
        <v>0</v>
      </c>
      <c r="H46" s="76">
        <f t="shared" si="2"/>
        <v>0</v>
      </c>
      <c r="I46" s="76">
        <f t="shared" si="3"/>
        <v>0</v>
      </c>
      <c r="J46" s="76">
        <f t="shared" si="4"/>
        <v>0</v>
      </c>
      <c r="K46" s="76">
        <f t="shared" si="5"/>
        <v>0</v>
      </c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</row>
    <row r="47" spans="2:42" ht="20.100000000000001" customHeight="1" x14ac:dyDescent="0.25">
      <c r="B47" s="17"/>
      <c r="C47" s="17"/>
      <c r="D47" s="109"/>
      <c r="E47" s="75"/>
      <c r="F47" s="80"/>
      <c r="G47" s="76">
        <f t="shared" si="1"/>
        <v>0</v>
      </c>
      <c r="H47" s="76">
        <f t="shared" si="2"/>
        <v>0</v>
      </c>
      <c r="I47" s="76">
        <f t="shared" si="3"/>
        <v>0</v>
      </c>
      <c r="J47" s="76">
        <f t="shared" si="4"/>
        <v>0</v>
      </c>
      <c r="K47" s="76">
        <f t="shared" si="5"/>
        <v>0</v>
      </c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</row>
    <row r="48" spans="2:42" ht="20.100000000000001" customHeight="1" x14ac:dyDescent="0.25">
      <c r="B48" s="17"/>
      <c r="C48" s="17"/>
      <c r="D48" s="109"/>
      <c r="E48" s="75"/>
      <c r="F48" s="80"/>
      <c r="G48" s="76">
        <f t="shared" si="1"/>
        <v>0</v>
      </c>
      <c r="H48" s="76">
        <f t="shared" si="2"/>
        <v>0</v>
      </c>
      <c r="I48" s="76">
        <f t="shared" si="3"/>
        <v>0</v>
      </c>
      <c r="J48" s="76">
        <f t="shared" si="4"/>
        <v>0</v>
      </c>
      <c r="K48" s="76">
        <f t="shared" si="5"/>
        <v>0</v>
      </c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</row>
    <row r="49" spans="2:42" ht="20.100000000000001" customHeight="1" x14ac:dyDescent="0.25">
      <c r="B49" s="17"/>
      <c r="C49" s="17"/>
      <c r="D49" s="109"/>
      <c r="E49" s="75"/>
      <c r="F49" s="80"/>
      <c r="G49" s="76">
        <f t="shared" si="1"/>
        <v>0</v>
      </c>
      <c r="H49" s="76">
        <f t="shared" si="2"/>
        <v>0</v>
      </c>
      <c r="I49" s="76">
        <f t="shared" si="3"/>
        <v>0</v>
      </c>
      <c r="J49" s="76">
        <f t="shared" si="4"/>
        <v>0</v>
      </c>
      <c r="K49" s="76">
        <f t="shared" si="5"/>
        <v>0</v>
      </c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</row>
    <row r="50" spans="2:42" ht="20.100000000000001" customHeight="1" x14ac:dyDescent="0.25">
      <c r="B50" s="17"/>
      <c r="C50" s="17"/>
      <c r="D50" s="109"/>
      <c r="E50" s="75"/>
      <c r="F50" s="80"/>
      <c r="G50" s="76">
        <f t="shared" si="1"/>
        <v>0</v>
      </c>
      <c r="H50" s="76">
        <f t="shared" si="2"/>
        <v>0</v>
      </c>
      <c r="I50" s="76">
        <f t="shared" si="3"/>
        <v>0</v>
      </c>
      <c r="J50" s="76">
        <f t="shared" si="4"/>
        <v>0</v>
      </c>
      <c r="K50" s="76">
        <f t="shared" si="5"/>
        <v>0</v>
      </c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</row>
    <row r="51" spans="2:42" ht="20.100000000000001" customHeight="1" x14ac:dyDescent="0.25">
      <c r="B51" s="17"/>
      <c r="C51" s="17"/>
      <c r="D51" s="109"/>
      <c r="E51" s="75"/>
      <c r="F51" s="80"/>
      <c r="G51" s="76">
        <f t="shared" si="1"/>
        <v>0</v>
      </c>
      <c r="H51" s="76">
        <f t="shared" si="2"/>
        <v>0</v>
      </c>
      <c r="I51" s="76">
        <f t="shared" si="3"/>
        <v>0</v>
      </c>
      <c r="J51" s="76">
        <f t="shared" si="4"/>
        <v>0</v>
      </c>
      <c r="K51" s="76">
        <f t="shared" si="5"/>
        <v>0</v>
      </c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</row>
    <row r="52" spans="2:42" ht="20.100000000000001" customHeight="1" x14ac:dyDescent="0.25">
      <c r="B52" s="17"/>
      <c r="C52" s="17"/>
      <c r="D52" s="109"/>
      <c r="E52" s="75"/>
      <c r="F52" s="80"/>
      <c r="G52" s="76">
        <f t="shared" si="1"/>
        <v>0</v>
      </c>
      <c r="H52" s="76">
        <f t="shared" si="2"/>
        <v>0</v>
      </c>
      <c r="I52" s="76">
        <f t="shared" si="3"/>
        <v>0</v>
      </c>
      <c r="J52" s="76">
        <f t="shared" si="4"/>
        <v>0</v>
      </c>
      <c r="K52" s="76">
        <f t="shared" si="5"/>
        <v>0</v>
      </c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</row>
    <row r="53" spans="2:42" ht="20.100000000000001" customHeight="1" x14ac:dyDescent="0.25">
      <c r="B53" s="17"/>
      <c r="C53" s="17"/>
      <c r="D53" s="109"/>
      <c r="E53" s="75"/>
      <c r="F53" s="80"/>
      <c r="G53" s="76">
        <f t="shared" si="1"/>
        <v>0</v>
      </c>
      <c r="H53" s="76">
        <f t="shared" si="2"/>
        <v>0</v>
      </c>
      <c r="I53" s="76">
        <f t="shared" si="3"/>
        <v>0</v>
      </c>
      <c r="J53" s="76">
        <f t="shared" si="4"/>
        <v>0</v>
      </c>
      <c r="K53" s="76">
        <f t="shared" si="5"/>
        <v>0</v>
      </c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</row>
    <row r="54" spans="2:42" ht="20.100000000000001" customHeight="1" x14ac:dyDescent="0.25">
      <c r="B54" s="17"/>
      <c r="C54" s="17"/>
      <c r="D54" s="109"/>
      <c r="E54" s="75"/>
      <c r="F54" s="80"/>
      <c r="G54" s="76">
        <f t="shared" si="1"/>
        <v>0</v>
      </c>
      <c r="H54" s="76">
        <f t="shared" si="2"/>
        <v>0</v>
      </c>
      <c r="I54" s="76">
        <f t="shared" si="3"/>
        <v>0</v>
      </c>
      <c r="J54" s="76">
        <f t="shared" si="4"/>
        <v>0</v>
      </c>
      <c r="K54" s="76">
        <f t="shared" si="5"/>
        <v>0</v>
      </c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</row>
    <row r="55" spans="2:42" ht="20.100000000000001" customHeight="1" x14ac:dyDescent="0.25">
      <c r="B55" s="17"/>
      <c r="C55" s="17"/>
      <c r="D55" s="109"/>
      <c r="E55" s="75"/>
      <c r="F55" s="80"/>
      <c r="G55" s="76">
        <f t="shared" si="1"/>
        <v>0</v>
      </c>
      <c r="H55" s="76">
        <f t="shared" si="2"/>
        <v>0</v>
      </c>
      <c r="I55" s="76">
        <f t="shared" si="3"/>
        <v>0</v>
      </c>
      <c r="J55" s="76">
        <f t="shared" si="4"/>
        <v>0</v>
      </c>
      <c r="K55" s="76">
        <f t="shared" si="5"/>
        <v>0</v>
      </c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</row>
    <row r="56" spans="2:42" ht="20.100000000000001" customHeight="1" x14ac:dyDescent="0.25">
      <c r="B56" s="17"/>
      <c r="C56" s="17"/>
      <c r="D56" s="109"/>
      <c r="E56" s="75"/>
      <c r="F56" s="80"/>
      <c r="G56" s="76">
        <f t="shared" si="1"/>
        <v>0</v>
      </c>
      <c r="H56" s="76">
        <f t="shared" si="2"/>
        <v>0</v>
      </c>
      <c r="I56" s="76">
        <f t="shared" si="3"/>
        <v>0</v>
      </c>
      <c r="J56" s="76">
        <f t="shared" si="4"/>
        <v>0</v>
      </c>
      <c r="K56" s="76">
        <f t="shared" si="5"/>
        <v>0</v>
      </c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</row>
    <row r="57" spans="2:42" ht="20.100000000000001" customHeight="1" x14ac:dyDescent="0.25">
      <c r="B57" s="17"/>
      <c r="C57" s="17"/>
      <c r="D57" s="109"/>
      <c r="E57" s="75"/>
      <c r="F57" s="80"/>
      <c r="G57" s="76">
        <f t="shared" si="1"/>
        <v>0</v>
      </c>
      <c r="H57" s="76">
        <f t="shared" si="2"/>
        <v>0</v>
      </c>
      <c r="I57" s="76">
        <f t="shared" si="3"/>
        <v>0</v>
      </c>
      <c r="J57" s="76">
        <f t="shared" si="4"/>
        <v>0</v>
      </c>
      <c r="K57" s="76">
        <f t="shared" si="5"/>
        <v>0</v>
      </c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</row>
    <row r="58" spans="2:42" ht="20.100000000000001" customHeight="1" x14ac:dyDescent="0.25">
      <c r="B58" s="17"/>
      <c r="C58" s="17"/>
      <c r="D58" s="109"/>
      <c r="E58" s="75"/>
      <c r="F58" s="80"/>
      <c r="G58" s="76">
        <f t="shared" si="1"/>
        <v>0</v>
      </c>
      <c r="H58" s="76">
        <f t="shared" si="2"/>
        <v>0</v>
      </c>
      <c r="I58" s="76">
        <f t="shared" si="3"/>
        <v>0</v>
      </c>
      <c r="J58" s="76">
        <f t="shared" si="4"/>
        <v>0</v>
      </c>
      <c r="K58" s="76">
        <f t="shared" si="5"/>
        <v>0</v>
      </c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</row>
    <row r="59" spans="2:42" ht="20.100000000000001" customHeight="1" x14ac:dyDescent="0.25">
      <c r="B59" s="17"/>
      <c r="C59" s="17"/>
      <c r="D59" s="109"/>
      <c r="E59" s="75"/>
      <c r="F59" s="80"/>
      <c r="G59" s="76">
        <f t="shared" si="1"/>
        <v>0</v>
      </c>
      <c r="H59" s="76">
        <f t="shared" si="2"/>
        <v>0</v>
      </c>
      <c r="I59" s="76">
        <f t="shared" si="3"/>
        <v>0</v>
      </c>
      <c r="J59" s="76">
        <f t="shared" si="4"/>
        <v>0</v>
      </c>
      <c r="K59" s="76">
        <f t="shared" si="5"/>
        <v>0</v>
      </c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</row>
    <row r="60" spans="2:42" ht="20.100000000000001" customHeight="1" x14ac:dyDescent="0.25">
      <c r="B60" s="17"/>
      <c r="C60" s="17"/>
      <c r="D60" s="109"/>
      <c r="E60" s="75"/>
      <c r="F60" s="80"/>
      <c r="G60" s="76">
        <f t="shared" si="1"/>
        <v>0</v>
      </c>
      <c r="H60" s="76">
        <f t="shared" si="2"/>
        <v>0</v>
      </c>
      <c r="I60" s="76">
        <f t="shared" si="3"/>
        <v>0</v>
      </c>
      <c r="J60" s="76">
        <f t="shared" si="4"/>
        <v>0</v>
      </c>
      <c r="K60" s="76">
        <f t="shared" si="5"/>
        <v>0</v>
      </c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</row>
    <row r="61" spans="2:42" ht="20.100000000000001" customHeight="1" x14ac:dyDescent="0.25">
      <c r="B61" s="17"/>
      <c r="C61" s="17"/>
      <c r="D61" s="109"/>
      <c r="E61" s="75"/>
      <c r="F61" s="80"/>
      <c r="G61" s="76">
        <f t="shared" si="1"/>
        <v>0</v>
      </c>
      <c r="H61" s="76">
        <f t="shared" si="2"/>
        <v>0</v>
      </c>
      <c r="I61" s="76">
        <f t="shared" si="3"/>
        <v>0</v>
      </c>
      <c r="J61" s="76">
        <f t="shared" si="4"/>
        <v>0</v>
      </c>
      <c r="K61" s="76">
        <f t="shared" si="5"/>
        <v>0</v>
      </c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</row>
    <row r="62" spans="2:42" ht="20.100000000000001" customHeight="1" x14ac:dyDescent="0.25">
      <c r="B62" s="17"/>
      <c r="C62" s="17"/>
      <c r="D62" s="109"/>
      <c r="E62" s="75"/>
      <c r="F62" s="80"/>
      <c r="G62" s="76">
        <f t="shared" si="1"/>
        <v>0</v>
      </c>
      <c r="H62" s="76">
        <f t="shared" si="2"/>
        <v>0</v>
      </c>
      <c r="I62" s="76">
        <f t="shared" si="3"/>
        <v>0</v>
      </c>
      <c r="J62" s="76">
        <f t="shared" si="4"/>
        <v>0</v>
      </c>
      <c r="K62" s="76">
        <f t="shared" si="5"/>
        <v>0</v>
      </c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</row>
    <row r="63" spans="2:42" ht="20.100000000000001" customHeight="1" x14ac:dyDescent="0.25">
      <c r="B63" s="17"/>
      <c r="C63" s="17"/>
      <c r="D63" s="109"/>
      <c r="E63" s="75"/>
      <c r="F63" s="80"/>
      <c r="G63" s="76">
        <f t="shared" si="1"/>
        <v>0</v>
      </c>
      <c r="H63" s="76">
        <f t="shared" si="2"/>
        <v>0</v>
      </c>
      <c r="I63" s="76">
        <f t="shared" si="3"/>
        <v>0</v>
      </c>
      <c r="J63" s="76">
        <f t="shared" si="4"/>
        <v>0</v>
      </c>
      <c r="K63" s="76">
        <f t="shared" si="5"/>
        <v>0</v>
      </c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</row>
    <row r="64" spans="2:42" ht="20.100000000000001" customHeight="1" x14ac:dyDescent="0.25">
      <c r="B64" s="17"/>
      <c r="C64" s="17"/>
      <c r="D64" s="109"/>
      <c r="E64" s="75"/>
      <c r="F64" s="80"/>
      <c r="G64" s="76">
        <f t="shared" si="1"/>
        <v>0</v>
      </c>
      <c r="H64" s="76">
        <f t="shared" si="2"/>
        <v>0</v>
      </c>
      <c r="I64" s="76">
        <f t="shared" si="3"/>
        <v>0</v>
      </c>
      <c r="J64" s="76">
        <f t="shared" si="4"/>
        <v>0</v>
      </c>
      <c r="K64" s="76">
        <f t="shared" si="5"/>
        <v>0</v>
      </c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</row>
    <row r="65" spans="2:42" ht="20.100000000000001" customHeight="1" x14ac:dyDescent="0.25">
      <c r="B65" s="17"/>
      <c r="C65" s="17"/>
      <c r="D65" s="109"/>
      <c r="E65" s="75"/>
      <c r="F65" s="80"/>
      <c r="G65" s="76">
        <f t="shared" si="1"/>
        <v>0</v>
      </c>
      <c r="H65" s="76">
        <f t="shared" si="2"/>
        <v>0</v>
      </c>
      <c r="I65" s="76">
        <f t="shared" si="3"/>
        <v>0</v>
      </c>
      <c r="J65" s="76">
        <f t="shared" si="4"/>
        <v>0</v>
      </c>
      <c r="K65" s="76">
        <f t="shared" si="5"/>
        <v>0</v>
      </c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</row>
    <row r="66" spans="2:42" ht="20.100000000000001" customHeight="1" x14ac:dyDescent="0.25">
      <c r="B66" s="17"/>
      <c r="C66" s="17"/>
      <c r="D66" s="109"/>
      <c r="E66" s="75"/>
      <c r="F66" s="80"/>
      <c r="G66" s="76">
        <f t="shared" si="1"/>
        <v>0</v>
      </c>
      <c r="H66" s="76">
        <f t="shared" si="2"/>
        <v>0</v>
      </c>
      <c r="I66" s="76">
        <f t="shared" si="3"/>
        <v>0</v>
      </c>
      <c r="J66" s="76">
        <f t="shared" si="4"/>
        <v>0</v>
      </c>
      <c r="K66" s="76">
        <f t="shared" si="5"/>
        <v>0</v>
      </c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</row>
    <row r="67" spans="2:42" ht="20.100000000000001" customHeight="1" x14ac:dyDescent="0.25">
      <c r="B67" s="17"/>
      <c r="C67" s="17"/>
      <c r="D67" s="109"/>
      <c r="E67" s="75"/>
      <c r="F67" s="80"/>
      <c r="G67" s="76">
        <f t="shared" si="1"/>
        <v>0</v>
      </c>
      <c r="H67" s="76">
        <f t="shared" si="2"/>
        <v>0</v>
      </c>
      <c r="I67" s="76">
        <f t="shared" si="3"/>
        <v>0</v>
      </c>
      <c r="J67" s="76">
        <f t="shared" si="4"/>
        <v>0</v>
      </c>
      <c r="K67" s="76">
        <f t="shared" si="5"/>
        <v>0</v>
      </c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</row>
    <row r="68" spans="2:42" ht="20.100000000000001" customHeight="1" x14ac:dyDescent="0.25">
      <c r="B68" s="17"/>
      <c r="C68" s="17"/>
      <c r="D68" s="109"/>
      <c r="E68" s="75"/>
      <c r="F68" s="80"/>
      <c r="G68" s="76">
        <f t="shared" si="1"/>
        <v>0</v>
      </c>
      <c r="H68" s="76">
        <f t="shared" si="2"/>
        <v>0</v>
      </c>
      <c r="I68" s="76">
        <f t="shared" si="3"/>
        <v>0</v>
      </c>
      <c r="J68" s="76">
        <f t="shared" si="4"/>
        <v>0</v>
      </c>
      <c r="K68" s="76">
        <f t="shared" si="5"/>
        <v>0</v>
      </c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</row>
  </sheetData>
  <sheetProtection selectLockedCells="1"/>
  <mergeCells count="7">
    <mergeCell ref="AT7:AX7"/>
    <mergeCell ref="P4:Q4"/>
    <mergeCell ref="P5:Q5"/>
    <mergeCell ref="R4:S4"/>
    <mergeCell ref="R5:S5"/>
    <mergeCell ref="T4:U4"/>
    <mergeCell ref="T5:U5"/>
  </mergeCells>
  <conditionalFormatting sqref="L8:AQ68">
    <cfRule type="expression" dxfId="23" priority="16">
      <formula>L$8&lt;&gt;""</formula>
    </cfRule>
  </conditionalFormatting>
  <conditionalFormatting sqref="L8:AP68">
    <cfRule type="expression" dxfId="22" priority="14">
      <formula>WEEKDAY(L$8,2)=7</formula>
    </cfRule>
    <cfRule type="expression" dxfId="21" priority="15">
      <formula>WEEKDAY(L$8,2)=6</formula>
    </cfRule>
  </conditionalFormatting>
  <conditionalFormatting sqref="L9:AP68">
    <cfRule type="cellIs" dxfId="20" priority="5" operator="equal">
      <formula>"AA"</formula>
    </cfRule>
    <cfRule type="cellIs" dxfId="19" priority="6" operator="equal">
      <formula>"AA"</formula>
    </cfRule>
    <cfRule type="cellIs" dxfId="18" priority="7" operator="equal">
      <formula>"CSS"</formula>
    </cfRule>
    <cfRule type="cellIs" dxfId="17" priority="9" operator="equal">
      <formula>"CP"</formula>
    </cfRule>
    <cfRule type="cellIs" dxfId="16" priority="10" operator="equal">
      <formula>"AI"</formula>
    </cfRule>
    <cfRule type="cellIs" dxfId="15" priority="12" operator="equal">
      <formula>"MAL"</formula>
    </cfRule>
  </conditionalFormatting>
  <conditionalFormatting sqref="G9:K68">
    <cfRule type="cellIs" dxfId="14" priority="8" operator="equal">
      <formula>0</formula>
    </cfRule>
  </conditionalFormatting>
  <conditionalFormatting sqref="P5:Z5">
    <cfRule type="cellIs" dxfId="13" priority="2" operator="equal">
      <formula>0</formula>
    </cfRule>
  </conditionalFormatting>
  <conditionalFormatting sqref="E9:K68">
    <cfRule type="cellIs" dxfId="12" priority="1" operator="equal">
      <formula>0</formula>
    </cfRule>
  </conditionalFormatting>
  <conditionalFormatting sqref="L8:AP68">
    <cfRule type="expression" dxfId="11" priority="4">
      <formula>COUNTIF(JF,L$8)=1</formula>
    </cfRule>
  </conditionalFormatting>
  <dataValidations count="2">
    <dataValidation type="list" allowBlank="1" showInputMessage="1" showErrorMessage="1" sqref="L9:AP68" xr:uid="{00000000-0002-0000-0000-000000000000}">
      <formula1>" ,AI,AA,CP,CSS,MAL,1,2,3,4,5,6,7,8,9,10,-1,-2,-3,-4,-5,-6,-7,-8-,9,-10"</formula1>
    </dataValidation>
    <dataValidation type="list" allowBlank="1" showInputMessage="1" showErrorMessage="1" sqref="B9:B68" xr:uid="{00000000-0002-0000-0000-000001000000}">
      <formula1>Personnel</formula1>
    </dataValidation>
  </dataValidations>
  <printOptions horizontalCentered="1"/>
  <pageMargins left="0.51181102362204722" right="0.11811023622047245" top="0.15748031496062992" bottom="0.35433070866141736" header="0.31496062992125984" footer="0.31496062992125984"/>
  <pageSetup paperSize="9" scale="45" orientation="landscape" r:id="rId1"/>
  <headerFooter>
    <oddFooter>&amp;L     &amp;8  &amp;R&amp;8EDITION : Septembre 2021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7" r:id="rId4" name="Spinner 3">
              <controlPr defaultSize="0" autoPict="0" macro="[0]!Graphe_Planning">
                <anchor moveWithCells="1" sizeWithCells="1">
                  <from>
                    <xdr:col>14</xdr:col>
                    <xdr:colOff>0</xdr:colOff>
                    <xdr:row>4</xdr:row>
                    <xdr:rowOff>247650</xdr:rowOff>
                  </from>
                  <to>
                    <xdr:col>14</xdr:col>
                    <xdr:colOff>152400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5" name="Drop Down 6">
              <controlPr defaultSize="0" autoLine="0" autoPict="0" macro="[0]!Clic_Mois">
                <anchor moveWithCells="1">
                  <from>
                    <xdr:col>11</xdr:col>
                    <xdr:colOff>0</xdr:colOff>
                    <xdr:row>4</xdr:row>
                    <xdr:rowOff>247650</xdr:rowOff>
                  </from>
                  <to>
                    <xdr:col>13</xdr:col>
                    <xdr:colOff>28575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ListeServices!$B$2:$B$42</xm:f>
          </x14:formula1>
          <xm:sqref>C9:C68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90804-A524-41EC-AD35-E76FF4DA060A}">
  <sheetPr codeName="Feuil4"/>
  <dimension ref="A5:M22"/>
  <sheetViews>
    <sheetView topLeftCell="A5" workbookViewId="0">
      <selection activeCell="B8" sqref="B8"/>
    </sheetView>
  </sheetViews>
  <sheetFormatPr baseColWidth="10" defaultColWidth="11.42578125" defaultRowHeight="20.100000000000001" customHeight="1" x14ac:dyDescent="0.25"/>
  <cols>
    <col min="1" max="1" width="3.28515625" style="41" customWidth="1"/>
    <col min="2" max="2" width="16.28515625" style="41" customWidth="1"/>
    <col min="3" max="3" width="12.7109375" style="41" customWidth="1"/>
    <col min="4" max="5" width="10.7109375" style="41" customWidth="1"/>
    <col min="6" max="10" width="8.7109375" style="41" customWidth="1"/>
    <col min="11" max="16384" width="11.42578125" style="41"/>
  </cols>
  <sheetData>
    <row r="5" spans="1:13" ht="20.100000000000001" customHeight="1" x14ac:dyDescent="0.25">
      <c r="B5" s="42"/>
      <c r="C5" s="42"/>
      <c r="D5" s="81"/>
      <c r="E5" s="82"/>
      <c r="F5" s="85"/>
      <c r="G5" s="85"/>
      <c r="H5" s="85"/>
      <c r="I5" s="83"/>
    </row>
    <row r="6" spans="1:13" ht="20.100000000000001" customHeight="1" x14ac:dyDescent="0.25">
      <c r="B6" s="110">
        <v>2021</v>
      </c>
      <c r="C6" s="86"/>
      <c r="D6" s="86"/>
      <c r="E6" s="86"/>
      <c r="F6" s="86"/>
      <c r="G6" s="86"/>
      <c r="H6" s="86"/>
      <c r="I6" s="86"/>
    </row>
    <row r="8" spans="1:13" ht="20.100000000000001" customHeight="1" x14ac:dyDescent="0.25">
      <c r="B8" s="27" t="s">
        <v>41</v>
      </c>
      <c r="C8" s="87" t="s">
        <v>18</v>
      </c>
      <c r="D8" s="88" t="s">
        <v>16</v>
      </c>
      <c r="E8" s="89" t="s">
        <v>17</v>
      </c>
      <c r="F8" s="116" t="s">
        <v>27</v>
      </c>
      <c r="G8" s="117" t="s">
        <v>25</v>
      </c>
      <c r="H8" s="117" t="s">
        <v>26</v>
      </c>
      <c r="I8" s="117" t="s">
        <v>28</v>
      </c>
      <c r="J8" s="118" t="s">
        <v>29</v>
      </c>
      <c r="M8" s="111"/>
    </row>
    <row r="9" spans="1:13" ht="20.100000000000001" customHeight="1" x14ac:dyDescent="0.25">
      <c r="A9" s="113">
        <v>1</v>
      </c>
      <c r="B9" s="114">
        <f>EOMONTH(DATE($B$6,A9,1),0)</f>
        <v>44227</v>
      </c>
      <c r="C9" s="142" t="s">
        <v>121</v>
      </c>
      <c r="D9" s="112">
        <v>1</v>
      </c>
      <c r="E9" s="121">
        <v>0</v>
      </c>
      <c r="F9" s="84">
        <v>3</v>
      </c>
      <c r="G9" s="84">
        <v>0</v>
      </c>
      <c r="H9" s="84">
        <v>1</v>
      </c>
      <c r="I9" s="84">
        <v>0</v>
      </c>
      <c r="J9" s="84">
        <v>0</v>
      </c>
      <c r="M9" s="111"/>
    </row>
    <row r="10" spans="1:13" ht="20.100000000000001" customHeight="1" x14ac:dyDescent="0.25">
      <c r="A10" s="113">
        <v>2</v>
      </c>
      <c r="B10" s="114">
        <f t="shared" ref="B10:B20" si="0">EOMONTH(DATE($B$6,A10,1),0)</f>
        <v>44255</v>
      </c>
      <c r="C10" s="119"/>
      <c r="D10" s="112">
        <v>2</v>
      </c>
      <c r="E10" s="115">
        <v>-1</v>
      </c>
      <c r="F10" s="84">
        <v>0</v>
      </c>
      <c r="G10" s="84">
        <v>0</v>
      </c>
      <c r="H10" s="84">
        <v>1</v>
      </c>
      <c r="I10" s="84">
        <v>0</v>
      </c>
      <c r="J10" s="84">
        <v>0</v>
      </c>
      <c r="M10" s="111"/>
    </row>
    <row r="11" spans="1:13" ht="20.100000000000001" customHeight="1" x14ac:dyDescent="0.25">
      <c r="A11" s="113">
        <v>3</v>
      </c>
      <c r="B11" s="114">
        <f t="shared" si="0"/>
        <v>44286</v>
      </c>
      <c r="C11" s="119"/>
      <c r="D11" s="112">
        <v>1</v>
      </c>
      <c r="E11" s="115">
        <v>-2</v>
      </c>
      <c r="F11" s="84">
        <v>1</v>
      </c>
      <c r="G11" s="84">
        <v>1</v>
      </c>
      <c r="H11" s="84">
        <v>1</v>
      </c>
      <c r="I11" s="84">
        <v>1</v>
      </c>
      <c r="J11" s="84">
        <v>1</v>
      </c>
      <c r="M11" s="111"/>
    </row>
    <row r="12" spans="1:13" ht="20.100000000000001" customHeight="1" x14ac:dyDescent="0.25">
      <c r="A12" s="113">
        <v>4</v>
      </c>
      <c r="B12" s="114">
        <f t="shared" si="0"/>
        <v>44316</v>
      </c>
      <c r="C12" s="119"/>
      <c r="D12" s="112">
        <v>2</v>
      </c>
      <c r="E12" s="115">
        <v>-5</v>
      </c>
      <c r="F12" s="84">
        <v>1</v>
      </c>
      <c r="G12" s="84">
        <v>0</v>
      </c>
      <c r="H12" s="84">
        <v>0</v>
      </c>
      <c r="I12" s="84">
        <v>0</v>
      </c>
      <c r="J12" s="84">
        <v>0</v>
      </c>
      <c r="M12" s="111"/>
    </row>
    <row r="13" spans="1:13" ht="20.100000000000001" customHeight="1" x14ac:dyDescent="0.25">
      <c r="A13" s="113">
        <v>5</v>
      </c>
      <c r="B13" s="114">
        <f t="shared" si="0"/>
        <v>44347</v>
      </c>
      <c r="C13" s="119"/>
      <c r="D13" s="112">
        <v>0</v>
      </c>
      <c r="E13" s="115">
        <v>0</v>
      </c>
      <c r="F13" s="84">
        <v>0</v>
      </c>
      <c r="G13" s="84">
        <v>0</v>
      </c>
      <c r="H13" s="84">
        <v>0</v>
      </c>
      <c r="I13" s="84">
        <v>0</v>
      </c>
      <c r="J13" s="84">
        <v>0</v>
      </c>
      <c r="M13" s="111"/>
    </row>
    <row r="14" spans="1:13" ht="20.100000000000001" customHeight="1" x14ac:dyDescent="0.25">
      <c r="A14" s="113">
        <v>6</v>
      </c>
      <c r="B14" s="114">
        <f t="shared" si="0"/>
        <v>44377</v>
      </c>
      <c r="C14" s="119"/>
      <c r="D14" s="112">
        <v>1</v>
      </c>
      <c r="E14" s="115">
        <v>-1</v>
      </c>
      <c r="F14" s="84">
        <v>0</v>
      </c>
      <c r="G14" s="84">
        <v>0</v>
      </c>
      <c r="H14" s="84">
        <v>0</v>
      </c>
      <c r="I14" s="84">
        <v>0</v>
      </c>
      <c r="J14" s="84">
        <v>0</v>
      </c>
      <c r="M14" s="111"/>
    </row>
    <row r="15" spans="1:13" ht="20.100000000000001" customHeight="1" x14ac:dyDescent="0.25">
      <c r="A15" s="113">
        <v>7</v>
      </c>
      <c r="B15" s="114">
        <f t="shared" si="0"/>
        <v>44408</v>
      </c>
      <c r="C15" s="119"/>
      <c r="D15" s="112">
        <v>0</v>
      </c>
      <c r="E15" s="115">
        <v>0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  <c r="M15" s="111"/>
    </row>
    <row r="16" spans="1:13" ht="20.100000000000001" customHeight="1" x14ac:dyDescent="0.25">
      <c r="A16" s="113">
        <v>8</v>
      </c>
      <c r="B16" s="114">
        <f t="shared" si="0"/>
        <v>44439</v>
      </c>
      <c r="C16" s="119"/>
      <c r="D16" s="112">
        <v>0</v>
      </c>
      <c r="E16" s="115">
        <v>0</v>
      </c>
      <c r="F16" s="84">
        <v>0</v>
      </c>
      <c r="G16" s="84">
        <v>0</v>
      </c>
      <c r="H16" s="84">
        <v>0</v>
      </c>
      <c r="I16" s="84">
        <v>0</v>
      </c>
      <c r="J16" s="84">
        <v>0</v>
      </c>
      <c r="M16" s="111"/>
    </row>
    <row r="17" spans="1:13" ht="20.100000000000001" customHeight="1" x14ac:dyDescent="0.25">
      <c r="A17" s="113">
        <v>9</v>
      </c>
      <c r="B17" s="114">
        <f t="shared" si="0"/>
        <v>44469</v>
      </c>
      <c r="C17" s="119"/>
      <c r="D17" s="112">
        <v>0</v>
      </c>
      <c r="E17" s="115">
        <v>0</v>
      </c>
      <c r="F17" s="84">
        <v>0</v>
      </c>
      <c r="G17" s="84">
        <v>0</v>
      </c>
      <c r="H17" s="84">
        <v>0</v>
      </c>
      <c r="I17" s="84">
        <v>0</v>
      </c>
      <c r="J17" s="84">
        <v>0</v>
      </c>
      <c r="M17" s="111"/>
    </row>
    <row r="18" spans="1:13" ht="20.100000000000001" customHeight="1" x14ac:dyDescent="0.25">
      <c r="A18" s="113">
        <v>10</v>
      </c>
      <c r="B18" s="114">
        <f t="shared" si="0"/>
        <v>44500</v>
      </c>
      <c r="C18" s="119"/>
      <c r="D18" s="112">
        <v>0</v>
      </c>
      <c r="E18" s="115">
        <v>0</v>
      </c>
      <c r="F18" s="84">
        <v>0</v>
      </c>
      <c r="G18" s="84">
        <v>0</v>
      </c>
      <c r="H18" s="84">
        <v>0</v>
      </c>
      <c r="I18" s="84">
        <v>0</v>
      </c>
      <c r="J18" s="84">
        <v>0</v>
      </c>
      <c r="M18" s="111"/>
    </row>
    <row r="19" spans="1:13" ht="20.100000000000001" customHeight="1" x14ac:dyDescent="0.25">
      <c r="A19" s="113">
        <v>11</v>
      </c>
      <c r="B19" s="114">
        <f t="shared" si="0"/>
        <v>44530</v>
      </c>
      <c r="C19" s="119"/>
      <c r="D19" s="112">
        <v>0</v>
      </c>
      <c r="E19" s="115">
        <v>0</v>
      </c>
      <c r="F19" s="84">
        <v>0</v>
      </c>
      <c r="G19" s="84">
        <v>0</v>
      </c>
      <c r="H19" s="84">
        <v>0</v>
      </c>
      <c r="I19" s="84">
        <v>0</v>
      </c>
      <c r="J19" s="84">
        <v>0</v>
      </c>
      <c r="M19" s="111"/>
    </row>
    <row r="20" spans="1:13" ht="20.100000000000001" customHeight="1" thickBot="1" x14ac:dyDescent="0.3">
      <c r="A20" s="113">
        <v>12</v>
      </c>
      <c r="B20" s="114">
        <f t="shared" si="0"/>
        <v>44561</v>
      </c>
      <c r="C20" s="120"/>
      <c r="D20" s="112">
        <v>0</v>
      </c>
      <c r="E20" s="115">
        <v>0</v>
      </c>
      <c r="F20" s="84">
        <v>0</v>
      </c>
      <c r="G20" s="84">
        <v>0</v>
      </c>
      <c r="H20" s="84">
        <v>0</v>
      </c>
      <c r="I20" s="84">
        <v>0</v>
      </c>
      <c r="J20" s="84">
        <v>0</v>
      </c>
      <c r="M20" s="111"/>
    </row>
    <row r="21" spans="1:13" ht="24.95" customHeight="1" thickTop="1" thickBot="1" x14ac:dyDescent="0.3">
      <c r="B21" s="90" t="s">
        <v>42</v>
      </c>
      <c r="C21" s="91">
        <f>SUM(C9:C20)</f>
        <v>0</v>
      </c>
      <c r="D21" s="92">
        <f t="shared" ref="D21:E21" si="1">SUM(D9:D20)</f>
        <v>7</v>
      </c>
      <c r="E21" s="93">
        <f t="shared" si="1"/>
        <v>-9</v>
      </c>
      <c r="F21" s="94">
        <f>SUM(F9:F20)</f>
        <v>5</v>
      </c>
      <c r="G21" s="94">
        <f t="shared" ref="G21:J21" si="2">SUM(G9:G20)</f>
        <v>1</v>
      </c>
      <c r="H21" s="94">
        <f t="shared" si="2"/>
        <v>3</v>
      </c>
      <c r="I21" s="94">
        <f t="shared" si="2"/>
        <v>1</v>
      </c>
      <c r="J21" s="94">
        <f t="shared" si="2"/>
        <v>1</v>
      </c>
    </row>
    <row r="22" spans="1:13" ht="20.100000000000001" customHeight="1" thickTop="1" x14ac:dyDescent="0.25"/>
  </sheetData>
  <phoneticPr fontId="2" type="noConversion"/>
  <conditionalFormatting sqref="F9:J20">
    <cfRule type="cellIs" dxfId="7" priority="13" operator="equal">
      <formula>0</formula>
    </cfRule>
  </conditionalFormatting>
  <conditionalFormatting sqref="D9:J20">
    <cfRule type="cellIs" dxfId="6" priority="12" operator="equal">
      <formula>0</formula>
    </cfRule>
  </conditionalFormatting>
  <conditionalFormatting sqref="F8:J8">
    <cfRule type="expression" dxfId="5" priority="1">
      <formula>F8="MAL"</formula>
    </cfRule>
    <cfRule type="expression" dxfId="4" priority="2">
      <formula>F8="CSS"</formula>
    </cfRule>
    <cfRule type="expression" dxfId="3" priority="3">
      <formula>F8="CP"</formula>
    </cfRule>
    <cfRule type="expression" dxfId="2" priority="4">
      <formula>F8="AI"</formula>
    </cfRule>
    <cfRule type="expression" dxfId="1" priority="5">
      <formula>F8="AA"</formula>
    </cfRule>
  </conditionalFormatting>
  <printOptions horizontalCentered="1"/>
  <pageMargins left="0.51181102362204722" right="0.11811023622047245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Data</vt:lpstr>
      <vt:lpstr>ListeServices</vt:lpstr>
      <vt:lpstr>Planning</vt:lpstr>
      <vt:lpstr>Synthèse annuelle</vt:lpstr>
      <vt:lpstr>Planning!Impression_des_titres</vt:lpstr>
      <vt:lpstr>'Synthèse annuelle'!Impression_des_titres</vt:lpstr>
      <vt:lpstr>JF</vt:lpstr>
      <vt:lpstr>Personnel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Julia BOURDARIAS</dc:creator>
  <cp:lastModifiedBy>Marie Julia BOURDARIAS</cp:lastModifiedBy>
  <cp:lastPrinted>2021-10-31T19:58:35Z</cp:lastPrinted>
  <dcterms:created xsi:type="dcterms:W3CDTF">2021-07-28T20:52:16Z</dcterms:created>
  <dcterms:modified xsi:type="dcterms:W3CDTF">2021-10-31T21:23:30Z</dcterms:modified>
</cp:coreProperties>
</file>