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a\Documents\Hôpital Beaujon\Fiches travail\AEC 2021\"/>
    </mc:Choice>
  </mc:AlternateContent>
  <xr:revisionPtr revIDLastSave="0" documentId="13_ncr:1_{83C53ED0-58CF-4472-9C5B-55B475FC58DD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janvier" sheetId="13" r:id="rId1"/>
    <sheet name="personnel" sheetId="2" r:id="rId2"/>
    <sheet name="Jours_Fériés" sheetId="14" r:id="rId3"/>
    <sheet name="congés" sheetId="11" r:id="rId4"/>
  </sheets>
  <definedNames>
    <definedName name="_xlnm.Print_Titles" localSheetId="0">janvier!$1:$10</definedName>
    <definedName name="JF">Jours_Fériés!$B$1:$B$13</definedName>
    <definedName name="Tableau6" localSheetId="0">Tableau5[]</definedName>
    <definedName name="Tableau6">Tableau5[]</definedName>
    <definedName name="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2" i="13" l="1"/>
  <c r="J53" i="13"/>
  <c r="J54" i="13"/>
  <c r="J55" i="13"/>
  <c r="J56" i="13"/>
  <c r="J57" i="13"/>
  <c r="J58" i="13"/>
  <c r="J59" i="13"/>
  <c r="J60" i="13"/>
  <c r="J61" i="13"/>
  <c r="J62" i="13"/>
  <c r="J63" i="13"/>
  <c r="J64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J50" i="13"/>
  <c r="J51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1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G12" i="13"/>
  <c r="I12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12" i="13"/>
  <c r="G56" i="13"/>
  <c r="G57" i="13"/>
  <c r="G58" i="13"/>
  <c r="G59" i="13"/>
  <c r="G60" i="13"/>
  <c r="G61" i="13"/>
  <c r="G62" i="13"/>
  <c r="G63" i="13"/>
  <c r="G64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F57" i="13"/>
  <c r="F58" i="13"/>
  <c r="F59" i="13"/>
  <c r="F60" i="13"/>
  <c r="F61" i="13"/>
  <c r="F62" i="13"/>
  <c r="F63" i="13"/>
  <c r="F64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12" i="13"/>
  <c r="A1" i="14" l="1"/>
  <c r="B2" i="13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O7" i="13" l="1"/>
  <c r="AO11" i="13" s="1"/>
  <c r="AN7" i="13"/>
  <c r="AM7" i="13"/>
  <c r="AH11" i="13"/>
  <c r="AH9" i="13" s="1"/>
  <c r="Z11" i="13"/>
  <c r="Z9" i="13" s="1"/>
  <c r="R11" i="13"/>
  <c r="R9" i="13" s="1"/>
  <c r="AC11" i="13"/>
  <c r="AC9" i="13" s="1"/>
  <c r="AI11" i="13"/>
  <c r="AI9" i="13" s="1"/>
  <c r="K11" i="13"/>
  <c r="K9" i="13" s="1"/>
  <c r="Y11" i="13"/>
  <c r="Y9" i="13" s="1"/>
  <c r="U11" i="13"/>
  <c r="U9" i="13" s="1"/>
  <c r="S11" i="13"/>
  <c r="S9" i="13" s="1"/>
  <c r="AG11" i="13"/>
  <c r="AG9" i="13" s="1"/>
  <c r="X11" i="13"/>
  <c r="X9" i="13" s="1"/>
  <c r="AE11" i="13"/>
  <c r="AE9" i="13" s="1"/>
  <c r="W11" i="13"/>
  <c r="W9" i="13" s="1"/>
  <c r="O11" i="13"/>
  <c r="O9" i="13" s="1"/>
  <c r="AK11" i="13"/>
  <c r="AK9" i="13" s="1"/>
  <c r="AA11" i="13"/>
  <c r="AA9" i="13" s="1"/>
  <c r="Q11" i="13"/>
  <c r="Q9" i="13" s="1"/>
  <c r="AF11" i="13"/>
  <c r="AF9" i="13" s="1"/>
  <c r="P11" i="13"/>
  <c r="P9" i="13" s="1"/>
  <c r="AD11" i="13"/>
  <c r="AD9" i="13" s="1"/>
  <c r="V11" i="13"/>
  <c r="V9" i="13" s="1"/>
  <c r="N11" i="13"/>
  <c r="N9" i="13" s="1"/>
  <c r="M11" i="13"/>
  <c r="M9" i="13" s="1"/>
  <c r="AJ11" i="13"/>
  <c r="AJ9" i="13" s="1"/>
  <c r="AB11" i="13"/>
  <c r="AB9" i="13" s="1"/>
  <c r="T11" i="13"/>
  <c r="T9" i="13" s="1"/>
  <c r="L11" i="13"/>
  <c r="L9" i="13" s="1"/>
  <c r="AB10" i="13"/>
  <c r="L10" i="13"/>
  <c r="AH10" i="13"/>
  <c r="Z10" i="13"/>
  <c r="AG10" i="13"/>
  <c r="Y10" i="13"/>
  <c r="Q10" i="13"/>
  <c r="AF10" i="13"/>
  <c r="X10" i="13"/>
  <c r="P10" i="13"/>
  <c r="AE10" i="13"/>
  <c r="W10" i="13"/>
  <c r="O10" i="13"/>
  <c r="T10" i="13"/>
  <c r="N10" i="13"/>
  <c r="AJ10" i="13"/>
  <c r="R10" i="13"/>
  <c r="AD10" i="13"/>
  <c r="V10" i="13"/>
  <c r="AK10" i="13"/>
  <c r="AC10" i="13"/>
  <c r="U10" i="13"/>
  <c r="M10" i="13"/>
  <c r="AI10" i="13"/>
  <c r="AA10" i="13"/>
  <c r="S10" i="13"/>
  <c r="K10" i="13"/>
  <c r="B3" i="13"/>
  <c r="B4" i="13"/>
  <c r="B13" i="14"/>
  <c r="B12" i="14"/>
  <c r="B11" i="14"/>
  <c r="B10" i="14"/>
  <c r="B9" i="14"/>
  <c r="B5" i="14"/>
  <c r="B4" i="14"/>
  <c r="B2" i="14"/>
  <c r="B3" i="14" s="1"/>
  <c r="B1" i="14"/>
  <c r="AN10" i="13" l="1"/>
  <c r="AN11" i="13"/>
  <c r="AM10" i="13"/>
  <c r="AM11" i="13"/>
  <c r="B6" i="14"/>
  <c r="B7" i="14"/>
  <c r="B8" i="14"/>
  <c r="F7" i="11" l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H11" i="11" s="1"/>
  <c r="AH9" i="11" s="1"/>
  <c r="E2" i="11"/>
  <c r="B6" i="11"/>
  <c r="B5" i="11"/>
  <c r="O10" i="11" l="1"/>
  <c r="F10" i="11"/>
  <c r="AG10" i="11"/>
  <c r="AC11" i="11"/>
  <c r="AC9" i="11" s="1"/>
  <c r="Z10" i="11"/>
  <c r="T11" i="11"/>
  <c r="T9" i="11" s="1"/>
  <c r="I10" i="11"/>
  <c r="G10" i="11"/>
  <c r="Y10" i="11"/>
  <c r="Q11" i="11"/>
  <c r="Q9" i="11" s="1"/>
  <c r="V10" i="11"/>
  <c r="G11" i="11"/>
  <c r="G9" i="11" s="1"/>
  <c r="S10" i="11"/>
  <c r="AF11" i="11"/>
  <c r="AF9" i="11" s="1"/>
  <c r="M11" i="11"/>
  <c r="M9" i="11" s="1"/>
  <c r="P11" i="11"/>
  <c r="P9" i="11" s="1"/>
  <c r="AH10" i="11"/>
  <c r="R10" i="11"/>
  <c r="AE11" i="11"/>
  <c r="AE9" i="11" s="1"/>
  <c r="L11" i="11"/>
  <c r="L9" i="11" s="1"/>
  <c r="AE10" i="11"/>
  <c r="N10" i="11"/>
  <c r="Y11" i="11"/>
  <c r="Y9" i="11" s="1"/>
  <c r="AA10" i="11"/>
  <c r="K10" i="11"/>
  <c r="X11" i="11"/>
  <c r="X9" i="11" s="1"/>
  <c r="W10" i="11"/>
  <c r="J10" i="11"/>
  <c r="AB11" i="11"/>
  <c r="AB9" i="11" s="1"/>
  <c r="O11" i="11"/>
  <c r="O9" i="11" s="1"/>
  <c r="W11" i="11"/>
  <c r="W9" i="11" s="1"/>
  <c r="I11" i="11"/>
  <c r="I9" i="11" s="1"/>
  <c r="AD10" i="11"/>
  <c r="Q10" i="11"/>
  <c r="AG11" i="11"/>
  <c r="AG9" i="11" s="1"/>
  <c r="U11" i="11"/>
  <c r="U9" i="11" s="1"/>
  <c r="H11" i="11"/>
  <c r="H9" i="11" s="1"/>
  <c r="AF10" i="11"/>
  <c r="X10" i="11"/>
  <c r="P10" i="11"/>
  <c r="H10" i="11"/>
  <c r="AD11" i="11"/>
  <c r="AD9" i="11" s="1"/>
  <c r="V11" i="11"/>
  <c r="V9" i="11" s="1"/>
  <c r="N11" i="11"/>
  <c r="N9" i="11" s="1"/>
  <c r="F11" i="11"/>
  <c r="F9" i="11" s="1"/>
  <c r="AC10" i="11"/>
  <c r="U10" i="11"/>
  <c r="M10" i="11"/>
  <c r="AA11" i="11"/>
  <c r="AA9" i="11" s="1"/>
  <c r="S11" i="11"/>
  <c r="S9" i="11" s="1"/>
  <c r="K11" i="11"/>
  <c r="K9" i="11" s="1"/>
  <c r="AI7" i="11"/>
  <c r="AB10" i="11"/>
  <c r="T10" i="11"/>
  <c r="L10" i="11"/>
  <c r="Z11" i="11"/>
  <c r="Z9" i="11" s="1"/>
  <c r="R11" i="11"/>
  <c r="R9" i="11" s="1"/>
  <c r="J11" i="11"/>
  <c r="J9" i="11" s="1"/>
  <c r="M13" i="11" l="1"/>
  <c r="M12" i="11"/>
  <c r="M16" i="11"/>
  <c r="M15" i="11"/>
  <c r="M14" i="11"/>
  <c r="AA12" i="11"/>
  <c r="AA16" i="11"/>
  <c r="AA14" i="11"/>
  <c r="AA15" i="11"/>
  <c r="AA13" i="11"/>
  <c r="G14" i="11"/>
  <c r="G12" i="11"/>
  <c r="G16" i="11"/>
  <c r="G15" i="11"/>
  <c r="G13" i="11"/>
  <c r="L12" i="11"/>
  <c r="L16" i="11"/>
  <c r="L15" i="11"/>
  <c r="L14" i="11"/>
  <c r="L13" i="11"/>
  <c r="U13" i="11"/>
  <c r="U15" i="11"/>
  <c r="U12" i="11"/>
  <c r="U16" i="11"/>
  <c r="U14" i="11"/>
  <c r="X14" i="11"/>
  <c r="X15" i="11"/>
  <c r="X13" i="11"/>
  <c r="X12" i="11"/>
  <c r="X16" i="11"/>
  <c r="I15" i="11"/>
  <c r="I13" i="11"/>
  <c r="I16" i="11"/>
  <c r="I14" i="11"/>
  <c r="I12" i="11"/>
  <c r="T12" i="11"/>
  <c r="T16" i="11"/>
  <c r="T13" i="11"/>
  <c r="T15" i="11"/>
  <c r="T14" i="11"/>
  <c r="Q15" i="11"/>
  <c r="Q13" i="11"/>
  <c r="Q14" i="11"/>
  <c r="Q12" i="11"/>
  <c r="Q16" i="11"/>
  <c r="R15" i="11"/>
  <c r="R12" i="11"/>
  <c r="R14" i="11"/>
  <c r="R13" i="11"/>
  <c r="R16" i="11"/>
  <c r="P14" i="11"/>
  <c r="P13" i="11"/>
  <c r="P12" i="11"/>
  <c r="P16" i="11"/>
  <c r="P15" i="11"/>
  <c r="AC13" i="11"/>
  <c r="AC15" i="11"/>
  <c r="AC12" i="11"/>
  <c r="AC16" i="11"/>
  <c r="AC14" i="11"/>
  <c r="AE14" i="11"/>
  <c r="AE12" i="11"/>
  <c r="AE16" i="11"/>
  <c r="AE13" i="11"/>
  <c r="AE15" i="11"/>
  <c r="S12" i="11"/>
  <c r="S16" i="11"/>
  <c r="S14" i="11"/>
  <c r="S15" i="11"/>
  <c r="S13" i="11"/>
  <c r="Z15" i="11"/>
  <c r="Z16" i="11"/>
  <c r="Z14" i="11"/>
  <c r="Z13" i="11"/>
  <c r="Z12" i="11"/>
  <c r="AF14" i="11"/>
  <c r="AF13" i="11"/>
  <c r="AF12" i="11"/>
  <c r="AF16" i="11"/>
  <c r="AF15" i="11"/>
  <c r="J15" i="11"/>
  <c r="J16" i="11"/>
  <c r="J14" i="11"/>
  <c r="J13" i="11"/>
  <c r="J12" i="11"/>
  <c r="N13" i="11"/>
  <c r="N12" i="11"/>
  <c r="N16" i="11"/>
  <c r="N15" i="11"/>
  <c r="N14" i="11"/>
  <c r="AB16" i="11"/>
  <c r="AB12" i="11"/>
  <c r="AB15" i="11"/>
  <c r="AB14" i="11"/>
  <c r="AB13" i="11"/>
  <c r="W14" i="11"/>
  <c r="W12" i="11"/>
  <c r="W16" i="11"/>
  <c r="W15" i="11"/>
  <c r="W13" i="11"/>
  <c r="V13" i="11"/>
  <c r="V14" i="11"/>
  <c r="V12" i="11"/>
  <c r="V16" i="11"/>
  <c r="V15" i="11"/>
  <c r="AG15" i="11"/>
  <c r="AG13" i="11"/>
  <c r="AG14" i="11"/>
  <c r="AG12" i="11"/>
  <c r="AG16" i="11"/>
  <c r="F13" i="11"/>
  <c r="F14" i="11"/>
  <c r="F12" i="11"/>
  <c r="F16" i="11"/>
  <c r="F15" i="11"/>
  <c r="H14" i="11"/>
  <c r="H15" i="11"/>
  <c r="H13" i="11"/>
  <c r="H12" i="11"/>
  <c r="H16" i="11"/>
  <c r="AD13" i="11"/>
  <c r="AD12" i="11"/>
  <c r="AD16" i="11"/>
  <c r="AD15" i="11"/>
  <c r="AD14" i="11"/>
  <c r="K12" i="11"/>
  <c r="K16" i="11"/>
  <c r="K14" i="11"/>
  <c r="K15" i="11"/>
  <c r="K13" i="11"/>
  <c r="AH15" i="11"/>
  <c r="AH12" i="11"/>
  <c r="AH14" i="11"/>
  <c r="AH13" i="11"/>
  <c r="AH16" i="11"/>
  <c r="Y15" i="11"/>
  <c r="Y16" i="11"/>
  <c r="Y14" i="11"/>
  <c r="Y13" i="11"/>
  <c r="Y12" i="11"/>
  <c r="O14" i="11"/>
  <c r="O12" i="11"/>
  <c r="O13" i="11"/>
  <c r="O16" i="11"/>
  <c r="O15" i="11"/>
  <c r="AJ7" i="11"/>
  <c r="AI11" i="11"/>
  <c r="AI9" i="11" s="1"/>
  <c r="AI10" i="11"/>
  <c r="F17" i="11" l="1"/>
  <c r="F18" i="11" s="1"/>
  <c r="W17" i="11"/>
  <c r="W18" i="11" s="1"/>
  <c r="AG17" i="11"/>
  <c r="AG18" i="11" s="1"/>
  <c r="P17" i="11"/>
  <c r="P18" i="11" s="1"/>
  <c r="X17" i="11"/>
  <c r="X18" i="11" s="1"/>
  <c r="H17" i="11"/>
  <c r="H18" i="11" s="1"/>
  <c r="V17" i="11"/>
  <c r="V18" i="11" s="1"/>
  <c r="N17" i="11"/>
  <c r="N18" i="11" s="1"/>
  <c r="R17" i="11"/>
  <c r="R18" i="11" s="1"/>
  <c r="U17" i="11"/>
  <c r="U18" i="11" s="1"/>
  <c r="L17" i="11"/>
  <c r="L18" i="11" s="1"/>
  <c r="O17" i="11"/>
  <c r="O18" i="11" s="1"/>
  <c r="K17" i="11"/>
  <c r="K18" i="11" s="1"/>
  <c r="AF17" i="11"/>
  <c r="AF18" i="11" s="1"/>
  <c r="AE17" i="11"/>
  <c r="AE18" i="11" s="1"/>
  <c r="AA17" i="11"/>
  <c r="AA18" i="11" s="1"/>
  <c r="AI12" i="11"/>
  <c r="AI16" i="11"/>
  <c r="AI14" i="11"/>
  <c r="AI15" i="11"/>
  <c r="AI13" i="11"/>
  <c r="AB17" i="11"/>
  <c r="AB18" i="11" s="1"/>
  <c r="Q17" i="11"/>
  <c r="Q18" i="11" s="1"/>
  <c r="T17" i="11"/>
  <c r="T18" i="11" s="1"/>
  <c r="G17" i="11"/>
  <c r="G18" i="11" s="1"/>
  <c r="Y17" i="11"/>
  <c r="Y18" i="11" s="1"/>
  <c r="Z17" i="11"/>
  <c r="Z18" i="11" s="1"/>
  <c r="I17" i="11"/>
  <c r="I18" i="11" s="1"/>
  <c r="J17" i="11"/>
  <c r="J18" i="11" s="1"/>
  <c r="AH17" i="11"/>
  <c r="AH18" i="11" s="1"/>
  <c r="AD17" i="11"/>
  <c r="AD18" i="11" s="1"/>
  <c r="S17" i="11"/>
  <c r="S18" i="11" s="1"/>
  <c r="AC17" i="11"/>
  <c r="AC18" i="11" s="1"/>
  <c r="M17" i="11"/>
  <c r="M18" i="11" s="1"/>
  <c r="AJ11" i="11"/>
  <c r="AJ9" i="11" s="1"/>
  <c r="AJ10" i="11"/>
  <c r="AI17" i="11" l="1"/>
  <c r="AI18" i="11" s="1"/>
  <c r="AL11" i="13" l="1"/>
  <c r="AL9" i="13" s="1"/>
  <c r="AL10" i="13"/>
  <c r="AM9" i="13"/>
  <c r="AO9" i="13" l="1"/>
  <c r="AO10" i="13"/>
  <c r="AN9" i="13"/>
</calcChain>
</file>

<file path=xl/sharedStrings.xml><?xml version="1.0" encoding="utf-8"?>
<sst xmlns="http://schemas.openxmlformats.org/spreadsheetml/2006/main" count="124" uniqueCount="118">
  <si>
    <t>type</t>
  </si>
  <si>
    <t>date début</t>
  </si>
  <si>
    <t>date fin</t>
  </si>
  <si>
    <t>Salariés</t>
  </si>
  <si>
    <t>Matricule</t>
  </si>
  <si>
    <t>HeuresMois</t>
  </si>
  <si>
    <t>BUANGA DODI</t>
  </si>
  <si>
    <t>ABOAGYE YAA</t>
  </si>
  <si>
    <t>BARRO ROKHY</t>
  </si>
  <si>
    <t>BENTAHAR MOHAMED</t>
  </si>
  <si>
    <t>BOUAALI</t>
  </si>
  <si>
    <t>BOUITY</t>
  </si>
  <si>
    <t>CHIL AH</t>
  </si>
  <si>
    <t>DIAKITE</t>
  </si>
  <si>
    <t>DIALLO</t>
  </si>
  <si>
    <t>DKHISSI</t>
  </si>
  <si>
    <t>EL AZAAR</t>
  </si>
  <si>
    <t>EL BELLALI</t>
  </si>
  <si>
    <t>ERRAFI</t>
  </si>
  <si>
    <t>FELLAGUE CHEBRA</t>
  </si>
  <si>
    <t>FOFANA</t>
  </si>
  <si>
    <t>GHELAD</t>
  </si>
  <si>
    <t>GUYRAL</t>
  </si>
  <si>
    <t>HADEUD</t>
  </si>
  <si>
    <t>HAJMAZAR</t>
  </si>
  <si>
    <t>HEDDAJ</t>
  </si>
  <si>
    <t>ID LAHOUSSAINE</t>
  </si>
  <si>
    <t>ISLA</t>
  </si>
  <si>
    <t>JULMEUS</t>
  </si>
  <si>
    <t>KANOUTE AMARA</t>
  </si>
  <si>
    <t>LAWSON</t>
  </si>
  <si>
    <t>LIF</t>
  </si>
  <si>
    <t>MAHJOUBI</t>
  </si>
  <si>
    <t>MAOULIDA</t>
  </si>
  <si>
    <t>MBO</t>
  </si>
  <si>
    <t>OUATTARA</t>
  </si>
  <si>
    <t>OUTTARA</t>
  </si>
  <si>
    <t>OULAD ahmed</t>
  </si>
  <si>
    <t>PEREIRA</t>
  </si>
  <si>
    <t>EL MAZARI</t>
  </si>
  <si>
    <t>SABBAH</t>
  </si>
  <si>
    <t>SOUARES VARELA</t>
  </si>
  <si>
    <t>SULEJMAN</t>
  </si>
  <si>
    <t>TARHAN</t>
  </si>
  <si>
    <t>TOLBA</t>
  </si>
  <si>
    <t>TOUNKARA</t>
  </si>
  <si>
    <t>AI</t>
  </si>
  <si>
    <t>AA</t>
  </si>
  <si>
    <t>CP</t>
  </si>
  <si>
    <t>CSS</t>
  </si>
  <si>
    <t>MAL</t>
  </si>
  <si>
    <t>Heure+</t>
  </si>
  <si>
    <t>Heure-</t>
  </si>
  <si>
    <t>Liste des salarié</t>
  </si>
  <si>
    <t>Date début</t>
  </si>
  <si>
    <t>Date fin</t>
  </si>
  <si>
    <t>Date du jour</t>
  </si>
  <si>
    <t>Date début :</t>
  </si>
  <si>
    <t>Date fin :</t>
  </si>
  <si>
    <t>Date du jour :</t>
  </si>
  <si>
    <t xml:space="preserve">Gestion du mois de </t>
  </si>
  <si>
    <t>Période 1</t>
  </si>
  <si>
    <t>Début</t>
  </si>
  <si>
    <t>Fin</t>
  </si>
  <si>
    <t>Période 2</t>
  </si>
  <si>
    <t>GESTION DES ABSENCES - CONGES DU MOIS DE :</t>
  </si>
  <si>
    <t>Nombre salariés absents</t>
  </si>
  <si>
    <t>Pierre</t>
  </si>
  <si>
    <t>Paul</t>
  </si>
  <si>
    <t>Camille</t>
  </si>
  <si>
    <t>Alain</t>
  </si>
  <si>
    <t>Martine</t>
  </si>
  <si>
    <t>Règle : Pas plus de 3 salariés en congés le même jour</t>
  </si>
  <si>
    <t>Liste des salariés</t>
  </si>
  <si>
    <t>Jour de l'an</t>
  </si>
  <si>
    <t>Pâques</t>
  </si>
  <si>
    <t>Lundi de Pâques</t>
  </si>
  <si>
    <t>Fête du travail</t>
  </si>
  <si>
    <t>Armnistice 39/45</t>
  </si>
  <si>
    <t>Ascension</t>
  </si>
  <si>
    <t>Pentecôte</t>
  </si>
  <si>
    <t>Lundi de Pentecôte</t>
  </si>
  <si>
    <t>Fête nationale</t>
  </si>
  <si>
    <t>Assomption</t>
  </si>
  <si>
    <t>Toussaint</t>
  </si>
  <si>
    <t>Armnistice 14/18</t>
  </si>
  <si>
    <t>Noël</t>
  </si>
  <si>
    <t>DATE($A$1;1;1)</t>
  </si>
  <si>
    <t>PLANCHER(JOUR(MINUTE($A$1/38)/2+56)&amp;"/5/"&amp;$A$1;7)-34</t>
  </si>
  <si>
    <t>B2 + 1</t>
  </si>
  <si>
    <t>DATE($A$1;5;1)</t>
  </si>
  <si>
    <t>DATE($A$1;5;8)</t>
  </si>
  <si>
    <t>B2 + 39</t>
  </si>
  <si>
    <t>B2 + 49</t>
  </si>
  <si>
    <t>B2 + 50</t>
  </si>
  <si>
    <t>DATE($A$1;7;14)</t>
  </si>
  <si>
    <t>DATE($A$1;8;15)</t>
  </si>
  <si>
    <t>DATE($A$1;11;1)</t>
  </si>
  <si>
    <t>DATE($A$1;11;11)</t>
  </si>
  <si>
    <t>DATE($A$1;12;25)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</si>
  <si>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</si>
  <si>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</si>
  <si>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</si>
  <si>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</si>
  <si>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</si>
  <si>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</si>
  <si>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</si>
  <si>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</si>
  <si>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</si>
  <si>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</si>
  <si>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</si>
  <si>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Mois</t>
  </si>
  <si>
    <t>Décembre</t>
  </si>
  <si>
    <t>Nombre</t>
  </si>
  <si>
    <t>gestion présence salariés</t>
  </si>
  <si>
    <t>buanga dosi</t>
  </si>
  <si>
    <t>isla rabia</t>
  </si>
  <si>
    <t>el bellali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</si>
</sst>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Wingdings"/>
      <charset val="2"/>
    </font>
    <font>
      <b/>
      <sz val="1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theme="0" tint="-0.1499679555650502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3743705557422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auto="1"/>
      </bottom>
      <diagonal/>
    </border>
    <border>
      <left style="thick">
        <color theme="0" tint="-0.14993743705557422"/>
      </left>
      <right style="thick">
        <color theme="0" tint="-0.14993743705557422"/>
      </right>
      <top style="thin">
        <color auto="1"/>
      </top>
      <bottom style="thin">
        <color auto="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1" fillId="0" borderId="0" xfId="0" applyNumberFormat="1" applyFont="1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14" fontId="5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 applyBorder="1" applyAlignment="1">
      <alignment vertical="center"/>
    </xf>
    <xf numFmtId="0" fontId="1" fillId="0" borderId="0" xfId="0" applyFont="1" applyAlignment="1" applyProtection="1">
      <alignment horizontal="left" vertical="center" indent="1"/>
      <protection locked="0"/>
    </xf>
    <xf numFmtId="14" fontId="1" fillId="0" borderId="0" xfId="0" applyNumberFormat="1" applyFont="1" applyAlignment="1" applyProtection="1">
      <alignment horizontal="left" vertical="center" indent="1"/>
      <protection locked="0"/>
    </xf>
    <xf numFmtId="14" fontId="1" fillId="0" borderId="0" xfId="0" applyNumberFormat="1" applyFont="1" applyAlignment="1" applyProtection="1">
      <alignment horizontal="left" vertical="center" indent="2"/>
      <protection locked="0"/>
    </xf>
    <xf numFmtId="0" fontId="1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 indent="1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left" vertical="center" indent="1"/>
      <protection locked="0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14" fontId="1" fillId="0" borderId="0" xfId="0" applyNumberFormat="1" applyFont="1" applyAlignment="1">
      <alignment vertical="center" textRotation="90"/>
    </xf>
    <xf numFmtId="14" fontId="5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 textRotation="90"/>
    </xf>
    <xf numFmtId="14" fontId="10" fillId="0" borderId="0" xfId="0" applyNumberFormat="1" applyFont="1" applyAlignment="1">
      <alignment vertical="center" textRotation="90"/>
    </xf>
    <xf numFmtId="0" fontId="1" fillId="0" borderId="4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1" fillId="0" borderId="0" xfId="0" applyFont="1" applyAlignment="1">
      <alignment vertical="center"/>
    </xf>
    <xf numFmtId="14" fontId="1" fillId="0" borderId="1" xfId="0" applyNumberFormat="1" applyFont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14" fontId="1" fillId="0" borderId="10" xfId="0" applyNumberFormat="1" applyFont="1" applyBorder="1" applyAlignment="1">
      <alignment horizontal="left" vertical="center" indent="1"/>
    </xf>
    <xf numFmtId="0" fontId="0" fillId="0" borderId="0" xfId="0" applyAlignment="1">
      <alignment horizontal="left" indent="1"/>
    </xf>
    <xf numFmtId="0" fontId="8" fillId="0" borderId="0" xfId="0" applyFont="1" applyFill="1" applyBorder="1" applyAlignment="1">
      <alignment horizontal="center" vertical="center"/>
    </xf>
    <xf numFmtId="164" fontId="4" fillId="4" borderId="11" xfId="0" applyNumberFormat="1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7" borderId="11" xfId="0" applyFont="1" applyFill="1" applyBorder="1" applyAlignment="1">
      <alignment horizontal="center" vertical="center" wrapText="1"/>
    </xf>
    <xf numFmtId="14" fontId="7" fillId="8" borderId="12" xfId="0" applyNumberFormat="1" applyFont="1" applyFill="1" applyBorder="1" applyAlignment="1">
      <alignment horizontal="center" vertical="center"/>
    </xf>
    <xf numFmtId="0" fontId="9" fillId="3" borderId="0" xfId="0" applyFont="1" applyFill="1" applyAlignment="1">
      <alignment horizontal="left" indent="1"/>
    </xf>
    <xf numFmtId="14" fontId="8" fillId="0" borderId="2" xfId="0" applyNumberFormat="1" applyFont="1" applyFill="1" applyBorder="1" applyAlignment="1">
      <alignment horizontal="left" vertical="center" indent="1"/>
    </xf>
    <xf numFmtId="14" fontId="8" fillId="0" borderId="2" xfId="0" applyNumberFormat="1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right" vertical="center"/>
    </xf>
    <xf numFmtId="0" fontId="6" fillId="9" borderId="16" xfId="0" applyFont="1" applyFill="1" applyBorder="1" applyAlignment="1">
      <alignment horizontal="right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left" vertical="center" indent="1"/>
    </xf>
    <xf numFmtId="0" fontId="3" fillId="0" borderId="0" xfId="0" applyFont="1" applyBorder="1" applyAlignment="1">
      <alignment vertical="center" textRotation="90"/>
    </xf>
    <xf numFmtId="0" fontId="8" fillId="0" borderId="0" xfId="0" applyFont="1" applyFill="1" applyBorder="1" applyAlignment="1">
      <alignment vertical="center" textRotation="90"/>
    </xf>
    <xf numFmtId="0" fontId="8" fillId="0" borderId="0" xfId="0" applyFont="1" applyFill="1" applyBorder="1" applyAlignment="1">
      <alignment horizontal="left" vertical="center" textRotation="90"/>
    </xf>
    <xf numFmtId="0" fontId="3" fillId="0" borderId="0" xfId="0" applyFont="1" applyAlignment="1">
      <alignment vertical="center" textRotation="90"/>
    </xf>
    <xf numFmtId="14" fontId="3" fillId="0" borderId="0" xfId="0" applyNumberFormat="1" applyFont="1" applyAlignment="1">
      <alignment vertical="center" textRotation="90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 textRotation="90"/>
    </xf>
    <xf numFmtId="0" fontId="1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vertical="center"/>
      <protection locked="0"/>
    </xf>
    <xf numFmtId="0" fontId="8" fillId="0" borderId="1" xfId="0" applyFont="1" applyFill="1" applyBorder="1" applyAlignment="1" applyProtection="1">
      <alignment vertical="center"/>
      <protection locked="0"/>
    </xf>
    <xf numFmtId="0" fontId="15" fillId="0" borderId="0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right" vertical="center"/>
    </xf>
    <xf numFmtId="0" fontId="5" fillId="0" borderId="8" xfId="0" applyFont="1" applyBorder="1" applyAlignment="1">
      <alignment horizontal="right" vertical="center"/>
    </xf>
    <xf numFmtId="0" fontId="9" fillId="0" borderId="3" xfId="0" applyFont="1" applyBorder="1" applyAlignment="1">
      <alignment horizontal="left" vertical="center"/>
    </xf>
  </cellXfs>
  <cellStyles count="1">
    <cellStyle name="Normal" xfId="0" builtinId="0"/>
  </cellStyles>
  <dxfs count="27">
    <dxf>
      <font>
        <b/>
        <i val="0"/>
        <color rgb="FFFF3300"/>
      </font>
      <fill>
        <patternFill>
          <bgColor rgb="FFFF33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theme="4" tint="0.79998168889431442"/>
        </patternFill>
      </fill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relative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relative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/>
      </font>
    </dxf>
    <dxf>
      <font>
        <b/>
        <i val="0"/>
        <color theme="0"/>
      </font>
      <fill>
        <patternFill>
          <bgColor rgb="FF0000FF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gradientFill>
          <stop position="0">
            <color theme="0"/>
          </stop>
          <stop position="1">
            <color rgb="FFCC99FF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rgb="FFCC99FF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 tint="0.34998626667073579"/>
      </font>
      <fill>
        <patternFill patternType="none">
          <bgColor auto="1"/>
        </patternFill>
      </fill>
      <border>
        <left style="thin">
          <color theme="1" tint="0.24994659260841701"/>
        </left>
        <vertical/>
        <horizontal/>
      </border>
    </dxf>
  </dxfs>
  <tableStyles count="0" defaultTableStyle="TableStyleMedium2" defaultPivotStyle="PivotStyleLight16"/>
  <colors>
    <mruColors>
      <color rgb="FF0000FF"/>
      <color rgb="FFCC99FF"/>
      <color rgb="FFFF9900"/>
      <color rgb="FFCCCCFF"/>
      <color rgb="FFFF3300"/>
      <color rgb="FFFF6600"/>
      <color rgb="FF0033CC"/>
      <color rgb="FF3333CC"/>
      <color rgb="FFDDDDDD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D$1" max="30000" page="10" val="2021"/>
</file>

<file path=xl/ctrlProps/ctrlProp2.xml><?xml version="1.0" encoding="utf-8"?>
<formControlPr xmlns="http://schemas.microsoft.com/office/spreadsheetml/2009/9/main" objectType="Drop" dropStyle="combo" dx="22" fmlaLink="$C$1" fmlaRange="Jours_Fériés!$F$2:$F$13" noThreeD="1" sel="9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0</xdr:rowOff>
        </xdr:from>
        <xdr:to>
          <xdr:col>4</xdr:col>
          <xdr:colOff>190500</xdr:colOff>
          <xdr:row>1</xdr:row>
          <xdr:rowOff>9525</xdr:rowOff>
        </xdr:to>
        <xdr:sp macro="" textlink="">
          <xdr:nvSpPr>
            <xdr:cNvPr id="11274" name="Spinner 10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0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</xdr:rowOff>
        </xdr:from>
        <xdr:to>
          <xdr:col>2</xdr:col>
          <xdr:colOff>685800</xdr:colOff>
          <xdr:row>1</xdr:row>
          <xdr:rowOff>0</xdr:rowOff>
        </xdr:to>
        <xdr:sp macro="" textlink="">
          <xdr:nvSpPr>
            <xdr:cNvPr id="11280" name="Drop Dow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0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42</xdr:col>
      <xdr:colOff>742950</xdr:colOff>
      <xdr:row>8</xdr:row>
      <xdr:rowOff>9525</xdr:rowOff>
    </xdr:from>
    <xdr:to>
      <xdr:col>45</xdr:col>
      <xdr:colOff>552450</xdr:colOff>
      <xdr:row>8</xdr:row>
      <xdr:rowOff>247650</xdr:rowOff>
    </xdr:to>
    <xdr:sp macro="[0]!envoyerParMail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8688050" y="1400175"/>
          <a:ext cx="2095500" cy="23812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Envoyer la sélection par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2:F42" totalsRowShown="0" headerRowDxfId="16">
  <autoFilter ref="B2:F42" xr:uid="{00000000-0009-0000-0100-000005000000}"/>
  <tableColumns count="5">
    <tableColumn id="3" xr3:uid="{00000000-0010-0000-0000-000003000000}" name="Liste des salariés" dataDxfId="15"/>
    <tableColumn id="1" xr3:uid="{B411AE81-2B13-42C4-9301-665CB3B718E6}" name="Matricule" dataDxfId="14"/>
    <tableColumn id="4" xr3:uid="{00000000-0010-0000-0000-000004000000}" name="type" dataDxfId="13"/>
    <tableColumn id="5" xr3:uid="{00000000-0010-0000-0000-000005000000}" name="date début" dataDxfId="12"/>
    <tableColumn id="6" xr3:uid="{00000000-0010-0000-0000-000006000000}" name="date fin" dataDxfId="11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7FC003-E2D8-4425-ABBA-FC1C1902E4D8}" name="Tableau1" displayName="Tableau1" ref="F1:F13" totalsRowShown="0" headerRowDxfId="10" dataDxfId="9">
  <autoFilter ref="F1:F13" xr:uid="{607FC003-E2D8-4425-ABBA-FC1C1902E4D8}"/>
  <tableColumns count="1">
    <tableColumn id="1" xr3:uid="{353AC1B7-D1A7-4550-AEEE-FFB0B8F18A74}" name="Mois" dataDxfId="8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F615C1-B57B-4050-AA4D-862EC753868D}" name="Tableau2" displayName="Tableau2" ref="G1:G13" totalsRowShown="0" headerRowDxfId="7" dataDxfId="6">
  <autoFilter ref="G1:G13" xr:uid="{F3F615C1-B57B-4050-AA4D-862EC753868D}"/>
  <tableColumns count="1">
    <tableColumn id="1" xr3:uid="{09FACFCA-1540-4829-8421-E61C9A033841}" name="Nombre" dataDxfId="5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FD00D-C49B-4812-8DA7-5044A86857F2}">
  <sheetPr codeName="Feuil1">
    <tabColor rgb="FFFF6600"/>
  </sheetPr>
  <dimension ref="A1:AO64"/>
  <sheetViews>
    <sheetView tabSelected="1" zoomScale="75" zoomScaleNormal="75" workbookViewId="0">
      <selection activeCell="A6" sqref="A6:AO20"/>
    </sheetView>
  </sheetViews>
  <sheetFormatPr baseColWidth="10" defaultRowHeight="12" x14ac:dyDescent="0.25"/>
  <cols>
    <col min="1" max="1" width="21.85546875" style="9" customWidth="1"/>
    <col min="2" max="2" width="11.140625" style="14" customWidth="1"/>
    <col min="3" max="3" width="10.7109375" style="14" customWidth="1"/>
    <col min="4" max="4" width="7" style="14" customWidth="1"/>
    <col min="5" max="5" width="7" style="15" customWidth="1"/>
    <col min="6" max="42" width="5.7109375" style="4" customWidth="1"/>
    <col min="43" max="16384" width="11.42578125" style="4"/>
  </cols>
  <sheetData>
    <row r="1" spans="1:41" ht="19.5" customHeight="1" thickBot="1" x14ac:dyDescent="0.3">
      <c r="A1" s="48" t="s">
        <v>60</v>
      </c>
      <c r="B1" s="39"/>
      <c r="C1" s="14">
        <v>9</v>
      </c>
      <c r="D1" s="39">
        <v>2021</v>
      </c>
      <c r="E1" s="15">
        <v>0</v>
      </c>
    </row>
    <row r="2" spans="1:41" ht="15" customHeight="1" thickBot="1" x14ac:dyDescent="0.3">
      <c r="A2" s="49" t="s">
        <v>57</v>
      </c>
      <c r="B2" s="46">
        <f>DATE(D1,C1,1)</f>
        <v>44440</v>
      </c>
      <c r="S2" s="60"/>
    </row>
    <row r="3" spans="1:41" ht="15" customHeight="1" thickBot="1" x14ac:dyDescent="0.3">
      <c r="A3" s="49" t="s">
        <v>58</v>
      </c>
      <c r="B3" s="47">
        <f>EOMONTH(B2,0)</f>
        <v>44469</v>
      </c>
    </row>
    <row r="4" spans="1:41" ht="15" customHeight="1" thickBot="1" x14ac:dyDescent="0.3">
      <c r="A4" s="49" t="s">
        <v>59</v>
      </c>
      <c r="B4" s="47">
        <f ca="1">TODAY()</f>
        <v>44446</v>
      </c>
    </row>
    <row r="5" spans="1:41" ht="15" customHeight="1" x14ac:dyDescent="0.25"/>
    <row r="6" spans="1:41" ht="15" customHeight="1" x14ac:dyDescent="0.25"/>
    <row r="7" spans="1:41" s="58" customFormat="1" ht="51.75" hidden="1" customHeight="1" x14ac:dyDescent="0.25">
      <c r="A7" s="55"/>
      <c r="B7" s="56"/>
      <c r="C7" s="56"/>
      <c r="D7" s="56"/>
      <c r="E7" s="57"/>
      <c r="K7" s="59">
        <f>B2</f>
        <v>44440</v>
      </c>
      <c r="L7" s="59">
        <f>K7+1</f>
        <v>44441</v>
      </c>
      <c r="M7" s="59">
        <f t="shared" ref="M7:AK7" si="0">L7+1</f>
        <v>44442</v>
      </c>
      <c r="N7" s="59">
        <f t="shared" si="0"/>
        <v>44443</v>
      </c>
      <c r="O7" s="59">
        <f t="shared" si="0"/>
        <v>44444</v>
      </c>
      <c r="P7" s="59">
        <f t="shared" si="0"/>
        <v>44445</v>
      </c>
      <c r="Q7" s="59">
        <f t="shared" si="0"/>
        <v>44446</v>
      </c>
      <c r="R7" s="59">
        <f t="shared" si="0"/>
        <v>44447</v>
      </c>
      <c r="S7" s="59">
        <f t="shared" si="0"/>
        <v>44448</v>
      </c>
      <c r="T7" s="59">
        <f t="shared" si="0"/>
        <v>44449</v>
      </c>
      <c r="U7" s="59">
        <f t="shared" si="0"/>
        <v>44450</v>
      </c>
      <c r="V7" s="59">
        <f t="shared" si="0"/>
        <v>44451</v>
      </c>
      <c r="W7" s="59">
        <f t="shared" si="0"/>
        <v>44452</v>
      </c>
      <c r="X7" s="59">
        <f t="shared" si="0"/>
        <v>44453</v>
      </c>
      <c r="Y7" s="59">
        <f t="shared" si="0"/>
        <v>44454</v>
      </c>
      <c r="Z7" s="59">
        <f t="shared" si="0"/>
        <v>44455</v>
      </c>
      <c r="AA7" s="59">
        <f t="shared" si="0"/>
        <v>44456</v>
      </c>
      <c r="AB7" s="59">
        <f t="shared" si="0"/>
        <v>44457</v>
      </c>
      <c r="AC7" s="59">
        <f t="shared" si="0"/>
        <v>44458</v>
      </c>
      <c r="AD7" s="59">
        <f t="shared" si="0"/>
        <v>44459</v>
      </c>
      <c r="AE7" s="59">
        <f t="shared" si="0"/>
        <v>44460</v>
      </c>
      <c r="AF7" s="59">
        <f t="shared" si="0"/>
        <v>44461</v>
      </c>
      <c r="AG7" s="59">
        <f t="shared" si="0"/>
        <v>44462</v>
      </c>
      <c r="AH7" s="59">
        <f t="shared" si="0"/>
        <v>44463</v>
      </c>
      <c r="AI7" s="59">
        <f t="shared" si="0"/>
        <v>44464</v>
      </c>
      <c r="AJ7" s="59">
        <f t="shared" si="0"/>
        <v>44465</v>
      </c>
      <c r="AK7" s="59">
        <f t="shared" si="0"/>
        <v>44466</v>
      </c>
      <c r="AL7" s="59">
        <f>AK7+1</f>
        <v>44467</v>
      </c>
      <c r="AM7" s="59">
        <f>IF(MONTH(AL7)=MONTH(AL7+1),AL7+1,"")</f>
        <v>44468</v>
      </c>
      <c r="AN7" s="59">
        <f>IF(MONTH(AL7)=MONTH(AL7+2),AL7+2,"")</f>
        <v>44469</v>
      </c>
      <c r="AO7" s="59" t="str">
        <f>IF(MONTH(AL7)=MONTH(AL7+3),AL7+3,"")</f>
        <v/>
      </c>
    </row>
    <row r="8" spans="1:41" ht="15" customHeight="1" x14ac:dyDescent="0.25">
      <c r="A8" s="65" t="s">
        <v>114</v>
      </c>
    </row>
    <row r="9" spans="1:41" ht="20.25" customHeight="1" x14ac:dyDescent="0.25">
      <c r="K9" s="61" t="str">
        <f t="shared" ref="K9:AL9" si="1">IF(K11="L","S" &amp; WEEKNUM(K7),"")</f>
        <v/>
      </c>
      <c r="L9" s="61" t="str">
        <f t="shared" si="1"/>
        <v/>
      </c>
      <c r="M9" s="61" t="str">
        <f t="shared" si="1"/>
        <v/>
      </c>
      <c r="N9" s="61" t="str">
        <f t="shared" si="1"/>
        <v/>
      </c>
      <c r="O9" s="61" t="str">
        <f t="shared" si="1"/>
        <v>S37</v>
      </c>
      <c r="P9" s="61" t="str">
        <f t="shared" si="1"/>
        <v/>
      </c>
      <c r="Q9" s="61" t="str">
        <f t="shared" si="1"/>
        <v/>
      </c>
      <c r="R9" s="61" t="str">
        <f t="shared" si="1"/>
        <v/>
      </c>
      <c r="S9" s="61" t="str">
        <f t="shared" si="1"/>
        <v/>
      </c>
      <c r="T9" s="61" t="str">
        <f t="shared" si="1"/>
        <v/>
      </c>
      <c r="U9" s="61" t="str">
        <f t="shared" si="1"/>
        <v/>
      </c>
      <c r="V9" s="61" t="str">
        <f t="shared" si="1"/>
        <v>S38</v>
      </c>
      <c r="W9" s="61" t="str">
        <f t="shared" si="1"/>
        <v/>
      </c>
      <c r="X9" s="61" t="str">
        <f t="shared" si="1"/>
        <v/>
      </c>
      <c r="Y9" s="61" t="str">
        <f t="shared" si="1"/>
        <v/>
      </c>
      <c r="Z9" s="61" t="str">
        <f t="shared" si="1"/>
        <v/>
      </c>
      <c r="AA9" s="61" t="str">
        <f t="shared" si="1"/>
        <v/>
      </c>
      <c r="AB9" s="61" t="str">
        <f t="shared" si="1"/>
        <v/>
      </c>
      <c r="AC9" s="61" t="str">
        <f t="shared" si="1"/>
        <v>S39</v>
      </c>
      <c r="AD9" s="61" t="str">
        <f t="shared" si="1"/>
        <v/>
      </c>
      <c r="AE9" s="61" t="str">
        <f t="shared" si="1"/>
        <v/>
      </c>
      <c r="AF9" s="61" t="str">
        <f t="shared" si="1"/>
        <v/>
      </c>
      <c r="AG9" s="61" t="str">
        <f t="shared" si="1"/>
        <v/>
      </c>
      <c r="AH9" s="61" t="str">
        <f t="shared" si="1"/>
        <v/>
      </c>
      <c r="AI9" s="61" t="str">
        <f t="shared" si="1"/>
        <v/>
      </c>
      <c r="AJ9" s="61" t="str">
        <f t="shared" si="1"/>
        <v>S40</v>
      </c>
      <c r="AK9" s="61" t="str">
        <f t="shared" si="1"/>
        <v/>
      </c>
      <c r="AL9" s="61" t="str">
        <f t="shared" si="1"/>
        <v/>
      </c>
      <c r="AM9" s="61" t="str">
        <f>IFERROR(IF(AM11="L","S" &amp; WEEKNUM(AM7),""),"")</f>
        <v/>
      </c>
      <c r="AN9" s="61" t="str">
        <f t="shared" ref="AN9:AO9" si="2">IFERROR(IF(AN11="L","S" &amp; WEEKNUM(AN7),""),"")</f>
        <v/>
      </c>
      <c r="AO9" s="61" t="str">
        <f t="shared" si="2"/>
        <v/>
      </c>
    </row>
    <row r="10" spans="1:41" ht="15" customHeight="1" x14ac:dyDescent="0.25">
      <c r="K10" s="3">
        <f t="shared" ref="K10:AL10" si="3">DAY(K7)</f>
        <v>1</v>
      </c>
      <c r="L10" s="3">
        <f t="shared" si="3"/>
        <v>2</v>
      </c>
      <c r="M10" s="3">
        <f t="shared" si="3"/>
        <v>3</v>
      </c>
      <c r="N10" s="3">
        <f t="shared" si="3"/>
        <v>4</v>
      </c>
      <c r="O10" s="3">
        <f t="shared" si="3"/>
        <v>5</v>
      </c>
      <c r="P10" s="3">
        <f t="shared" si="3"/>
        <v>6</v>
      </c>
      <c r="Q10" s="3">
        <f t="shared" si="3"/>
        <v>7</v>
      </c>
      <c r="R10" s="3">
        <f t="shared" si="3"/>
        <v>8</v>
      </c>
      <c r="S10" s="3">
        <f t="shared" si="3"/>
        <v>9</v>
      </c>
      <c r="T10" s="3">
        <f t="shared" si="3"/>
        <v>10</v>
      </c>
      <c r="U10" s="3">
        <f t="shared" si="3"/>
        <v>11</v>
      </c>
      <c r="V10" s="3">
        <f t="shared" si="3"/>
        <v>12</v>
      </c>
      <c r="W10" s="3">
        <f t="shared" si="3"/>
        <v>13</v>
      </c>
      <c r="X10" s="3">
        <f t="shared" si="3"/>
        <v>14</v>
      </c>
      <c r="Y10" s="3">
        <f t="shared" si="3"/>
        <v>15</v>
      </c>
      <c r="Z10" s="3">
        <f t="shared" si="3"/>
        <v>16</v>
      </c>
      <c r="AA10" s="3">
        <f t="shared" si="3"/>
        <v>17</v>
      </c>
      <c r="AB10" s="3">
        <f t="shared" si="3"/>
        <v>18</v>
      </c>
      <c r="AC10" s="3">
        <f t="shared" si="3"/>
        <v>19</v>
      </c>
      <c r="AD10" s="3">
        <f t="shared" si="3"/>
        <v>20</v>
      </c>
      <c r="AE10" s="3">
        <f t="shared" si="3"/>
        <v>21</v>
      </c>
      <c r="AF10" s="3">
        <f t="shared" si="3"/>
        <v>22</v>
      </c>
      <c r="AG10" s="3">
        <f t="shared" si="3"/>
        <v>23</v>
      </c>
      <c r="AH10" s="3">
        <f t="shared" si="3"/>
        <v>24</v>
      </c>
      <c r="AI10" s="3">
        <f t="shared" si="3"/>
        <v>25</v>
      </c>
      <c r="AJ10" s="3">
        <f t="shared" si="3"/>
        <v>26</v>
      </c>
      <c r="AK10" s="3">
        <f t="shared" si="3"/>
        <v>27</v>
      </c>
      <c r="AL10" s="3">
        <f t="shared" si="3"/>
        <v>28</v>
      </c>
      <c r="AM10" s="3">
        <f>IFERROR(DAY(AM7),"")</f>
        <v>29</v>
      </c>
      <c r="AN10" s="3">
        <f>IFERROR(DAY(AN7),"")</f>
        <v>30</v>
      </c>
      <c r="AO10" s="3" t="str">
        <f>IFERROR(DAY(AO7),"")</f>
        <v/>
      </c>
    </row>
    <row r="11" spans="1:41" ht="12.75" customHeight="1" x14ac:dyDescent="0.25">
      <c r="A11" s="50" t="s">
        <v>53</v>
      </c>
      <c r="B11" s="51" t="s">
        <v>4</v>
      </c>
      <c r="C11" s="52" t="s">
        <v>5</v>
      </c>
      <c r="D11" s="53" t="s">
        <v>51</v>
      </c>
      <c r="E11" s="54" t="s">
        <v>52</v>
      </c>
      <c r="F11" s="40" t="s">
        <v>47</v>
      </c>
      <c r="G11" s="41" t="s">
        <v>46</v>
      </c>
      <c r="H11" s="42" t="s">
        <v>48</v>
      </c>
      <c r="I11" s="43" t="s">
        <v>49</v>
      </c>
      <c r="J11" s="44" t="s">
        <v>50</v>
      </c>
      <c r="K11" s="3" t="str">
        <f t="shared" ref="K11:AL11" si="4">CHOOSE(WEEKDAY(K7),"L","M","M","J","V","S","D")</f>
        <v>J</v>
      </c>
      <c r="L11" s="3" t="str">
        <f t="shared" si="4"/>
        <v>V</v>
      </c>
      <c r="M11" s="3" t="str">
        <f t="shared" si="4"/>
        <v>S</v>
      </c>
      <c r="N11" s="3" t="str">
        <f t="shared" si="4"/>
        <v>D</v>
      </c>
      <c r="O11" s="3" t="str">
        <f t="shared" si="4"/>
        <v>L</v>
      </c>
      <c r="P11" s="3" t="str">
        <f t="shared" si="4"/>
        <v>M</v>
      </c>
      <c r="Q11" s="3" t="str">
        <f t="shared" si="4"/>
        <v>M</v>
      </c>
      <c r="R11" s="3" t="str">
        <f t="shared" si="4"/>
        <v>J</v>
      </c>
      <c r="S11" s="3" t="str">
        <f t="shared" si="4"/>
        <v>V</v>
      </c>
      <c r="T11" s="3" t="str">
        <f t="shared" si="4"/>
        <v>S</v>
      </c>
      <c r="U11" s="3" t="str">
        <f t="shared" si="4"/>
        <v>D</v>
      </c>
      <c r="V11" s="3" t="str">
        <f t="shared" si="4"/>
        <v>L</v>
      </c>
      <c r="W11" s="3" t="str">
        <f t="shared" si="4"/>
        <v>M</v>
      </c>
      <c r="X11" s="3" t="str">
        <f t="shared" si="4"/>
        <v>M</v>
      </c>
      <c r="Y11" s="3" t="str">
        <f t="shared" si="4"/>
        <v>J</v>
      </c>
      <c r="Z11" s="3" t="str">
        <f t="shared" si="4"/>
        <v>V</v>
      </c>
      <c r="AA11" s="3" t="str">
        <f t="shared" si="4"/>
        <v>S</v>
      </c>
      <c r="AB11" s="3" t="str">
        <f t="shared" si="4"/>
        <v>D</v>
      </c>
      <c r="AC11" s="3" t="str">
        <f t="shared" si="4"/>
        <v>L</v>
      </c>
      <c r="AD11" s="3" t="str">
        <f t="shared" si="4"/>
        <v>M</v>
      </c>
      <c r="AE11" s="3" t="str">
        <f t="shared" si="4"/>
        <v>M</v>
      </c>
      <c r="AF11" s="3" t="str">
        <f t="shared" si="4"/>
        <v>J</v>
      </c>
      <c r="AG11" s="3" t="str">
        <f t="shared" si="4"/>
        <v>V</v>
      </c>
      <c r="AH11" s="3" t="str">
        <f t="shared" si="4"/>
        <v>S</v>
      </c>
      <c r="AI11" s="3" t="str">
        <f t="shared" si="4"/>
        <v>D</v>
      </c>
      <c r="AJ11" s="3" t="str">
        <f t="shared" si="4"/>
        <v>L</v>
      </c>
      <c r="AK11" s="3" t="str">
        <f t="shared" si="4"/>
        <v>M</v>
      </c>
      <c r="AL11" s="3" t="str">
        <f t="shared" si="4"/>
        <v>M</v>
      </c>
      <c r="AM11" s="3" t="str">
        <f>IFERROR(CHOOSE(WEEKDAY(AM7),"L","M","M","J","V","S","D"),"")</f>
        <v>J</v>
      </c>
      <c r="AN11" s="3" t="str">
        <f>IFERROR(CHOOSE(WEEKDAY(AN7),"L","M","M","J","V","S","D"),"")</f>
        <v>V</v>
      </c>
      <c r="AO11" s="3" t="str">
        <f>IFERROR(CHOOSE(WEEKDAY(AO7),"L","M","M","J","V","S","D"),"")</f>
        <v/>
      </c>
    </row>
    <row r="12" spans="1:41" ht="15" customHeight="1" x14ac:dyDescent="0.25">
      <c r="A12" s="63" t="s">
        <v>115</v>
      </c>
      <c r="B12" s="16">
        <v>1548</v>
      </c>
      <c r="C12" s="16"/>
      <c r="D12" s="16"/>
      <c r="E12" s="17"/>
      <c r="F12" s="62">
        <f>COUNTIF(K12:AO12,$F$11)</f>
        <v>1</v>
      </c>
      <c r="G12" s="62">
        <f>COUNTIF(K12:AO12,$G$11)</f>
        <v>0</v>
      </c>
      <c r="H12" s="62">
        <f>COUNTIF(K12:AQ12,$H$11)</f>
        <v>0</v>
      </c>
      <c r="I12" s="62">
        <f>COUNTIF(K12:AO12,$I$11)</f>
        <v>0</v>
      </c>
      <c r="J12" s="62">
        <f>COUNTIF(K12:AO12,$J$11)</f>
        <v>0</v>
      </c>
      <c r="K12" s="3" t="s">
        <v>47</v>
      </c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</row>
    <row r="13" spans="1:41" ht="15" customHeight="1" x14ac:dyDescent="0.25">
      <c r="A13" s="63" t="s">
        <v>116</v>
      </c>
      <c r="B13" s="16">
        <v>14756</v>
      </c>
      <c r="C13" s="16"/>
      <c r="D13" s="16"/>
      <c r="E13" s="17"/>
      <c r="F13" s="62">
        <f t="shared" ref="F13:F64" si="5">COUNTIF(K13:AO13,$F$11)</f>
        <v>0</v>
      </c>
      <c r="G13" s="62">
        <f t="shared" ref="G13:G64" si="6">COUNTIF(K13:AP13,$G$11)</f>
        <v>1</v>
      </c>
      <c r="H13" s="62">
        <f t="shared" ref="H13:H64" si="7">COUNTIF(K13:AQ13,$H$11)</f>
        <v>0</v>
      </c>
      <c r="I13" s="62">
        <f t="shared" ref="I13:I64" si="8">COUNTIF(K13:AO13,$I$11)</f>
        <v>0</v>
      </c>
      <c r="J13" s="62">
        <f t="shared" ref="J13:J64" si="9">COUNTIF(K13:AO13,$J$11)</f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 t="s">
        <v>46</v>
      </c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</row>
    <row r="14" spans="1:41" ht="15" customHeight="1" x14ac:dyDescent="0.25">
      <c r="A14" s="63" t="s">
        <v>117</v>
      </c>
      <c r="B14" s="16">
        <v>1200</v>
      </c>
      <c r="C14" s="16"/>
      <c r="D14" s="16"/>
      <c r="E14" s="17"/>
      <c r="F14" s="62">
        <f t="shared" si="5"/>
        <v>0</v>
      </c>
      <c r="G14" s="62">
        <f t="shared" si="6"/>
        <v>0</v>
      </c>
      <c r="H14" s="62">
        <f t="shared" si="7"/>
        <v>1</v>
      </c>
      <c r="I14" s="62">
        <f t="shared" si="8"/>
        <v>0</v>
      </c>
      <c r="J14" s="62">
        <f t="shared" si="9"/>
        <v>0</v>
      </c>
      <c r="K14" s="3"/>
      <c r="L14" s="3"/>
      <c r="M14" s="3"/>
      <c r="N14" s="3"/>
      <c r="O14" s="3"/>
      <c r="P14" s="3" t="s">
        <v>48</v>
      </c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</row>
    <row r="15" spans="1:41" ht="15" customHeight="1" x14ac:dyDescent="0.25">
      <c r="A15" s="63"/>
      <c r="B15" s="16"/>
      <c r="C15" s="16"/>
      <c r="D15" s="16"/>
      <c r="E15" s="17"/>
      <c r="F15" s="62">
        <f t="shared" si="5"/>
        <v>0</v>
      </c>
      <c r="G15" s="62">
        <f t="shared" si="6"/>
        <v>0</v>
      </c>
      <c r="H15" s="62">
        <f t="shared" si="7"/>
        <v>0</v>
      </c>
      <c r="I15" s="62">
        <f t="shared" si="8"/>
        <v>0</v>
      </c>
      <c r="J15" s="62">
        <f t="shared" si="9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</row>
    <row r="16" spans="1:41" ht="15" customHeight="1" x14ac:dyDescent="0.25">
      <c r="A16" s="63"/>
      <c r="B16" s="16"/>
      <c r="C16" s="16"/>
      <c r="D16" s="16"/>
      <c r="E16" s="17"/>
      <c r="F16" s="62">
        <f t="shared" si="5"/>
        <v>0</v>
      </c>
      <c r="G16" s="62">
        <f t="shared" si="6"/>
        <v>0</v>
      </c>
      <c r="H16" s="62">
        <f t="shared" si="7"/>
        <v>0</v>
      </c>
      <c r="I16" s="62">
        <f t="shared" si="8"/>
        <v>0</v>
      </c>
      <c r="J16" s="62">
        <f t="shared" si="9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</row>
    <row r="17" spans="1:41" ht="15" customHeight="1" x14ac:dyDescent="0.25">
      <c r="A17" s="63"/>
      <c r="B17" s="64"/>
      <c r="C17" s="64"/>
      <c r="D17" s="64"/>
      <c r="E17" s="17"/>
      <c r="F17" s="62">
        <f t="shared" si="5"/>
        <v>0</v>
      </c>
      <c r="G17" s="62">
        <f t="shared" si="6"/>
        <v>0</v>
      </c>
      <c r="H17" s="62">
        <f t="shared" si="7"/>
        <v>0</v>
      </c>
      <c r="I17" s="62">
        <f t="shared" si="8"/>
        <v>0</v>
      </c>
      <c r="J17" s="62">
        <f t="shared" si="9"/>
        <v>0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</row>
    <row r="18" spans="1:41" ht="15" customHeight="1" x14ac:dyDescent="0.25">
      <c r="A18" s="63"/>
      <c r="B18" s="64"/>
      <c r="C18" s="64"/>
      <c r="D18" s="64"/>
      <c r="E18" s="17"/>
      <c r="F18" s="62">
        <f t="shared" si="5"/>
        <v>0</v>
      </c>
      <c r="G18" s="62">
        <f t="shared" si="6"/>
        <v>0</v>
      </c>
      <c r="H18" s="62">
        <f t="shared" si="7"/>
        <v>0</v>
      </c>
      <c r="I18" s="62">
        <f t="shared" si="8"/>
        <v>0</v>
      </c>
      <c r="J18" s="62">
        <f t="shared" si="9"/>
        <v>0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</row>
    <row r="19" spans="1:41" ht="15" customHeight="1" x14ac:dyDescent="0.25">
      <c r="A19" s="63"/>
      <c r="B19" s="64"/>
      <c r="C19" s="64"/>
      <c r="D19" s="64"/>
      <c r="E19" s="17"/>
      <c r="F19" s="62">
        <f t="shared" si="5"/>
        <v>0</v>
      </c>
      <c r="G19" s="62">
        <f t="shared" si="6"/>
        <v>0</v>
      </c>
      <c r="H19" s="62">
        <f t="shared" si="7"/>
        <v>0</v>
      </c>
      <c r="I19" s="62">
        <f t="shared" si="8"/>
        <v>0</v>
      </c>
      <c r="J19" s="62">
        <f t="shared" si="9"/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</row>
    <row r="20" spans="1:41" ht="15" customHeight="1" x14ac:dyDescent="0.25">
      <c r="A20" s="63"/>
      <c r="B20" s="64"/>
      <c r="C20" s="64"/>
      <c r="D20" s="64"/>
      <c r="E20" s="17"/>
      <c r="F20" s="62">
        <f t="shared" si="5"/>
        <v>0</v>
      </c>
      <c r="G20" s="62">
        <f t="shared" si="6"/>
        <v>0</v>
      </c>
      <c r="H20" s="62">
        <f t="shared" si="7"/>
        <v>0</v>
      </c>
      <c r="I20" s="62">
        <f t="shared" si="8"/>
        <v>0</v>
      </c>
      <c r="J20" s="62">
        <f t="shared" si="9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</row>
    <row r="21" spans="1:41" ht="15" customHeight="1" x14ac:dyDescent="0.25">
      <c r="A21" s="63"/>
      <c r="B21" s="64"/>
      <c r="C21" s="64"/>
      <c r="D21" s="64"/>
      <c r="E21" s="17"/>
      <c r="F21" s="62">
        <f t="shared" si="5"/>
        <v>0</v>
      </c>
      <c r="G21" s="62">
        <f t="shared" si="6"/>
        <v>0</v>
      </c>
      <c r="H21" s="62">
        <f t="shared" si="7"/>
        <v>0</v>
      </c>
      <c r="I21" s="62">
        <f t="shared" si="8"/>
        <v>0</v>
      </c>
      <c r="J21" s="62">
        <f t="shared" si="9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</row>
    <row r="22" spans="1:41" ht="15" customHeight="1" x14ac:dyDescent="0.25">
      <c r="A22" s="63"/>
      <c r="B22" s="64"/>
      <c r="C22" s="64"/>
      <c r="D22" s="64"/>
      <c r="E22" s="17"/>
      <c r="F22" s="62">
        <f t="shared" si="5"/>
        <v>0</v>
      </c>
      <c r="G22" s="62">
        <f t="shared" si="6"/>
        <v>0</v>
      </c>
      <c r="H22" s="62">
        <f t="shared" si="7"/>
        <v>0</v>
      </c>
      <c r="I22" s="62">
        <f t="shared" si="8"/>
        <v>0</v>
      </c>
      <c r="J22" s="62">
        <f t="shared" si="9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</row>
    <row r="23" spans="1:41" ht="15" customHeight="1" x14ac:dyDescent="0.25">
      <c r="A23" s="63"/>
      <c r="B23" s="64"/>
      <c r="C23" s="64"/>
      <c r="D23" s="64"/>
      <c r="E23" s="17"/>
      <c r="F23" s="62">
        <f t="shared" si="5"/>
        <v>0</v>
      </c>
      <c r="G23" s="62">
        <f t="shared" si="6"/>
        <v>0</v>
      </c>
      <c r="H23" s="62">
        <f t="shared" si="7"/>
        <v>0</v>
      </c>
      <c r="I23" s="62">
        <f t="shared" si="8"/>
        <v>0</v>
      </c>
      <c r="J23" s="62">
        <f t="shared" si="9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</row>
    <row r="24" spans="1:41" ht="15" customHeight="1" x14ac:dyDescent="0.25">
      <c r="A24" s="63"/>
      <c r="B24" s="64"/>
      <c r="C24" s="64"/>
      <c r="D24" s="64"/>
      <c r="E24" s="17"/>
      <c r="F24" s="62">
        <f t="shared" si="5"/>
        <v>0</v>
      </c>
      <c r="G24" s="62">
        <f t="shared" si="6"/>
        <v>0</v>
      </c>
      <c r="H24" s="62">
        <f t="shared" si="7"/>
        <v>0</v>
      </c>
      <c r="I24" s="62">
        <f t="shared" si="8"/>
        <v>0</v>
      </c>
      <c r="J24" s="62">
        <f t="shared" si="9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</row>
    <row r="25" spans="1:41" ht="15" customHeight="1" x14ac:dyDescent="0.25">
      <c r="A25" s="63"/>
      <c r="B25" s="64"/>
      <c r="C25" s="64"/>
      <c r="D25" s="64"/>
      <c r="E25" s="17"/>
      <c r="F25" s="62">
        <f t="shared" si="5"/>
        <v>0</v>
      </c>
      <c r="G25" s="62">
        <f t="shared" si="6"/>
        <v>0</v>
      </c>
      <c r="H25" s="62">
        <f t="shared" si="7"/>
        <v>0</v>
      </c>
      <c r="I25" s="62">
        <f t="shared" si="8"/>
        <v>0</v>
      </c>
      <c r="J25" s="62">
        <f t="shared" si="9"/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</row>
    <row r="26" spans="1:41" ht="15" customHeight="1" x14ac:dyDescent="0.25">
      <c r="A26" s="63"/>
      <c r="B26" s="64"/>
      <c r="C26" s="64"/>
      <c r="D26" s="64"/>
      <c r="E26" s="17"/>
      <c r="F26" s="62">
        <f t="shared" si="5"/>
        <v>0</v>
      </c>
      <c r="G26" s="62">
        <f t="shared" si="6"/>
        <v>0</v>
      </c>
      <c r="H26" s="62">
        <f t="shared" si="7"/>
        <v>0</v>
      </c>
      <c r="I26" s="62">
        <f t="shared" si="8"/>
        <v>0</v>
      </c>
      <c r="J26" s="62">
        <f t="shared" si="9"/>
        <v>0</v>
      </c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</row>
    <row r="27" spans="1:41" ht="15" customHeight="1" x14ac:dyDescent="0.25">
      <c r="A27" s="63"/>
      <c r="B27" s="64"/>
      <c r="C27" s="64"/>
      <c r="D27" s="64"/>
      <c r="E27" s="17"/>
      <c r="F27" s="62">
        <f t="shared" si="5"/>
        <v>0</v>
      </c>
      <c r="G27" s="62">
        <f t="shared" si="6"/>
        <v>0</v>
      </c>
      <c r="H27" s="62">
        <f t="shared" si="7"/>
        <v>0</v>
      </c>
      <c r="I27" s="62">
        <f t="shared" si="8"/>
        <v>0</v>
      </c>
      <c r="J27" s="62">
        <f t="shared" si="9"/>
        <v>0</v>
      </c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</row>
    <row r="28" spans="1:41" ht="15" customHeight="1" x14ac:dyDescent="0.25">
      <c r="A28" s="63"/>
      <c r="B28" s="64"/>
      <c r="C28" s="64"/>
      <c r="D28" s="64"/>
      <c r="E28" s="17"/>
      <c r="F28" s="62">
        <f t="shared" si="5"/>
        <v>0</v>
      </c>
      <c r="G28" s="62">
        <f t="shared" si="6"/>
        <v>0</v>
      </c>
      <c r="H28" s="62">
        <f t="shared" si="7"/>
        <v>0</v>
      </c>
      <c r="I28" s="62">
        <f t="shared" si="8"/>
        <v>0</v>
      </c>
      <c r="J28" s="62">
        <f t="shared" si="9"/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</row>
    <row r="29" spans="1:41" ht="15" customHeight="1" x14ac:dyDescent="0.25">
      <c r="A29" s="63"/>
      <c r="B29" s="64"/>
      <c r="C29" s="64"/>
      <c r="D29" s="64"/>
      <c r="E29" s="17"/>
      <c r="F29" s="62">
        <f t="shared" si="5"/>
        <v>0</v>
      </c>
      <c r="G29" s="62">
        <f t="shared" si="6"/>
        <v>0</v>
      </c>
      <c r="H29" s="62">
        <f t="shared" si="7"/>
        <v>0</v>
      </c>
      <c r="I29" s="62">
        <f t="shared" si="8"/>
        <v>0</v>
      </c>
      <c r="J29" s="62">
        <f t="shared" si="9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</row>
    <row r="30" spans="1:41" ht="15" customHeight="1" x14ac:dyDescent="0.25">
      <c r="A30" s="63"/>
      <c r="B30" s="64"/>
      <c r="C30" s="64"/>
      <c r="D30" s="64"/>
      <c r="E30" s="17"/>
      <c r="F30" s="62">
        <f t="shared" si="5"/>
        <v>0</v>
      </c>
      <c r="G30" s="62">
        <f t="shared" si="6"/>
        <v>0</v>
      </c>
      <c r="H30" s="62">
        <f t="shared" si="7"/>
        <v>0</v>
      </c>
      <c r="I30" s="62">
        <f t="shared" si="8"/>
        <v>0</v>
      </c>
      <c r="J30" s="62">
        <f t="shared" si="9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</row>
    <row r="31" spans="1:41" ht="15" customHeight="1" x14ac:dyDescent="0.25">
      <c r="A31" s="63"/>
      <c r="B31" s="64"/>
      <c r="C31" s="64"/>
      <c r="D31" s="64"/>
      <c r="E31" s="17"/>
      <c r="F31" s="62">
        <f t="shared" si="5"/>
        <v>0</v>
      </c>
      <c r="G31" s="62">
        <f t="shared" si="6"/>
        <v>0</v>
      </c>
      <c r="H31" s="62">
        <f t="shared" si="7"/>
        <v>0</v>
      </c>
      <c r="I31" s="62">
        <f t="shared" si="8"/>
        <v>0</v>
      </c>
      <c r="J31" s="62">
        <f t="shared" si="9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</row>
    <row r="32" spans="1:41" ht="15" customHeight="1" x14ac:dyDescent="0.25">
      <c r="A32" s="63"/>
      <c r="B32" s="64"/>
      <c r="C32" s="64"/>
      <c r="D32" s="64"/>
      <c r="E32" s="17"/>
      <c r="F32" s="62">
        <f t="shared" si="5"/>
        <v>0</v>
      </c>
      <c r="G32" s="62">
        <f t="shared" si="6"/>
        <v>0</v>
      </c>
      <c r="H32" s="62">
        <f t="shared" si="7"/>
        <v>0</v>
      </c>
      <c r="I32" s="62">
        <f t="shared" si="8"/>
        <v>0</v>
      </c>
      <c r="J32" s="62">
        <f t="shared" si="9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</row>
    <row r="33" spans="1:41" ht="15" customHeight="1" x14ac:dyDescent="0.25">
      <c r="A33" s="63"/>
      <c r="B33" s="64"/>
      <c r="C33" s="64"/>
      <c r="D33" s="64"/>
      <c r="E33" s="17"/>
      <c r="F33" s="62">
        <f t="shared" si="5"/>
        <v>0</v>
      </c>
      <c r="G33" s="62">
        <f t="shared" si="6"/>
        <v>0</v>
      </c>
      <c r="H33" s="62">
        <f t="shared" si="7"/>
        <v>0</v>
      </c>
      <c r="I33" s="62">
        <f t="shared" si="8"/>
        <v>0</v>
      </c>
      <c r="J33" s="62">
        <f>COUNTIF(K33:AO33,$J$11)</f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</row>
    <row r="34" spans="1:41" ht="15" customHeight="1" x14ac:dyDescent="0.25">
      <c r="A34" s="63"/>
      <c r="B34" s="64"/>
      <c r="C34" s="64"/>
      <c r="D34" s="64"/>
      <c r="E34" s="17"/>
      <c r="F34" s="62">
        <f t="shared" si="5"/>
        <v>0</v>
      </c>
      <c r="G34" s="62">
        <f t="shared" si="6"/>
        <v>0</v>
      </c>
      <c r="H34" s="62">
        <f t="shared" si="7"/>
        <v>0</v>
      </c>
      <c r="I34" s="62">
        <f t="shared" si="8"/>
        <v>0</v>
      </c>
      <c r="J34" s="62">
        <f t="shared" si="9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</row>
    <row r="35" spans="1:41" ht="15" customHeight="1" x14ac:dyDescent="0.25">
      <c r="A35" s="63"/>
      <c r="B35" s="64"/>
      <c r="C35" s="64"/>
      <c r="D35" s="64"/>
      <c r="E35" s="17"/>
      <c r="F35" s="62">
        <f t="shared" si="5"/>
        <v>0</v>
      </c>
      <c r="G35" s="62">
        <f t="shared" si="6"/>
        <v>0</v>
      </c>
      <c r="H35" s="62">
        <f t="shared" si="7"/>
        <v>0</v>
      </c>
      <c r="I35" s="62">
        <f t="shared" si="8"/>
        <v>0</v>
      </c>
      <c r="J35" s="62">
        <f t="shared" si="9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</row>
    <row r="36" spans="1:41" ht="15" customHeight="1" x14ac:dyDescent="0.25">
      <c r="A36" s="63"/>
      <c r="B36" s="64"/>
      <c r="C36" s="64"/>
      <c r="D36" s="64"/>
      <c r="E36" s="17"/>
      <c r="F36" s="62">
        <f t="shared" si="5"/>
        <v>0</v>
      </c>
      <c r="G36" s="62">
        <f t="shared" si="6"/>
        <v>0</v>
      </c>
      <c r="H36" s="62">
        <f t="shared" si="7"/>
        <v>0</v>
      </c>
      <c r="I36" s="62">
        <f t="shared" si="8"/>
        <v>0</v>
      </c>
      <c r="J36" s="62">
        <f t="shared" si="9"/>
        <v>0</v>
      </c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</row>
    <row r="37" spans="1:41" ht="15" customHeight="1" x14ac:dyDescent="0.25">
      <c r="A37" s="63"/>
      <c r="B37" s="64"/>
      <c r="C37" s="64"/>
      <c r="D37" s="64"/>
      <c r="E37" s="17"/>
      <c r="F37" s="62">
        <f t="shared" si="5"/>
        <v>0</v>
      </c>
      <c r="G37" s="62">
        <f t="shared" si="6"/>
        <v>0</v>
      </c>
      <c r="H37" s="62">
        <f t="shared" si="7"/>
        <v>0</v>
      </c>
      <c r="I37" s="62">
        <f t="shared" si="8"/>
        <v>0</v>
      </c>
      <c r="J37" s="62">
        <f t="shared" si="9"/>
        <v>0</v>
      </c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</row>
    <row r="38" spans="1:41" ht="15" customHeight="1" x14ac:dyDescent="0.25">
      <c r="A38" s="63"/>
      <c r="B38" s="64"/>
      <c r="C38" s="64"/>
      <c r="D38" s="64"/>
      <c r="E38" s="17"/>
      <c r="F38" s="62">
        <f t="shared" si="5"/>
        <v>0</v>
      </c>
      <c r="G38" s="62">
        <f t="shared" si="6"/>
        <v>0</v>
      </c>
      <c r="H38" s="62">
        <f t="shared" si="7"/>
        <v>0</v>
      </c>
      <c r="I38" s="62">
        <f t="shared" si="8"/>
        <v>0</v>
      </c>
      <c r="J38" s="62">
        <f t="shared" si="9"/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</row>
    <row r="39" spans="1:41" ht="15" customHeight="1" x14ac:dyDescent="0.25">
      <c r="A39" s="63"/>
      <c r="B39" s="64"/>
      <c r="C39" s="64"/>
      <c r="D39" s="64"/>
      <c r="E39" s="17"/>
      <c r="F39" s="62">
        <f t="shared" si="5"/>
        <v>0</v>
      </c>
      <c r="G39" s="62">
        <f t="shared" si="6"/>
        <v>0</v>
      </c>
      <c r="H39" s="62">
        <f t="shared" si="7"/>
        <v>0</v>
      </c>
      <c r="I39" s="62">
        <f t="shared" si="8"/>
        <v>0</v>
      </c>
      <c r="J39" s="62">
        <f t="shared" si="9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</row>
    <row r="40" spans="1:41" ht="15" customHeight="1" x14ac:dyDescent="0.25">
      <c r="A40" s="63"/>
      <c r="B40" s="64"/>
      <c r="C40" s="64"/>
      <c r="D40" s="64"/>
      <c r="E40" s="17"/>
      <c r="F40" s="62">
        <f t="shared" si="5"/>
        <v>0</v>
      </c>
      <c r="G40" s="62">
        <f t="shared" si="6"/>
        <v>0</v>
      </c>
      <c r="H40" s="62">
        <f t="shared" si="7"/>
        <v>0</v>
      </c>
      <c r="I40" s="62">
        <f t="shared" si="8"/>
        <v>0</v>
      </c>
      <c r="J40" s="62">
        <f t="shared" si="9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</row>
    <row r="41" spans="1:41" ht="15" customHeight="1" x14ac:dyDescent="0.25">
      <c r="A41" s="63"/>
      <c r="B41" s="64"/>
      <c r="C41" s="64"/>
      <c r="D41" s="64"/>
      <c r="E41" s="17"/>
      <c r="F41" s="62">
        <f t="shared" si="5"/>
        <v>0</v>
      </c>
      <c r="G41" s="62">
        <f t="shared" si="6"/>
        <v>0</v>
      </c>
      <c r="H41" s="62">
        <f t="shared" si="7"/>
        <v>0</v>
      </c>
      <c r="I41" s="62">
        <f t="shared" si="8"/>
        <v>0</v>
      </c>
      <c r="J41" s="62">
        <f t="shared" si="9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</row>
    <row r="42" spans="1:41" ht="15" customHeight="1" x14ac:dyDescent="0.25">
      <c r="A42" s="63"/>
      <c r="B42" s="64"/>
      <c r="C42" s="64"/>
      <c r="D42" s="64"/>
      <c r="E42" s="17"/>
      <c r="F42" s="62">
        <f t="shared" si="5"/>
        <v>0</v>
      </c>
      <c r="G42" s="62">
        <f t="shared" si="6"/>
        <v>0</v>
      </c>
      <c r="H42" s="62">
        <f t="shared" si="7"/>
        <v>0</v>
      </c>
      <c r="I42" s="62">
        <f t="shared" si="8"/>
        <v>0</v>
      </c>
      <c r="J42" s="62">
        <f t="shared" si="9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</row>
    <row r="43" spans="1:41" ht="15" customHeight="1" x14ac:dyDescent="0.25">
      <c r="A43" s="63"/>
      <c r="B43" s="64"/>
      <c r="C43" s="64"/>
      <c r="D43" s="64"/>
      <c r="E43" s="17"/>
      <c r="F43" s="62">
        <f t="shared" si="5"/>
        <v>0</v>
      </c>
      <c r="G43" s="62">
        <f t="shared" si="6"/>
        <v>0</v>
      </c>
      <c r="H43" s="62">
        <f t="shared" si="7"/>
        <v>0</v>
      </c>
      <c r="I43" s="62">
        <f t="shared" si="8"/>
        <v>0</v>
      </c>
      <c r="J43" s="62">
        <f t="shared" si="9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</row>
    <row r="44" spans="1:41" ht="15" customHeight="1" x14ac:dyDescent="0.25">
      <c r="A44" s="63"/>
      <c r="B44" s="64"/>
      <c r="C44" s="64"/>
      <c r="D44" s="64"/>
      <c r="E44" s="17"/>
      <c r="F44" s="62">
        <f t="shared" si="5"/>
        <v>0</v>
      </c>
      <c r="G44" s="62">
        <f t="shared" si="6"/>
        <v>0</v>
      </c>
      <c r="H44" s="62">
        <f t="shared" si="7"/>
        <v>0</v>
      </c>
      <c r="I44" s="62">
        <f t="shared" si="8"/>
        <v>0</v>
      </c>
      <c r="J44" s="62">
        <f t="shared" si="9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</row>
    <row r="45" spans="1:41" ht="15" customHeight="1" x14ac:dyDescent="0.25">
      <c r="A45" s="63"/>
      <c r="B45" s="64"/>
      <c r="C45" s="64"/>
      <c r="D45" s="64"/>
      <c r="E45" s="17"/>
      <c r="F45" s="62">
        <f t="shared" si="5"/>
        <v>0</v>
      </c>
      <c r="G45" s="62">
        <f t="shared" si="6"/>
        <v>0</v>
      </c>
      <c r="H45" s="62">
        <f t="shared" si="7"/>
        <v>0</v>
      </c>
      <c r="I45" s="62">
        <f t="shared" si="8"/>
        <v>0</v>
      </c>
      <c r="J45" s="62">
        <f t="shared" si="9"/>
        <v>0</v>
      </c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</row>
    <row r="46" spans="1:41" ht="15" customHeight="1" x14ac:dyDescent="0.25">
      <c r="A46" s="63"/>
      <c r="B46" s="64"/>
      <c r="C46" s="64"/>
      <c r="D46" s="64"/>
      <c r="E46" s="17"/>
      <c r="F46" s="62">
        <f t="shared" si="5"/>
        <v>0</v>
      </c>
      <c r="G46" s="62">
        <f t="shared" si="6"/>
        <v>0</v>
      </c>
      <c r="H46" s="62">
        <f t="shared" si="7"/>
        <v>0</v>
      </c>
      <c r="I46" s="62">
        <f t="shared" si="8"/>
        <v>0</v>
      </c>
      <c r="J46" s="62">
        <f t="shared" si="9"/>
        <v>0</v>
      </c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</row>
    <row r="47" spans="1:41" ht="15" customHeight="1" x14ac:dyDescent="0.25">
      <c r="A47" s="63"/>
      <c r="B47" s="64"/>
      <c r="C47" s="64"/>
      <c r="D47" s="64"/>
      <c r="E47" s="17"/>
      <c r="F47" s="62">
        <f t="shared" si="5"/>
        <v>0</v>
      </c>
      <c r="G47" s="62">
        <f t="shared" si="6"/>
        <v>0</v>
      </c>
      <c r="H47" s="62">
        <f t="shared" si="7"/>
        <v>0</v>
      </c>
      <c r="I47" s="62">
        <f t="shared" si="8"/>
        <v>0</v>
      </c>
      <c r="J47" s="62">
        <f t="shared" si="9"/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</row>
    <row r="48" spans="1:41" ht="15" customHeight="1" x14ac:dyDescent="0.25">
      <c r="A48" s="63"/>
      <c r="B48" s="64"/>
      <c r="C48" s="64"/>
      <c r="D48" s="64"/>
      <c r="E48" s="17"/>
      <c r="F48" s="62">
        <f t="shared" si="5"/>
        <v>0</v>
      </c>
      <c r="G48" s="62">
        <f t="shared" si="6"/>
        <v>0</v>
      </c>
      <c r="H48" s="62">
        <f t="shared" si="7"/>
        <v>0</v>
      </c>
      <c r="I48" s="62">
        <f t="shared" si="8"/>
        <v>0</v>
      </c>
      <c r="J48" s="62">
        <f t="shared" si="9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</row>
    <row r="49" spans="1:41" ht="15" customHeight="1" x14ac:dyDescent="0.25">
      <c r="A49" s="63"/>
      <c r="B49" s="64"/>
      <c r="C49" s="64"/>
      <c r="D49" s="64"/>
      <c r="E49" s="17"/>
      <c r="F49" s="62">
        <f t="shared" si="5"/>
        <v>0</v>
      </c>
      <c r="G49" s="62">
        <f t="shared" si="6"/>
        <v>0</v>
      </c>
      <c r="H49" s="62">
        <f t="shared" si="7"/>
        <v>0</v>
      </c>
      <c r="I49" s="62">
        <f t="shared" si="8"/>
        <v>0</v>
      </c>
      <c r="J49" s="62">
        <f t="shared" si="9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</row>
    <row r="50" spans="1:41" ht="15" customHeight="1" x14ac:dyDescent="0.25">
      <c r="A50" s="63"/>
      <c r="B50" s="64"/>
      <c r="C50" s="64"/>
      <c r="D50" s="64"/>
      <c r="E50" s="17"/>
      <c r="F50" s="62">
        <f t="shared" si="5"/>
        <v>0</v>
      </c>
      <c r="G50" s="62">
        <f t="shared" si="6"/>
        <v>0</v>
      </c>
      <c r="H50" s="62">
        <f t="shared" si="7"/>
        <v>0</v>
      </c>
      <c r="I50" s="62">
        <f t="shared" si="8"/>
        <v>0</v>
      </c>
      <c r="J50" s="62">
        <f t="shared" si="9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</row>
    <row r="51" spans="1:41" ht="15" customHeight="1" x14ac:dyDescent="0.25">
      <c r="A51" s="63"/>
      <c r="B51" s="64"/>
      <c r="C51" s="64"/>
      <c r="D51" s="64"/>
      <c r="E51" s="17"/>
      <c r="F51" s="62">
        <f t="shared" si="5"/>
        <v>0</v>
      </c>
      <c r="G51" s="62">
        <f t="shared" si="6"/>
        <v>0</v>
      </c>
      <c r="H51" s="62">
        <f t="shared" si="7"/>
        <v>0</v>
      </c>
      <c r="I51" s="62">
        <f t="shared" si="8"/>
        <v>0</v>
      </c>
      <c r="J51" s="62">
        <f t="shared" si="9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</row>
    <row r="52" spans="1:41" ht="15" customHeight="1" x14ac:dyDescent="0.25">
      <c r="A52" s="63"/>
      <c r="B52" s="64"/>
      <c r="C52" s="64"/>
      <c r="D52" s="64"/>
      <c r="E52" s="17"/>
      <c r="F52" s="62">
        <f t="shared" si="5"/>
        <v>0</v>
      </c>
      <c r="G52" s="62">
        <f t="shared" si="6"/>
        <v>0</v>
      </c>
      <c r="H52" s="62">
        <f t="shared" si="7"/>
        <v>0</v>
      </c>
      <c r="I52" s="62">
        <f t="shared" si="8"/>
        <v>0</v>
      </c>
      <c r="J52" s="62">
        <f>COUNTIF(K52:AO52,$J$11)</f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</row>
    <row r="53" spans="1:41" ht="15" customHeight="1" x14ac:dyDescent="0.25">
      <c r="A53" s="63"/>
      <c r="B53" s="64"/>
      <c r="C53" s="64"/>
      <c r="D53" s="64"/>
      <c r="E53" s="17"/>
      <c r="F53" s="62">
        <f t="shared" si="5"/>
        <v>0</v>
      </c>
      <c r="G53" s="62">
        <f t="shared" si="6"/>
        <v>0</v>
      </c>
      <c r="H53" s="62">
        <f t="shared" si="7"/>
        <v>0</v>
      </c>
      <c r="I53" s="62">
        <f>COUNTIF(K53:AO53,$I$11)</f>
        <v>0</v>
      </c>
      <c r="J53" s="62">
        <f t="shared" si="9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</row>
    <row r="54" spans="1:41" ht="15" customHeight="1" x14ac:dyDescent="0.25">
      <c r="A54" s="63"/>
      <c r="B54" s="64"/>
      <c r="C54" s="64"/>
      <c r="D54" s="64"/>
      <c r="E54" s="17"/>
      <c r="F54" s="62">
        <f t="shared" si="5"/>
        <v>0</v>
      </c>
      <c r="G54" s="62">
        <f t="shared" si="6"/>
        <v>0</v>
      </c>
      <c r="H54" s="62">
        <f t="shared" si="7"/>
        <v>0</v>
      </c>
      <c r="I54" s="62">
        <f t="shared" si="8"/>
        <v>0</v>
      </c>
      <c r="J54" s="62">
        <f t="shared" si="9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</row>
    <row r="55" spans="1:41" ht="15" customHeight="1" x14ac:dyDescent="0.25">
      <c r="A55" s="63"/>
      <c r="B55" s="64"/>
      <c r="C55" s="64"/>
      <c r="D55" s="64"/>
      <c r="E55" s="17"/>
      <c r="F55" s="62">
        <f t="shared" si="5"/>
        <v>0</v>
      </c>
      <c r="G55" s="62">
        <f t="shared" si="6"/>
        <v>0</v>
      </c>
      <c r="H55" s="62">
        <f t="shared" si="7"/>
        <v>0</v>
      </c>
      <c r="I55" s="62">
        <f t="shared" si="8"/>
        <v>0</v>
      </c>
      <c r="J55" s="62">
        <f t="shared" si="9"/>
        <v>0</v>
      </c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</row>
    <row r="56" spans="1:41" ht="15" customHeight="1" x14ac:dyDescent="0.25">
      <c r="A56" s="63"/>
      <c r="B56" s="64"/>
      <c r="C56" s="64"/>
      <c r="D56" s="64"/>
      <c r="E56" s="17"/>
      <c r="F56" s="62">
        <f t="shared" si="5"/>
        <v>0</v>
      </c>
      <c r="G56" s="62">
        <f>COUNTIF(K56:AP56,$G$11)</f>
        <v>0</v>
      </c>
      <c r="H56" s="62">
        <f t="shared" si="7"/>
        <v>0</v>
      </c>
      <c r="I56" s="62">
        <f t="shared" si="8"/>
        <v>0</v>
      </c>
      <c r="J56" s="62">
        <f t="shared" si="9"/>
        <v>0</v>
      </c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</row>
    <row r="57" spans="1:41" ht="15" customHeight="1" x14ac:dyDescent="0.25">
      <c r="A57" s="63"/>
      <c r="B57" s="64"/>
      <c r="C57" s="64"/>
      <c r="D57" s="64"/>
      <c r="E57" s="17"/>
      <c r="F57" s="62">
        <f>COUNTIF(K57:AO57,$F$11)</f>
        <v>0</v>
      </c>
      <c r="G57" s="62">
        <f t="shared" si="6"/>
        <v>0</v>
      </c>
      <c r="H57" s="62">
        <f t="shared" si="7"/>
        <v>0</v>
      </c>
      <c r="I57" s="62">
        <f t="shared" si="8"/>
        <v>0</v>
      </c>
      <c r="J57" s="62">
        <f t="shared" si="9"/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</row>
    <row r="58" spans="1:41" ht="15" customHeight="1" x14ac:dyDescent="0.25">
      <c r="A58" s="63"/>
      <c r="B58" s="64"/>
      <c r="C58" s="64"/>
      <c r="D58" s="64"/>
      <c r="E58" s="17"/>
      <c r="F58" s="62">
        <f t="shared" si="5"/>
        <v>0</v>
      </c>
      <c r="G58" s="62">
        <f t="shared" si="6"/>
        <v>0</v>
      </c>
      <c r="H58" s="62">
        <f t="shared" si="7"/>
        <v>0</v>
      </c>
      <c r="I58" s="62">
        <f t="shared" si="8"/>
        <v>0</v>
      </c>
      <c r="J58" s="62">
        <f t="shared" si="9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</row>
    <row r="59" spans="1:41" ht="15" customHeight="1" x14ac:dyDescent="0.25">
      <c r="A59" s="63"/>
      <c r="B59" s="64"/>
      <c r="C59" s="64"/>
      <c r="D59" s="64"/>
      <c r="E59" s="17"/>
      <c r="F59" s="62">
        <f t="shared" si="5"/>
        <v>0</v>
      </c>
      <c r="G59" s="62">
        <f t="shared" si="6"/>
        <v>0</v>
      </c>
      <c r="H59" s="62">
        <f t="shared" si="7"/>
        <v>0</v>
      </c>
      <c r="I59" s="62">
        <f t="shared" si="8"/>
        <v>0</v>
      </c>
      <c r="J59" s="62">
        <f t="shared" si="9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</row>
    <row r="60" spans="1:41" ht="15" customHeight="1" x14ac:dyDescent="0.25">
      <c r="A60" s="63"/>
      <c r="B60" s="64"/>
      <c r="C60" s="64"/>
      <c r="D60" s="64"/>
      <c r="E60" s="17"/>
      <c r="F60" s="62">
        <f t="shared" si="5"/>
        <v>0</v>
      </c>
      <c r="G60" s="62">
        <f t="shared" si="6"/>
        <v>0</v>
      </c>
      <c r="H60" s="62">
        <f t="shared" si="7"/>
        <v>0</v>
      </c>
      <c r="I60" s="62">
        <f t="shared" si="8"/>
        <v>0</v>
      </c>
      <c r="J60" s="62">
        <f t="shared" si="9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</row>
    <row r="61" spans="1:41" ht="15" customHeight="1" x14ac:dyDescent="0.25">
      <c r="A61" s="63"/>
      <c r="B61" s="64"/>
      <c r="C61" s="64"/>
      <c r="D61" s="64"/>
      <c r="E61" s="17"/>
      <c r="F61" s="62">
        <f t="shared" si="5"/>
        <v>0</v>
      </c>
      <c r="G61" s="62">
        <f t="shared" si="6"/>
        <v>0</v>
      </c>
      <c r="H61" s="62">
        <f t="shared" si="7"/>
        <v>0</v>
      </c>
      <c r="I61" s="62">
        <f t="shared" si="8"/>
        <v>0</v>
      </c>
      <c r="J61" s="62">
        <f t="shared" si="9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</row>
    <row r="62" spans="1:41" ht="15" customHeight="1" x14ac:dyDescent="0.25">
      <c r="A62" s="63"/>
      <c r="B62" s="64"/>
      <c r="C62" s="64"/>
      <c r="D62" s="64"/>
      <c r="E62" s="17"/>
      <c r="F62" s="62">
        <f t="shared" si="5"/>
        <v>0</v>
      </c>
      <c r="G62" s="62">
        <f t="shared" si="6"/>
        <v>0</v>
      </c>
      <c r="H62" s="62">
        <f t="shared" si="7"/>
        <v>0</v>
      </c>
      <c r="I62" s="62">
        <f t="shared" si="8"/>
        <v>0</v>
      </c>
      <c r="J62" s="62">
        <f t="shared" si="9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</row>
    <row r="63" spans="1:41" ht="15" customHeight="1" x14ac:dyDescent="0.25">
      <c r="A63" s="63"/>
      <c r="B63" s="64"/>
      <c r="C63" s="64"/>
      <c r="D63" s="64"/>
      <c r="E63" s="17"/>
      <c r="F63" s="62">
        <f t="shared" si="5"/>
        <v>0</v>
      </c>
      <c r="G63" s="62">
        <f t="shared" si="6"/>
        <v>0</v>
      </c>
      <c r="H63" s="62">
        <f t="shared" si="7"/>
        <v>0</v>
      </c>
      <c r="I63" s="62">
        <f t="shared" si="8"/>
        <v>0</v>
      </c>
      <c r="J63" s="62">
        <f t="shared" si="9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</row>
    <row r="64" spans="1:41" ht="15" customHeight="1" x14ac:dyDescent="0.25">
      <c r="A64" s="63"/>
      <c r="B64" s="64"/>
      <c r="C64" s="64"/>
      <c r="D64" s="64"/>
      <c r="E64" s="17"/>
      <c r="F64" s="62">
        <f t="shared" si="5"/>
        <v>0</v>
      </c>
      <c r="G64" s="62">
        <f t="shared" si="6"/>
        <v>0</v>
      </c>
      <c r="H64" s="62">
        <f t="shared" si="7"/>
        <v>0</v>
      </c>
      <c r="I64" s="62">
        <f t="shared" si="8"/>
        <v>0</v>
      </c>
      <c r="J64" s="62">
        <f t="shared" si="9"/>
        <v>0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</row>
  </sheetData>
  <sheetProtection selectLockedCells="1" selectUnlockedCells="1"/>
  <conditionalFormatting sqref="K9:AO9">
    <cfRule type="containsText" dxfId="26" priority="13" operator="containsText" text="s">
      <formula>NOT(ISERROR(SEARCH("s",K9)))</formula>
    </cfRule>
  </conditionalFormatting>
  <conditionalFormatting sqref="K10:AO64">
    <cfRule type="expression" dxfId="25" priority="6">
      <formula>K$10&lt;&gt;""</formula>
    </cfRule>
    <cfRule type="expression" dxfId="24" priority="7">
      <formula>OR(K$7=JF)</formula>
    </cfRule>
    <cfRule type="expression" dxfId="23" priority="8">
      <formula>K$11="S"</formula>
    </cfRule>
    <cfRule type="expression" dxfId="22" priority="10">
      <formula>K$11="D"</formula>
    </cfRule>
  </conditionalFormatting>
  <conditionalFormatting sqref="K12:AO64">
    <cfRule type="cellIs" dxfId="21" priority="1" operator="equal">
      <formula>"MAL"</formula>
    </cfRule>
    <cfRule type="cellIs" dxfId="20" priority="2" operator="equal">
      <formula>"CSS"</formula>
    </cfRule>
    <cfRule type="cellIs" dxfId="19" priority="3" operator="equal">
      <formula>"CP"</formula>
    </cfRule>
    <cfRule type="cellIs" dxfId="18" priority="4" operator="equal">
      <formula>"AI"</formula>
    </cfRule>
    <cfRule type="cellIs" dxfId="17" priority="5" operator="equal">
      <formula>"AA"</formula>
    </cfRule>
  </conditionalFormatting>
  <pageMargins left="0.51181102362204722" right="0.11811023622047245" top="0.35433070866141736" bottom="0.35433070866141736" header="0.31496062992125984" footer="0.31496062992125984"/>
  <pageSetup paperSize="9" scale="65" orientation="landscape" r:id="rId1"/>
  <headerFooter>
    <oddFooter>&amp;L     &amp;8   DIRECTION DES ACHATS ET PRESTATIONS LOGISTIQUES
          MJB&amp;R&amp;8EDITION : Août 2021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4" r:id="rId4" name="Spinner 10">
              <controlPr defaultSize="0" autoPict="0">
                <anchor moveWithCells="1" siz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4</xdr:col>
                    <xdr:colOff>190500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5" name="Drop Down 16">
              <controlPr defaultSize="0" autoLine="0" autoPict="0">
                <anchor moveWithCells="1">
                  <from>
                    <xdr:col>1</xdr:col>
                    <xdr:colOff>0</xdr:colOff>
                    <xdr:row>0</xdr:row>
                    <xdr:rowOff>19050</xdr:rowOff>
                  </from>
                  <to>
                    <xdr:col>2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F71B30A-7642-4B46-969F-55DDFD25FD80}">
          <x14:formula1>
            <xm:f>Jours_Fériés!$F$2:$F$13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A2:F42"/>
  <sheetViews>
    <sheetView topLeftCell="A19" zoomScaleNormal="100" workbookViewId="0">
      <selection activeCell="E50" sqref="E50"/>
    </sheetView>
  </sheetViews>
  <sheetFormatPr baseColWidth="10" defaultRowHeight="15" customHeight="1" x14ac:dyDescent="0.25"/>
  <cols>
    <col min="1" max="1" width="3.7109375" style="2" customWidth="1"/>
    <col min="2" max="2" width="29.85546875" style="2" customWidth="1"/>
    <col min="3" max="3" width="12.42578125" style="2" customWidth="1"/>
    <col min="4" max="4" width="17.7109375" style="2" customWidth="1"/>
    <col min="5" max="6" width="12.85546875" style="5" customWidth="1"/>
    <col min="7" max="16384" width="11.42578125" style="1"/>
  </cols>
  <sheetData>
    <row r="2" spans="2:6" ht="15" customHeight="1" x14ac:dyDescent="0.25">
      <c r="B2" s="6" t="s">
        <v>73</v>
      </c>
      <c r="C2" s="6" t="s">
        <v>4</v>
      </c>
      <c r="D2" s="6" t="s">
        <v>0</v>
      </c>
      <c r="E2" s="7" t="s">
        <v>1</v>
      </c>
      <c r="F2" s="7" t="s">
        <v>2</v>
      </c>
    </row>
    <row r="3" spans="2:6" ht="15" customHeight="1" x14ac:dyDescent="0.25">
      <c r="B3" s="8" t="s">
        <v>6</v>
      </c>
      <c r="C3" s="8">
        <v>1654</v>
      </c>
      <c r="D3" s="10"/>
      <c r="E3" s="11"/>
      <c r="F3" s="11"/>
    </row>
    <row r="4" spans="2:6" ht="15" customHeight="1" x14ac:dyDescent="0.25">
      <c r="B4" s="8" t="s">
        <v>7</v>
      </c>
      <c r="C4" s="8">
        <v>2</v>
      </c>
      <c r="D4" s="10"/>
      <c r="E4" s="11"/>
      <c r="F4" s="11"/>
    </row>
    <row r="5" spans="2:6" ht="15" customHeight="1" x14ac:dyDescent="0.25">
      <c r="B5" s="8" t="s">
        <v>8</v>
      </c>
      <c r="C5" s="8">
        <v>4</v>
      </c>
      <c r="D5" s="10"/>
      <c r="E5" s="11"/>
      <c r="F5" s="11"/>
    </row>
    <row r="6" spans="2:6" ht="15" customHeight="1" x14ac:dyDescent="0.25">
      <c r="B6" s="8" t="s">
        <v>9</v>
      </c>
      <c r="C6" s="8">
        <v>1548</v>
      </c>
      <c r="D6" s="10"/>
      <c r="E6" s="11"/>
      <c r="F6" s="11"/>
    </row>
    <row r="7" spans="2:6" ht="15" customHeight="1" x14ac:dyDescent="0.25">
      <c r="B7" s="8" t="s">
        <v>10</v>
      </c>
      <c r="C7" s="8">
        <v>6</v>
      </c>
      <c r="D7" s="10"/>
      <c r="E7" s="11"/>
      <c r="F7" s="11"/>
    </row>
    <row r="8" spans="2:6" ht="15" customHeight="1" x14ac:dyDescent="0.25">
      <c r="B8" s="8" t="s">
        <v>11</v>
      </c>
      <c r="C8" s="8">
        <v>47</v>
      </c>
      <c r="D8" s="10"/>
      <c r="E8" s="11"/>
      <c r="F8" s="11"/>
    </row>
    <row r="9" spans="2:6" ht="15" customHeight="1" x14ac:dyDescent="0.25">
      <c r="B9" s="8" t="s">
        <v>12</v>
      </c>
      <c r="C9" s="8">
        <v>10</v>
      </c>
      <c r="D9" s="10"/>
      <c r="E9" s="11"/>
      <c r="F9" s="11"/>
    </row>
    <row r="10" spans="2:6" ht="15" customHeight="1" x14ac:dyDescent="0.25">
      <c r="B10" s="8" t="s">
        <v>13</v>
      </c>
      <c r="C10" s="8">
        <v>115</v>
      </c>
      <c r="D10" s="10"/>
      <c r="E10" s="11"/>
      <c r="F10" s="11"/>
    </row>
    <row r="11" spans="2:6" ht="15" customHeight="1" x14ac:dyDescent="0.25">
      <c r="B11" s="8" t="s">
        <v>14</v>
      </c>
      <c r="C11" s="8">
        <v>1451</v>
      </c>
      <c r="D11" s="10"/>
      <c r="E11" s="11"/>
      <c r="F11" s="11"/>
    </row>
    <row r="12" spans="2:6" ht="15" customHeight="1" x14ac:dyDescent="0.25">
      <c r="B12" s="8" t="s">
        <v>15</v>
      </c>
      <c r="C12" s="8">
        <v>1550</v>
      </c>
      <c r="D12" s="10"/>
      <c r="E12" s="11"/>
      <c r="F12" s="11"/>
    </row>
    <row r="13" spans="2:6" ht="15" customHeight="1" x14ac:dyDescent="0.25">
      <c r="B13" s="8" t="s">
        <v>16</v>
      </c>
      <c r="C13" s="8">
        <v>235</v>
      </c>
      <c r="D13" s="10"/>
      <c r="E13" s="11"/>
      <c r="F13" s="11"/>
    </row>
    <row r="14" spans="2:6" ht="15" customHeight="1" x14ac:dyDescent="0.25">
      <c r="B14" s="8" t="s">
        <v>17</v>
      </c>
      <c r="C14" s="8">
        <v>50</v>
      </c>
      <c r="D14" s="10"/>
      <c r="E14" s="11"/>
      <c r="F14" s="11"/>
    </row>
    <row r="15" spans="2:6" ht="15" customHeight="1" x14ac:dyDescent="0.25">
      <c r="B15" s="8" t="s">
        <v>18</v>
      </c>
      <c r="C15" s="8">
        <v>12</v>
      </c>
      <c r="D15" s="10"/>
      <c r="E15" s="11"/>
      <c r="F15" s="11"/>
    </row>
    <row r="16" spans="2:6" ht="15" customHeight="1" x14ac:dyDescent="0.25">
      <c r="B16" s="8" t="s">
        <v>19</v>
      </c>
      <c r="C16" s="8">
        <v>1529</v>
      </c>
      <c r="D16" s="10"/>
      <c r="E16" s="11"/>
      <c r="F16" s="11"/>
    </row>
    <row r="17" spans="2:6" ht="15" customHeight="1" x14ac:dyDescent="0.25">
      <c r="B17" s="8" t="s">
        <v>20</v>
      </c>
      <c r="C17" s="8">
        <v>1452</v>
      </c>
      <c r="D17" s="10"/>
      <c r="E17" s="11"/>
      <c r="F17" s="11"/>
    </row>
    <row r="18" spans="2:6" ht="15" customHeight="1" x14ac:dyDescent="0.25">
      <c r="B18" s="8" t="s">
        <v>21</v>
      </c>
      <c r="C18" s="8">
        <v>13</v>
      </c>
      <c r="D18" s="10"/>
      <c r="E18" s="11"/>
      <c r="F18" s="11"/>
    </row>
    <row r="19" spans="2:6" ht="15" customHeight="1" x14ac:dyDescent="0.25">
      <c r="B19" s="8" t="s">
        <v>22</v>
      </c>
      <c r="C19" s="8">
        <v>1553</v>
      </c>
      <c r="D19" s="10"/>
      <c r="E19" s="11"/>
      <c r="F19" s="11"/>
    </row>
    <row r="20" spans="2:6" ht="15" customHeight="1" x14ac:dyDescent="0.25">
      <c r="B20" s="8" t="s">
        <v>23</v>
      </c>
      <c r="C20" s="8">
        <v>1478</v>
      </c>
      <c r="D20" s="10"/>
      <c r="E20" s="11"/>
      <c r="F20" s="11"/>
    </row>
    <row r="21" spans="2:6" ht="15" customHeight="1" x14ac:dyDescent="0.25">
      <c r="B21" s="8" t="s">
        <v>24</v>
      </c>
      <c r="C21" s="8">
        <v>48</v>
      </c>
      <c r="D21" s="10"/>
      <c r="E21" s="11"/>
      <c r="F21" s="11"/>
    </row>
    <row r="22" spans="2:6" ht="15" customHeight="1" x14ac:dyDescent="0.25">
      <c r="B22" s="8" t="s">
        <v>25</v>
      </c>
      <c r="C22" s="8">
        <v>1554</v>
      </c>
      <c r="D22" s="10"/>
      <c r="E22" s="11"/>
      <c r="F22" s="11"/>
    </row>
    <row r="23" spans="2:6" ht="15" customHeight="1" x14ac:dyDescent="0.25">
      <c r="B23" s="8" t="s">
        <v>26</v>
      </c>
      <c r="C23" s="8">
        <v>16</v>
      </c>
      <c r="D23" s="10"/>
      <c r="E23" s="11"/>
      <c r="F23" s="11"/>
    </row>
    <row r="24" spans="2:6" ht="15" customHeight="1" x14ac:dyDescent="0.25">
      <c r="B24" s="8" t="s">
        <v>27</v>
      </c>
      <c r="C24" s="8">
        <v>45</v>
      </c>
      <c r="D24" s="10"/>
      <c r="E24" s="11"/>
      <c r="F24" s="11"/>
    </row>
    <row r="25" spans="2:6" ht="15" customHeight="1" x14ac:dyDescent="0.25">
      <c r="B25" s="8" t="s">
        <v>28</v>
      </c>
      <c r="C25" s="8">
        <v>18</v>
      </c>
      <c r="D25" s="10"/>
      <c r="E25" s="11"/>
      <c r="F25" s="11"/>
    </row>
    <row r="26" spans="2:6" ht="15" customHeight="1" x14ac:dyDescent="0.25">
      <c r="B26" s="8" t="s">
        <v>29</v>
      </c>
      <c r="C26" s="8">
        <v>21</v>
      </c>
      <c r="D26" s="10"/>
      <c r="E26" s="11"/>
      <c r="F26" s="11"/>
    </row>
    <row r="27" spans="2:6" ht="15" customHeight="1" x14ac:dyDescent="0.25">
      <c r="B27" s="8" t="s">
        <v>30</v>
      </c>
      <c r="C27" s="8">
        <v>23</v>
      </c>
      <c r="D27" s="10"/>
      <c r="E27" s="11"/>
      <c r="F27" s="11"/>
    </row>
    <row r="28" spans="2:6" ht="15" customHeight="1" x14ac:dyDescent="0.25">
      <c r="B28" s="8" t="s">
        <v>31</v>
      </c>
      <c r="C28" s="8">
        <v>213</v>
      </c>
      <c r="D28" s="10"/>
      <c r="E28" s="11"/>
      <c r="F28" s="11"/>
    </row>
    <row r="29" spans="2:6" ht="15" customHeight="1" x14ac:dyDescent="0.25">
      <c r="B29" s="8" t="s">
        <v>32</v>
      </c>
      <c r="C29" s="8">
        <v>121</v>
      </c>
      <c r="D29" s="10"/>
      <c r="E29" s="11"/>
      <c r="F29" s="11"/>
    </row>
    <row r="30" spans="2:6" ht="15" customHeight="1" x14ac:dyDescent="0.25">
      <c r="B30" s="8" t="s">
        <v>33</v>
      </c>
      <c r="C30" s="8">
        <v>1555</v>
      </c>
      <c r="D30" s="10"/>
      <c r="E30" s="11"/>
      <c r="F30" s="11"/>
    </row>
    <row r="31" spans="2:6" ht="15" customHeight="1" x14ac:dyDescent="0.25">
      <c r="B31" s="8" t="s">
        <v>34</v>
      </c>
      <c r="C31" s="8"/>
      <c r="D31" s="10"/>
      <c r="E31" s="11"/>
      <c r="F31" s="11"/>
    </row>
    <row r="32" spans="2:6" ht="15" customHeight="1" x14ac:dyDescent="0.25">
      <c r="B32" s="8" t="s">
        <v>35</v>
      </c>
      <c r="C32" s="8">
        <v>1454</v>
      </c>
      <c r="D32" s="10"/>
      <c r="E32" s="11"/>
      <c r="F32" s="11"/>
    </row>
    <row r="33" spans="2:6" ht="15" customHeight="1" x14ac:dyDescent="0.25">
      <c r="B33" s="8" t="s">
        <v>36</v>
      </c>
      <c r="C33" s="8">
        <v>28</v>
      </c>
      <c r="D33" s="10"/>
      <c r="E33" s="11"/>
      <c r="F33" s="11"/>
    </row>
    <row r="34" spans="2:6" ht="15" customHeight="1" x14ac:dyDescent="0.25">
      <c r="B34" s="8" t="s">
        <v>37</v>
      </c>
      <c r="C34" s="8">
        <v>29</v>
      </c>
      <c r="D34" s="10"/>
      <c r="E34" s="11"/>
      <c r="F34" s="11"/>
    </row>
    <row r="35" spans="2:6" ht="15" customHeight="1" x14ac:dyDescent="0.25">
      <c r="B35" s="8" t="s">
        <v>38</v>
      </c>
      <c r="C35" s="8">
        <v>30</v>
      </c>
      <c r="D35" s="10"/>
      <c r="E35" s="11"/>
      <c r="F35" s="11"/>
    </row>
    <row r="36" spans="2:6" ht="15" customHeight="1" x14ac:dyDescent="0.25">
      <c r="B36" s="8" t="s">
        <v>39</v>
      </c>
      <c r="C36" s="8"/>
      <c r="D36" s="10"/>
      <c r="E36" s="11"/>
      <c r="F36" s="11"/>
    </row>
    <row r="37" spans="2:6" ht="15" customHeight="1" x14ac:dyDescent="0.25">
      <c r="B37" s="8" t="s">
        <v>40</v>
      </c>
      <c r="C37" s="8">
        <v>32</v>
      </c>
      <c r="D37" s="10"/>
      <c r="E37" s="11"/>
      <c r="F37" s="11"/>
    </row>
    <row r="38" spans="2:6" ht="15" customHeight="1" x14ac:dyDescent="0.25">
      <c r="B38" s="8" t="s">
        <v>41</v>
      </c>
      <c r="C38" s="8">
        <v>1459</v>
      </c>
      <c r="D38" s="10"/>
      <c r="E38" s="11"/>
      <c r="F38" s="11"/>
    </row>
    <row r="39" spans="2:6" ht="15" customHeight="1" x14ac:dyDescent="0.25">
      <c r="B39" s="8" t="s">
        <v>42</v>
      </c>
      <c r="C39" s="8">
        <v>1585</v>
      </c>
      <c r="D39" s="10"/>
      <c r="E39" s="11"/>
      <c r="F39" s="11"/>
    </row>
    <row r="40" spans="2:6" ht="15" customHeight="1" x14ac:dyDescent="0.25">
      <c r="B40" s="8" t="s">
        <v>43</v>
      </c>
      <c r="C40" s="8">
        <v>1552</v>
      </c>
      <c r="D40" s="10"/>
      <c r="E40" s="11"/>
      <c r="F40" s="11"/>
    </row>
    <row r="41" spans="2:6" ht="15" customHeight="1" x14ac:dyDescent="0.25">
      <c r="B41" s="8" t="s">
        <v>44</v>
      </c>
      <c r="C41" s="8">
        <v>33</v>
      </c>
      <c r="D41" s="10"/>
      <c r="E41" s="12"/>
      <c r="F41" s="12"/>
    </row>
    <row r="42" spans="2:6" ht="15" customHeight="1" x14ac:dyDescent="0.25">
      <c r="B42" s="8" t="s">
        <v>45</v>
      </c>
      <c r="C42" s="8">
        <v>1460</v>
      </c>
      <c r="D42" s="10"/>
      <c r="E42" s="12"/>
      <c r="F42" s="12"/>
    </row>
  </sheetData>
  <sheetProtection selectLockedCells="1"/>
  <phoneticPr fontId="2" type="noConversion"/>
  <printOptions horizontalCentered="1"/>
  <pageMargins left="0.11811023622047245" right="0.11811023622047245" top="0.74803149606299213" bottom="0.74803149606299213" header="0.31496062992125984" footer="0.31496062992125984"/>
  <pageSetup paperSize="9" scale="60" orientation="portrait" r:id="rId1"/>
  <headerFooter>
    <oddFooter>&amp;L&amp;8 DIRECTION DES ACHATS ET  PRESTATIONS LOGISTIQUES
            MJB&amp;C            &amp;G&amp;R&amp;8EDITION : Août 2021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CDAC9E5-FEBE-47F7-B3A1-12279A94B5AB}">
          <x14:formula1>
            <xm:f>congés!#REF!</xm:f>
          </x14:formula1>
          <xm:sqref>D3:D42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5D67F-4B59-4AE6-8342-E7407FC6106B}">
  <sheetPr codeName="Feuil2"/>
  <dimension ref="A1:H13"/>
  <sheetViews>
    <sheetView workbookViewId="0">
      <selection activeCell="D52" sqref="D52"/>
    </sheetView>
  </sheetViews>
  <sheetFormatPr baseColWidth="10" defaultRowHeight="15" x14ac:dyDescent="0.25"/>
  <cols>
    <col min="2" max="2" width="15.140625" customWidth="1"/>
    <col min="3" max="3" width="24.42578125" customWidth="1"/>
    <col min="5" max="5" width="15.28515625" customWidth="1"/>
    <col min="6" max="6" width="11.5703125" customWidth="1"/>
    <col min="8" max="8" width="52.5703125" style="38" hidden="1" customWidth="1"/>
  </cols>
  <sheetData>
    <row r="1" spans="1:8" x14ac:dyDescent="0.25">
      <c r="A1" s="45">
        <f>janvier!D1</f>
        <v>2021</v>
      </c>
      <c r="B1" s="35">
        <f>DATE(A1,1,1)</f>
        <v>44197</v>
      </c>
      <c r="C1" s="36" t="s">
        <v>74</v>
      </c>
      <c r="F1" s="38" t="s">
        <v>111</v>
      </c>
      <c r="G1" s="38" t="s">
        <v>113</v>
      </c>
      <c r="H1" s="2" t="s">
        <v>87</v>
      </c>
    </row>
    <row r="2" spans="1:8" x14ac:dyDescent="0.25">
      <c r="B2" s="37">
        <f>FLOOR(DAY(MINUTE($A$1/38)/2+56)&amp;"/5/"&amp;$A$1,7)-34</f>
        <v>44290</v>
      </c>
      <c r="C2" s="36" t="s">
        <v>75</v>
      </c>
      <c r="F2" s="2" t="s">
        <v>100</v>
      </c>
      <c r="G2" s="3">
        <v>1</v>
      </c>
      <c r="H2" s="2" t="s">
        <v>88</v>
      </c>
    </row>
    <row r="3" spans="1:8" x14ac:dyDescent="0.25">
      <c r="B3" s="35">
        <f>B2+1</f>
        <v>44291</v>
      </c>
      <c r="C3" s="36" t="s">
        <v>76</v>
      </c>
      <c r="F3" s="2" t="s">
        <v>101</v>
      </c>
      <c r="G3" s="3">
        <v>2</v>
      </c>
      <c r="H3" s="2" t="s">
        <v>89</v>
      </c>
    </row>
    <row r="4" spans="1:8" x14ac:dyDescent="0.25">
      <c r="B4" s="35">
        <f>DATE($A$1,5,1)</f>
        <v>44317</v>
      </c>
      <c r="C4" s="36" t="s">
        <v>77</v>
      </c>
      <c r="F4" s="2" t="s">
        <v>102</v>
      </c>
      <c r="G4" s="3">
        <v>3</v>
      </c>
      <c r="H4" s="2" t="s">
        <v>90</v>
      </c>
    </row>
    <row r="5" spans="1:8" x14ac:dyDescent="0.25">
      <c r="B5" s="35">
        <f>DATE($A$1,5,8)</f>
        <v>44324</v>
      </c>
      <c r="C5" s="36" t="s">
        <v>78</v>
      </c>
      <c r="F5" s="2" t="s">
        <v>103</v>
      </c>
      <c r="G5" s="3">
        <v>4</v>
      </c>
      <c r="H5" s="2" t="s">
        <v>91</v>
      </c>
    </row>
    <row r="6" spans="1:8" x14ac:dyDescent="0.25">
      <c r="B6" s="35">
        <f>B2+39</f>
        <v>44329</v>
      </c>
      <c r="C6" s="36" t="s">
        <v>79</v>
      </c>
      <c r="F6" s="2" t="s">
        <v>104</v>
      </c>
      <c r="G6" s="3">
        <v>5</v>
      </c>
      <c r="H6" s="2" t="s">
        <v>92</v>
      </c>
    </row>
    <row r="7" spans="1:8" x14ac:dyDescent="0.25">
      <c r="B7" s="35">
        <f>B2+49</f>
        <v>44339</v>
      </c>
      <c r="C7" s="36" t="s">
        <v>80</v>
      </c>
      <c r="F7" s="2" t="s">
        <v>105</v>
      </c>
      <c r="G7" s="3">
        <v>6</v>
      </c>
      <c r="H7" s="2" t="s">
        <v>93</v>
      </c>
    </row>
    <row r="8" spans="1:8" x14ac:dyDescent="0.25">
      <c r="B8" s="35">
        <f>B2+50</f>
        <v>44340</v>
      </c>
      <c r="C8" s="36" t="s">
        <v>81</v>
      </c>
      <c r="F8" s="2" t="s">
        <v>106</v>
      </c>
      <c r="G8" s="3">
        <v>7</v>
      </c>
      <c r="H8" s="2" t="s">
        <v>94</v>
      </c>
    </row>
    <row r="9" spans="1:8" x14ac:dyDescent="0.25">
      <c r="B9" s="35">
        <f>DATE($A$1,7,14)</f>
        <v>44391</v>
      </c>
      <c r="C9" s="36" t="s">
        <v>82</v>
      </c>
      <c r="F9" s="2" t="s">
        <v>107</v>
      </c>
      <c r="G9" s="3">
        <v>8</v>
      </c>
      <c r="H9" s="2" t="s">
        <v>95</v>
      </c>
    </row>
    <row r="10" spans="1:8" x14ac:dyDescent="0.25">
      <c r="B10" s="35">
        <f>DATE($A$1,8,15)</f>
        <v>44423</v>
      </c>
      <c r="C10" s="36" t="s">
        <v>83</v>
      </c>
      <c r="F10" s="2" t="s">
        <v>108</v>
      </c>
      <c r="G10" s="3">
        <v>9</v>
      </c>
      <c r="H10" s="2" t="s">
        <v>96</v>
      </c>
    </row>
    <row r="11" spans="1:8" x14ac:dyDescent="0.25">
      <c r="B11" s="35">
        <f>DATE($A$1,11,1)</f>
        <v>44501</v>
      </c>
      <c r="C11" s="36" t="s">
        <v>84</v>
      </c>
      <c r="F11" s="2" t="s">
        <v>109</v>
      </c>
      <c r="G11" s="3">
        <v>10</v>
      </c>
      <c r="H11" s="2" t="s">
        <v>97</v>
      </c>
    </row>
    <row r="12" spans="1:8" x14ac:dyDescent="0.25">
      <c r="B12" s="35">
        <f>DATE($A$1,11,11)</f>
        <v>44511</v>
      </c>
      <c r="C12" s="36" t="s">
        <v>85</v>
      </c>
      <c r="F12" s="2" t="s">
        <v>110</v>
      </c>
      <c r="G12" s="3">
        <v>11</v>
      </c>
      <c r="H12" s="2" t="s">
        <v>98</v>
      </c>
    </row>
    <row r="13" spans="1:8" x14ac:dyDescent="0.25">
      <c r="B13" s="35">
        <f>DATE($A$1,12,25)</f>
        <v>44555</v>
      </c>
      <c r="C13" s="36" t="s">
        <v>86</v>
      </c>
      <c r="F13" s="2" t="s">
        <v>112</v>
      </c>
      <c r="G13" s="3">
        <v>12</v>
      </c>
      <c r="H13" s="2" t="s">
        <v>99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2:AJ19"/>
  <sheetViews>
    <sheetView topLeftCell="B1" workbookViewId="0">
      <selection activeCell="J32" sqref="J32"/>
    </sheetView>
  </sheetViews>
  <sheetFormatPr baseColWidth="10" defaultRowHeight="12.75" x14ac:dyDescent="0.25"/>
  <cols>
    <col min="1" max="1" width="11.42578125" style="1" customWidth="1"/>
    <col min="2" max="5" width="11.42578125" style="1"/>
    <col min="6" max="36" width="5.7109375" style="1" customWidth="1"/>
    <col min="37" max="16384" width="11.42578125" style="1"/>
  </cols>
  <sheetData>
    <row r="2" spans="1:36" ht="15" x14ac:dyDescent="0.25">
      <c r="A2" s="69" t="s">
        <v>65</v>
      </c>
      <c r="B2" s="69"/>
      <c r="C2" s="69"/>
      <c r="D2" s="69"/>
      <c r="E2" s="25" t="str">
        <f>TEXT(B4,"mmmm")</f>
        <v>décembre</v>
      </c>
    </row>
    <row r="4" spans="1:36" x14ac:dyDescent="0.25">
      <c r="A4" s="23" t="s">
        <v>54</v>
      </c>
      <c r="B4" s="19">
        <v>44531</v>
      </c>
    </row>
    <row r="5" spans="1:36" x14ac:dyDescent="0.25">
      <c r="A5" s="23" t="s">
        <v>55</v>
      </c>
      <c r="B5" s="19">
        <f>EOMONTH(B4,0)</f>
        <v>44561</v>
      </c>
    </row>
    <row r="6" spans="1:36" x14ac:dyDescent="0.25">
      <c r="A6" s="24" t="s">
        <v>56</v>
      </c>
      <c r="B6" s="27">
        <f ca="1">TODAY()</f>
        <v>44446</v>
      </c>
    </row>
    <row r="7" spans="1:36" ht="56.25" customHeight="1" x14ac:dyDescent="0.25">
      <c r="F7" s="29">
        <f>B4</f>
        <v>44531</v>
      </c>
      <c r="G7" s="29">
        <f>F7+1</f>
        <v>44532</v>
      </c>
      <c r="H7" s="29">
        <f t="shared" ref="H7:AI7" si="0">G7+1</f>
        <v>44533</v>
      </c>
      <c r="I7" s="29">
        <f t="shared" si="0"/>
        <v>44534</v>
      </c>
      <c r="J7" s="29">
        <f t="shared" si="0"/>
        <v>44535</v>
      </c>
      <c r="K7" s="29">
        <f t="shared" si="0"/>
        <v>44536</v>
      </c>
      <c r="L7" s="29">
        <f t="shared" si="0"/>
        <v>44537</v>
      </c>
      <c r="M7" s="29">
        <f t="shared" si="0"/>
        <v>44538</v>
      </c>
      <c r="N7" s="29">
        <f t="shared" si="0"/>
        <v>44539</v>
      </c>
      <c r="O7" s="29">
        <f t="shared" si="0"/>
        <v>44540</v>
      </c>
      <c r="P7" s="29">
        <f t="shared" si="0"/>
        <v>44541</v>
      </c>
      <c r="Q7" s="29">
        <f t="shared" si="0"/>
        <v>44542</v>
      </c>
      <c r="R7" s="29">
        <f t="shared" si="0"/>
        <v>44543</v>
      </c>
      <c r="S7" s="29">
        <f t="shared" si="0"/>
        <v>44544</v>
      </c>
      <c r="T7" s="29">
        <f t="shared" si="0"/>
        <v>44545</v>
      </c>
      <c r="U7" s="29">
        <f t="shared" si="0"/>
        <v>44546</v>
      </c>
      <c r="V7" s="29">
        <f t="shared" si="0"/>
        <v>44547</v>
      </c>
      <c r="W7" s="29">
        <f t="shared" si="0"/>
        <v>44548</v>
      </c>
      <c r="X7" s="29">
        <f t="shared" si="0"/>
        <v>44549</v>
      </c>
      <c r="Y7" s="29">
        <f t="shared" si="0"/>
        <v>44550</v>
      </c>
      <c r="Z7" s="29">
        <f t="shared" si="0"/>
        <v>44551</v>
      </c>
      <c r="AA7" s="29">
        <f t="shared" si="0"/>
        <v>44552</v>
      </c>
      <c r="AB7" s="29">
        <f t="shared" si="0"/>
        <v>44553</v>
      </c>
      <c r="AC7" s="29">
        <f>AB7+1</f>
        <v>44554</v>
      </c>
      <c r="AD7" s="29">
        <f t="shared" si="0"/>
        <v>44555</v>
      </c>
      <c r="AE7" s="29">
        <f t="shared" si="0"/>
        <v>44556</v>
      </c>
      <c r="AF7" s="29">
        <f t="shared" si="0"/>
        <v>44557</v>
      </c>
      <c r="AG7" s="29">
        <f t="shared" si="0"/>
        <v>44558</v>
      </c>
      <c r="AH7" s="29">
        <f t="shared" si="0"/>
        <v>44559</v>
      </c>
      <c r="AI7" s="29">
        <f t="shared" si="0"/>
        <v>44560</v>
      </c>
      <c r="AJ7" s="26">
        <f>IFERROR(IF(AI7+1&gt;B5,"",AI7+1),"")</f>
        <v>44561</v>
      </c>
    </row>
    <row r="9" spans="1:36" ht="20.25" x14ac:dyDescent="0.25">
      <c r="F9" s="28" t="str">
        <f>IF(F11="L","S" &amp;WEEKNUM(F7),"")</f>
        <v/>
      </c>
      <c r="G9" s="28" t="str">
        <f t="shared" ref="G9:AI9" si="1">IF(G11="L","S" &amp;WEEKNUM(G7),"")</f>
        <v/>
      </c>
      <c r="H9" s="28" t="str">
        <f t="shared" si="1"/>
        <v/>
      </c>
      <c r="I9" s="28" t="str">
        <f t="shared" si="1"/>
        <v/>
      </c>
      <c r="J9" s="28" t="str">
        <f t="shared" si="1"/>
        <v/>
      </c>
      <c r="K9" s="28" t="str">
        <f t="shared" si="1"/>
        <v>S50</v>
      </c>
      <c r="L9" s="28" t="str">
        <f t="shared" si="1"/>
        <v/>
      </c>
      <c r="M9" s="28" t="str">
        <f t="shared" si="1"/>
        <v/>
      </c>
      <c r="N9" s="28" t="str">
        <f t="shared" si="1"/>
        <v/>
      </c>
      <c r="O9" s="28" t="str">
        <f t="shared" si="1"/>
        <v/>
      </c>
      <c r="P9" s="28" t="str">
        <f t="shared" si="1"/>
        <v/>
      </c>
      <c r="Q9" s="28" t="str">
        <f t="shared" si="1"/>
        <v/>
      </c>
      <c r="R9" s="28" t="str">
        <f t="shared" si="1"/>
        <v>S51</v>
      </c>
      <c r="S9" s="28" t="str">
        <f t="shared" si="1"/>
        <v/>
      </c>
      <c r="T9" s="28" t="str">
        <f t="shared" si="1"/>
        <v/>
      </c>
      <c r="U9" s="28" t="str">
        <f t="shared" si="1"/>
        <v/>
      </c>
      <c r="V9" s="28" t="str">
        <f t="shared" si="1"/>
        <v/>
      </c>
      <c r="W9" s="28" t="str">
        <f t="shared" si="1"/>
        <v/>
      </c>
      <c r="X9" s="28" t="str">
        <f t="shared" si="1"/>
        <v/>
      </c>
      <c r="Y9" s="28" t="str">
        <f t="shared" si="1"/>
        <v>S52</v>
      </c>
      <c r="Z9" s="28" t="str">
        <f t="shared" si="1"/>
        <v/>
      </c>
      <c r="AA9" s="28" t="str">
        <f t="shared" si="1"/>
        <v/>
      </c>
      <c r="AB9" s="28" t="str">
        <f t="shared" si="1"/>
        <v/>
      </c>
      <c r="AC9" s="28" t="str">
        <f t="shared" si="1"/>
        <v/>
      </c>
      <c r="AD9" s="28" t="str">
        <f t="shared" si="1"/>
        <v/>
      </c>
      <c r="AE9" s="28" t="str">
        <f t="shared" si="1"/>
        <v/>
      </c>
      <c r="AF9" s="28" t="str">
        <f t="shared" si="1"/>
        <v>S53</v>
      </c>
      <c r="AG9" s="28" t="str">
        <f t="shared" si="1"/>
        <v/>
      </c>
      <c r="AH9" s="28" t="str">
        <f t="shared" si="1"/>
        <v/>
      </c>
      <c r="AI9" s="28" t="str">
        <f t="shared" si="1"/>
        <v/>
      </c>
      <c r="AJ9" s="28" t="str">
        <f>IFERROR(IF(AJ11="L","S" &amp;WEEKNUM(AJ7),""),"")</f>
        <v/>
      </c>
    </row>
    <row r="10" spans="1:36" x14ac:dyDescent="0.25">
      <c r="A10" s="21"/>
      <c r="B10" s="66" t="s">
        <v>61</v>
      </c>
      <c r="C10" s="66"/>
      <c r="D10" s="66" t="s">
        <v>64</v>
      </c>
      <c r="E10" s="66"/>
      <c r="F10" s="20">
        <f t="shared" ref="F10:AI10" si="2">DAY(F7)</f>
        <v>1</v>
      </c>
      <c r="G10" s="20">
        <f t="shared" si="2"/>
        <v>2</v>
      </c>
      <c r="H10" s="20">
        <f t="shared" si="2"/>
        <v>3</v>
      </c>
      <c r="I10" s="20">
        <f t="shared" si="2"/>
        <v>4</v>
      </c>
      <c r="J10" s="20">
        <f t="shared" si="2"/>
        <v>5</v>
      </c>
      <c r="K10" s="20">
        <f t="shared" si="2"/>
        <v>6</v>
      </c>
      <c r="L10" s="20">
        <f t="shared" si="2"/>
        <v>7</v>
      </c>
      <c r="M10" s="20">
        <f t="shared" si="2"/>
        <v>8</v>
      </c>
      <c r="N10" s="20">
        <f t="shared" si="2"/>
        <v>9</v>
      </c>
      <c r="O10" s="20">
        <f t="shared" si="2"/>
        <v>10</v>
      </c>
      <c r="P10" s="20">
        <f t="shared" si="2"/>
        <v>11</v>
      </c>
      <c r="Q10" s="20">
        <f t="shared" si="2"/>
        <v>12</v>
      </c>
      <c r="R10" s="20">
        <f t="shared" si="2"/>
        <v>13</v>
      </c>
      <c r="S10" s="20">
        <f t="shared" si="2"/>
        <v>14</v>
      </c>
      <c r="T10" s="20">
        <f t="shared" si="2"/>
        <v>15</v>
      </c>
      <c r="U10" s="20">
        <f t="shared" si="2"/>
        <v>16</v>
      </c>
      <c r="V10" s="20">
        <f t="shared" si="2"/>
        <v>17</v>
      </c>
      <c r="W10" s="20">
        <f t="shared" si="2"/>
        <v>18</v>
      </c>
      <c r="X10" s="20">
        <f t="shared" si="2"/>
        <v>19</v>
      </c>
      <c r="Y10" s="20">
        <f t="shared" si="2"/>
        <v>20</v>
      </c>
      <c r="Z10" s="20">
        <f t="shared" si="2"/>
        <v>21</v>
      </c>
      <c r="AA10" s="20">
        <f t="shared" si="2"/>
        <v>22</v>
      </c>
      <c r="AB10" s="20">
        <f t="shared" si="2"/>
        <v>23</v>
      </c>
      <c r="AC10" s="20">
        <f t="shared" si="2"/>
        <v>24</v>
      </c>
      <c r="AD10" s="20">
        <f t="shared" si="2"/>
        <v>25</v>
      </c>
      <c r="AE10" s="20">
        <f t="shared" si="2"/>
        <v>26</v>
      </c>
      <c r="AF10" s="20">
        <f t="shared" si="2"/>
        <v>27</v>
      </c>
      <c r="AG10" s="20">
        <f t="shared" si="2"/>
        <v>28</v>
      </c>
      <c r="AH10" s="20">
        <f t="shared" si="2"/>
        <v>29</v>
      </c>
      <c r="AI10" s="20">
        <f t="shared" si="2"/>
        <v>30</v>
      </c>
      <c r="AJ10" s="13">
        <f>IFERROR(DAY(AJ7),"")</f>
        <v>31</v>
      </c>
    </row>
    <row r="11" spans="1:36" x14ac:dyDescent="0.25">
      <c r="A11" s="22" t="s">
        <v>3</v>
      </c>
      <c r="B11" s="22" t="s">
        <v>62</v>
      </c>
      <c r="C11" s="22" t="s">
        <v>63</v>
      </c>
      <c r="D11" s="22" t="s">
        <v>62</v>
      </c>
      <c r="E11" s="22" t="s">
        <v>63</v>
      </c>
      <c r="F11" s="20" t="str">
        <f t="shared" ref="F11:AI11" si="3">CHOOSE(WEEKDAY(F7),"D","L","M","M","j","V","S")</f>
        <v>M</v>
      </c>
      <c r="G11" s="20" t="str">
        <f t="shared" si="3"/>
        <v>j</v>
      </c>
      <c r="H11" s="20" t="str">
        <f t="shared" si="3"/>
        <v>V</v>
      </c>
      <c r="I11" s="20" t="str">
        <f t="shared" si="3"/>
        <v>S</v>
      </c>
      <c r="J11" s="20" t="str">
        <f t="shared" si="3"/>
        <v>D</v>
      </c>
      <c r="K11" s="20" t="str">
        <f t="shared" si="3"/>
        <v>L</v>
      </c>
      <c r="L11" s="20" t="str">
        <f t="shared" si="3"/>
        <v>M</v>
      </c>
      <c r="M11" s="20" t="str">
        <f t="shared" si="3"/>
        <v>M</v>
      </c>
      <c r="N11" s="20" t="str">
        <f t="shared" si="3"/>
        <v>j</v>
      </c>
      <c r="O11" s="20" t="str">
        <f t="shared" si="3"/>
        <v>V</v>
      </c>
      <c r="P11" s="20" t="str">
        <f t="shared" si="3"/>
        <v>S</v>
      </c>
      <c r="Q11" s="20" t="str">
        <f t="shared" si="3"/>
        <v>D</v>
      </c>
      <c r="R11" s="20" t="str">
        <f t="shared" si="3"/>
        <v>L</v>
      </c>
      <c r="S11" s="20" t="str">
        <f t="shared" si="3"/>
        <v>M</v>
      </c>
      <c r="T11" s="20" t="str">
        <f t="shared" si="3"/>
        <v>M</v>
      </c>
      <c r="U11" s="20" t="str">
        <f t="shared" si="3"/>
        <v>j</v>
      </c>
      <c r="V11" s="20" t="str">
        <f t="shared" si="3"/>
        <v>V</v>
      </c>
      <c r="W11" s="20" t="str">
        <f t="shared" si="3"/>
        <v>S</v>
      </c>
      <c r="X11" s="20" t="str">
        <f t="shared" si="3"/>
        <v>D</v>
      </c>
      <c r="Y11" s="20" t="str">
        <f t="shared" si="3"/>
        <v>L</v>
      </c>
      <c r="Z11" s="20" t="str">
        <f t="shared" si="3"/>
        <v>M</v>
      </c>
      <c r="AA11" s="20" t="str">
        <f t="shared" si="3"/>
        <v>M</v>
      </c>
      <c r="AB11" s="20" t="str">
        <f t="shared" si="3"/>
        <v>j</v>
      </c>
      <c r="AC11" s="20" t="str">
        <f t="shared" si="3"/>
        <v>V</v>
      </c>
      <c r="AD11" s="20" t="str">
        <f t="shared" si="3"/>
        <v>S</v>
      </c>
      <c r="AE11" s="20" t="str">
        <f t="shared" si="3"/>
        <v>D</v>
      </c>
      <c r="AF11" s="20" t="str">
        <f t="shared" si="3"/>
        <v>L</v>
      </c>
      <c r="AG11" s="20" t="str">
        <f t="shared" si="3"/>
        <v>M</v>
      </c>
      <c r="AH11" s="20" t="str">
        <f t="shared" si="3"/>
        <v>M</v>
      </c>
      <c r="AI11" s="20" t="str">
        <f t="shared" si="3"/>
        <v>j</v>
      </c>
      <c r="AJ11" s="13" t="str">
        <f>IFERROR(CHOOSE(WEEKDAY(AJ7),"D","L","M","M","j","V","S"),"")</f>
        <v>V</v>
      </c>
    </row>
    <row r="12" spans="1:36" x14ac:dyDescent="0.25">
      <c r="A12" s="18" t="s">
        <v>67</v>
      </c>
      <c r="B12" s="18">
        <v>1</v>
      </c>
      <c r="C12" s="18">
        <v>5</v>
      </c>
      <c r="D12" s="18">
        <v>7</v>
      </c>
      <c r="E12" s="18">
        <v>9</v>
      </c>
      <c r="F12" s="18">
        <f t="shared" ref="F12:O16" si="4">IF(OR(AND(F$10&gt;=$B12,F$10&lt;=$C12),AND(F$10&gt;=$D12,F$10&lt;=$E12)),1,"")</f>
        <v>1</v>
      </c>
      <c r="G12" s="18">
        <f t="shared" si="4"/>
        <v>1</v>
      </c>
      <c r="H12" s="18">
        <f t="shared" si="4"/>
        <v>1</v>
      </c>
      <c r="I12" s="18">
        <f t="shared" si="4"/>
        <v>1</v>
      </c>
      <c r="J12" s="18">
        <f t="shared" si="4"/>
        <v>1</v>
      </c>
      <c r="K12" s="18" t="str">
        <f t="shared" si="4"/>
        <v/>
      </c>
      <c r="L12" s="18">
        <f t="shared" si="4"/>
        <v>1</v>
      </c>
      <c r="M12" s="18">
        <f t="shared" si="4"/>
        <v>1</v>
      </c>
      <c r="N12" s="18">
        <f t="shared" si="4"/>
        <v>1</v>
      </c>
      <c r="O12" s="18" t="str">
        <f t="shared" si="4"/>
        <v/>
      </c>
      <c r="P12" s="18" t="str">
        <f t="shared" ref="P12:Y16" si="5">IF(OR(AND(P$10&gt;=$B12,P$10&lt;=$C12),AND(P$10&gt;=$D12,P$10&lt;=$E12)),1,"")</f>
        <v/>
      </c>
      <c r="Q12" s="18" t="str">
        <f t="shared" si="5"/>
        <v/>
      </c>
      <c r="R12" s="18" t="str">
        <f t="shared" si="5"/>
        <v/>
      </c>
      <c r="S12" s="18" t="str">
        <f t="shared" si="5"/>
        <v/>
      </c>
      <c r="T12" s="18" t="str">
        <f t="shared" si="5"/>
        <v/>
      </c>
      <c r="U12" s="18" t="str">
        <f t="shared" si="5"/>
        <v/>
      </c>
      <c r="V12" s="18" t="str">
        <f t="shared" si="5"/>
        <v/>
      </c>
      <c r="W12" s="18" t="str">
        <f t="shared" si="5"/>
        <v/>
      </c>
      <c r="X12" s="18" t="str">
        <f t="shared" si="5"/>
        <v/>
      </c>
      <c r="Y12" s="18" t="str">
        <f t="shared" si="5"/>
        <v/>
      </c>
      <c r="Z12" s="18" t="str">
        <f t="shared" ref="Z12:AI16" si="6">IF(OR(AND(Z$10&gt;=$B12,Z$10&lt;=$C12),AND(Z$10&gt;=$D12,Z$10&lt;=$E12)),1,"")</f>
        <v/>
      </c>
      <c r="AA12" s="18" t="str">
        <f t="shared" si="6"/>
        <v/>
      </c>
      <c r="AB12" s="18" t="str">
        <f t="shared" si="6"/>
        <v/>
      </c>
      <c r="AC12" s="18" t="str">
        <f t="shared" si="6"/>
        <v/>
      </c>
      <c r="AD12" s="18" t="str">
        <f t="shared" si="6"/>
        <v/>
      </c>
      <c r="AE12" s="18" t="str">
        <f t="shared" si="6"/>
        <v/>
      </c>
      <c r="AF12" s="18" t="str">
        <f t="shared" si="6"/>
        <v/>
      </c>
      <c r="AG12" s="18" t="str">
        <f t="shared" si="6"/>
        <v/>
      </c>
      <c r="AH12" s="18" t="str">
        <f t="shared" si="6"/>
        <v/>
      </c>
      <c r="AI12" s="18" t="str">
        <f t="shared" si="6"/>
        <v/>
      </c>
    </row>
    <row r="13" spans="1:36" x14ac:dyDescent="0.25">
      <c r="A13" s="18" t="s">
        <v>68</v>
      </c>
      <c r="B13" s="18">
        <v>2</v>
      </c>
      <c r="C13" s="18">
        <v>8</v>
      </c>
      <c r="D13" s="18"/>
      <c r="E13" s="18"/>
      <c r="F13" s="18" t="str">
        <f t="shared" si="4"/>
        <v/>
      </c>
      <c r="G13" s="18">
        <f t="shared" si="4"/>
        <v>1</v>
      </c>
      <c r="H13" s="18">
        <f t="shared" si="4"/>
        <v>1</v>
      </c>
      <c r="I13" s="18">
        <f t="shared" si="4"/>
        <v>1</v>
      </c>
      <c r="J13" s="18">
        <f t="shared" si="4"/>
        <v>1</v>
      </c>
      <c r="K13" s="18">
        <f t="shared" si="4"/>
        <v>1</v>
      </c>
      <c r="L13" s="18">
        <f t="shared" si="4"/>
        <v>1</v>
      </c>
      <c r="M13" s="18">
        <f t="shared" si="4"/>
        <v>1</v>
      </c>
      <c r="N13" s="18" t="str">
        <f t="shared" si="4"/>
        <v/>
      </c>
      <c r="O13" s="18" t="str">
        <f t="shared" si="4"/>
        <v/>
      </c>
      <c r="P13" s="18" t="str">
        <f t="shared" si="5"/>
        <v/>
      </c>
      <c r="Q13" s="18" t="str">
        <f t="shared" si="5"/>
        <v/>
      </c>
      <c r="R13" s="18" t="str">
        <f t="shared" si="5"/>
        <v/>
      </c>
      <c r="S13" s="18" t="str">
        <f t="shared" si="5"/>
        <v/>
      </c>
      <c r="T13" s="18" t="str">
        <f t="shared" si="5"/>
        <v/>
      </c>
      <c r="U13" s="18" t="str">
        <f t="shared" si="5"/>
        <v/>
      </c>
      <c r="V13" s="18" t="str">
        <f t="shared" si="5"/>
        <v/>
      </c>
      <c r="W13" s="18" t="str">
        <f t="shared" si="5"/>
        <v/>
      </c>
      <c r="X13" s="18" t="str">
        <f t="shared" si="5"/>
        <v/>
      </c>
      <c r="Y13" s="18" t="str">
        <f t="shared" si="5"/>
        <v/>
      </c>
      <c r="Z13" s="18" t="str">
        <f t="shared" si="6"/>
        <v/>
      </c>
      <c r="AA13" s="18" t="str">
        <f t="shared" si="6"/>
        <v/>
      </c>
      <c r="AB13" s="18" t="str">
        <f t="shared" si="6"/>
        <v/>
      </c>
      <c r="AC13" s="18" t="str">
        <f t="shared" si="6"/>
        <v/>
      </c>
      <c r="AD13" s="18" t="str">
        <f t="shared" si="6"/>
        <v/>
      </c>
      <c r="AE13" s="18" t="str">
        <f t="shared" si="6"/>
        <v/>
      </c>
      <c r="AF13" s="18" t="str">
        <f t="shared" si="6"/>
        <v/>
      </c>
      <c r="AG13" s="18" t="str">
        <f t="shared" si="6"/>
        <v/>
      </c>
      <c r="AH13" s="18" t="str">
        <f t="shared" si="6"/>
        <v/>
      </c>
      <c r="AI13" s="18" t="str">
        <f t="shared" si="6"/>
        <v/>
      </c>
    </row>
    <row r="14" spans="1:36" x14ac:dyDescent="0.25">
      <c r="A14" s="18" t="s">
        <v>69</v>
      </c>
      <c r="B14" s="18">
        <v>3</v>
      </c>
      <c r="C14" s="18">
        <v>10</v>
      </c>
      <c r="D14" s="18">
        <v>12</v>
      </c>
      <c r="E14" s="18">
        <v>14</v>
      </c>
      <c r="F14" s="18" t="str">
        <f t="shared" si="4"/>
        <v/>
      </c>
      <c r="G14" s="18" t="str">
        <f t="shared" si="4"/>
        <v/>
      </c>
      <c r="H14" s="18">
        <f t="shared" si="4"/>
        <v>1</v>
      </c>
      <c r="I14" s="18">
        <f t="shared" si="4"/>
        <v>1</v>
      </c>
      <c r="J14" s="18">
        <f t="shared" si="4"/>
        <v>1</v>
      </c>
      <c r="K14" s="18">
        <f t="shared" si="4"/>
        <v>1</v>
      </c>
      <c r="L14" s="18">
        <f t="shared" si="4"/>
        <v>1</v>
      </c>
      <c r="M14" s="18">
        <f t="shared" si="4"/>
        <v>1</v>
      </c>
      <c r="N14" s="18">
        <f t="shared" si="4"/>
        <v>1</v>
      </c>
      <c r="O14" s="18">
        <f t="shared" si="4"/>
        <v>1</v>
      </c>
      <c r="P14" s="18" t="str">
        <f t="shared" si="5"/>
        <v/>
      </c>
      <c r="Q14" s="18">
        <f t="shared" si="5"/>
        <v>1</v>
      </c>
      <c r="R14" s="18">
        <f t="shared" si="5"/>
        <v>1</v>
      </c>
      <c r="S14" s="18">
        <f t="shared" si="5"/>
        <v>1</v>
      </c>
      <c r="T14" s="18" t="str">
        <f t="shared" si="5"/>
        <v/>
      </c>
      <c r="U14" s="18" t="str">
        <f t="shared" si="5"/>
        <v/>
      </c>
      <c r="V14" s="18" t="str">
        <f t="shared" si="5"/>
        <v/>
      </c>
      <c r="W14" s="18" t="str">
        <f t="shared" si="5"/>
        <v/>
      </c>
      <c r="X14" s="18" t="str">
        <f t="shared" si="5"/>
        <v/>
      </c>
      <c r="Y14" s="18" t="str">
        <f t="shared" si="5"/>
        <v/>
      </c>
      <c r="Z14" s="18" t="str">
        <f t="shared" si="6"/>
        <v/>
      </c>
      <c r="AA14" s="18" t="str">
        <f t="shared" si="6"/>
        <v/>
      </c>
      <c r="AB14" s="18" t="str">
        <f t="shared" si="6"/>
        <v/>
      </c>
      <c r="AC14" s="18" t="str">
        <f t="shared" si="6"/>
        <v/>
      </c>
      <c r="AD14" s="18" t="str">
        <f t="shared" si="6"/>
        <v/>
      </c>
      <c r="AE14" s="18" t="str">
        <f t="shared" si="6"/>
        <v/>
      </c>
      <c r="AF14" s="18" t="str">
        <f t="shared" si="6"/>
        <v/>
      </c>
      <c r="AG14" s="18" t="str">
        <f t="shared" si="6"/>
        <v/>
      </c>
      <c r="AH14" s="18" t="str">
        <f t="shared" si="6"/>
        <v/>
      </c>
      <c r="AI14" s="18" t="str">
        <f t="shared" si="6"/>
        <v/>
      </c>
    </row>
    <row r="15" spans="1:36" x14ac:dyDescent="0.25">
      <c r="A15" s="18" t="s">
        <v>70</v>
      </c>
      <c r="B15" s="18">
        <v>5</v>
      </c>
      <c r="C15" s="18">
        <v>7</v>
      </c>
      <c r="D15" s="18">
        <v>15</v>
      </c>
      <c r="E15" s="18">
        <v>20</v>
      </c>
      <c r="F15" s="18" t="str">
        <f t="shared" si="4"/>
        <v/>
      </c>
      <c r="G15" s="18" t="str">
        <f t="shared" si="4"/>
        <v/>
      </c>
      <c r="H15" s="18" t="str">
        <f t="shared" si="4"/>
        <v/>
      </c>
      <c r="I15" s="18" t="str">
        <f t="shared" si="4"/>
        <v/>
      </c>
      <c r="J15" s="18">
        <f t="shared" si="4"/>
        <v>1</v>
      </c>
      <c r="K15" s="18">
        <f t="shared" si="4"/>
        <v>1</v>
      </c>
      <c r="L15" s="18">
        <f t="shared" si="4"/>
        <v>1</v>
      </c>
      <c r="M15" s="18" t="str">
        <f t="shared" si="4"/>
        <v/>
      </c>
      <c r="N15" s="18" t="str">
        <f t="shared" si="4"/>
        <v/>
      </c>
      <c r="O15" s="18" t="str">
        <f t="shared" si="4"/>
        <v/>
      </c>
      <c r="P15" s="18" t="str">
        <f t="shared" si="5"/>
        <v/>
      </c>
      <c r="Q15" s="18" t="str">
        <f t="shared" si="5"/>
        <v/>
      </c>
      <c r="R15" s="18" t="str">
        <f t="shared" si="5"/>
        <v/>
      </c>
      <c r="S15" s="18" t="str">
        <f t="shared" si="5"/>
        <v/>
      </c>
      <c r="T15" s="18">
        <f t="shared" si="5"/>
        <v>1</v>
      </c>
      <c r="U15" s="18">
        <f t="shared" si="5"/>
        <v>1</v>
      </c>
      <c r="V15" s="18">
        <f t="shared" si="5"/>
        <v>1</v>
      </c>
      <c r="W15" s="18">
        <f t="shared" si="5"/>
        <v>1</v>
      </c>
      <c r="X15" s="18">
        <f t="shared" si="5"/>
        <v>1</v>
      </c>
      <c r="Y15" s="18">
        <f t="shared" si="5"/>
        <v>1</v>
      </c>
      <c r="Z15" s="18" t="str">
        <f t="shared" si="6"/>
        <v/>
      </c>
      <c r="AA15" s="18" t="str">
        <f t="shared" si="6"/>
        <v/>
      </c>
      <c r="AB15" s="18" t="str">
        <f t="shared" si="6"/>
        <v/>
      </c>
      <c r="AC15" s="18" t="str">
        <f t="shared" si="6"/>
        <v/>
      </c>
      <c r="AD15" s="18" t="str">
        <f t="shared" si="6"/>
        <v/>
      </c>
      <c r="AE15" s="18" t="str">
        <f t="shared" si="6"/>
        <v/>
      </c>
      <c r="AF15" s="18" t="str">
        <f t="shared" si="6"/>
        <v/>
      </c>
      <c r="AG15" s="18" t="str">
        <f t="shared" si="6"/>
        <v/>
      </c>
      <c r="AH15" s="18" t="str">
        <f t="shared" si="6"/>
        <v/>
      </c>
      <c r="AI15" s="18" t="str">
        <f t="shared" si="6"/>
        <v/>
      </c>
    </row>
    <row r="16" spans="1:36" ht="13.5" thickBot="1" x14ac:dyDescent="0.3">
      <c r="A16" s="30" t="s">
        <v>71</v>
      </c>
      <c r="B16" s="30">
        <v>1</v>
      </c>
      <c r="C16" s="30">
        <v>15</v>
      </c>
      <c r="D16" s="30"/>
      <c r="E16" s="30"/>
      <c r="F16" s="30">
        <f t="shared" si="4"/>
        <v>1</v>
      </c>
      <c r="G16" s="30">
        <f t="shared" si="4"/>
        <v>1</v>
      </c>
      <c r="H16" s="30">
        <f t="shared" si="4"/>
        <v>1</v>
      </c>
      <c r="I16" s="30">
        <f t="shared" si="4"/>
        <v>1</v>
      </c>
      <c r="J16" s="30">
        <f t="shared" si="4"/>
        <v>1</v>
      </c>
      <c r="K16" s="30">
        <f t="shared" si="4"/>
        <v>1</v>
      </c>
      <c r="L16" s="30">
        <f t="shared" si="4"/>
        <v>1</v>
      </c>
      <c r="M16" s="30">
        <f t="shared" si="4"/>
        <v>1</v>
      </c>
      <c r="N16" s="30">
        <f t="shared" si="4"/>
        <v>1</v>
      </c>
      <c r="O16" s="30">
        <f t="shared" si="4"/>
        <v>1</v>
      </c>
      <c r="P16" s="30">
        <f t="shared" si="5"/>
        <v>1</v>
      </c>
      <c r="Q16" s="30">
        <f t="shared" si="5"/>
        <v>1</v>
      </c>
      <c r="R16" s="30">
        <f t="shared" si="5"/>
        <v>1</v>
      </c>
      <c r="S16" s="30">
        <f t="shared" si="5"/>
        <v>1</v>
      </c>
      <c r="T16" s="30">
        <f t="shared" si="5"/>
        <v>1</v>
      </c>
      <c r="U16" s="30" t="str">
        <f t="shared" si="5"/>
        <v/>
      </c>
      <c r="V16" s="30" t="str">
        <f t="shared" si="5"/>
        <v/>
      </c>
      <c r="W16" s="30" t="str">
        <f t="shared" si="5"/>
        <v/>
      </c>
      <c r="X16" s="30" t="str">
        <f t="shared" si="5"/>
        <v/>
      </c>
      <c r="Y16" s="30" t="str">
        <f t="shared" si="5"/>
        <v/>
      </c>
      <c r="Z16" s="30" t="str">
        <f t="shared" si="6"/>
        <v/>
      </c>
      <c r="AA16" s="30" t="str">
        <f t="shared" si="6"/>
        <v/>
      </c>
      <c r="AB16" s="30" t="str">
        <f t="shared" si="6"/>
        <v/>
      </c>
      <c r="AC16" s="30" t="str">
        <f t="shared" si="6"/>
        <v/>
      </c>
      <c r="AD16" s="30" t="str">
        <f t="shared" si="6"/>
        <v/>
      </c>
      <c r="AE16" s="30" t="str">
        <f t="shared" si="6"/>
        <v/>
      </c>
      <c r="AF16" s="30" t="str">
        <f t="shared" si="6"/>
        <v/>
      </c>
      <c r="AG16" s="30" t="str">
        <f t="shared" si="6"/>
        <v/>
      </c>
      <c r="AH16" s="30" t="str">
        <f t="shared" si="6"/>
        <v/>
      </c>
      <c r="AI16" s="30" t="str">
        <f t="shared" si="6"/>
        <v/>
      </c>
    </row>
    <row r="17" spans="1:35" ht="14.25" thickTop="1" thickBot="1" x14ac:dyDescent="0.3">
      <c r="A17" s="31"/>
      <c r="B17" s="31"/>
      <c r="C17" s="67" t="s">
        <v>66</v>
      </c>
      <c r="D17" s="67"/>
      <c r="E17" s="68"/>
      <c r="F17" s="32">
        <f t="shared" ref="F17:AI17" si="7">SUM(F12:F16)</f>
        <v>2</v>
      </c>
      <c r="G17" s="33">
        <f t="shared" si="7"/>
        <v>3</v>
      </c>
      <c r="H17" s="33">
        <f t="shared" si="7"/>
        <v>4</v>
      </c>
      <c r="I17" s="33">
        <f t="shared" si="7"/>
        <v>4</v>
      </c>
      <c r="J17" s="33">
        <f t="shared" si="7"/>
        <v>5</v>
      </c>
      <c r="K17" s="33">
        <f t="shared" si="7"/>
        <v>4</v>
      </c>
      <c r="L17" s="33">
        <f t="shared" si="7"/>
        <v>5</v>
      </c>
      <c r="M17" s="33">
        <f t="shared" si="7"/>
        <v>4</v>
      </c>
      <c r="N17" s="33">
        <f t="shared" si="7"/>
        <v>3</v>
      </c>
      <c r="O17" s="33">
        <f t="shared" si="7"/>
        <v>2</v>
      </c>
      <c r="P17" s="33">
        <f t="shared" si="7"/>
        <v>1</v>
      </c>
      <c r="Q17" s="33">
        <f t="shared" si="7"/>
        <v>2</v>
      </c>
      <c r="R17" s="33">
        <f t="shared" si="7"/>
        <v>2</v>
      </c>
      <c r="S17" s="33">
        <f t="shared" si="7"/>
        <v>2</v>
      </c>
      <c r="T17" s="33">
        <f t="shared" si="7"/>
        <v>2</v>
      </c>
      <c r="U17" s="33">
        <f t="shared" si="7"/>
        <v>1</v>
      </c>
      <c r="V17" s="33">
        <f t="shared" si="7"/>
        <v>1</v>
      </c>
      <c r="W17" s="33">
        <f t="shared" si="7"/>
        <v>1</v>
      </c>
      <c r="X17" s="33">
        <f t="shared" si="7"/>
        <v>1</v>
      </c>
      <c r="Y17" s="33">
        <f t="shared" si="7"/>
        <v>1</v>
      </c>
      <c r="Z17" s="33">
        <f t="shared" si="7"/>
        <v>0</v>
      </c>
      <c r="AA17" s="33">
        <f t="shared" si="7"/>
        <v>0</v>
      </c>
      <c r="AB17" s="33">
        <f t="shared" si="7"/>
        <v>0</v>
      </c>
      <c r="AC17" s="33">
        <f t="shared" si="7"/>
        <v>0</v>
      </c>
      <c r="AD17" s="33">
        <f t="shared" si="7"/>
        <v>0</v>
      </c>
      <c r="AE17" s="33">
        <f t="shared" si="7"/>
        <v>0</v>
      </c>
      <c r="AF17" s="33">
        <f t="shared" si="7"/>
        <v>0</v>
      </c>
      <c r="AG17" s="33">
        <f t="shared" si="7"/>
        <v>0</v>
      </c>
      <c r="AH17" s="33">
        <f t="shared" si="7"/>
        <v>0</v>
      </c>
      <c r="AI17" s="33">
        <f t="shared" si="7"/>
        <v>0</v>
      </c>
    </row>
    <row r="18" spans="1:35" ht="13.5" thickTop="1" x14ac:dyDescent="0.25">
      <c r="F18" s="34" t="str">
        <f>IF(F17&gt;3,"L","")</f>
        <v/>
      </c>
      <c r="G18" s="34" t="str">
        <f t="shared" ref="G18:AI18" si="8">IF(G17&gt;3,"L","")</f>
        <v/>
      </c>
      <c r="H18" s="34" t="str">
        <f t="shared" si="8"/>
        <v>L</v>
      </c>
      <c r="I18" s="34" t="str">
        <f t="shared" si="8"/>
        <v>L</v>
      </c>
      <c r="J18" s="34" t="str">
        <f t="shared" si="8"/>
        <v>L</v>
      </c>
      <c r="K18" s="34" t="str">
        <f t="shared" si="8"/>
        <v>L</v>
      </c>
      <c r="L18" s="34" t="str">
        <f t="shared" si="8"/>
        <v>L</v>
      </c>
      <c r="M18" s="34" t="str">
        <f t="shared" si="8"/>
        <v>L</v>
      </c>
      <c r="N18" s="34" t="str">
        <f t="shared" si="8"/>
        <v/>
      </c>
      <c r="O18" s="34" t="str">
        <f t="shared" si="8"/>
        <v/>
      </c>
      <c r="P18" s="34" t="str">
        <f t="shared" si="8"/>
        <v/>
      </c>
      <c r="Q18" s="34" t="str">
        <f t="shared" si="8"/>
        <v/>
      </c>
      <c r="R18" s="34" t="str">
        <f t="shared" si="8"/>
        <v/>
      </c>
      <c r="S18" s="34" t="str">
        <f t="shared" si="8"/>
        <v/>
      </c>
      <c r="T18" s="34" t="str">
        <f t="shared" si="8"/>
        <v/>
      </c>
      <c r="U18" s="34" t="str">
        <f t="shared" si="8"/>
        <v/>
      </c>
      <c r="V18" s="34" t="str">
        <f t="shared" si="8"/>
        <v/>
      </c>
      <c r="W18" s="34" t="str">
        <f t="shared" si="8"/>
        <v/>
      </c>
      <c r="X18" s="34" t="str">
        <f t="shared" si="8"/>
        <v/>
      </c>
      <c r="Y18" s="34" t="str">
        <f t="shared" si="8"/>
        <v/>
      </c>
      <c r="Z18" s="34" t="str">
        <f t="shared" si="8"/>
        <v/>
      </c>
      <c r="AA18" s="34" t="str">
        <f t="shared" si="8"/>
        <v/>
      </c>
      <c r="AB18" s="34" t="str">
        <f t="shared" si="8"/>
        <v/>
      </c>
      <c r="AC18" s="34" t="str">
        <f t="shared" si="8"/>
        <v/>
      </c>
      <c r="AD18" s="34" t="str">
        <f t="shared" si="8"/>
        <v/>
      </c>
      <c r="AE18" s="34" t="str">
        <f t="shared" si="8"/>
        <v/>
      </c>
      <c r="AF18" s="34" t="str">
        <f t="shared" si="8"/>
        <v/>
      </c>
      <c r="AG18" s="34" t="str">
        <f t="shared" si="8"/>
        <v/>
      </c>
      <c r="AH18" s="34" t="str">
        <f t="shared" si="8"/>
        <v/>
      </c>
      <c r="AI18" s="34" t="str">
        <f t="shared" si="8"/>
        <v/>
      </c>
    </row>
    <row r="19" spans="1:35" x14ac:dyDescent="0.25">
      <c r="A19" s="1" t="s">
        <v>72</v>
      </c>
    </row>
  </sheetData>
  <mergeCells count="4">
    <mergeCell ref="B10:C10"/>
    <mergeCell ref="D10:E10"/>
    <mergeCell ref="C17:E17"/>
    <mergeCell ref="A2:D2"/>
  </mergeCells>
  <phoneticPr fontId="2" type="noConversion"/>
  <conditionalFormatting sqref="F7:AJ7">
    <cfRule type="cellIs" dxfId="4" priority="5" operator="equal">
      <formula>$B$6</formula>
    </cfRule>
  </conditionalFormatting>
  <conditionalFormatting sqref="F9:AJ9">
    <cfRule type="containsText" dxfId="3" priority="4" operator="containsText" text="s">
      <formula>NOT(ISERROR(SEARCH("s",F9)))</formula>
    </cfRule>
  </conditionalFormatting>
  <conditionalFormatting sqref="F11:AI11">
    <cfRule type="containsText" dxfId="2" priority="2" operator="containsText" text="d">
      <formula>NOT(ISERROR(SEARCH("d",F11)))</formula>
    </cfRule>
    <cfRule type="containsText" dxfId="1" priority="3" operator="containsText" text="s">
      <formula>NOT(ISERROR(SEARCH("s",F11)))</formula>
    </cfRule>
  </conditionalFormatting>
  <conditionalFormatting sqref="F12:AI16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janvier</vt:lpstr>
      <vt:lpstr>personnel</vt:lpstr>
      <vt:lpstr>Jours_Fériés</vt:lpstr>
      <vt:lpstr>congés</vt:lpstr>
      <vt:lpstr>janvier!Impression_des_titres</vt:lpstr>
      <vt:lpstr>JF</vt:lpstr>
      <vt:lpstr>janvier!Tableau6</vt:lpstr>
      <vt:lpstr>Tableau6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2021-09-07T21:03:48Z</cp:lastPrinted>
  <dcterms:created xsi:type="dcterms:W3CDTF">2021-07-28T20:52:16Z</dcterms:created>
  <dcterms:modified xsi:type="dcterms:W3CDTF">2021-09-07T21:04:03Z</dcterms:modified>
</cp:coreProperties>
</file>