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a\Documents\Hôpital Beaujon\Fiches travail\"/>
    </mc:Choice>
  </mc:AlternateContent>
  <xr:revisionPtr revIDLastSave="0" documentId="13_ncr:1_{3E02ECAC-1AE8-4896-8467-5C4724DDAFCC}" xr6:coauthVersionLast="47" xr6:coauthVersionMax="47" xr10:uidLastSave="{00000000-0000-0000-0000-000000000000}"/>
  <bookViews>
    <workbookView xWindow="-120" yWindow="-120" windowWidth="38640" windowHeight="21240" xr2:uid="{BBE0FCB1-FE83-4A59-9F4F-2622ECB8BF0C}"/>
  </bookViews>
  <sheets>
    <sheet name="Calendrier" sheetId="6" r:id="rId1"/>
    <sheet name="RDV" sheetId="3" r:id="rId2"/>
    <sheet name="Liste Services" sheetId="2" r:id="rId3"/>
    <sheet name="Sources" sheetId="4" r:id="rId4"/>
    <sheet name="JoursFériés" sheetId="5" r:id="rId5"/>
  </sheets>
  <externalReferences>
    <externalReference r:id="rId6"/>
  </externalReferences>
  <definedNames>
    <definedName name="BdDate">Tableau11[Date]</definedName>
    <definedName name="_xlnm.Print_Titles" localSheetId="0">Calendrier!$1:$3</definedName>
    <definedName name="_xlnm.Print_Titles" localSheetId="2">'Liste Services'!$1:$8</definedName>
    <definedName name="_xlnm.Print_Titles" localSheetId="1">RDV!$1:$11</definedName>
    <definedName name="JF">JoursFériés!$B$1:$B$13</definedName>
    <definedName name="JoursFériés">[1]JoursFériés!$B$1:$B$13</definedName>
    <definedName name="Segment_Contrôle">#N/A</definedName>
    <definedName name="Segment_Service">#N/A</definedName>
    <definedName name="Segment_Zone">#N/A</definedName>
    <definedName name="seldate">Calendrier!$C$4:$AG$29</definedName>
    <definedName name="_xlnm.Print_Area" localSheetId="0">Calendrier!$AI:$AM</definedName>
    <definedName name="_xlnm.Print_Area" localSheetId="2">'Liste Services'!$C$1:$P$80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7"/>
        <x14:slicerCache r:id="rId8"/>
        <x14:slicerCache r:id="rId9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6" l="1"/>
  <c r="M8" i="6"/>
  <c r="AD10" i="6" l="1"/>
  <c r="D8" i="6"/>
  <c r="H18" i="3"/>
  <c r="H65" i="3"/>
  <c r="H66" i="3"/>
  <c r="H25" i="3"/>
  <c r="A1" i="5" l="1"/>
  <c r="H68" i="3"/>
  <c r="H67" i="3"/>
  <c r="H64" i="3"/>
  <c r="H63" i="3"/>
  <c r="H62" i="3"/>
  <c r="H61" i="3"/>
  <c r="H60" i="3"/>
  <c r="H59" i="3"/>
  <c r="H58" i="3"/>
  <c r="H57" i="3"/>
  <c r="H56" i="3"/>
  <c r="H55" i="3"/>
  <c r="H54" i="3"/>
  <c r="H51" i="3"/>
  <c r="H53" i="3"/>
  <c r="H50" i="3"/>
  <c r="H49" i="3"/>
  <c r="H48" i="3"/>
  <c r="H47" i="3"/>
  <c r="H45" i="3"/>
  <c r="H44" i="3"/>
  <c r="H43" i="3"/>
  <c r="H42" i="3"/>
  <c r="H41" i="3"/>
  <c r="H39" i="3"/>
  <c r="H12" i="3"/>
  <c r="H13" i="3"/>
  <c r="H14" i="3"/>
  <c r="H15" i="3"/>
  <c r="H16" i="3"/>
  <c r="H19" i="3"/>
  <c r="H20" i="3"/>
  <c r="H21" i="3"/>
  <c r="H22" i="3"/>
  <c r="H24" i="3"/>
  <c r="H26" i="3"/>
  <c r="H27" i="3"/>
  <c r="H28" i="3"/>
  <c r="H30" i="3"/>
  <c r="H31" i="3"/>
  <c r="H32" i="3"/>
  <c r="H33" i="3"/>
  <c r="H34" i="3"/>
  <c r="H36" i="3"/>
  <c r="H37" i="3"/>
  <c r="H38" i="3"/>
  <c r="AA13" i="6" l="1"/>
  <c r="AA15" i="6" s="1"/>
  <c r="AB15" i="6" s="1"/>
  <c r="AC15" i="6" s="1"/>
  <c r="AA22" i="6"/>
  <c r="AA24" i="6" s="1"/>
  <c r="AB24" i="6" s="1"/>
  <c r="AC24" i="6" s="1"/>
  <c r="S22" i="6"/>
  <c r="S24" i="6" s="1"/>
  <c r="T24" i="6" s="1"/>
  <c r="U24" i="6" s="1"/>
  <c r="K22" i="6"/>
  <c r="K24" i="6" s="1"/>
  <c r="L24" i="6" s="1"/>
  <c r="M24" i="6" s="1"/>
  <c r="K13" i="6"/>
  <c r="K15" i="6" s="1"/>
  <c r="L15" i="6" s="1"/>
  <c r="M15" i="6" s="1"/>
  <c r="C22" i="6"/>
  <c r="C24" i="6" s="1"/>
  <c r="D24" i="6" s="1"/>
  <c r="E24" i="6" s="1"/>
  <c r="F24" i="6" s="1"/>
  <c r="S13" i="6"/>
  <c r="S15" i="6" s="1"/>
  <c r="T15" i="6" s="1"/>
  <c r="U15" i="6" s="1"/>
  <c r="C13" i="6"/>
  <c r="C15" i="6" s="1"/>
  <c r="D15" i="6" s="1"/>
  <c r="E15" i="6" s="1"/>
  <c r="AA4" i="6"/>
  <c r="AA6" i="6" s="1"/>
  <c r="AB6" i="6" s="1"/>
  <c r="AC6" i="6" s="1"/>
  <c r="S4" i="6"/>
  <c r="S6" i="6" s="1"/>
  <c r="T6" i="6" s="1"/>
  <c r="U6" i="6" s="1"/>
  <c r="K4" i="6"/>
  <c r="C4" i="6"/>
  <c r="F2" i="6" l="1"/>
  <c r="K6" i="6"/>
  <c r="L6" i="6" s="1"/>
  <c r="M6" i="6" s="1"/>
  <c r="N6" i="6" s="1"/>
  <c r="O6" i="6" s="1"/>
  <c r="P6" i="6" s="1"/>
  <c r="Q6" i="6" s="1"/>
  <c r="K7" i="6" s="1"/>
  <c r="L7" i="6" s="1"/>
  <c r="M7" i="6" s="1"/>
  <c r="N7" i="6" s="1"/>
  <c r="O7" i="6" s="1"/>
  <c r="P7" i="6" s="1"/>
  <c r="Q7" i="6" s="1"/>
  <c r="K8" i="6" s="1"/>
  <c r="L8" i="6" s="1"/>
  <c r="N8" i="6" s="1"/>
  <c r="O8" i="6" s="1"/>
  <c r="P8" i="6" s="1"/>
  <c r="Q8" i="6" s="1"/>
  <c r="K9" i="6" s="1"/>
  <c r="L9" i="6" s="1"/>
  <c r="M9" i="6" s="1"/>
  <c r="N9" i="6" s="1"/>
  <c r="O9" i="6" s="1"/>
  <c r="P9" i="6" s="1"/>
  <c r="Q9" i="6" s="1"/>
  <c r="K10" i="6" s="1"/>
  <c r="L10" i="6" s="1"/>
  <c r="M10" i="6" s="1"/>
  <c r="N10" i="6" s="1"/>
  <c r="O10" i="6" s="1"/>
  <c r="P10" i="6" s="1"/>
  <c r="Q10" i="6" s="1"/>
  <c r="K11" i="6" s="1"/>
  <c r="L11" i="6" s="1"/>
  <c r="M11" i="6" s="1"/>
  <c r="N11" i="6" s="1"/>
  <c r="O11" i="6" s="1"/>
  <c r="P11" i="6" s="1"/>
  <c r="Q11" i="6" s="1"/>
  <c r="C6" i="6"/>
  <c r="D6" i="6" s="1"/>
  <c r="E6" i="6" s="1"/>
  <c r="F6" i="6" s="1"/>
  <c r="G6" i="6" s="1"/>
  <c r="H6" i="6" s="1"/>
  <c r="I6" i="6" s="1"/>
  <c r="C7" i="6" s="1"/>
  <c r="E7" i="6" s="1"/>
  <c r="F7" i="6" s="1"/>
  <c r="G7" i="6" s="1"/>
  <c r="H7" i="6" s="1"/>
  <c r="I7" i="6" s="1"/>
  <c r="C8" i="6" s="1"/>
  <c r="E8" i="6" s="1"/>
  <c r="G24" i="6"/>
  <c r="H24" i="6" s="1"/>
  <c r="I24" i="6" s="1"/>
  <c r="C25" i="6" s="1"/>
  <c r="D25" i="6" s="1"/>
  <c r="E25" i="6" s="1"/>
  <c r="F25" i="6" s="1"/>
  <c r="G25" i="6" s="1"/>
  <c r="H25" i="6" s="1"/>
  <c r="I25" i="6" s="1"/>
  <c r="C26" i="6" s="1"/>
  <c r="D26" i="6" s="1"/>
  <c r="E26" i="6" s="1"/>
  <c r="F26" i="6" s="1"/>
  <c r="G26" i="6" s="1"/>
  <c r="H26" i="6" s="1"/>
  <c r="I26" i="6" s="1"/>
  <c r="C27" i="6" s="1"/>
  <c r="D27" i="6" s="1"/>
  <c r="E27" i="6" s="1"/>
  <c r="F27" i="6" s="1"/>
  <c r="G27" i="6" s="1"/>
  <c r="H27" i="6" s="1"/>
  <c r="I27" i="6" s="1"/>
  <c r="C28" i="6" s="1"/>
  <c r="D28" i="6" s="1"/>
  <c r="E28" i="6" s="1"/>
  <c r="F28" i="6" s="1"/>
  <c r="G28" i="6" s="1"/>
  <c r="H28" i="6" s="1"/>
  <c r="I28" i="6" s="1"/>
  <c r="C29" i="6" s="1"/>
  <c r="D29" i="6" s="1"/>
  <c r="E29" i="6" s="1"/>
  <c r="F29" i="6" s="1"/>
  <c r="G29" i="6" s="1"/>
  <c r="H29" i="6" s="1"/>
  <c r="I29" i="6" s="1"/>
  <c r="V15" i="6"/>
  <c r="W15" i="6" s="1"/>
  <c r="X15" i="6" s="1"/>
  <c r="Y15" i="6" s="1"/>
  <c r="S16" i="6" s="1"/>
  <c r="T16" i="6" s="1"/>
  <c r="U16" i="6" s="1"/>
  <c r="V16" i="6" s="1"/>
  <c r="W16" i="6" s="1"/>
  <c r="X16" i="6" s="1"/>
  <c r="Y16" i="6" s="1"/>
  <c r="S17" i="6" s="1"/>
  <c r="T17" i="6" s="1"/>
  <c r="U17" i="6" s="1"/>
  <c r="V17" i="6" s="1"/>
  <c r="W17" i="6" s="1"/>
  <c r="X17" i="6" s="1"/>
  <c r="Y17" i="6" s="1"/>
  <c r="S18" i="6" s="1"/>
  <c r="T18" i="6" s="1"/>
  <c r="U18" i="6" s="1"/>
  <c r="V18" i="6" s="1"/>
  <c r="W18" i="6" s="1"/>
  <c r="X18" i="6" s="1"/>
  <c r="Y18" i="6" s="1"/>
  <c r="S19" i="6" s="1"/>
  <c r="T19" i="6" s="1"/>
  <c r="U19" i="6" s="1"/>
  <c r="V19" i="6" s="1"/>
  <c r="W19" i="6" s="1"/>
  <c r="X19" i="6" s="1"/>
  <c r="Y19" i="6" s="1"/>
  <c r="S20" i="6" s="1"/>
  <c r="T20" i="6" s="1"/>
  <c r="U20" i="6" s="1"/>
  <c r="V20" i="6" s="1"/>
  <c r="W20" i="6" s="1"/>
  <c r="X20" i="6" s="1"/>
  <c r="Y20" i="6" s="1"/>
  <c r="AD6" i="6"/>
  <c r="AE6" i="6" s="1"/>
  <c r="AF6" i="6" s="1"/>
  <c r="AG6" i="6" s="1"/>
  <c r="N24" i="6"/>
  <c r="O24" i="6" s="1"/>
  <c r="P24" i="6" s="1"/>
  <c r="Q24" i="6" s="1"/>
  <c r="K25" i="6" s="1"/>
  <c r="L25" i="6" s="1"/>
  <c r="M25" i="6" s="1"/>
  <c r="N25" i="6" s="1"/>
  <c r="O25" i="6" s="1"/>
  <c r="P25" i="6" s="1"/>
  <c r="Q25" i="6" s="1"/>
  <c r="K26" i="6" s="1"/>
  <c r="L26" i="6" s="1"/>
  <c r="M26" i="6" s="1"/>
  <c r="N26" i="6" s="1"/>
  <c r="O26" i="6" s="1"/>
  <c r="P26" i="6" s="1"/>
  <c r="Q26" i="6" s="1"/>
  <c r="K27" i="6" s="1"/>
  <c r="L27" i="6" s="1"/>
  <c r="M27" i="6" s="1"/>
  <c r="N27" i="6" s="1"/>
  <c r="O27" i="6" s="1"/>
  <c r="P27" i="6" s="1"/>
  <c r="Q27" i="6" s="1"/>
  <c r="K28" i="6" s="1"/>
  <c r="L28" i="6" s="1"/>
  <c r="M28" i="6" s="1"/>
  <c r="N28" i="6" s="1"/>
  <c r="O28" i="6" s="1"/>
  <c r="P28" i="6" s="1"/>
  <c r="Q28" i="6" s="1"/>
  <c r="K29" i="6" s="1"/>
  <c r="L29" i="6" s="1"/>
  <c r="M29" i="6" s="1"/>
  <c r="N29" i="6" s="1"/>
  <c r="O29" i="6" s="1"/>
  <c r="P29" i="6" s="1"/>
  <c r="Q29" i="6" s="1"/>
  <c r="F15" i="6"/>
  <c r="G15" i="6" s="1"/>
  <c r="H15" i="6" s="1"/>
  <c r="I15" i="6" s="1"/>
  <c r="C16" i="6" s="1"/>
  <c r="D16" i="6" s="1"/>
  <c r="E16" i="6" s="1"/>
  <c r="F16" i="6" s="1"/>
  <c r="G16" i="6" s="1"/>
  <c r="H16" i="6" s="1"/>
  <c r="I16" i="6" s="1"/>
  <c r="C17" i="6" s="1"/>
  <c r="D17" i="6" s="1"/>
  <c r="E17" i="6" s="1"/>
  <c r="F17" i="6" s="1"/>
  <c r="G17" i="6" s="1"/>
  <c r="H17" i="6" s="1"/>
  <c r="I17" i="6" s="1"/>
  <c r="C18" i="6" s="1"/>
  <c r="D18" i="6" s="1"/>
  <c r="E18" i="6" s="1"/>
  <c r="F18" i="6" s="1"/>
  <c r="G18" i="6" s="1"/>
  <c r="H18" i="6" s="1"/>
  <c r="I18" i="6" s="1"/>
  <c r="C19" i="6" s="1"/>
  <c r="D19" i="6" s="1"/>
  <c r="E19" i="6" s="1"/>
  <c r="F19" i="6" s="1"/>
  <c r="G19" i="6" s="1"/>
  <c r="H19" i="6" s="1"/>
  <c r="I19" i="6" s="1"/>
  <c r="C20" i="6" s="1"/>
  <c r="D20" i="6" s="1"/>
  <c r="E20" i="6" s="1"/>
  <c r="F20" i="6" s="1"/>
  <c r="G20" i="6" s="1"/>
  <c r="H20" i="6" s="1"/>
  <c r="I20" i="6" s="1"/>
  <c r="V24" i="6"/>
  <c r="W24" i="6" s="1"/>
  <c r="X24" i="6" s="1"/>
  <c r="Y24" i="6" s="1"/>
  <c r="S25" i="6" s="1"/>
  <c r="T25" i="6" s="1"/>
  <c r="U25" i="6" s="1"/>
  <c r="V25" i="6" s="1"/>
  <c r="W25" i="6" s="1"/>
  <c r="X25" i="6" s="1"/>
  <c r="Y25" i="6" s="1"/>
  <c r="S26" i="6" s="1"/>
  <c r="T26" i="6" s="1"/>
  <c r="U26" i="6" s="1"/>
  <c r="V26" i="6" s="1"/>
  <c r="W26" i="6" s="1"/>
  <c r="X26" i="6" s="1"/>
  <c r="Y26" i="6" s="1"/>
  <c r="S27" i="6" s="1"/>
  <c r="T27" i="6" s="1"/>
  <c r="U27" i="6" s="1"/>
  <c r="V27" i="6" s="1"/>
  <c r="W27" i="6" s="1"/>
  <c r="X27" i="6" s="1"/>
  <c r="Y27" i="6" s="1"/>
  <c r="S28" i="6" s="1"/>
  <c r="T28" i="6" s="1"/>
  <c r="U28" i="6" s="1"/>
  <c r="V28" i="6" s="1"/>
  <c r="W28" i="6" s="1"/>
  <c r="X28" i="6" s="1"/>
  <c r="Y28" i="6" s="1"/>
  <c r="S29" i="6" s="1"/>
  <c r="T29" i="6" s="1"/>
  <c r="U29" i="6" s="1"/>
  <c r="V29" i="6" s="1"/>
  <c r="W29" i="6" s="1"/>
  <c r="X29" i="6" s="1"/>
  <c r="Y29" i="6" s="1"/>
  <c r="V6" i="6"/>
  <c r="W6" i="6" s="1"/>
  <c r="X6" i="6" s="1"/>
  <c r="Y6" i="6" s="1"/>
  <c r="S7" i="6" s="1"/>
  <c r="T7" i="6" s="1"/>
  <c r="U7" i="6" s="1"/>
  <c r="V7" i="6" s="1"/>
  <c r="W7" i="6" s="1"/>
  <c r="X7" i="6" s="1"/>
  <c r="Y7" i="6" s="1"/>
  <c r="S8" i="6" s="1"/>
  <c r="T8" i="6" s="1"/>
  <c r="U8" i="6" s="1"/>
  <c r="V8" i="6" s="1"/>
  <c r="W8" i="6" s="1"/>
  <c r="X8" i="6" s="1"/>
  <c r="Y8" i="6" s="1"/>
  <c r="S9" i="6" s="1"/>
  <c r="T9" i="6" s="1"/>
  <c r="U9" i="6" s="1"/>
  <c r="V9" i="6" s="1"/>
  <c r="W9" i="6" s="1"/>
  <c r="X9" i="6" s="1"/>
  <c r="Y9" i="6" s="1"/>
  <c r="S10" i="6" s="1"/>
  <c r="T10" i="6" s="1"/>
  <c r="U10" i="6" s="1"/>
  <c r="V10" i="6" s="1"/>
  <c r="W10" i="6" s="1"/>
  <c r="X10" i="6" s="1"/>
  <c r="Y10" i="6" s="1"/>
  <c r="S11" i="6" s="1"/>
  <c r="T11" i="6" s="1"/>
  <c r="U11" i="6" s="1"/>
  <c r="V11" i="6" s="1"/>
  <c r="W11" i="6" s="1"/>
  <c r="X11" i="6" s="1"/>
  <c r="Y11" i="6" s="1"/>
  <c r="N15" i="6"/>
  <c r="O15" i="6" s="1"/>
  <c r="P15" i="6" s="1"/>
  <c r="Q15" i="6" s="1"/>
  <c r="K16" i="6" s="1"/>
  <c r="L16" i="6" s="1"/>
  <c r="M16" i="6" s="1"/>
  <c r="N16" i="6" s="1"/>
  <c r="O16" i="6" s="1"/>
  <c r="P16" i="6" s="1"/>
  <c r="Q16" i="6" s="1"/>
  <c r="K17" i="6" s="1"/>
  <c r="L17" i="6" s="1"/>
  <c r="M17" i="6" s="1"/>
  <c r="N17" i="6" s="1"/>
  <c r="O17" i="6" s="1"/>
  <c r="P17" i="6" s="1"/>
  <c r="Q17" i="6" s="1"/>
  <c r="K18" i="6" s="1"/>
  <c r="L18" i="6" s="1"/>
  <c r="M18" i="6" s="1"/>
  <c r="N18" i="6" s="1"/>
  <c r="O18" i="6" s="1"/>
  <c r="P18" i="6" s="1"/>
  <c r="Q18" i="6" s="1"/>
  <c r="K19" i="6" s="1"/>
  <c r="L19" i="6" s="1"/>
  <c r="M19" i="6" s="1"/>
  <c r="N19" i="6" s="1"/>
  <c r="O19" i="6" s="1"/>
  <c r="P19" i="6" s="1"/>
  <c r="Q19" i="6" s="1"/>
  <c r="K20" i="6" s="1"/>
  <c r="L20" i="6" s="1"/>
  <c r="M20" i="6" s="1"/>
  <c r="N20" i="6" s="1"/>
  <c r="O20" i="6" s="1"/>
  <c r="P20" i="6" s="1"/>
  <c r="Q20" i="6" s="1"/>
  <c r="AD24" i="6"/>
  <c r="AE24" i="6" s="1"/>
  <c r="AF24" i="6" s="1"/>
  <c r="AG24" i="6" s="1"/>
  <c r="AA25" i="6" s="1"/>
  <c r="AB25" i="6" s="1"/>
  <c r="AC25" i="6" s="1"/>
  <c r="AD25" i="6" s="1"/>
  <c r="AE25" i="6" s="1"/>
  <c r="AF25" i="6" s="1"/>
  <c r="AG25" i="6" s="1"/>
  <c r="AA26" i="6" s="1"/>
  <c r="AB26" i="6" s="1"/>
  <c r="AC26" i="6" s="1"/>
  <c r="AD26" i="6" s="1"/>
  <c r="AE26" i="6" s="1"/>
  <c r="AF26" i="6" s="1"/>
  <c r="AG26" i="6" s="1"/>
  <c r="AA27" i="6" s="1"/>
  <c r="AB27" i="6" s="1"/>
  <c r="AC27" i="6" s="1"/>
  <c r="AD27" i="6" s="1"/>
  <c r="AE27" i="6" s="1"/>
  <c r="AF27" i="6" s="1"/>
  <c r="AG27" i="6" s="1"/>
  <c r="AA28" i="6" s="1"/>
  <c r="AB28" i="6" s="1"/>
  <c r="AC28" i="6" s="1"/>
  <c r="AD28" i="6" s="1"/>
  <c r="AE28" i="6" s="1"/>
  <c r="AF28" i="6" s="1"/>
  <c r="AG28" i="6" s="1"/>
  <c r="AA29" i="6" s="1"/>
  <c r="AB29" i="6" s="1"/>
  <c r="AC29" i="6" s="1"/>
  <c r="AD29" i="6" s="1"/>
  <c r="AE29" i="6" s="1"/>
  <c r="AF29" i="6" s="1"/>
  <c r="AG29" i="6" s="1"/>
  <c r="AD15" i="6"/>
  <c r="AE15" i="6" s="1"/>
  <c r="AF15" i="6" s="1"/>
  <c r="AG15" i="6" s="1"/>
  <c r="AA16" i="6" s="1"/>
  <c r="AB16" i="6" s="1"/>
  <c r="AC16" i="6" s="1"/>
  <c r="AD16" i="6" s="1"/>
  <c r="AE16" i="6" s="1"/>
  <c r="AF16" i="6" s="1"/>
  <c r="AG16" i="6" s="1"/>
  <c r="AA17" i="6" s="1"/>
  <c r="AB17" i="6" s="1"/>
  <c r="AC17" i="6" s="1"/>
  <c r="AD17" i="6" s="1"/>
  <c r="AE17" i="6" s="1"/>
  <c r="AF17" i="6" s="1"/>
  <c r="AG17" i="6" s="1"/>
  <c r="AA18" i="6" s="1"/>
  <c r="AB18" i="6" s="1"/>
  <c r="AC18" i="6" s="1"/>
  <c r="AD18" i="6" s="1"/>
  <c r="AE18" i="6" s="1"/>
  <c r="B13" i="5"/>
  <c r="AA7" i="6" l="1"/>
  <c r="AB7" i="6" s="1"/>
  <c r="AC7" i="6" s="1"/>
  <c r="AD7" i="6" s="1"/>
  <c r="AE7" i="6" s="1"/>
  <c r="AF7" i="6" s="1"/>
  <c r="AG7" i="6" s="1"/>
  <c r="AA8" i="6" s="1"/>
  <c r="AB8" i="6" s="1"/>
  <c r="AC8" i="6" s="1"/>
  <c r="AD8" i="6" s="1"/>
  <c r="AE8" i="6" s="1"/>
  <c r="AF8" i="6" s="1"/>
  <c r="AG8" i="6" s="1"/>
  <c r="AA9" i="6" s="1"/>
  <c r="AB9" i="6" s="1"/>
  <c r="AC9" i="6" s="1"/>
  <c r="AD9" i="6" s="1"/>
  <c r="AE9" i="6" s="1"/>
  <c r="AF9" i="6" s="1"/>
  <c r="AG9" i="6" s="1"/>
  <c r="AA10" i="6" s="1"/>
  <c r="AB10" i="6" s="1"/>
  <c r="AC10" i="6" s="1"/>
  <c r="AE10" i="6" s="1"/>
  <c r="AF10" i="6" s="1"/>
  <c r="AG10" i="6" s="1"/>
  <c r="AA11" i="6" s="1"/>
  <c r="AB11" i="6" s="1"/>
  <c r="AC11" i="6" s="1"/>
  <c r="AD11" i="6" s="1"/>
  <c r="AE11" i="6" s="1"/>
  <c r="AF11" i="6" s="1"/>
  <c r="AG11" i="6" s="1"/>
  <c r="F8" i="6"/>
  <c r="G8" i="6" s="1"/>
  <c r="H8" i="6" s="1"/>
  <c r="I8" i="6" s="1"/>
  <c r="C9" i="6" s="1"/>
  <c r="D9" i="6" s="1"/>
  <c r="E9" i="6" s="1"/>
  <c r="F9" i="6" s="1"/>
  <c r="G9" i="6" s="1"/>
  <c r="H9" i="6" s="1"/>
  <c r="I9" i="6" s="1"/>
  <c r="C10" i="6" s="1"/>
  <c r="D10" i="6" s="1"/>
  <c r="E10" i="6" s="1"/>
  <c r="F10" i="6" s="1"/>
  <c r="G10" i="6" s="1"/>
  <c r="H10" i="6" s="1"/>
  <c r="I10" i="6" s="1"/>
  <c r="C11" i="6" s="1"/>
  <c r="D11" i="6" s="1"/>
  <c r="E11" i="6" s="1"/>
  <c r="F11" i="6" s="1"/>
  <c r="G11" i="6" s="1"/>
  <c r="H11" i="6" s="1"/>
  <c r="I11" i="6" s="1"/>
  <c r="AF18" i="6"/>
  <c r="AG18" i="6" s="1"/>
  <c r="AA19" i="6" s="1"/>
  <c r="B10" i="5"/>
  <c r="B11" i="5"/>
  <c r="B1" i="5"/>
  <c r="B2" i="5"/>
  <c r="B4" i="5"/>
  <c r="B12" i="5"/>
  <c r="B9" i="5"/>
  <c r="B5" i="5"/>
  <c r="AB19" i="6" l="1"/>
  <c r="AC19" i="6" s="1"/>
  <c r="AD19" i="6" s="1"/>
  <c r="AE19" i="6" s="1"/>
  <c r="AF19" i="6" s="1"/>
  <c r="AG19" i="6" s="1"/>
  <c r="B8" i="5"/>
  <c r="B7" i="5"/>
  <c r="B3" i="5"/>
  <c r="B6" i="5"/>
  <c r="AA20" i="6" l="1"/>
  <c r="AB20" i="6" s="1"/>
  <c r="AC20" i="6" s="1"/>
  <c r="AD20" i="6" s="1"/>
  <c r="AE20" i="6" s="1"/>
  <c r="AF20" i="6" s="1"/>
  <c r="AG20" i="6" s="1"/>
</calcChain>
</file>

<file path=xl/sharedStrings.xml><?xml version="1.0" encoding="utf-8"?>
<sst xmlns="http://schemas.openxmlformats.org/spreadsheetml/2006/main" count="328" uniqueCount="141">
  <si>
    <t>Nombre</t>
  </si>
  <si>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</si>
  <si>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</si>
  <si>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</si>
  <si>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</si>
  <si>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</si>
  <si>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</si>
  <si>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</si>
  <si>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</si>
  <si>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</si>
  <si>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</si>
  <si>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</si>
  <si>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</si>
  <si>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</si>
  <si>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</si>
  <si>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Contrôles</t>
  </si>
  <si>
    <t>Symbole</t>
  </si>
  <si>
    <t>Zone</t>
  </si>
  <si>
    <t>Jour de l'an</t>
  </si>
  <si>
    <t>=</t>
  </si>
  <si>
    <t>DATE($A$1;1;1)</t>
  </si>
  <si>
    <t>Pâques</t>
  </si>
  <si>
    <t>Pâques (cellule D7)</t>
  </si>
  <si>
    <t>PLANCHER(JOUR(MINUTE($A$1/38)/2+56)&amp;"/5/"&amp;$A$1;7)-34</t>
  </si>
  <si>
    <t>Lundi de Pâques</t>
  </si>
  <si>
    <t>B2 + 1</t>
  </si>
  <si>
    <t>Fête du travail</t>
  </si>
  <si>
    <t>DATE($A$1;5;1)</t>
  </si>
  <si>
    <t>Armnistice 39/45</t>
  </si>
  <si>
    <t>DATE($A$1;5;8)</t>
  </si>
  <si>
    <t>Ascension</t>
  </si>
  <si>
    <t>B2 + 39</t>
  </si>
  <si>
    <t>Pentecôte</t>
  </si>
  <si>
    <t>B2 + 49</t>
  </si>
  <si>
    <t>Lundi de Pentecôte</t>
  </si>
  <si>
    <t>B2 + 50</t>
  </si>
  <si>
    <t>Fête nationale</t>
  </si>
  <si>
    <t>DATE($A$1;7;14)</t>
  </si>
  <si>
    <t>Assomption</t>
  </si>
  <si>
    <t>DATE($A$1;8;15)</t>
  </si>
  <si>
    <t>Toussaint</t>
  </si>
  <si>
    <t>DATE($A$1;11;1)</t>
  </si>
  <si>
    <t>Armnistice 14/18</t>
  </si>
  <si>
    <t>DATE($A$1;11;11)</t>
  </si>
  <si>
    <t>Noël</t>
  </si>
  <si>
    <t>DATE($A$1;12;25)</t>
  </si>
  <si>
    <t>Services</t>
  </si>
  <si>
    <t>poly-</t>
  </si>
  <si>
    <t>Lun</t>
  </si>
  <si>
    <t>Mar</t>
  </si>
  <si>
    <t>Mer</t>
  </si>
  <si>
    <t>Jeu</t>
  </si>
  <si>
    <t>Ven</t>
  </si>
  <si>
    <t>Sam</t>
  </si>
  <si>
    <t>Dim</t>
  </si>
  <si>
    <t>Heure</t>
  </si>
  <si>
    <t>Date</t>
  </si>
  <si>
    <t>Service</t>
  </si>
  <si>
    <t>Contrôle</t>
  </si>
  <si>
    <t>RCP</t>
  </si>
  <si>
    <t>SSPI</t>
  </si>
  <si>
    <t>USC-SRR</t>
  </si>
  <si>
    <t>SALLE DE NAISSANCE</t>
  </si>
  <si>
    <t>REA HEPATO-DIGESTIVE</t>
  </si>
  <si>
    <t>BLOC COMMUN</t>
  </si>
  <si>
    <t>SAU-UHCD</t>
  </si>
  <si>
    <t>MTERNITE</t>
  </si>
  <si>
    <t>CHIRURGIE DIGESTIVE</t>
  </si>
  <si>
    <t>ORTHOPEDIE</t>
  </si>
  <si>
    <t>GASTROENTEROLOGIE</t>
  </si>
  <si>
    <t>UGA</t>
  </si>
  <si>
    <t>ONCOLOGIE</t>
  </si>
  <si>
    <t>MEDECINE INTERNE</t>
  </si>
  <si>
    <t>NEUROCHIR.; CHIR. MAXILLO-FACIALE</t>
  </si>
  <si>
    <t>ACDL</t>
  </si>
  <si>
    <t>LABO BIOCHIMIE</t>
  </si>
  <si>
    <t>LABO HEMATOLOGIE</t>
  </si>
  <si>
    <t>LABO MICROBIOLOGIE</t>
  </si>
  <si>
    <t>LABO ANATOMO-PATHOLOGIE</t>
  </si>
  <si>
    <t>MEDECINE NUCLEAIRE-TEP SCAN</t>
  </si>
  <si>
    <t>IMAGERIE MEDICALE</t>
  </si>
  <si>
    <t>PHARMACIE (BULLE)</t>
  </si>
  <si>
    <t>ENDOSCOPIE</t>
  </si>
  <si>
    <t>STERILISATION</t>
  </si>
  <si>
    <t>IRM BIM</t>
  </si>
  <si>
    <t>REGIE</t>
  </si>
  <si>
    <t>ADMISSION-TRAITEMENT EXTERNE</t>
  </si>
  <si>
    <t>SAR</t>
  </si>
  <si>
    <t>SMUR</t>
  </si>
  <si>
    <t>BRANCARDAGE</t>
  </si>
  <si>
    <t>ARCHIVES CENTRALES</t>
  </si>
  <si>
    <t>DRH</t>
  </si>
  <si>
    <t>DSSI</t>
  </si>
  <si>
    <t>CHAMBRE MORTUAIRE</t>
  </si>
  <si>
    <t>CUISINE-RESTAURANT PERSONNEL</t>
  </si>
  <si>
    <t>SALLE DE GARDE</t>
  </si>
  <si>
    <t>CRECHE</t>
  </si>
  <si>
    <t>CENTRE DE LOISIRS (CDL)</t>
  </si>
  <si>
    <t>DIETETIQUE</t>
  </si>
  <si>
    <t>COMMUNICATION-BIBLIOTHEQUE</t>
  </si>
  <si>
    <t>CONSULTATIONS CARDIOLOGIE</t>
  </si>
  <si>
    <t>CONSULTATIONS HEPATOLOGIE</t>
  </si>
  <si>
    <t>poly-MEDECINE DE TRAVAIL</t>
  </si>
  <si>
    <t>poly-CONSULT GYNECOLOGIE</t>
  </si>
  <si>
    <t>EN PREVISION</t>
  </si>
  <si>
    <t>AVEC CADRE</t>
  </si>
  <si>
    <t>SANS CADRE</t>
  </si>
  <si>
    <t>NON REALISE</t>
  </si>
  <si>
    <t>PR</t>
  </si>
  <si>
    <t>C</t>
  </si>
  <si>
    <t>S</t>
  </si>
  <si>
    <t>NR</t>
  </si>
  <si>
    <t>ZONE 1</t>
  </si>
  <si>
    <t>ZONE 2</t>
  </si>
  <si>
    <t>ZONE 3</t>
  </si>
  <si>
    <t>ZONE 4</t>
  </si>
  <si>
    <t>ZONES 1-2</t>
  </si>
  <si>
    <t>ZONES 2-3</t>
  </si>
  <si>
    <t>ZONES 1-3</t>
  </si>
  <si>
    <t>ZONES 2-4</t>
  </si>
  <si>
    <t>ZONES 3-4</t>
  </si>
  <si>
    <t>11h00-11h30</t>
  </si>
  <si>
    <t>Contrôle contradictoire des prestations de bio nettoyage</t>
  </si>
  <si>
    <t>10h00-10h30</t>
  </si>
  <si>
    <t>11h30-12h00</t>
  </si>
  <si>
    <t>Services des bâtiments Concédés</t>
  </si>
  <si>
    <t>Type de Zone</t>
  </si>
  <si>
    <t>Zone 4</t>
  </si>
  <si>
    <t>Zones 2-3-4</t>
  </si>
  <si>
    <t>Zones 2-4</t>
  </si>
  <si>
    <t>Zone 2</t>
  </si>
  <si>
    <t>Zones 1-2-3</t>
  </si>
  <si>
    <t>Zones 1-2</t>
  </si>
  <si>
    <t>Zones 1- 2</t>
  </si>
  <si>
    <t>Date RDV</t>
  </si>
  <si>
    <t>Jours fériés</t>
  </si>
  <si>
    <t>Réponse</t>
  </si>
  <si>
    <t xml:space="preserve">Prévision des contrôles contradictoires des prestations de bio nettoyage                                                                                 </t>
  </si>
  <si>
    <t>Rendez-vous pour chaque service</t>
  </si>
  <si>
    <t>Réponse "RDV contrôle contradictoire bio nettoyage"</t>
  </si>
  <si>
    <t>Réponse : clic pour envoyer votre 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</si>
</sst>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"/>
    <numFmt numFmtId="165" formatCode="mmmm\ yyyy"/>
    <numFmt numFmtId="166" formatCode="[$-F400]h:mm:ss\ AM/PM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2" tint="-0.249977111117893"/>
      <name val="Calibri"/>
      <family val="2"/>
      <scheme val="minor"/>
    </font>
    <font>
      <b/>
      <sz val="20"/>
      <color theme="2" tint="-0.249977111117893"/>
      <name val="Calibri"/>
      <family val="2"/>
      <scheme val="minor"/>
    </font>
    <font>
      <b/>
      <sz val="18"/>
      <color theme="2" tint="-0.249977111117893"/>
      <name val="Calibri"/>
      <family val="2"/>
      <scheme val="minor"/>
    </font>
    <font>
      <b/>
      <sz val="13"/>
      <color theme="1" tint="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00FF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/>
      <right/>
      <top/>
      <bottom style="thick">
        <color theme="2" tint="-0.24994659260841701"/>
      </bottom>
      <diagonal/>
    </border>
    <border>
      <left style="thin">
        <color rgb="FF9900CC"/>
      </left>
      <right/>
      <top style="thin">
        <color rgb="FF9900CC"/>
      </top>
      <bottom style="thin">
        <color rgb="FF9900CC"/>
      </bottom>
      <diagonal/>
    </border>
    <border>
      <left/>
      <right/>
      <top style="thin">
        <color rgb="FF9900CC"/>
      </top>
      <bottom/>
      <diagonal/>
    </border>
    <border>
      <left style="thin">
        <color rgb="FF9900CC"/>
      </left>
      <right/>
      <top style="thin">
        <color rgb="FF9900CC"/>
      </top>
      <bottom style="thin">
        <color theme="0"/>
      </bottom>
      <diagonal/>
    </border>
    <border>
      <left/>
      <right/>
      <top style="thin">
        <color rgb="FF9900CC"/>
      </top>
      <bottom style="thin">
        <color theme="0"/>
      </bottom>
      <diagonal/>
    </border>
    <border>
      <left/>
      <right style="thin">
        <color rgb="FF9900CC"/>
      </right>
      <top style="thin">
        <color rgb="FF9900CC"/>
      </top>
      <bottom style="thin">
        <color theme="0"/>
      </bottom>
      <diagonal/>
    </border>
    <border>
      <left style="thin">
        <color rgb="FF9900CC"/>
      </left>
      <right style="thin">
        <color theme="0" tint="-4.9989318521683403E-2"/>
      </right>
      <top/>
      <bottom style="thin">
        <color rgb="FF9900CC"/>
      </bottom>
      <diagonal/>
    </border>
    <border>
      <left style="thin">
        <color theme="0"/>
      </left>
      <right style="thin">
        <color rgb="FF9900CC"/>
      </right>
      <top style="thin">
        <color theme="0"/>
      </top>
      <bottom style="thin">
        <color rgb="FF9900CC"/>
      </bottom>
      <diagonal/>
    </border>
    <border>
      <left/>
      <right/>
      <top/>
      <bottom style="thin">
        <color rgb="FF9900CC"/>
      </bottom>
      <diagonal/>
    </border>
    <border>
      <left style="thin">
        <color rgb="FF9900CC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/>
      </top>
      <bottom style="thin">
        <color rgb="FF9900CC"/>
      </bottom>
      <diagonal/>
    </border>
    <border>
      <left style="thin">
        <color theme="0" tint="-4.9989318521683403E-2"/>
      </left>
      <right/>
      <top style="thin">
        <color theme="0"/>
      </top>
      <bottom style="thin">
        <color rgb="FF9900CC"/>
      </bottom>
      <diagonal/>
    </border>
    <border>
      <left/>
      <right style="thin">
        <color rgb="FF9900CC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rgb="FF9900CC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29">
    <xf numFmtId="0" fontId="0" fillId="0" borderId="0" xfId="0"/>
    <xf numFmtId="14" fontId="1" fillId="0" borderId="1" xfId="0" applyNumberFormat="1" applyFont="1" applyBorder="1" applyAlignment="1">
      <alignment horizontal="left" vertical="center" inden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16" fontId="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3" borderId="0" xfId="0" applyFont="1" applyFill="1" applyAlignment="1">
      <alignment horizontal="left" vertical="center" indent="1"/>
    </xf>
    <xf numFmtId="0" fontId="1" fillId="4" borderId="1" xfId="0" applyFont="1" applyFill="1" applyBorder="1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14" fontId="1" fillId="0" borderId="2" xfId="0" applyNumberFormat="1" applyFont="1" applyBorder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9" fontId="2" fillId="0" borderId="8" xfId="0" applyNumberFormat="1" applyFont="1" applyBorder="1" applyAlignment="1">
      <alignment horizontal="left" vertical="center" indent="1"/>
    </xf>
    <xf numFmtId="14" fontId="1" fillId="0" borderId="0" xfId="0" applyNumberFormat="1" applyFont="1" applyAlignment="1">
      <alignment horizontal="left" vertical="center" indent="1"/>
    </xf>
    <xf numFmtId="166" fontId="1" fillId="0" borderId="0" xfId="0" applyNumberFormat="1" applyFont="1" applyAlignment="1">
      <alignment horizontal="left" vertical="center" indent="1"/>
    </xf>
    <xf numFmtId="0" fontId="1" fillId="0" borderId="10" xfId="0" applyFont="1" applyBorder="1" applyAlignment="1">
      <alignment horizontal="left" vertical="center" indent="1"/>
    </xf>
    <xf numFmtId="0" fontId="1" fillId="0" borderId="0" xfId="0" applyFont="1" applyFill="1" applyAlignment="1">
      <alignment horizontal="left" vertical="center" indent="1"/>
    </xf>
    <xf numFmtId="14" fontId="1" fillId="0" borderId="0" xfId="0" applyNumberFormat="1" applyFont="1" applyAlignment="1">
      <alignment horizontal="left" vertical="center" indent="2"/>
    </xf>
    <xf numFmtId="0" fontId="1" fillId="0" borderId="0" xfId="0" applyFont="1" applyAlignment="1">
      <alignment horizontal="left" vertical="center" indent="2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166" fontId="1" fillId="0" borderId="0" xfId="0" applyNumberFormat="1" applyFont="1" applyAlignment="1">
      <alignment horizontal="left" vertical="center" indent="2"/>
    </xf>
    <xf numFmtId="0" fontId="1" fillId="0" borderId="0" xfId="0" applyFont="1" applyAlignment="1">
      <alignment horizontal="left" vertical="center" indent="3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4"/>
    </xf>
    <xf numFmtId="0" fontId="1" fillId="0" borderId="0" xfId="0" applyFont="1" applyAlignment="1">
      <alignment horizontal="left" vertical="center" indent="5"/>
    </xf>
    <xf numFmtId="0" fontId="1" fillId="0" borderId="0" xfId="0" applyFont="1" applyAlignment="1">
      <alignment horizontal="left" vertical="center" indent="6"/>
    </xf>
    <xf numFmtId="166" fontId="1" fillId="0" borderId="0" xfId="0" applyNumberFormat="1" applyFont="1" applyFill="1" applyAlignment="1">
      <alignment horizontal="left" vertical="center" indent="4"/>
    </xf>
    <xf numFmtId="166" fontId="1" fillId="0" borderId="0" xfId="0" applyNumberFormat="1" applyFont="1" applyFill="1" applyAlignment="1">
      <alignment horizontal="left" vertical="center" indent="5"/>
    </xf>
    <xf numFmtId="166" fontId="1" fillId="0" borderId="0" xfId="0" applyNumberFormat="1" applyFont="1" applyFill="1" applyAlignment="1">
      <alignment horizontal="left" vertical="center" indent="6"/>
    </xf>
    <xf numFmtId="0" fontId="1" fillId="0" borderId="0" xfId="0" applyFont="1" applyAlignment="1">
      <alignment horizontal="left" vertical="center" indent="7"/>
    </xf>
    <xf numFmtId="166" fontId="1" fillId="0" borderId="0" xfId="0" applyNumberFormat="1" applyFont="1" applyFill="1" applyAlignment="1">
      <alignment horizontal="left" vertical="center" indent="7"/>
    </xf>
    <xf numFmtId="0" fontId="1" fillId="0" borderId="0" xfId="0" applyFont="1" applyAlignment="1">
      <alignment horizontal="left" vertical="center" indent="8"/>
    </xf>
    <xf numFmtId="166" fontId="1" fillId="0" borderId="0" xfId="0" applyNumberFormat="1" applyFont="1" applyFill="1" applyAlignment="1">
      <alignment horizontal="left" vertical="center" indent="8"/>
    </xf>
    <xf numFmtId="0" fontId="1" fillId="0" borderId="0" xfId="0" applyFont="1" applyAlignment="1">
      <alignment horizontal="left" vertical="center" indent="9"/>
    </xf>
    <xf numFmtId="0" fontId="1" fillId="0" borderId="0" xfId="0" applyFont="1" applyAlignment="1">
      <alignment horizontal="left" vertical="center" indent="10"/>
    </xf>
    <xf numFmtId="166" fontId="1" fillId="0" borderId="0" xfId="0" applyNumberFormat="1" applyFont="1" applyFill="1" applyAlignment="1">
      <alignment horizontal="left" vertical="center" indent="10"/>
    </xf>
    <xf numFmtId="0" fontId="1" fillId="0" borderId="0" xfId="0" applyFont="1" applyAlignment="1">
      <alignment horizontal="left" vertical="center" indent="11"/>
    </xf>
    <xf numFmtId="166" fontId="1" fillId="0" borderId="0" xfId="0" applyNumberFormat="1" applyFont="1" applyFill="1" applyAlignment="1">
      <alignment horizontal="left" vertical="center" indent="11"/>
    </xf>
    <xf numFmtId="0" fontId="1" fillId="0" borderId="0" xfId="0" applyFont="1" applyAlignment="1">
      <alignment horizontal="left" vertical="center" indent="12"/>
    </xf>
    <xf numFmtId="166" fontId="1" fillId="0" borderId="0" xfId="0" applyNumberFormat="1" applyFont="1" applyFill="1" applyAlignment="1">
      <alignment horizontal="left" vertical="center" indent="12"/>
    </xf>
    <xf numFmtId="0" fontId="1" fillId="0" borderId="0" xfId="0" applyFont="1" applyAlignment="1">
      <alignment horizontal="left" vertical="center" indent="13"/>
    </xf>
    <xf numFmtId="166" fontId="1" fillId="0" borderId="0" xfId="0" applyNumberFormat="1" applyFont="1" applyFill="1" applyAlignment="1">
      <alignment horizontal="left" vertical="center" indent="13"/>
    </xf>
    <xf numFmtId="0" fontId="1" fillId="0" borderId="0" xfId="0" applyFont="1" applyAlignment="1">
      <alignment horizontal="left" vertical="center" indent="14"/>
    </xf>
    <xf numFmtId="166" fontId="1" fillId="0" borderId="0" xfId="0" applyNumberFormat="1" applyFont="1" applyFill="1" applyAlignment="1">
      <alignment horizontal="left" vertical="center" indent="14"/>
    </xf>
    <xf numFmtId="0" fontId="1" fillId="0" borderId="0" xfId="0" applyFont="1" applyAlignment="1">
      <alignment horizontal="left" vertical="center" indent="15"/>
    </xf>
    <xf numFmtId="166" fontId="1" fillId="0" borderId="0" xfId="0" applyNumberFormat="1" applyFont="1" applyFill="1" applyAlignment="1">
      <alignment horizontal="left" vertical="center" indent="15"/>
    </xf>
    <xf numFmtId="0" fontId="1" fillId="0" borderId="0" xfId="0" applyFont="1" applyAlignment="1">
      <alignment horizontal="left" vertical="center" indent="16"/>
    </xf>
    <xf numFmtId="166" fontId="1" fillId="0" borderId="0" xfId="0" applyNumberFormat="1" applyFont="1" applyFill="1" applyAlignment="1">
      <alignment horizontal="left" vertical="center" indent="16"/>
    </xf>
    <xf numFmtId="0" fontId="1" fillId="0" borderId="0" xfId="0" applyFont="1" applyAlignment="1">
      <alignment horizontal="left" vertical="center" indent="17"/>
    </xf>
    <xf numFmtId="166" fontId="1" fillId="0" borderId="0" xfId="0" applyNumberFormat="1" applyFont="1" applyFill="1" applyAlignment="1">
      <alignment horizontal="left" vertical="center" indent="17"/>
    </xf>
    <xf numFmtId="0" fontId="1" fillId="0" borderId="0" xfId="0" applyFont="1" applyAlignment="1">
      <alignment horizontal="left" vertical="center" indent="18"/>
    </xf>
    <xf numFmtId="166" fontId="1" fillId="0" borderId="0" xfId="0" applyNumberFormat="1" applyFont="1" applyFill="1" applyAlignment="1">
      <alignment horizontal="left" vertical="center" indent="18"/>
    </xf>
    <xf numFmtId="0" fontId="1" fillId="0" borderId="0" xfId="0" applyFont="1" applyAlignment="1">
      <alignment horizontal="left" vertical="center" indent="19"/>
    </xf>
    <xf numFmtId="166" fontId="1" fillId="0" borderId="0" xfId="0" applyNumberFormat="1" applyFont="1" applyFill="1" applyAlignment="1">
      <alignment horizontal="left" vertical="center" indent="19"/>
    </xf>
    <xf numFmtId="0" fontId="1" fillId="0" borderId="0" xfId="0" applyFont="1" applyAlignment="1">
      <alignment horizontal="left" vertical="center" indent="20"/>
    </xf>
    <xf numFmtId="166" fontId="1" fillId="0" borderId="0" xfId="0" applyNumberFormat="1" applyFont="1" applyFill="1" applyAlignment="1">
      <alignment horizontal="left" vertical="center" indent="20"/>
    </xf>
    <xf numFmtId="0" fontId="1" fillId="0" borderId="0" xfId="0" applyFont="1" applyAlignment="1">
      <alignment horizontal="left" vertical="center" indent="21"/>
    </xf>
    <xf numFmtId="166" fontId="1" fillId="0" borderId="0" xfId="0" applyNumberFormat="1" applyFont="1" applyFill="1" applyAlignment="1">
      <alignment horizontal="left" vertical="center" indent="21"/>
    </xf>
    <xf numFmtId="0" fontId="1" fillId="0" borderId="0" xfId="0" applyFont="1" applyAlignment="1">
      <alignment horizontal="left" vertical="center" indent="22"/>
    </xf>
    <xf numFmtId="166" fontId="1" fillId="0" borderId="0" xfId="0" applyNumberFormat="1" applyFont="1" applyFill="1" applyAlignment="1">
      <alignment horizontal="left" vertical="center" indent="22"/>
    </xf>
    <xf numFmtId="0" fontId="1" fillId="0" borderId="0" xfId="0" applyFont="1" applyAlignment="1">
      <alignment horizontal="left" vertical="center" indent="23"/>
    </xf>
    <xf numFmtId="166" fontId="1" fillId="0" borderId="0" xfId="0" applyNumberFormat="1" applyFont="1" applyFill="1" applyAlignment="1">
      <alignment horizontal="left" vertical="center" indent="23"/>
    </xf>
    <xf numFmtId="0" fontId="1" fillId="0" borderId="0" xfId="0" applyFont="1" applyAlignment="1">
      <alignment horizontal="left" vertical="center" indent="24"/>
    </xf>
    <xf numFmtId="166" fontId="1" fillId="0" borderId="0" xfId="0" applyNumberFormat="1" applyFont="1" applyFill="1" applyAlignment="1">
      <alignment horizontal="left" vertical="center" indent="24"/>
    </xf>
    <xf numFmtId="0" fontId="1" fillId="0" borderId="0" xfId="0" applyFont="1" applyAlignment="1">
      <alignment horizontal="left" vertical="center" indent="25"/>
    </xf>
    <xf numFmtId="166" fontId="1" fillId="0" borderId="0" xfId="0" applyNumberFormat="1" applyFont="1" applyFill="1" applyAlignment="1">
      <alignment horizontal="left" vertical="center" indent="25"/>
    </xf>
    <xf numFmtId="0" fontId="1" fillId="0" borderId="0" xfId="0" applyFont="1" applyAlignment="1">
      <alignment horizontal="left" vertical="center" indent="26"/>
    </xf>
    <xf numFmtId="166" fontId="1" fillId="0" borderId="0" xfId="0" applyNumberFormat="1" applyFont="1" applyFill="1" applyAlignment="1">
      <alignment horizontal="left" vertical="center" indent="26"/>
    </xf>
    <xf numFmtId="0" fontId="1" fillId="0" borderId="0" xfId="0" applyFont="1" applyAlignment="1">
      <alignment horizontal="left" vertical="center" indent="27"/>
    </xf>
    <xf numFmtId="166" fontId="1" fillId="0" borderId="0" xfId="0" applyNumberFormat="1" applyFont="1" applyFill="1" applyAlignment="1">
      <alignment horizontal="left" vertical="center" indent="27"/>
    </xf>
    <xf numFmtId="0" fontId="1" fillId="0" borderId="0" xfId="0" applyFont="1" applyAlignment="1">
      <alignment horizontal="left" vertical="center" indent="28"/>
    </xf>
    <xf numFmtId="0" fontId="4" fillId="5" borderId="0" xfId="0" applyFont="1" applyFill="1" applyAlignment="1">
      <alignment horizontal="left" vertical="center" indent="1"/>
    </xf>
    <xf numFmtId="0" fontId="2" fillId="0" borderId="0" xfId="0" applyFont="1" applyAlignment="1"/>
    <xf numFmtId="0" fontId="2" fillId="6" borderId="0" xfId="0" applyFont="1" applyFill="1" applyAlignment="1">
      <alignment vertical="center"/>
    </xf>
    <xf numFmtId="0" fontId="2" fillId="0" borderId="0" xfId="0" applyFont="1" applyFill="1" applyAlignment="1"/>
    <xf numFmtId="0" fontId="2" fillId="7" borderId="0" xfId="0" applyFont="1" applyFill="1" applyAlignment="1">
      <alignment vertical="center"/>
    </xf>
    <xf numFmtId="14" fontId="5" fillId="5" borderId="0" xfId="0" applyNumberFormat="1" applyFont="1" applyFill="1" applyAlignment="1">
      <alignment horizontal="left" vertical="center" indent="1"/>
    </xf>
    <xf numFmtId="166" fontId="5" fillId="5" borderId="0" xfId="0" applyNumberFormat="1" applyFont="1" applyFill="1" applyAlignment="1">
      <alignment horizontal="left" vertical="center" indent="1"/>
    </xf>
    <xf numFmtId="0" fontId="5" fillId="5" borderId="0" xfId="0" applyFont="1" applyFill="1" applyAlignment="1">
      <alignment horizontal="left" vertical="center" indent="1"/>
    </xf>
    <xf numFmtId="0" fontId="1" fillId="0" borderId="8" xfId="0" applyFont="1" applyBorder="1" applyAlignment="1">
      <alignment horizontal="left" vertical="center" indent="1"/>
    </xf>
    <xf numFmtId="0" fontId="1" fillId="0" borderId="11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left" vertical="center" indent="1"/>
    </xf>
    <xf numFmtId="0" fontId="1" fillId="0" borderId="8" xfId="0" applyFont="1" applyFill="1" applyBorder="1" applyAlignment="1">
      <alignment horizontal="left" vertical="center" indent="1"/>
    </xf>
    <xf numFmtId="19" fontId="2" fillId="0" borderId="8" xfId="0" applyNumberFormat="1" applyFont="1" applyFill="1" applyBorder="1" applyAlignment="1">
      <alignment horizontal="left" vertical="center" indent="1"/>
    </xf>
    <xf numFmtId="1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5" borderId="15" xfId="0" applyNumberFormat="1" applyFont="1" applyFill="1" applyBorder="1" applyAlignment="1">
      <alignment horizontal="left" vertical="center" indent="1"/>
    </xf>
    <xf numFmtId="0" fontId="5" fillId="5" borderId="16" xfId="0" applyFont="1" applyFill="1" applyBorder="1" applyAlignment="1">
      <alignment horizontal="left" vertical="center" indent="1"/>
    </xf>
    <xf numFmtId="0" fontId="1" fillId="0" borderId="0" xfId="0" applyNumberFormat="1" applyFont="1" applyAlignment="1">
      <alignment horizontal="left" vertical="center" indent="1"/>
    </xf>
    <xf numFmtId="0" fontId="5" fillId="5" borderId="17" xfId="0" applyNumberFormat="1" applyFont="1" applyFill="1" applyBorder="1" applyAlignment="1">
      <alignment vertical="center"/>
    </xf>
    <xf numFmtId="14" fontId="1" fillId="0" borderId="8" xfId="0" applyNumberFormat="1" applyFont="1" applyBorder="1" applyAlignment="1">
      <alignment horizontal="left" vertical="center" indent="1"/>
    </xf>
    <xf numFmtId="0" fontId="1" fillId="0" borderId="8" xfId="0" applyNumberFormat="1" applyFont="1" applyBorder="1" applyAlignment="1">
      <alignment horizontal="left" vertical="center" indent="1"/>
    </xf>
    <xf numFmtId="19" fontId="1" fillId="0" borderId="8" xfId="0" applyNumberFormat="1" applyFont="1" applyBorder="1" applyAlignment="1">
      <alignment horizontal="left" vertical="center" indent="1"/>
    </xf>
    <xf numFmtId="14" fontId="1" fillId="0" borderId="8" xfId="0" applyNumberFormat="1" applyFont="1" applyFill="1" applyBorder="1" applyAlignment="1">
      <alignment horizontal="left" vertical="center" indent="1"/>
    </xf>
    <xf numFmtId="0" fontId="1" fillId="0" borderId="8" xfId="0" applyNumberFormat="1" applyFont="1" applyFill="1" applyBorder="1" applyAlignment="1">
      <alignment horizontal="left" vertical="center" indent="1"/>
    </xf>
    <xf numFmtId="19" fontId="1" fillId="0" borderId="8" xfId="0" applyNumberFormat="1" applyFont="1" applyFill="1" applyBorder="1" applyAlignment="1">
      <alignment horizontal="left" vertical="center" indent="1"/>
    </xf>
    <xf numFmtId="0" fontId="1" fillId="0" borderId="11" xfId="0" applyNumberFormat="1" applyFont="1" applyBorder="1" applyAlignment="1">
      <alignment horizontal="left" vertical="center" indent="1"/>
    </xf>
    <xf numFmtId="0" fontId="1" fillId="0" borderId="0" xfId="0" applyNumberFormat="1" applyFont="1" applyBorder="1" applyAlignment="1">
      <alignment horizontal="left" vertical="center" indent="1"/>
    </xf>
    <xf numFmtId="0" fontId="5" fillId="5" borderId="20" xfId="0" applyNumberFormat="1" applyFont="1" applyFill="1" applyBorder="1" applyAlignment="1">
      <alignment horizontal="left" vertical="center" indent="1"/>
    </xf>
    <xf numFmtId="0" fontId="5" fillId="5" borderId="21" xfId="0" applyFont="1" applyFill="1" applyBorder="1" applyAlignment="1">
      <alignment horizontal="left" vertical="center" indent="1"/>
    </xf>
    <xf numFmtId="0" fontId="12" fillId="5" borderId="22" xfId="0" applyNumberFormat="1" applyFont="1" applyFill="1" applyBorder="1" applyAlignment="1">
      <alignment vertical="center" wrapText="1"/>
    </xf>
    <xf numFmtId="0" fontId="0" fillId="0" borderId="0" xfId="0" applyFill="1" applyAlignment="1">
      <alignment horizontal="left" indent="1"/>
    </xf>
    <xf numFmtId="0" fontId="5" fillId="5" borderId="23" xfId="0" applyFont="1" applyFill="1" applyBorder="1" applyAlignment="1">
      <alignment horizontal="left" vertical="center" indent="1"/>
    </xf>
    <xf numFmtId="0" fontId="13" fillId="0" borderId="8" xfId="1" applyFill="1" applyBorder="1" applyAlignment="1">
      <alignment horizontal="left" indent="1"/>
    </xf>
    <xf numFmtId="165" fontId="6" fillId="5" borderId="0" xfId="0" applyNumberFormat="1" applyFont="1" applyFill="1" applyAlignment="1">
      <alignment horizontal="center" vertical="center"/>
    </xf>
    <xf numFmtId="0" fontId="7" fillId="0" borderId="6" xfId="0" applyFont="1" applyFill="1" applyBorder="1" applyAlignment="1">
      <alignment horizontal="left" vertical="center" indent="1"/>
    </xf>
    <xf numFmtId="0" fontId="7" fillId="0" borderId="7" xfId="0" applyFont="1" applyFill="1" applyBorder="1" applyAlignment="1">
      <alignment horizontal="left" vertical="center" indent="1"/>
    </xf>
    <xf numFmtId="0" fontId="5" fillId="5" borderId="18" xfId="0" applyNumberFormat="1" applyFont="1" applyFill="1" applyBorder="1" applyAlignment="1">
      <alignment horizontal="left" vertical="center" indent="10"/>
    </xf>
    <xf numFmtId="0" fontId="5" fillId="5" borderId="19" xfId="0" applyNumberFormat="1" applyFont="1" applyFill="1" applyBorder="1" applyAlignment="1">
      <alignment horizontal="left" vertical="center" indent="10"/>
    </xf>
    <xf numFmtId="0" fontId="12" fillId="5" borderId="12" xfId="0" applyNumberFormat="1" applyFont="1" applyFill="1" applyBorder="1" applyAlignment="1">
      <alignment horizontal="left" vertical="center" wrapText="1"/>
    </xf>
    <xf numFmtId="0" fontId="12" fillId="5" borderId="13" xfId="0" applyNumberFormat="1" applyFont="1" applyFill="1" applyBorder="1" applyAlignment="1">
      <alignment horizontal="left" vertical="center" wrapText="1"/>
    </xf>
    <xf numFmtId="0" fontId="12" fillId="5" borderId="14" xfId="0" applyNumberFormat="1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/>
    </xf>
    <xf numFmtId="0" fontId="9" fillId="0" borderId="9" xfId="0" applyFont="1" applyFill="1" applyBorder="1" applyAlignment="1">
      <alignment horizontal="left" wrapText="1"/>
    </xf>
    <xf numFmtId="0" fontId="10" fillId="0" borderId="0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8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9900CC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6" formatCode="[$-F400]h:mm:ss\ AM/PM"/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indexed="64"/>
          <bgColor rgb="FF9900CC"/>
        </patternFill>
      </fill>
      <alignment horizontal="center" vertical="center" textRotation="0" wrapText="0" indent="0" justifyLastLine="0" shrinkToFit="0" readingOrder="0"/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00FF"/>
      </font>
    </dxf>
    <dxf>
      <font>
        <b/>
        <i val="0"/>
        <color rgb="FF0000FF"/>
      </font>
    </dxf>
    <dxf>
      <font>
        <b/>
        <i val="0"/>
        <color rgb="FF0000FF"/>
      </font>
    </dxf>
    <dxf>
      <font>
        <b/>
        <i val="0"/>
        <color rgb="FF0000FF"/>
      </font>
    </dxf>
    <dxf>
      <font>
        <b/>
        <i val="0"/>
        <color rgb="FF0000FF"/>
      </font>
    </dxf>
    <dxf>
      <font>
        <b/>
        <i val="0"/>
        <color rgb="FF0000FF"/>
      </font>
    </dxf>
    <dxf>
      <font>
        <b/>
        <i val="0"/>
        <color rgb="FF0000FF"/>
      </font>
    </dxf>
    <dxf>
      <font>
        <b/>
        <i val="0"/>
        <color rgb="FF0000FF"/>
      </font>
    </dxf>
    <dxf>
      <font>
        <b/>
        <i val="0"/>
        <color rgb="FF0000FF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00FF"/>
      </font>
    </dxf>
    <dxf>
      <font>
        <b/>
        <i val="0"/>
        <color rgb="FF0000FF"/>
      </font>
      <fill>
        <patternFill patternType="none">
          <bgColor auto="1"/>
        </patternFill>
      </fill>
    </dxf>
    <dxf>
      <font>
        <b/>
        <i val="0"/>
        <color rgb="FF0000FF"/>
      </font>
      <fill>
        <patternFill patternType="none">
          <bgColor auto="1"/>
        </patternFill>
      </fill>
    </dxf>
    <dxf>
      <font>
        <b/>
        <i val="0"/>
      </font>
      <fill>
        <gradientFill>
          <stop position="0">
            <color theme="0"/>
          </stop>
          <stop position="1">
            <color rgb="FFCC99FF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rgb="FFCC99FF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rgb="FFCC99FF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rgb="FFCC99FF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rgb="FFCC99FF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rgb="FFCC99FF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rgb="FFCC99FF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rgb="FFCC99FF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rgb="FFCC99FF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rgb="FFCC99FF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rgb="FFCC99FF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rgb="FFCC99FF"/>
          </stop>
        </gradientFill>
      </fill>
    </dxf>
    <dxf>
      <fill>
        <patternFill>
          <bgColor theme="9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sz val="9"/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</dxfs>
  <tableStyles count="1" defaultTableStyle="TableStyleMedium2" defaultPivotStyle="PivotStyleLight16">
    <tableStyle name="SlicerStyleLight1 2" pivot="0" table="0" count="10" xr9:uid="{9D81120A-94D4-4E3F-BA5F-3F3F844ADC30}">
      <tableStyleElement type="wholeTable" dxfId="82"/>
      <tableStyleElement type="headerRow" dxfId="81"/>
    </tableStyle>
  </tableStyles>
  <colors>
    <mruColors>
      <color rgb="FF9900CC"/>
      <color rgb="FFCC99FF"/>
      <color rgb="FFCC00CC"/>
      <color rgb="FF9933FF"/>
      <color rgb="FF0000FF"/>
      <color rgb="FFFFFF99"/>
      <color rgb="FFF5DBF3"/>
    </mruColors>
  </color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Light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2" fmlaLink="#REF!" max="30000" page="10" val="2020"/>
</file>

<file path=xl/ctrlProps/ctrlProp2.xml><?xml version="1.0" encoding="utf-8"?>
<formControlPr xmlns="http://schemas.microsoft.com/office/spreadsheetml/2009/9/main" objectType="Spin" dx="26" fmlaLink="$C$2" max="30000" page="10" val="202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RDV!A1"/><Relationship Id="rId1" Type="http://schemas.openxmlformats.org/officeDocument/2006/relationships/hyperlink" Target="#'Liste Service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Liste Services'!A1"/><Relationship Id="rId1" Type="http://schemas.openxmlformats.org/officeDocument/2006/relationships/hyperlink" Target="#Calendrier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RDV!A1"/><Relationship Id="rId1" Type="http://schemas.openxmlformats.org/officeDocument/2006/relationships/hyperlink" Target="#Calendrier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142875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1</xdr:row>
          <xdr:rowOff>0</xdr:rowOff>
        </xdr:from>
        <xdr:to>
          <xdr:col>4</xdr:col>
          <xdr:colOff>95250</xdr:colOff>
          <xdr:row>2</xdr:row>
          <xdr:rowOff>9525</xdr:rowOff>
        </xdr:to>
        <xdr:sp macro="" textlink="">
          <xdr:nvSpPr>
            <xdr:cNvPr id="4098" name="Spinner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126684</xdr:colOff>
      <xdr:row>0</xdr:row>
      <xdr:rowOff>144780</xdr:rowOff>
    </xdr:from>
    <xdr:to>
      <xdr:col>0</xdr:col>
      <xdr:colOff>431484</xdr:colOff>
      <xdr:row>9</xdr:row>
      <xdr:rowOff>78110</xdr:rowOff>
    </xdr:to>
    <xdr:sp macro="" textlink="">
      <xdr:nvSpPr>
        <xdr:cNvPr id="4" name="Rectangle : avec coins arrondis en hau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16200000">
          <a:off x="-434341" y="705805"/>
          <a:ext cx="1426850" cy="304800"/>
        </a:xfrm>
        <a:prstGeom prst="round2SameRect">
          <a:avLst/>
        </a:prstGeom>
        <a:solidFill>
          <a:srgbClr val="9933FF"/>
        </a:solidFill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Calendrier</a:t>
          </a:r>
        </a:p>
      </xdr:txBody>
    </xdr:sp>
    <xdr:clientData/>
  </xdr:twoCellAnchor>
  <xdr:twoCellAnchor>
    <xdr:from>
      <xdr:col>0</xdr:col>
      <xdr:colOff>73357</xdr:colOff>
      <xdr:row>16</xdr:row>
      <xdr:rowOff>77169</xdr:rowOff>
    </xdr:from>
    <xdr:to>
      <xdr:col>0</xdr:col>
      <xdr:colOff>378157</xdr:colOff>
      <xdr:row>26</xdr:row>
      <xdr:rowOff>68586</xdr:rowOff>
    </xdr:to>
    <xdr:sp macro="" textlink="">
      <xdr:nvSpPr>
        <xdr:cNvPr id="5" name="Rectangle : avec coins arrondis en haut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 rot="16200000">
          <a:off x="-646252" y="3608558"/>
          <a:ext cx="1744017" cy="304800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>
                  <a:lumMod val="85000"/>
                </a:schemeClr>
              </a:solidFill>
            </a:rPr>
            <a:t>Liste </a:t>
          </a:r>
          <a:r>
            <a:rPr lang="fr-FR" sz="1600" b="1">
              <a:solidFill>
                <a:schemeClr val="bg1">
                  <a:lumMod val="85000"/>
                </a:schemeClr>
              </a:solidFill>
            </a:rPr>
            <a:t>Services</a:t>
          </a:r>
          <a:endParaRPr lang="fr-FR" sz="1800" b="1">
            <a:solidFill>
              <a:schemeClr val="bg1">
                <a:lumMod val="85000"/>
              </a:schemeClr>
            </a:solidFill>
          </a:endParaRPr>
        </a:p>
      </xdr:txBody>
    </xdr:sp>
    <xdr:clientData/>
  </xdr:twoCellAnchor>
  <xdr:twoCellAnchor>
    <xdr:from>
      <xdr:col>0</xdr:col>
      <xdr:colOff>95253</xdr:colOff>
      <xdr:row>9</xdr:row>
      <xdr:rowOff>53340</xdr:rowOff>
    </xdr:from>
    <xdr:to>
      <xdr:col>0</xdr:col>
      <xdr:colOff>411483</xdr:colOff>
      <xdr:row>18</xdr:row>
      <xdr:rowOff>30480</xdr:rowOff>
    </xdr:to>
    <xdr:sp macro="" textlink="">
      <xdr:nvSpPr>
        <xdr:cNvPr id="6" name="Rectangle : avec coins arrondis en haut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rot="16200000">
          <a:off x="-523872" y="2280285"/>
          <a:ext cx="1554480" cy="316230"/>
        </a:xfrm>
        <a:prstGeom prst="round2SameRect">
          <a:avLst/>
        </a:prstGeom>
        <a:noFill/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>
                  <a:lumMod val="85000"/>
                </a:schemeClr>
              </a:solidFill>
            </a:rPr>
            <a:t>Dates</a:t>
          </a:r>
          <a:r>
            <a:rPr lang="fr-FR" sz="1600" b="1" baseline="0">
              <a:solidFill>
                <a:schemeClr val="bg1">
                  <a:lumMod val="85000"/>
                </a:schemeClr>
              </a:solidFill>
            </a:rPr>
            <a:t> </a:t>
          </a:r>
          <a:r>
            <a:rPr lang="fr-FR" sz="1600" b="1">
              <a:solidFill>
                <a:schemeClr val="bg1">
                  <a:lumMod val="85000"/>
                </a:schemeClr>
              </a:solidFill>
            </a:rPr>
            <a:t>RDV</a:t>
          </a:r>
        </a:p>
      </xdr:txBody>
    </xdr:sp>
    <xdr:clientData/>
  </xdr:twoCellAnchor>
  <xdr:twoCellAnchor>
    <xdr:from>
      <xdr:col>0</xdr:col>
      <xdr:colOff>91440</xdr:colOff>
      <xdr:row>9</xdr:row>
      <xdr:rowOff>160020</xdr:rowOff>
    </xdr:from>
    <xdr:to>
      <xdr:col>0</xdr:col>
      <xdr:colOff>434340</xdr:colOff>
      <xdr:row>10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H="1" flipV="1">
          <a:off x="91440" y="1767840"/>
          <a:ext cx="342900" cy="15240"/>
        </a:xfrm>
        <a:prstGeom prst="line">
          <a:avLst/>
        </a:prstGeom>
        <a:ln w="19050">
          <a:solidFill>
            <a:schemeClr val="bg1">
              <a:lumMod val="8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73347</xdr:colOff>
      <xdr:row>11</xdr:row>
      <xdr:rowOff>106689</xdr:rowOff>
    </xdr:from>
    <xdr:to>
      <xdr:col>0</xdr:col>
      <xdr:colOff>378147</xdr:colOff>
      <xdr:row>16</xdr:row>
      <xdr:rowOff>192416</xdr:rowOff>
    </xdr:to>
    <xdr:sp macro="" textlink="">
      <xdr:nvSpPr>
        <xdr:cNvPr id="2" name="Rectangle : avec coins arrondis en haut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16200000">
          <a:off x="-445767" y="3330903"/>
          <a:ext cx="1343027" cy="304800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>
                  <a:lumMod val="85000"/>
                </a:schemeClr>
              </a:solidFill>
            </a:rPr>
            <a:t>Calendrier</a:t>
          </a:r>
        </a:p>
      </xdr:txBody>
    </xdr:sp>
    <xdr:clientData/>
  </xdr:twoCellAnchor>
  <xdr:twoCellAnchor>
    <xdr:from>
      <xdr:col>0</xdr:col>
      <xdr:colOff>50495</xdr:colOff>
      <xdr:row>16</xdr:row>
      <xdr:rowOff>221949</xdr:rowOff>
    </xdr:from>
    <xdr:to>
      <xdr:col>0</xdr:col>
      <xdr:colOff>355295</xdr:colOff>
      <xdr:row>22</xdr:row>
      <xdr:rowOff>236234</xdr:rowOff>
    </xdr:to>
    <xdr:sp macro="" textlink="">
      <xdr:nvSpPr>
        <xdr:cNvPr id="3" name="Rectangle : avec coins arrondis en haut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 rot="16200000">
          <a:off x="-558628" y="4793472"/>
          <a:ext cx="1523045" cy="304800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>
                  <a:lumMod val="85000"/>
                </a:schemeClr>
              </a:solidFill>
            </a:rPr>
            <a:t>Liste Services</a:t>
          </a:r>
        </a:p>
      </xdr:txBody>
    </xdr:sp>
    <xdr:clientData/>
  </xdr:twoCellAnchor>
  <xdr:twoCellAnchor>
    <xdr:from>
      <xdr:col>0</xdr:col>
      <xdr:colOff>133353</xdr:colOff>
      <xdr:row>4</xdr:row>
      <xdr:rowOff>53340</xdr:rowOff>
    </xdr:from>
    <xdr:to>
      <xdr:col>1</xdr:col>
      <xdr:colOff>3</xdr:colOff>
      <xdr:row>9</xdr:row>
      <xdr:rowOff>30480</xdr:rowOff>
    </xdr:to>
    <xdr:sp macro="" textlink="">
      <xdr:nvSpPr>
        <xdr:cNvPr id="4" name="Rectangle : avec coins arrondis en hau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 rot="16200000">
          <a:off x="-325752" y="1518285"/>
          <a:ext cx="1234440" cy="316230"/>
        </a:xfrm>
        <a:prstGeom prst="round2SameRect">
          <a:avLst/>
        </a:prstGeom>
        <a:solidFill>
          <a:srgbClr val="9933FF"/>
        </a:soli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Dates</a:t>
          </a:r>
          <a:r>
            <a:rPr lang="fr-FR" sz="1800" b="1" baseline="0"/>
            <a:t> </a:t>
          </a:r>
          <a:r>
            <a:rPr lang="fr-FR" sz="1800" b="1"/>
            <a:t>RDV</a:t>
          </a:r>
        </a:p>
      </xdr:txBody>
    </xdr:sp>
    <xdr:clientData/>
  </xdr:twoCellAnchor>
  <xdr:twoCellAnchor editAs="absolute">
    <xdr:from>
      <xdr:col>3</xdr:col>
      <xdr:colOff>160020</xdr:colOff>
      <xdr:row>0</xdr:row>
      <xdr:rowOff>60960</xdr:rowOff>
    </xdr:from>
    <xdr:to>
      <xdr:col>4</xdr:col>
      <xdr:colOff>1851660</xdr:colOff>
      <xdr:row>7</xdr:row>
      <xdr:rowOff>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Service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rvi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45920" y="60960"/>
              <a:ext cx="2606040" cy="16992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1882140</xdr:colOff>
      <xdr:row>0</xdr:row>
      <xdr:rowOff>60961</xdr:rowOff>
    </xdr:from>
    <xdr:to>
      <xdr:col>6</xdr:col>
      <xdr:colOff>0</xdr:colOff>
      <xdr:row>7</xdr:row>
      <xdr:rowOff>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Zone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82440" y="60961"/>
              <a:ext cx="1082040" cy="16992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106680</xdr:colOff>
      <xdr:row>10</xdr:row>
      <xdr:rowOff>236220</xdr:rowOff>
    </xdr:from>
    <xdr:to>
      <xdr:col>1</xdr:col>
      <xdr:colOff>0</xdr:colOff>
      <xdr:row>11</xdr:row>
      <xdr:rowOff>0</xdr:rowOff>
    </xdr:to>
    <xdr:cxnSp macro="">
      <xdr:nvCxnSpPr>
        <xdr:cNvPr id="10" name="Connecteur droit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 flipH="1" flipV="1">
          <a:off x="106680" y="2750820"/>
          <a:ext cx="342900" cy="15240"/>
        </a:xfrm>
        <a:prstGeom prst="line">
          <a:avLst/>
        </a:prstGeom>
        <a:ln w="19050">
          <a:solidFill>
            <a:schemeClr val="bg1">
              <a:lumMod val="8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6</xdr:col>
      <xdr:colOff>15240</xdr:colOff>
      <xdr:row>0</xdr:row>
      <xdr:rowOff>60960</xdr:rowOff>
    </xdr:from>
    <xdr:to>
      <xdr:col>7</xdr:col>
      <xdr:colOff>403860</xdr:colOff>
      <xdr:row>7</xdr:row>
      <xdr:rowOff>7619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3" name="Contrôle"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ntrô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87340" y="60960"/>
              <a:ext cx="1386840" cy="170687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73347</xdr:colOff>
      <xdr:row>40</xdr:row>
      <xdr:rowOff>243854</xdr:rowOff>
    </xdr:from>
    <xdr:to>
      <xdr:col>0</xdr:col>
      <xdr:colOff>378147</xdr:colOff>
      <xdr:row>46</xdr:row>
      <xdr:rowOff>78121</xdr:rowOff>
    </xdr:to>
    <xdr:sp macro="" textlink="">
      <xdr:nvSpPr>
        <xdr:cNvPr id="16" name="Rectangle : avec coins arrondis en haut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 rot="16200000">
          <a:off x="-445767" y="10760408"/>
          <a:ext cx="1343027" cy="304800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>
                  <a:lumMod val="85000"/>
                </a:schemeClr>
              </a:solidFill>
            </a:rPr>
            <a:t>Calendrier</a:t>
          </a:r>
        </a:p>
      </xdr:txBody>
    </xdr:sp>
    <xdr:clientData/>
  </xdr:twoCellAnchor>
  <xdr:twoCellAnchor>
    <xdr:from>
      <xdr:col>0</xdr:col>
      <xdr:colOff>58116</xdr:colOff>
      <xdr:row>46</xdr:row>
      <xdr:rowOff>61935</xdr:rowOff>
    </xdr:from>
    <xdr:to>
      <xdr:col>0</xdr:col>
      <xdr:colOff>362916</xdr:colOff>
      <xdr:row>52</xdr:row>
      <xdr:rowOff>76220</xdr:rowOff>
    </xdr:to>
    <xdr:sp macro="" textlink="">
      <xdr:nvSpPr>
        <xdr:cNvPr id="19" name="Rectangle : avec coins arrondis en haut 1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 rot="16200000">
          <a:off x="-551007" y="12177258"/>
          <a:ext cx="1523045" cy="304800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>
                  <a:lumMod val="85000"/>
                </a:schemeClr>
              </a:solidFill>
            </a:rPr>
            <a:t>Liste Services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88592</xdr:colOff>
      <xdr:row>17</xdr:row>
      <xdr:rowOff>213369</xdr:rowOff>
    </xdr:from>
    <xdr:to>
      <xdr:col>0</xdr:col>
      <xdr:colOff>393392</xdr:colOff>
      <xdr:row>23</xdr:row>
      <xdr:rowOff>53350</xdr:rowOff>
    </xdr:to>
    <xdr:sp macro="" textlink="">
      <xdr:nvSpPr>
        <xdr:cNvPr id="2" name="Rectangle : avec coins arrondis en haut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 rot="16200000">
          <a:off x="-433379" y="4484380"/>
          <a:ext cx="1348741" cy="304800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>
                  <a:lumMod val="85000"/>
                </a:schemeClr>
              </a:solidFill>
            </a:rPr>
            <a:t>Calendrier</a:t>
          </a:r>
        </a:p>
      </xdr:txBody>
    </xdr:sp>
    <xdr:clientData/>
  </xdr:twoCellAnchor>
  <xdr:twoCellAnchor>
    <xdr:from>
      <xdr:col>0</xdr:col>
      <xdr:colOff>162884</xdr:colOff>
      <xdr:row>4</xdr:row>
      <xdr:rowOff>124788</xdr:rowOff>
    </xdr:from>
    <xdr:to>
      <xdr:col>0</xdr:col>
      <xdr:colOff>467684</xdr:colOff>
      <xdr:row>11</xdr:row>
      <xdr:rowOff>131451</xdr:rowOff>
    </xdr:to>
    <xdr:sp macro="" textlink="">
      <xdr:nvSpPr>
        <xdr:cNvPr id="3" name="Rectangle : avec coins arrondis en hau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 rot="16200000">
          <a:off x="-427188" y="2589380"/>
          <a:ext cx="1484943" cy="304800"/>
        </a:xfrm>
        <a:prstGeom prst="round2SameRect">
          <a:avLst/>
        </a:prstGeom>
        <a:solidFill>
          <a:srgbClr val="9933FF"/>
        </a:soli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Liste Services</a:t>
          </a:r>
        </a:p>
      </xdr:txBody>
    </xdr:sp>
    <xdr:clientData/>
  </xdr:twoCellAnchor>
  <xdr:twoCellAnchor>
    <xdr:from>
      <xdr:col>0</xdr:col>
      <xdr:colOff>93358</xdr:colOff>
      <xdr:row>12</xdr:row>
      <xdr:rowOff>93358</xdr:rowOff>
    </xdr:from>
    <xdr:to>
      <xdr:col>0</xdr:col>
      <xdr:colOff>411493</xdr:colOff>
      <xdr:row>18</xdr:row>
      <xdr:rowOff>74304</xdr:rowOff>
    </xdr:to>
    <xdr:sp macro="" textlink="">
      <xdr:nvSpPr>
        <xdr:cNvPr id="4" name="Rectangle : avec coins arrondis en haut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 rot="16200000">
          <a:off x="-492427" y="3170883"/>
          <a:ext cx="1489706" cy="318135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>
                  <a:lumMod val="85000"/>
                </a:schemeClr>
              </a:solidFill>
            </a:rPr>
            <a:t>Dates</a:t>
          </a:r>
          <a:r>
            <a:rPr lang="fr-FR" sz="1600" b="1" baseline="0">
              <a:solidFill>
                <a:schemeClr val="bg1">
                  <a:lumMod val="85000"/>
                </a:schemeClr>
              </a:solidFill>
            </a:rPr>
            <a:t> </a:t>
          </a:r>
          <a:r>
            <a:rPr lang="fr-FR" sz="1800" b="1">
              <a:solidFill>
                <a:schemeClr val="bg1">
                  <a:lumMod val="85000"/>
                </a:schemeClr>
              </a:solidFill>
            </a:rPr>
            <a:t>RDV</a:t>
          </a:r>
          <a:endParaRPr lang="fr-FR" sz="1600" b="1">
            <a:solidFill>
              <a:schemeClr val="bg1">
                <a:lumMod val="85000"/>
              </a:schemeClr>
            </a:solidFill>
          </a:endParaRPr>
        </a:p>
      </xdr:txBody>
    </xdr:sp>
    <xdr:clientData/>
  </xdr:twoCellAnchor>
  <xdr:twoCellAnchor>
    <xdr:from>
      <xdr:col>0</xdr:col>
      <xdr:colOff>152400</xdr:colOff>
      <xdr:row>12</xdr:row>
      <xdr:rowOff>9525</xdr:rowOff>
    </xdr:from>
    <xdr:to>
      <xdr:col>1</xdr:col>
      <xdr:colOff>9525</xdr:colOff>
      <xdr:row>12</xdr:row>
      <xdr:rowOff>9525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152400" y="2028825"/>
          <a:ext cx="323850" cy="0"/>
        </a:xfrm>
        <a:prstGeom prst="line">
          <a:avLst/>
        </a:prstGeom>
        <a:ln w="19050">
          <a:solidFill>
            <a:schemeClr val="bg1">
              <a:lumMod val="8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100977</xdr:colOff>
      <xdr:row>38</xdr:row>
      <xdr:rowOff>108600</xdr:rowOff>
    </xdr:from>
    <xdr:to>
      <xdr:col>0</xdr:col>
      <xdr:colOff>419112</xdr:colOff>
      <xdr:row>44</xdr:row>
      <xdr:rowOff>89546</xdr:rowOff>
    </xdr:to>
    <xdr:sp macro="" textlink="">
      <xdr:nvSpPr>
        <xdr:cNvPr id="12" name="Rectangle : avec coins arrondis en haut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 rot="16200000">
          <a:off x="-484808" y="9724085"/>
          <a:ext cx="1489706" cy="318135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>
                  <a:lumMod val="85000"/>
                </a:schemeClr>
              </a:solidFill>
            </a:rPr>
            <a:t>Dates</a:t>
          </a:r>
          <a:r>
            <a:rPr lang="fr-FR" sz="1600" b="1" baseline="0">
              <a:solidFill>
                <a:schemeClr val="bg1">
                  <a:lumMod val="85000"/>
                </a:schemeClr>
              </a:solidFill>
            </a:rPr>
            <a:t> </a:t>
          </a:r>
          <a:r>
            <a:rPr lang="fr-FR" sz="1800" b="1">
              <a:solidFill>
                <a:schemeClr val="bg1">
                  <a:lumMod val="85000"/>
                </a:schemeClr>
              </a:solidFill>
            </a:rPr>
            <a:t>RDV</a:t>
          </a:r>
          <a:endParaRPr lang="fr-FR" sz="1600" b="1">
            <a:solidFill>
              <a:schemeClr val="bg1">
                <a:lumMod val="85000"/>
              </a:schemeClr>
            </a:solidFill>
          </a:endParaRPr>
        </a:p>
      </xdr:txBody>
    </xdr:sp>
    <xdr:clientData/>
  </xdr:twoCellAnchor>
  <xdr:twoCellAnchor>
    <xdr:from>
      <xdr:col>0</xdr:col>
      <xdr:colOff>96210</xdr:colOff>
      <xdr:row>43</xdr:row>
      <xdr:rowOff>243848</xdr:rowOff>
    </xdr:from>
    <xdr:to>
      <xdr:col>0</xdr:col>
      <xdr:colOff>401010</xdr:colOff>
      <xdr:row>49</xdr:row>
      <xdr:rowOff>83829</xdr:rowOff>
    </xdr:to>
    <xdr:sp macro="" textlink="">
      <xdr:nvSpPr>
        <xdr:cNvPr id="13" name="Rectangle : avec coins arrondis en haut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 rot="16200000">
          <a:off x="-425761" y="11052819"/>
          <a:ext cx="1348741" cy="304800"/>
        </a:xfrm>
        <a:prstGeom prst="round2Same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>
                  <a:lumMod val="85000"/>
                </a:schemeClr>
              </a:solidFill>
            </a:rPr>
            <a:t>Calendrier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vail%20Bionet%20(2021)/Planning%20RD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Rdv"/>
      <sheetName val="Liste"/>
      <sheetName val="services"/>
      <sheetName val="JoursFériés"/>
    </sheetNames>
    <sheetDataSet>
      <sheetData sheetId="0" refreshError="1"/>
      <sheetData sheetId="1" refreshError="1"/>
      <sheetData sheetId="2" refreshError="1"/>
      <sheetData sheetId="3">
        <row r="1">
          <cell r="B1">
            <v>44197</v>
          </cell>
        </row>
        <row r="2">
          <cell r="B2">
            <v>44290</v>
          </cell>
        </row>
        <row r="3">
          <cell r="B3">
            <v>44291</v>
          </cell>
        </row>
        <row r="4">
          <cell r="B4">
            <v>44317</v>
          </cell>
        </row>
        <row r="5">
          <cell r="B5">
            <v>44324</v>
          </cell>
        </row>
        <row r="6">
          <cell r="B6">
            <v>44329</v>
          </cell>
        </row>
        <row r="7">
          <cell r="B7">
            <v>44339</v>
          </cell>
        </row>
        <row r="8">
          <cell r="B8">
            <v>44340</v>
          </cell>
        </row>
        <row r="9">
          <cell r="B9">
            <v>44391</v>
          </cell>
        </row>
        <row r="10">
          <cell r="B10">
            <v>44423</v>
          </cell>
        </row>
        <row r="11">
          <cell r="B11">
            <v>44501</v>
          </cell>
        </row>
        <row r="12">
          <cell r="B12">
            <v>44511</v>
          </cell>
        </row>
        <row r="13">
          <cell r="B13">
            <v>44555</v>
          </cell>
        </row>
      </sheetData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ntrôle" xr10:uid="{B9437599-B5F3-474F-A401-09F153AA0E36}" sourceName="Contrôle">
  <extLst>
    <x:ext xmlns:x15="http://schemas.microsoft.com/office/spreadsheetml/2010/11/main" uri="{2F2917AC-EB37-4324-AD4E-5DD8C200BD13}">
      <x15:tableSlicerCache tableId="1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Zone" xr10:uid="{91491A09-EF50-48BE-8F32-4FAE340892DE}" sourceName="Zone">
  <extLst>
    <x:ext xmlns:x15="http://schemas.microsoft.com/office/spreadsheetml/2010/11/main" uri="{2F2917AC-EB37-4324-AD4E-5DD8C200BD13}">
      <x15:tableSlicerCache tableId="11" column="4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rvice" xr10:uid="{8292F30F-BEA5-49AD-88E6-E5C201F9A57D}" sourceName="Service">
  <extLst>
    <x:ext xmlns:x15="http://schemas.microsoft.com/office/spreadsheetml/2010/11/main" uri="{2F2917AC-EB37-4324-AD4E-5DD8C200BD13}">
      <x15:tableSlicerCache tableId="11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ntrôle" xr10:uid="{1C57ABC5-38F5-46A9-9D2E-4C0E777B508D}" cache="Segment_Contrôle" caption="Contrôle" rowHeight="234950"/>
  <slicer name="Zone" xr10:uid="{9A6CEB2E-50EE-450C-920F-260494092B62}" cache="Segment_Zone" caption="Zone" rowHeight="234950"/>
  <slicer name="Service" xr10:uid="{6124B00A-A193-4138-B2BF-E992ABCE021C}" cache="Segment_Service" caption="Service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4E9000D8-3337-43AF-A088-99416B8F03A4}" name="Tableau11" displayName="Tableau11" ref="C11:H68" totalsRowShown="0" headerRowDxfId="29" dataDxfId="28">
  <autoFilter ref="C11:H68" xr:uid="{4E9000D8-3337-43AF-A088-99416B8F03A4}"/>
  <tableColumns count="6">
    <tableColumn id="3" xr3:uid="{653EAEF7-E403-4EDD-AC06-5FE0A71B68BC}" name="Date" dataDxfId="27"/>
    <tableColumn id="6" xr3:uid="{854758AE-2A40-427C-8A36-F4FA63E3B837}" name="Heure" dataDxfId="26"/>
    <tableColumn id="2" xr3:uid="{52044F31-9987-4408-AAAB-BA4C910BA546}" name="Service" dataDxfId="25"/>
    <tableColumn id="4" xr3:uid="{BE5A15C2-E3D2-47C8-A842-3F4CD8A7B0A3}" name="Zone" dataDxfId="24"/>
    <tableColumn id="1" xr3:uid="{7AD622F3-5121-4EE1-ABAD-EC8C19249753}" name="Contrôle" dataDxfId="23"/>
    <tableColumn id="5" xr3:uid="{F5D14237-E1C7-43D8-8FA9-FD84B3234B86}" name="Symbole" dataDxfId="22">
      <calculatedColumnFormula>VLOOKUP(Tableau11[[#This Row],[Contrôle]],Tableau3[],2,0)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8E6CF10-51CA-495B-9042-7A44A3352534}" name="Tableau10" displayName="Tableau10" ref="C8:D74" totalsRowShown="0" headerRowDxfId="21" dataDxfId="20">
  <autoFilter ref="C8:D74" xr:uid="{88E6CF10-51CA-495B-9042-7A44A3352534}"/>
  <tableColumns count="2">
    <tableColumn id="1" xr3:uid="{7CC74BA2-C6AB-46A7-A7B6-5FF6171BBAC5}" name="Services" dataDxfId="19"/>
    <tableColumn id="2" xr3:uid="{2BD0FA25-B7A1-4403-BF93-E356E6610BF0}" name="Type de Zone" dataDxfId="1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2EE3CA-6309-4966-969E-176339D9E1F4}" name="Tableau1" displayName="Tableau1" ref="B2:D14" totalsRowShown="0" headerRowDxfId="17" dataDxfId="16">
  <autoFilter ref="B2:D14" xr:uid="{552EE3CA-6309-4966-969E-176339D9E1F4}"/>
  <tableColumns count="3">
    <tableColumn id="1" xr3:uid="{C7D095BF-9E36-4CC3-9291-83689CD95A4F}" name="Nombre" dataDxfId="15"/>
    <tableColumn id="2" xr3:uid="{70487BF8-298C-4B0B-BA65-98A4CB00722E}" name="Mois" dataDxfId="14"/>
    <tableColumn id="3" xr3:uid="{B94BE832-A33F-463B-AB78-C6F2FA305274}" name="Année" dataDxfId="1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41A06E2-1383-406F-B956-CAA937D6D1D8}" name="Tableau3" displayName="Tableau3" ref="H2:I7" insertRowShift="1" totalsRowShown="0" headerRowDxfId="12" dataDxfId="11">
  <autoFilter ref="H2:I7" xr:uid="{A41A06E2-1383-406F-B956-CAA937D6D1D8}"/>
  <tableColumns count="2">
    <tableColumn id="1" xr3:uid="{0BA8D0C7-9103-436F-8796-A13989F4314F}" name="Contrôles" dataDxfId="10"/>
    <tableColumn id="2" xr3:uid="{D2CE9AD6-1378-45D6-AA79-037E0BE92EB9}" name="Symbole" dataDxfId="9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F19E188-A40A-42E1-87C3-956C6559D6CE}" name="Tableau4" displayName="Tableau4" ref="F2:F13" totalsRowShown="0" headerRowDxfId="8" dataDxfId="7">
  <autoFilter ref="F2:F13" xr:uid="{7F19E188-A40A-42E1-87C3-956C6559D6CE}"/>
  <tableColumns count="1">
    <tableColumn id="1" xr3:uid="{29FBAD9B-96F4-4A23-8B25-ACD443DBB694}" name="Zone" dataDxfId="6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97291D-ED22-4F7E-8FA6-C993F2BA4F07}" name="Tableau2" displayName="Tableau2" ref="K2:K7" totalsRowShown="0" headerRowDxfId="5" dataDxfId="4">
  <autoFilter ref="K2:K7" xr:uid="{2F97291D-ED22-4F7E-8FA6-C993F2BA4F07}"/>
  <tableColumns count="1">
    <tableColumn id="1" xr3:uid="{85E2EAC5-3E98-4F7C-B9F6-2F7704330E34}" name="Heure" dataDxfId="3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213CCF1-76EF-4566-84AF-EDB2FA68C894}" name="Tableau5" displayName="Tableau5" ref="M2:M8" totalsRowShown="0" headerRowDxfId="2" dataDxfId="1">
  <autoFilter ref="M2:M8" xr:uid="{B213CCF1-76EF-4566-84AF-EDB2FA68C894}"/>
  <tableColumns count="1">
    <tableColumn id="1" xr3:uid="{05422F66-9BE1-4F92-A730-17B1D50D88CF}" name="Répons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1C4CE-F7A0-4481-98DC-C9604C8E2733}">
  <sheetPr codeName="Feuil1">
    <tabColor rgb="FF9933FF"/>
  </sheetPr>
  <dimension ref="A1:AM95"/>
  <sheetViews>
    <sheetView tabSelected="1" zoomScaleNormal="100" workbookViewId="0">
      <selection activeCell="D7" sqref="D7"/>
    </sheetView>
  </sheetViews>
  <sheetFormatPr baseColWidth="10" defaultColWidth="11.42578125" defaultRowHeight="12.75" x14ac:dyDescent="0.25"/>
  <cols>
    <col min="1" max="1" width="6.5703125" style="3" customWidth="1"/>
    <col min="2" max="2" width="0.85546875" style="14" customWidth="1"/>
    <col min="3" max="9" width="3.7109375" style="14" customWidth="1"/>
    <col min="10" max="10" width="0.85546875" style="14" customWidth="1"/>
    <col min="11" max="17" width="3.7109375" style="14" customWidth="1"/>
    <col min="18" max="18" width="0.85546875" style="14" customWidth="1"/>
    <col min="19" max="25" width="3.7109375" style="14" customWidth="1"/>
    <col min="26" max="26" width="0.85546875" style="14" customWidth="1"/>
    <col min="27" max="33" width="3.7109375" style="14" customWidth="1"/>
    <col min="34" max="34" width="1" style="14" customWidth="1"/>
    <col min="35" max="35" width="13.28515625" style="101" customWidth="1"/>
    <col min="36" max="36" width="12.7109375" style="101" customWidth="1"/>
    <col min="37" max="37" width="31.85546875" style="10" customWidth="1"/>
    <col min="38" max="38" width="10.7109375" style="10" customWidth="1"/>
    <col min="39" max="39" width="47.140625" style="10" customWidth="1"/>
    <col min="40" max="45" width="7.7109375" style="14" customWidth="1"/>
    <col min="46" max="16384" width="11.42578125" style="14"/>
  </cols>
  <sheetData>
    <row r="1" spans="1:39" x14ac:dyDescent="0.25">
      <c r="A1" s="2"/>
    </row>
    <row r="2" spans="1:39" ht="16.149999999999999" customHeight="1" thickBot="1" x14ac:dyDescent="0.25">
      <c r="A2" s="2"/>
      <c r="C2" s="118">
        <v>2021</v>
      </c>
      <c r="D2" s="119"/>
      <c r="F2" s="125" t="str">
        <f>"Planning du contrôle contradictoire de l'année  "&amp;TEXT(C4, "aaaa")</f>
        <v>Planning du contrôle contradictoire de l'année  2021</v>
      </c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AA2" s="88"/>
      <c r="AB2" s="87" t="s">
        <v>135</v>
      </c>
      <c r="AD2" s="98"/>
      <c r="AE2" s="86"/>
      <c r="AF2" s="85" t="s">
        <v>134</v>
      </c>
      <c r="AI2" s="102"/>
      <c r="AJ2" s="122" t="s">
        <v>137</v>
      </c>
      <c r="AK2" s="123"/>
      <c r="AL2" s="123"/>
      <c r="AM2" s="124"/>
    </row>
    <row r="3" spans="1:39" ht="15.6" customHeight="1" thickTop="1" x14ac:dyDescent="0.25">
      <c r="A3" s="2"/>
      <c r="AI3" s="120" t="s">
        <v>138</v>
      </c>
      <c r="AJ3" s="121"/>
      <c r="AK3" s="121"/>
      <c r="AL3" s="121"/>
      <c r="AM3" s="113"/>
    </row>
    <row r="4" spans="1:39" ht="13.9" customHeight="1" x14ac:dyDescent="0.25">
      <c r="A4" s="2"/>
      <c r="C4" s="117">
        <f>DATE(C2,1,1)</f>
        <v>44197</v>
      </c>
      <c r="D4" s="117"/>
      <c r="E4" s="117"/>
      <c r="F4" s="117"/>
      <c r="G4" s="117"/>
      <c r="H4" s="117"/>
      <c r="I4" s="117"/>
      <c r="K4" s="117">
        <f>DATE(C2,2,1)</f>
        <v>44228</v>
      </c>
      <c r="L4" s="117"/>
      <c r="M4" s="117"/>
      <c r="N4" s="117"/>
      <c r="O4" s="117"/>
      <c r="P4" s="117"/>
      <c r="Q4" s="117"/>
      <c r="S4" s="117">
        <f>DATE(C2,3,1)</f>
        <v>44256</v>
      </c>
      <c r="T4" s="117"/>
      <c r="U4" s="117"/>
      <c r="V4" s="117"/>
      <c r="W4" s="117"/>
      <c r="X4" s="117"/>
      <c r="Y4" s="117"/>
      <c r="AA4" s="117">
        <f>DATE(C2,4,1)</f>
        <v>44287</v>
      </c>
      <c r="AB4" s="117"/>
      <c r="AC4" s="117"/>
      <c r="AD4" s="117"/>
      <c r="AE4" s="117"/>
      <c r="AF4" s="117"/>
      <c r="AG4" s="117"/>
      <c r="AI4" s="99" t="s">
        <v>56</v>
      </c>
      <c r="AJ4" s="111" t="s">
        <v>55</v>
      </c>
      <c r="AK4" s="112" t="s">
        <v>57</v>
      </c>
      <c r="AL4" s="115" t="s">
        <v>17</v>
      </c>
      <c r="AM4" s="100" t="s">
        <v>140</v>
      </c>
    </row>
    <row r="5" spans="1:39" ht="15" x14ac:dyDescent="0.25">
      <c r="A5" s="2"/>
      <c r="C5" s="15" t="s">
        <v>48</v>
      </c>
      <c r="D5" s="15" t="s">
        <v>49</v>
      </c>
      <c r="E5" s="15" t="s">
        <v>50</v>
      </c>
      <c r="F5" s="15" t="s">
        <v>51</v>
      </c>
      <c r="G5" s="15" t="s">
        <v>52</v>
      </c>
      <c r="H5" s="15" t="s">
        <v>53</v>
      </c>
      <c r="I5" s="15" t="s">
        <v>54</v>
      </c>
      <c r="K5" s="15" t="s">
        <v>48</v>
      </c>
      <c r="L5" s="15" t="s">
        <v>49</v>
      </c>
      <c r="M5" s="15" t="s">
        <v>50</v>
      </c>
      <c r="N5" s="15" t="s">
        <v>51</v>
      </c>
      <c r="O5" s="15" t="s">
        <v>52</v>
      </c>
      <c r="P5" s="15" t="s">
        <v>53</v>
      </c>
      <c r="Q5" s="15" t="s">
        <v>54</v>
      </c>
      <c r="S5" s="15" t="s">
        <v>48</v>
      </c>
      <c r="T5" s="15" t="s">
        <v>49</v>
      </c>
      <c r="U5" s="15" t="s">
        <v>50</v>
      </c>
      <c r="V5" s="15" t="s">
        <v>51</v>
      </c>
      <c r="W5" s="15" t="s">
        <v>52</v>
      </c>
      <c r="X5" s="15" t="s">
        <v>53</v>
      </c>
      <c r="Y5" s="15" t="s">
        <v>54</v>
      </c>
      <c r="AA5" s="15" t="s">
        <v>48</v>
      </c>
      <c r="AB5" s="15" t="s">
        <v>49</v>
      </c>
      <c r="AC5" s="15" t="s">
        <v>50</v>
      </c>
      <c r="AD5" s="15" t="s">
        <v>51</v>
      </c>
      <c r="AE5" s="15" t="s">
        <v>52</v>
      </c>
      <c r="AF5" s="15" t="s">
        <v>53</v>
      </c>
      <c r="AG5" s="15" t="s">
        <v>54</v>
      </c>
      <c r="AI5" s="106">
        <v>44201</v>
      </c>
      <c r="AJ5" s="107" t="s">
        <v>123</v>
      </c>
      <c r="AK5" s="95" t="s">
        <v>59</v>
      </c>
      <c r="AL5" s="92" t="s">
        <v>115</v>
      </c>
      <c r="AM5" s="116"/>
    </row>
    <row r="6" spans="1:39" x14ac:dyDescent="0.25">
      <c r="A6" s="2"/>
      <c r="C6" s="17" t="str">
        <f>IF(WEEKDAY(C4,1)=2,C4,"")</f>
        <v/>
      </c>
      <c r="D6" s="17" t="str">
        <f>IF(C6&lt;&gt;"",C6+1,IF(WEEKDAY(C4,1)=3,C4,""))</f>
        <v/>
      </c>
      <c r="E6" s="17" t="str">
        <f>IF(D6&lt;&gt;"",D6+1,IF(WEEKDAY(C4,1)=4,C4,""))</f>
        <v/>
      </c>
      <c r="F6" s="17" t="str">
        <f>IF(E6&lt;&gt;"",E6+1,IF(WEEKDAY(C4,1)=5,C4,""))</f>
        <v/>
      </c>
      <c r="G6" s="17">
        <f>IF(F6&lt;&gt;"",F6+1,IF(WEEKDAY(C4,1)=6,C4,""))</f>
        <v>44197</v>
      </c>
      <c r="H6" s="17">
        <f>IF(G6&lt;&gt;"",G6+1,IF(WEEKDAY(C4,1)=7,C4,""))</f>
        <v>44198</v>
      </c>
      <c r="I6" s="17">
        <f>IF(H6&lt;&gt;"",H6+1,IF(WEEKDAY(C4,1)=1,C4,""))</f>
        <v>44199</v>
      </c>
      <c r="K6" s="17">
        <f>IF(WEEKDAY(K4,1)=2,K4,"")</f>
        <v>44228</v>
      </c>
      <c r="L6" s="17">
        <f>IF(K6&lt;&gt;"",K6+1,IF(WEEKDAY(K4,1)=3,K4,""))</f>
        <v>44229</v>
      </c>
      <c r="M6" s="17">
        <f>IF(L6&lt;&gt;"",L6+1,IF(WEEKDAY(K4,1)=4,K4,""))</f>
        <v>44230</v>
      </c>
      <c r="N6" s="17">
        <f>IF(M6&lt;&gt;"",M6+1,IF(WEEKDAY(K4,1)=5,K4,""))</f>
        <v>44231</v>
      </c>
      <c r="O6" s="17">
        <f>IF(N6&lt;&gt;"",N6+1,IF(WEEKDAY(K4,1)=6,K4,""))</f>
        <v>44232</v>
      </c>
      <c r="P6" s="17">
        <f>IF(O6&lt;&gt;"",O6+1,IF(WEEKDAY(K4,1)=7,K4,""))</f>
        <v>44233</v>
      </c>
      <c r="Q6" s="17">
        <f>IF(P6&lt;&gt;"",P6+1,IF(WEEKDAY(K4,1)=1,K4,""))</f>
        <v>44234</v>
      </c>
      <c r="S6" s="17">
        <f>IF(WEEKDAY(S4,1)=2,S4,"")</f>
        <v>44256</v>
      </c>
      <c r="T6" s="17">
        <f>IF(S6&lt;&gt;"",S6+1,IF(WEEKDAY(S4,1)=3,S4,""))</f>
        <v>44257</v>
      </c>
      <c r="U6" s="17">
        <f>IF(T6&lt;&gt;"",T6+1,IF(WEEKDAY(S4,1)=4,S4,""))</f>
        <v>44258</v>
      </c>
      <c r="V6" s="17">
        <f>IF(U6&lt;&gt;"",U6+1,IF(WEEKDAY(S4,1)=5,S4,""))</f>
        <v>44259</v>
      </c>
      <c r="W6" s="17">
        <f>IF(V6&lt;&gt;"",V6+1,IF(WEEKDAY(S4,1)=6,S4,""))</f>
        <v>44260</v>
      </c>
      <c r="X6" s="17">
        <f>IF(W6&lt;&gt;"",W6+1,IF(WEEKDAY(S4,1)=7,S4,""))</f>
        <v>44261</v>
      </c>
      <c r="Y6" s="17">
        <f>IF(X6&lt;&gt;"",X6+1,IF(WEEKDAY(S4,1)=1,S4,""))</f>
        <v>44262</v>
      </c>
      <c r="AA6" s="17" t="str">
        <f>IF(WEEKDAY(AA4,1)=2,AA4,"")</f>
        <v/>
      </c>
      <c r="AB6" s="17" t="str">
        <f>IF(AA6&lt;&gt;"",AA6+1,IF(WEEKDAY(AA4,1)=3,AA4,""))</f>
        <v/>
      </c>
      <c r="AC6" s="17" t="str">
        <f>IF(AB6&lt;&gt;"",AB6+1,IF(WEEKDAY(AA4,1)=4,AA4,""))</f>
        <v/>
      </c>
      <c r="AD6" s="17">
        <f>IF(AC6&lt;&gt;"",AC6+1,IF(WEEKDAY(AA4,1)=5,AA4,""))</f>
        <v>44287</v>
      </c>
      <c r="AE6" s="17">
        <f>IF(AD6&lt;&gt;"",AD6+1,IF(WEEKDAY(AA4,1)=6,AA4,""))</f>
        <v>44288</v>
      </c>
      <c r="AF6" s="17">
        <f>IF(AE6&lt;&gt;"",AE6+1,IF(WEEKDAY(AA4,1)=7,AA4,""))</f>
        <v>44289</v>
      </c>
      <c r="AG6" s="17">
        <f>IF(AF6&lt;&gt;"",AF6+1,IF(WEEKDAY(AA4,1)=1,AA4,""))</f>
        <v>44290</v>
      </c>
      <c r="AI6" s="103">
        <v>44244</v>
      </c>
      <c r="AJ6" s="104" t="s">
        <v>121</v>
      </c>
      <c r="AK6" s="26" t="s">
        <v>64</v>
      </c>
      <c r="AL6" s="92" t="s">
        <v>119</v>
      </c>
      <c r="AM6" s="92"/>
    </row>
    <row r="7" spans="1:39" x14ac:dyDescent="0.25">
      <c r="A7" s="2"/>
      <c r="C7" s="16">
        <f>I6+1</f>
        <v>44200</v>
      </c>
      <c r="D7" s="16">
        <f>C7+1</f>
        <v>44201</v>
      </c>
      <c r="E7" s="16">
        <f t="shared" ref="E7:I7" si="0">D7+1</f>
        <v>44202</v>
      </c>
      <c r="F7" s="16">
        <f t="shared" si="0"/>
        <v>44203</v>
      </c>
      <c r="G7" s="16">
        <f t="shared" si="0"/>
        <v>44204</v>
      </c>
      <c r="H7" s="16">
        <f t="shared" si="0"/>
        <v>44205</v>
      </c>
      <c r="I7" s="16">
        <f t="shared" si="0"/>
        <v>44206</v>
      </c>
      <c r="K7" s="17">
        <f>Q6+1</f>
        <v>44235</v>
      </c>
      <c r="L7" s="17">
        <f>K7+1</f>
        <v>44236</v>
      </c>
      <c r="M7" s="17">
        <f t="shared" ref="M7:Q7" si="1">L7+1</f>
        <v>44237</v>
      </c>
      <c r="N7" s="17">
        <f t="shared" si="1"/>
        <v>44238</v>
      </c>
      <c r="O7" s="17">
        <f t="shared" si="1"/>
        <v>44239</v>
      </c>
      <c r="P7" s="17">
        <f t="shared" si="1"/>
        <v>44240</v>
      </c>
      <c r="Q7" s="17">
        <f t="shared" si="1"/>
        <v>44241</v>
      </c>
      <c r="S7" s="17">
        <f>Y6+1</f>
        <v>44263</v>
      </c>
      <c r="T7" s="17">
        <f>S7+1</f>
        <v>44264</v>
      </c>
      <c r="U7" s="17">
        <f t="shared" ref="U7:Y7" si="2">T7+1</f>
        <v>44265</v>
      </c>
      <c r="V7" s="17">
        <f t="shared" si="2"/>
        <v>44266</v>
      </c>
      <c r="W7" s="17">
        <f t="shared" si="2"/>
        <v>44267</v>
      </c>
      <c r="X7" s="17">
        <f t="shared" si="2"/>
        <v>44268</v>
      </c>
      <c r="Y7" s="17">
        <f t="shared" si="2"/>
        <v>44269</v>
      </c>
      <c r="AA7" s="17">
        <f>AG6+1</f>
        <v>44291</v>
      </c>
      <c r="AB7" s="17">
        <f>AA7+1</f>
        <v>44292</v>
      </c>
      <c r="AC7" s="17">
        <f t="shared" ref="AC7:AG7" si="3">AB7+1</f>
        <v>44293</v>
      </c>
      <c r="AD7" s="17">
        <f t="shared" si="3"/>
        <v>44294</v>
      </c>
      <c r="AE7" s="17">
        <f t="shared" si="3"/>
        <v>44295</v>
      </c>
      <c r="AF7" s="17">
        <f t="shared" si="3"/>
        <v>44296</v>
      </c>
      <c r="AG7" s="17">
        <f t="shared" si="3"/>
        <v>44297</v>
      </c>
      <c r="AI7" s="103">
        <v>44280</v>
      </c>
      <c r="AJ7" s="104" t="s">
        <v>124</v>
      </c>
      <c r="AK7" s="26" t="s">
        <v>76</v>
      </c>
      <c r="AL7" s="92" t="s">
        <v>114</v>
      </c>
      <c r="AM7" s="92"/>
    </row>
    <row r="8" spans="1:39" x14ac:dyDescent="0.25">
      <c r="A8" s="2"/>
      <c r="C8" s="16">
        <f t="shared" ref="C8:C9" si="4">I7+1</f>
        <v>44207</v>
      </c>
      <c r="D8" s="16">
        <f>C8+1</f>
        <v>44208</v>
      </c>
      <c r="E8" s="16">
        <f t="shared" ref="E8:I8" si="5">D8+1</f>
        <v>44209</v>
      </c>
      <c r="F8" s="16">
        <f>E8+1</f>
        <v>44210</v>
      </c>
      <c r="G8" s="16">
        <f t="shared" si="5"/>
        <v>44211</v>
      </c>
      <c r="H8" s="16">
        <f t="shared" si="5"/>
        <v>44212</v>
      </c>
      <c r="I8" s="16">
        <f t="shared" si="5"/>
        <v>44213</v>
      </c>
      <c r="K8" s="17">
        <f t="shared" ref="K8:K9" si="6">Q7+1</f>
        <v>44242</v>
      </c>
      <c r="L8" s="17">
        <f t="shared" ref="L8:Q8" si="7">K8+1</f>
        <v>44243</v>
      </c>
      <c r="M8" s="17">
        <f>L8+1</f>
        <v>44244</v>
      </c>
      <c r="N8" s="17">
        <f t="shared" si="7"/>
        <v>44245</v>
      </c>
      <c r="O8" s="17">
        <f t="shared" si="7"/>
        <v>44246</v>
      </c>
      <c r="P8" s="17">
        <f t="shared" si="7"/>
        <v>44247</v>
      </c>
      <c r="Q8" s="17">
        <f t="shared" si="7"/>
        <v>44248</v>
      </c>
      <c r="S8" s="17">
        <f t="shared" ref="S8:S9" si="8">Y7+1</f>
        <v>44270</v>
      </c>
      <c r="T8" s="17">
        <f t="shared" ref="T8:Y8" si="9">S8+1</f>
        <v>44271</v>
      </c>
      <c r="U8" s="17">
        <f t="shared" si="9"/>
        <v>44272</v>
      </c>
      <c r="V8" s="17">
        <f t="shared" si="9"/>
        <v>44273</v>
      </c>
      <c r="W8" s="17">
        <f t="shared" si="9"/>
        <v>44274</v>
      </c>
      <c r="X8" s="17">
        <f t="shared" si="9"/>
        <v>44275</v>
      </c>
      <c r="Y8" s="17">
        <f t="shared" si="9"/>
        <v>44276</v>
      </c>
      <c r="AA8" s="17">
        <f t="shared" ref="AA8:AA9" si="10">AG7+1</f>
        <v>44298</v>
      </c>
      <c r="AB8" s="17">
        <f t="shared" ref="AB8:AG8" si="11">AA8+1</f>
        <v>44299</v>
      </c>
      <c r="AC8" s="17">
        <f t="shared" si="11"/>
        <v>44300</v>
      </c>
      <c r="AD8" s="17">
        <f t="shared" si="11"/>
        <v>44301</v>
      </c>
      <c r="AE8" s="17">
        <f t="shared" si="11"/>
        <v>44302</v>
      </c>
      <c r="AF8" s="17">
        <f t="shared" si="11"/>
        <v>44303</v>
      </c>
      <c r="AG8" s="17">
        <f t="shared" si="11"/>
        <v>44304</v>
      </c>
      <c r="AI8" s="105"/>
      <c r="AJ8" s="104"/>
      <c r="AK8" s="26"/>
      <c r="AL8" s="92"/>
      <c r="AM8" s="92"/>
    </row>
    <row r="9" spans="1:39" x14ac:dyDescent="0.25">
      <c r="A9" s="2"/>
      <c r="C9" s="16">
        <f t="shared" si="4"/>
        <v>44214</v>
      </c>
      <c r="D9" s="16">
        <f t="shared" ref="D9:I9" si="12">C9+1</f>
        <v>44215</v>
      </c>
      <c r="E9" s="16">
        <f t="shared" si="12"/>
        <v>44216</v>
      </c>
      <c r="F9" s="16">
        <f t="shared" si="12"/>
        <v>44217</v>
      </c>
      <c r="G9" s="16">
        <f t="shared" si="12"/>
        <v>44218</v>
      </c>
      <c r="H9" s="16">
        <f t="shared" si="12"/>
        <v>44219</v>
      </c>
      <c r="I9" s="16">
        <f t="shared" si="12"/>
        <v>44220</v>
      </c>
      <c r="K9" s="17">
        <f t="shared" si="6"/>
        <v>44249</v>
      </c>
      <c r="L9" s="17">
        <f t="shared" ref="L9:Q9" si="13">K9+1</f>
        <v>44250</v>
      </c>
      <c r="M9" s="17">
        <f t="shared" si="13"/>
        <v>44251</v>
      </c>
      <c r="N9" s="17">
        <f t="shared" si="13"/>
        <v>44252</v>
      </c>
      <c r="O9" s="17">
        <f t="shared" si="13"/>
        <v>44253</v>
      </c>
      <c r="P9" s="17">
        <f t="shared" si="13"/>
        <v>44254</v>
      </c>
      <c r="Q9" s="17">
        <f t="shared" si="13"/>
        <v>44255</v>
      </c>
      <c r="S9" s="17">
        <f t="shared" si="8"/>
        <v>44277</v>
      </c>
      <c r="T9" s="17">
        <f t="shared" ref="T9:Y9" si="14">S9+1</f>
        <v>44278</v>
      </c>
      <c r="U9" s="17">
        <f t="shared" si="14"/>
        <v>44279</v>
      </c>
      <c r="V9" s="17">
        <f t="shared" si="14"/>
        <v>44280</v>
      </c>
      <c r="W9" s="17">
        <f t="shared" si="14"/>
        <v>44281</v>
      </c>
      <c r="X9" s="17">
        <f t="shared" si="14"/>
        <v>44282</v>
      </c>
      <c r="Y9" s="17">
        <f t="shared" si="14"/>
        <v>44283</v>
      </c>
      <c r="AA9" s="17">
        <f t="shared" si="10"/>
        <v>44305</v>
      </c>
      <c r="AB9" s="17">
        <f t="shared" ref="AB9:AG9" si="15">AA9+1</f>
        <v>44306</v>
      </c>
      <c r="AC9" s="17">
        <f t="shared" si="15"/>
        <v>44307</v>
      </c>
      <c r="AD9" s="17">
        <f t="shared" si="15"/>
        <v>44308</v>
      </c>
      <c r="AE9" s="17">
        <f t="shared" si="15"/>
        <v>44309</v>
      </c>
      <c r="AF9" s="17">
        <f t="shared" si="15"/>
        <v>44310</v>
      </c>
      <c r="AG9" s="17">
        <f t="shared" si="15"/>
        <v>44311</v>
      </c>
      <c r="AI9" s="105"/>
      <c r="AJ9" s="104"/>
      <c r="AK9" s="26"/>
      <c r="AL9" s="92"/>
      <c r="AM9" s="92"/>
    </row>
    <row r="10" spans="1:39" x14ac:dyDescent="0.25">
      <c r="A10" s="2"/>
      <c r="C10" s="16">
        <f>IFERROR(IF(EOMONTH(I9,0)&lt;I9+1,"",I9+1),"")</f>
        <v>44221</v>
      </c>
      <c r="D10" s="16">
        <f>IFERROR(IF(EOMONTH(C10,0)&lt;C10+1,"",C10+1),"")</f>
        <v>44222</v>
      </c>
      <c r="E10" s="16">
        <f t="shared" ref="E10:I11" si="16">IFERROR(IF(EOMONTH(D10,0)&lt;D10+1,"",D10+1),"")</f>
        <v>44223</v>
      </c>
      <c r="F10" s="16">
        <f t="shared" si="16"/>
        <v>44224</v>
      </c>
      <c r="G10" s="16">
        <f t="shared" si="16"/>
        <v>44225</v>
      </c>
      <c r="H10" s="16">
        <f t="shared" si="16"/>
        <v>44226</v>
      </c>
      <c r="I10" s="16">
        <f t="shared" si="16"/>
        <v>44227</v>
      </c>
      <c r="K10" s="19" t="str">
        <f>IFERROR(IF(EOMONTH(Q9,0)&lt;Q9+1,"",Q9+1),"")</f>
        <v/>
      </c>
      <c r="L10" s="19" t="str">
        <f>IFERROR(IF(EOMONTH(K10,0)&lt;K10+1,"",K10+1),"")</f>
        <v/>
      </c>
      <c r="M10" s="19" t="str">
        <f t="shared" ref="M10:Q10" si="17">IFERROR(IF(EOMONTH(L10,0)&lt;L10+1,"",L10+1),"")</f>
        <v/>
      </c>
      <c r="N10" s="19" t="str">
        <f t="shared" si="17"/>
        <v/>
      </c>
      <c r="O10" s="19" t="str">
        <f t="shared" si="17"/>
        <v/>
      </c>
      <c r="P10" s="19" t="str">
        <f t="shared" si="17"/>
        <v/>
      </c>
      <c r="Q10" s="19" t="str">
        <f t="shared" si="17"/>
        <v/>
      </c>
      <c r="S10" s="17">
        <f>IFERROR(IF(EOMONTH(Y9,0)&lt;Y9+1,"",Y9+1),"")</f>
        <v>44284</v>
      </c>
      <c r="T10" s="17">
        <f>IFERROR(IF(EOMONTH(S10,0)&lt;S10+1,"",S10+1),"")</f>
        <v>44285</v>
      </c>
      <c r="U10" s="17">
        <f t="shared" ref="U10:Y10" si="18">IFERROR(IF(EOMONTH(T10,0)&lt;T10+1,"",T10+1),"")</f>
        <v>44286</v>
      </c>
      <c r="V10" s="20" t="str">
        <f t="shared" si="18"/>
        <v/>
      </c>
      <c r="W10" s="19" t="str">
        <f t="shared" si="18"/>
        <v/>
      </c>
      <c r="X10" s="19" t="str">
        <f t="shared" si="18"/>
        <v/>
      </c>
      <c r="Y10" s="19" t="str">
        <f t="shared" si="18"/>
        <v/>
      </c>
      <c r="AA10" s="17">
        <f>IFERROR(IF(EOMONTH(AG9,0)&lt;AG9+1,"",AG9+1),"")</f>
        <v>44312</v>
      </c>
      <c r="AB10" s="17">
        <f>IFERROR(IF(EOMONTH(AA10,0)&lt;AA10+1,"",AA10+1),"")</f>
        <v>44313</v>
      </c>
      <c r="AC10" s="17">
        <f t="shared" ref="AC10:AG10" si="19">IFERROR(IF(EOMONTH(AB10,0)&lt;AB10+1,"",AB10+1),"")</f>
        <v>44314</v>
      </c>
      <c r="AD10" s="17">
        <f>IFERROR(IF(EOMONTH(AC10,0)&lt;AC10+1,"",AC10+1),"")</f>
        <v>44315</v>
      </c>
      <c r="AE10" s="17">
        <f t="shared" si="19"/>
        <v>44316</v>
      </c>
      <c r="AF10" s="20" t="str">
        <f t="shared" si="19"/>
        <v/>
      </c>
      <c r="AG10" s="19" t="str">
        <f t="shared" si="19"/>
        <v/>
      </c>
      <c r="AI10" s="105"/>
      <c r="AJ10" s="104"/>
      <c r="AK10" s="92"/>
      <c r="AL10" s="92"/>
      <c r="AM10" s="92"/>
    </row>
    <row r="11" spans="1:39" ht="13.9" customHeight="1" x14ac:dyDescent="0.25">
      <c r="A11" s="2"/>
      <c r="C11" s="16" t="str">
        <f>IFERROR(IF(EOMONTH(I10,0)&lt;I10+1,"",I10+1),"")</f>
        <v/>
      </c>
      <c r="D11" s="16" t="str">
        <f>IFERROR(IF(EOMONTH(C11,0)&lt;C11+1,"",C11+1),"")</f>
        <v/>
      </c>
      <c r="E11" s="16" t="str">
        <f t="shared" si="16"/>
        <v/>
      </c>
      <c r="F11" s="16" t="str">
        <f t="shared" si="16"/>
        <v/>
      </c>
      <c r="G11" s="16" t="str">
        <f t="shared" si="16"/>
        <v/>
      </c>
      <c r="H11" s="16" t="str">
        <f t="shared" si="16"/>
        <v/>
      </c>
      <c r="I11" s="16" t="str">
        <f t="shared" si="16"/>
        <v/>
      </c>
      <c r="K11" s="16" t="str">
        <f>IFERROR(IF(EOMONTH(Q10,0)&lt;Q10+1,"",Q10+1),"")</f>
        <v/>
      </c>
      <c r="L11" s="16" t="str">
        <f>IFERROR(IF(EOMONTH(K11,0)&lt;K11+1,"",K11+1),"")</f>
        <v/>
      </c>
      <c r="M11" s="16" t="str">
        <f t="shared" ref="M11:Q11" si="20">IFERROR(IF(EOMONTH(L11,0)&lt;L11+1,"",L11+1),"")</f>
        <v/>
      </c>
      <c r="N11" s="16" t="str">
        <f t="shared" si="20"/>
        <v/>
      </c>
      <c r="O11" s="16" t="str">
        <f t="shared" si="20"/>
        <v/>
      </c>
      <c r="P11" s="16" t="str">
        <f t="shared" si="20"/>
        <v/>
      </c>
      <c r="Q11" s="16" t="str">
        <f t="shared" si="20"/>
        <v/>
      </c>
      <c r="S11" s="16" t="str">
        <f>IFERROR(IF(EOMONTH(Y10,0)&lt;Y10+1,"",Y10+1),"")</f>
        <v/>
      </c>
      <c r="T11" s="16" t="str">
        <f>IFERROR(IF(EOMONTH(S11,0)&lt;S11+1,"",S11+1),"")</f>
        <v/>
      </c>
      <c r="U11" s="16" t="str">
        <f t="shared" ref="U11:Y11" si="21">IFERROR(IF(EOMONTH(T11,0)&lt;T11+1,"",T11+1),"")</f>
        <v/>
      </c>
      <c r="V11" s="16" t="str">
        <f t="shared" si="21"/>
        <v/>
      </c>
      <c r="W11" s="16" t="str">
        <f t="shared" si="21"/>
        <v/>
      </c>
      <c r="X11" s="16" t="str">
        <f t="shared" si="21"/>
        <v/>
      </c>
      <c r="Y11" s="16" t="str">
        <f t="shared" si="21"/>
        <v/>
      </c>
      <c r="AA11" s="16" t="str">
        <f>IFERROR(IF(EOMONTH(AG10,0)&lt;AG10+1,"",AG10+1),"")</f>
        <v/>
      </c>
      <c r="AB11" s="16" t="str">
        <f>IFERROR(IF(EOMONTH(AA11,0)&lt;AA11+1,"",AA11+1),"")</f>
        <v/>
      </c>
      <c r="AC11" s="16" t="str">
        <f t="shared" ref="AC11:AG11" si="22">IFERROR(IF(EOMONTH(AB11,0)&lt;AB11+1,"",AB11+1),"")</f>
        <v/>
      </c>
      <c r="AD11" s="16" t="str">
        <f t="shared" si="22"/>
        <v/>
      </c>
      <c r="AE11" s="16" t="str">
        <f t="shared" si="22"/>
        <v/>
      </c>
      <c r="AF11" s="16" t="str">
        <f t="shared" si="22"/>
        <v/>
      </c>
      <c r="AG11" s="16" t="str">
        <f t="shared" si="22"/>
        <v/>
      </c>
      <c r="AI11" s="105"/>
      <c r="AJ11" s="105"/>
      <c r="AK11" s="23"/>
      <c r="AL11" s="105"/>
      <c r="AM11" s="92"/>
    </row>
    <row r="12" spans="1:39" x14ac:dyDescent="0.25">
      <c r="A12" s="2"/>
      <c r="AI12" s="108"/>
      <c r="AJ12" s="107"/>
      <c r="AK12" s="95"/>
      <c r="AL12" s="95"/>
      <c r="AM12" s="92"/>
    </row>
    <row r="13" spans="1:39" ht="13.9" customHeight="1" x14ac:dyDescent="0.25">
      <c r="A13" s="2"/>
      <c r="C13" s="117">
        <f>DATE(C2,5,1)</f>
        <v>44317</v>
      </c>
      <c r="D13" s="117"/>
      <c r="E13" s="117"/>
      <c r="F13" s="117"/>
      <c r="G13" s="117"/>
      <c r="H13" s="117"/>
      <c r="I13" s="117"/>
      <c r="K13" s="117">
        <f>DATE(C2,6,1)</f>
        <v>44348</v>
      </c>
      <c r="L13" s="117"/>
      <c r="M13" s="117"/>
      <c r="N13" s="117"/>
      <c r="O13" s="117"/>
      <c r="P13" s="117"/>
      <c r="Q13" s="117"/>
      <c r="S13" s="117">
        <f>DATE(C2,7,1)</f>
        <v>44378</v>
      </c>
      <c r="T13" s="117"/>
      <c r="U13" s="117"/>
      <c r="V13" s="117"/>
      <c r="W13" s="117"/>
      <c r="X13" s="117"/>
      <c r="Y13" s="117"/>
      <c r="AA13" s="117">
        <f>DATE(C2,8,1)</f>
        <v>44409</v>
      </c>
      <c r="AB13" s="117"/>
      <c r="AC13" s="117"/>
      <c r="AD13" s="117"/>
      <c r="AE13" s="117"/>
      <c r="AF13" s="117"/>
      <c r="AG13" s="117"/>
      <c r="AI13" s="108"/>
      <c r="AJ13" s="107"/>
      <c r="AK13" s="95"/>
      <c r="AL13" s="95"/>
      <c r="AM13" s="92"/>
    </row>
    <row r="14" spans="1:39" x14ac:dyDescent="0.25">
      <c r="A14" s="2"/>
      <c r="C14" s="15" t="s">
        <v>48</v>
      </c>
      <c r="D14" s="15" t="s">
        <v>49</v>
      </c>
      <c r="E14" s="15" t="s">
        <v>50</v>
      </c>
      <c r="F14" s="15" t="s">
        <v>51</v>
      </c>
      <c r="G14" s="15" t="s">
        <v>52</v>
      </c>
      <c r="H14" s="15" t="s">
        <v>53</v>
      </c>
      <c r="I14" s="15" t="s">
        <v>54</v>
      </c>
      <c r="K14" s="15" t="s">
        <v>48</v>
      </c>
      <c r="L14" s="15" t="s">
        <v>49</v>
      </c>
      <c r="M14" s="15" t="s">
        <v>50</v>
      </c>
      <c r="N14" s="15" t="s">
        <v>51</v>
      </c>
      <c r="O14" s="15" t="s">
        <v>52</v>
      </c>
      <c r="P14" s="15" t="s">
        <v>53</v>
      </c>
      <c r="Q14" s="15" t="s">
        <v>54</v>
      </c>
      <c r="S14" s="15" t="s">
        <v>48</v>
      </c>
      <c r="T14" s="15" t="s">
        <v>49</v>
      </c>
      <c r="U14" s="15" t="s">
        <v>50</v>
      </c>
      <c r="V14" s="15" t="s">
        <v>51</v>
      </c>
      <c r="W14" s="15" t="s">
        <v>52</v>
      </c>
      <c r="X14" s="15" t="s">
        <v>53</v>
      </c>
      <c r="Y14" s="15" t="s">
        <v>54</v>
      </c>
      <c r="AA14" s="15" t="s">
        <v>48</v>
      </c>
      <c r="AB14" s="15" t="s">
        <v>49</v>
      </c>
      <c r="AC14" s="15" t="s">
        <v>50</v>
      </c>
      <c r="AD14" s="15" t="s">
        <v>51</v>
      </c>
      <c r="AE14" s="15" t="s">
        <v>52</v>
      </c>
      <c r="AF14" s="15" t="s">
        <v>53</v>
      </c>
      <c r="AG14" s="15" t="s">
        <v>54</v>
      </c>
      <c r="AI14" s="108"/>
      <c r="AJ14" s="107"/>
      <c r="AK14" s="95"/>
      <c r="AL14" s="95"/>
      <c r="AM14" s="92"/>
    </row>
    <row r="15" spans="1:39" x14ac:dyDescent="0.25">
      <c r="A15" s="2"/>
      <c r="C15" s="17" t="str">
        <f>IF(WEEKDAY(C13,1)=2,C13,"")</f>
        <v/>
      </c>
      <c r="D15" s="17" t="str">
        <f>IF(C15&lt;&gt;"",C15+1,IF(WEEKDAY(C13,1)=3,C13,""))</f>
        <v/>
      </c>
      <c r="E15" s="17" t="str">
        <f>IF(D15&lt;&gt;"",D15+1,IF(WEEKDAY(C13,1)=4,C13,""))</f>
        <v/>
      </c>
      <c r="F15" s="17" t="str">
        <f>IF(E15&lt;&gt;"",E15+1,IF(WEEKDAY(C13,1)=5,C13,""))</f>
        <v/>
      </c>
      <c r="G15" s="17" t="str">
        <f>IF(F15&lt;&gt;"",F15+1,IF(WEEKDAY(C13,1)=6,C13,""))</f>
        <v/>
      </c>
      <c r="H15" s="17">
        <f>IF(G15&lt;&gt;"",G15+1,IF(WEEKDAY(C13,1)=7,C13,""))</f>
        <v>44317</v>
      </c>
      <c r="I15" s="17">
        <f>IF(H15&lt;&gt;"",H15+1,IF(WEEKDAY(C13,1)=1,C13,""))</f>
        <v>44318</v>
      </c>
      <c r="K15" s="17" t="str">
        <f>IF(WEEKDAY(K13,1)=2,K13,"")</f>
        <v/>
      </c>
      <c r="L15" s="17">
        <f>IF(K15&lt;&gt;"",K15+1,IF(WEEKDAY(K13,1)=3,K13,""))</f>
        <v>44348</v>
      </c>
      <c r="M15" s="17">
        <f>IF(L15&lt;&gt;"",L15+1,IF(WEEKDAY(K13,1)=4,K13,""))</f>
        <v>44349</v>
      </c>
      <c r="N15" s="17">
        <f>IF(M15&lt;&gt;"",M15+1,IF(WEEKDAY(K13,1)=5,K13,""))</f>
        <v>44350</v>
      </c>
      <c r="O15" s="17">
        <f>IF(N15&lt;&gt;"",N15+1,IF(WEEKDAY(K13,1)=6,K13,""))</f>
        <v>44351</v>
      </c>
      <c r="P15" s="17">
        <f>IF(O15&lt;&gt;"",O15+1,IF(WEEKDAY(K13,1)=7,K13,""))</f>
        <v>44352</v>
      </c>
      <c r="Q15" s="17">
        <f>IF(P15&lt;&gt;"",P15+1,IF(WEEKDAY(K13,1)=1,K13,""))</f>
        <v>44353</v>
      </c>
      <c r="S15" s="17" t="str">
        <f>IF(WEEKDAY(S13,1)=2,S13,"")</f>
        <v/>
      </c>
      <c r="T15" s="17" t="str">
        <f>IF(S15&lt;&gt;"",S15+1,IF(WEEKDAY(S13,1)=3,S13,""))</f>
        <v/>
      </c>
      <c r="U15" s="17" t="str">
        <f>IF(T15&lt;&gt;"",T15+1,IF(WEEKDAY(S13,1)=4,S13,""))</f>
        <v/>
      </c>
      <c r="V15" s="17">
        <f>IF(U15&lt;&gt;"",U15+1,IF(WEEKDAY(S13,1)=5,S13,""))</f>
        <v>44378</v>
      </c>
      <c r="W15" s="17">
        <f>IF(V15&lt;&gt;"",V15+1,IF(WEEKDAY(S13,1)=6,S13,""))</f>
        <v>44379</v>
      </c>
      <c r="X15" s="17">
        <f>IF(W15&lt;&gt;"",W15+1,IF(WEEKDAY(S13,1)=7,S13,""))</f>
        <v>44380</v>
      </c>
      <c r="Y15" s="17">
        <f>IF(X15&lt;&gt;"",X15+1,IF(WEEKDAY(S13,1)=1,S13,""))</f>
        <v>44381</v>
      </c>
      <c r="AA15" s="17" t="str">
        <f>IF(WEEKDAY(AA13,1)=2,AA13,"")</f>
        <v/>
      </c>
      <c r="AB15" s="17" t="str">
        <f>IF(AA15&lt;&gt;"",AA15+1,IF(WEEKDAY(AA13,1)=3,AA13,""))</f>
        <v/>
      </c>
      <c r="AC15" s="17" t="str">
        <f>IF(AB15&lt;&gt;"",AB15+1,IF(WEEKDAY(AA13,1)=4,AA13,""))</f>
        <v/>
      </c>
      <c r="AD15" s="17" t="str">
        <f>IF(AC15&lt;&gt;"",AC15+1,IF(WEEKDAY(AA13,1)=5,AA13,""))</f>
        <v/>
      </c>
      <c r="AE15" s="17" t="str">
        <f>IF(AD15&lt;&gt;"",AD15+1,IF(WEEKDAY(AA13,1)=6,AA13,""))</f>
        <v/>
      </c>
      <c r="AF15" s="17" t="str">
        <f>IF(AE15&lt;&gt;"",AE15+1,IF(WEEKDAY(AA13,1)=7,AA13,""))</f>
        <v/>
      </c>
      <c r="AG15" s="17">
        <f>IF(AF15&lt;&gt;"",AF15+1,IF(WEEKDAY(AA13,1)=1,AA13,""))</f>
        <v>44409</v>
      </c>
      <c r="AI15" s="108"/>
      <c r="AJ15" s="107"/>
      <c r="AK15" s="95"/>
      <c r="AL15" s="95"/>
      <c r="AM15" s="92"/>
    </row>
    <row r="16" spans="1:39" x14ac:dyDescent="0.25">
      <c r="A16" s="2"/>
      <c r="C16" s="16">
        <f>I15+1</f>
        <v>44319</v>
      </c>
      <c r="D16" s="16">
        <f>C16+1</f>
        <v>44320</v>
      </c>
      <c r="E16" s="16">
        <f t="shared" ref="E16:I16" si="23">D16+1</f>
        <v>44321</v>
      </c>
      <c r="F16" s="16">
        <f t="shared" si="23"/>
        <v>44322</v>
      </c>
      <c r="G16" s="16">
        <f t="shared" si="23"/>
        <v>44323</v>
      </c>
      <c r="H16" s="16">
        <f t="shared" si="23"/>
        <v>44324</v>
      </c>
      <c r="I16" s="16">
        <f t="shared" si="23"/>
        <v>44325</v>
      </c>
      <c r="K16" s="16">
        <f>Q15+1</f>
        <v>44354</v>
      </c>
      <c r="L16" s="16">
        <f>K16+1</f>
        <v>44355</v>
      </c>
      <c r="M16" s="16">
        <f t="shared" ref="M16:Q16" si="24">L16+1</f>
        <v>44356</v>
      </c>
      <c r="N16" s="16">
        <f t="shared" si="24"/>
        <v>44357</v>
      </c>
      <c r="O16" s="16">
        <f t="shared" si="24"/>
        <v>44358</v>
      </c>
      <c r="P16" s="16">
        <f t="shared" si="24"/>
        <v>44359</v>
      </c>
      <c r="Q16" s="16">
        <f t="shared" si="24"/>
        <v>44360</v>
      </c>
      <c r="S16" s="16">
        <f>Y15+1</f>
        <v>44382</v>
      </c>
      <c r="T16" s="16">
        <f>S16+1</f>
        <v>44383</v>
      </c>
      <c r="U16" s="16">
        <f t="shared" ref="U16:Y16" si="25">T16+1</f>
        <v>44384</v>
      </c>
      <c r="V16" s="16">
        <f t="shared" si="25"/>
        <v>44385</v>
      </c>
      <c r="W16" s="16">
        <f t="shared" si="25"/>
        <v>44386</v>
      </c>
      <c r="X16" s="16">
        <f t="shared" si="25"/>
        <v>44387</v>
      </c>
      <c r="Y16" s="16">
        <f t="shared" si="25"/>
        <v>44388</v>
      </c>
      <c r="AA16" s="16">
        <f>AG15+1</f>
        <v>44410</v>
      </c>
      <c r="AB16" s="16">
        <f>AA16+1</f>
        <v>44411</v>
      </c>
      <c r="AC16" s="16">
        <f t="shared" ref="AC16:AG16" si="26">AB16+1</f>
        <v>44412</v>
      </c>
      <c r="AD16" s="16">
        <f t="shared" si="26"/>
        <v>44413</v>
      </c>
      <c r="AE16" s="16">
        <f t="shared" si="26"/>
        <v>44414</v>
      </c>
      <c r="AF16" s="16">
        <f t="shared" si="26"/>
        <v>44415</v>
      </c>
      <c r="AG16" s="16">
        <f t="shared" si="26"/>
        <v>44416</v>
      </c>
      <c r="AI16" s="108"/>
      <c r="AJ16" s="108"/>
      <c r="AK16" s="96"/>
      <c r="AL16" s="108"/>
      <c r="AM16" s="92"/>
    </row>
    <row r="17" spans="1:39" x14ac:dyDescent="0.25">
      <c r="A17" s="2"/>
      <c r="C17" s="16">
        <f t="shared" ref="C17:C18" si="27">I16+1</f>
        <v>44326</v>
      </c>
      <c r="D17" s="16">
        <f t="shared" ref="D17:I17" si="28">C17+1</f>
        <v>44327</v>
      </c>
      <c r="E17" s="16">
        <f t="shared" si="28"/>
        <v>44328</v>
      </c>
      <c r="F17" s="16">
        <f t="shared" si="28"/>
        <v>44329</v>
      </c>
      <c r="G17" s="16">
        <f t="shared" si="28"/>
        <v>44330</v>
      </c>
      <c r="H17" s="16">
        <f t="shared" si="28"/>
        <v>44331</v>
      </c>
      <c r="I17" s="16">
        <f t="shared" si="28"/>
        <v>44332</v>
      </c>
      <c r="K17" s="16">
        <f t="shared" ref="K17:K18" si="29">Q16+1</f>
        <v>44361</v>
      </c>
      <c r="L17" s="16">
        <f t="shared" ref="L17:Q17" si="30">K17+1</f>
        <v>44362</v>
      </c>
      <c r="M17" s="16">
        <f t="shared" si="30"/>
        <v>44363</v>
      </c>
      <c r="N17" s="16">
        <f t="shared" si="30"/>
        <v>44364</v>
      </c>
      <c r="O17" s="16">
        <f t="shared" si="30"/>
        <v>44365</v>
      </c>
      <c r="P17" s="16">
        <f t="shared" si="30"/>
        <v>44366</v>
      </c>
      <c r="Q17" s="16">
        <f t="shared" si="30"/>
        <v>44367</v>
      </c>
      <c r="S17" s="16">
        <f t="shared" ref="S17:S18" si="31">Y16+1</f>
        <v>44389</v>
      </c>
      <c r="T17" s="16">
        <f t="shared" ref="T17:Y17" si="32">S17+1</f>
        <v>44390</v>
      </c>
      <c r="U17" s="16">
        <f t="shared" si="32"/>
        <v>44391</v>
      </c>
      <c r="V17" s="16">
        <f t="shared" si="32"/>
        <v>44392</v>
      </c>
      <c r="W17" s="16">
        <f t="shared" si="32"/>
        <v>44393</v>
      </c>
      <c r="X17" s="16">
        <f t="shared" si="32"/>
        <v>44394</v>
      </c>
      <c r="Y17" s="16">
        <f t="shared" si="32"/>
        <v>44395</v>
      </c>
      <c r="AA17" s="16">
        <f t="shared" ref="AA17:AA18" si="33">AG16+1</f>
        <v>44417</v>
      </c>
      <c r="AB17" s="16">
        <f t="shared" ref="AB17:AG17" si="34">AA17+1</f>
        <v>44418</v>
      </c>
      <c r="AC17" s="16">
        <f t="shared" si="34"/>
        <v>44419</v>
      </c>
      <c r="AD17" s="16">
        <f t="shared" si="34"/>
        <v>44420</v>
      </c>
      <c r="AE17" s="16">
        <f t="shared" si="34"/>
        <v>44421</v>
      </c>
      <c r="AF17" s="16">
        <f t="shared" si="34"/>
        <v>44422</v>
      </c>
      <c r="AG17" s="16">
        <f t="shared" si="34"/>
        <v>44423</v>
      </c>
      <c r="AI17" s="108"/>
      <c r="AJ17" s="107"/>
      <c r="AK17" s="95"/>
      <c r="AL17" s="95"/>
      <c r="AM17" s="92"/>
    </row>
    <row r="18" spans="1:39" x14ac:dyDescent="0.25">
      <c r="A18" s="2"/>
      <c r="C18" s="16">
        <f t="shared" si="27"/>
        <v>44333</v>
      </c>
      <c r="D18" s="16">
        <f t="shared" ref="D18:I18" si="35">C18+1</f>
        <v>44334</v>
      </c>
      <c r="E18" s="16">
        <f t="shared" si="35"/>
        <v>44335</v>
      </c>
      <c r="F18" s="16">
        <f t="shared" si="35"/>
        <v>44336</v>
      </c>
      <c r="G18" s="16">
        <f t="shared" si="35"/>
        <v>44337</v>
      </c>
      <c r="H18" s="16">
        <f t="shared" si="35"/>
        <v>44338</v>
      </c>
      <c r="I18" s="16">
        <f t="shared" si="35"/>
        <v>44339</v>
      </c>
      <c r="K18" s="16">
        <f t="shared" si="29"/>
        <v>44368</v>
      </c>
      <c r="L18" s="16">
        <f t="shared" ref="L18:Q18" si="36">K18+1</f>
        <v>44369</v>
      </c>
      <c r="M18" s="16">
        <f t="shared" si="36"/>
        <v>44370</v>
      </c>
      <c r="N18" s="16">
        <f t="shared" si="36"/>
        <v>44371</v>
      </c>
      <c r="O18" s="16">
        <f t="shared" si="36"/>
        <v>44372</v>
      </c>
      <c r="P18" s="16">
        <f t="shared" si="36"/>
        <v>44373</v>
      </c>
      <c r="Q18" s="16">
        <f t="shared" si="36"/>
        <v>44374</v>
      </c>
      <c r="S18" s="16">
        <f t="shared" si="31"/>
        <v>44396</v>
      </c>
      <c r="T18" s="16">
        <f t="shared" ref="T18:Y18" si="37">S18+1</f>
        <v>44397</v>
      </c>
      <c r="U18" s="16">
        <f t="shared" si="37"/>
        <v>44398</v>
      </c>
      <c r="V18" s="16">
        <f t="shared" si="37"/>
        <v>44399</v>
      </c>
      <c r="W18" s="16">
        <f t="shared" si="37"/>
        <v>44400</v>
      </c>
      <c r="X18" s="16">
        <f t="shared" si="37"/>
        <v>44401</v>
      </c>
      <c r="Y18" s="16">
        <f t="shared" si="37"/>
        <v>44402</v>
      </c>
      <c r="AA18" s="16">
        <f t="shared" si="33"/>
        <v>44424</v>
      </c>
      <c r="AB18" s="16">
        <f t="shared" ref="AB18:AG18" si="38">AA18+1</f>
        <v>44425</v>
      </c>
      <c r="AC18" s="16">
        <f t="shared" si="38"/>
        <v>44426</v>
      </c>
      <c r="AD18" s="16">
        <f t="shared" si="38"/>
        <v>44427</v>
      </c>
      <c r="AE18" s="16">
        <f>AD18+1</f>
        <v>44428</v>
      </c>
      <c r="AF18" s="16">
        <f t="shared" si="38"/>
        <v>44429</v>
      </c>
      <c r="AG18" s="16">
        <f t="shared" si="38"/>
        <v>44430</v>
      </c>
      <c r="AI18" s="108"/>
      <c r="AJ18" s="107"/>
      <c r="AK18" s="95"/>
      <c r="AL18" s="95"/>
      <c r="AM18" s="92"/>
    </row>
    <row r="19" spans="1:39" ht="13.9" customHeight="1" x14ac:dyDescent="0.25">
      <c r="A19" s="2"/>
      <c r="C19" s="16">
        <f>IFERROR(IF(EOMONTH(I18,0)&lt;I18+1,"",I18+1),"")</f>
        <v>44340</v>
      </c>
      <c r="D19" s="16">
        <f>IFERROR(IF(EOMONTH(C19,0)&lt;C19+1,"",C19+1),"")</f>
        <v>44341</v>
      </c>
      <c r="E19" s="16">
        <f t="shared" ref="E19:I19" si="39">IFERROR(IF(EOMONTH(D19,0)&lt;D19+1,"",D19+1),"")</f>
        <v>44342</v>
      </c>
      <c r="F19" s="16">
        <f t="shared" si="39"/>
        <v>44343</v>
      </c>
      <c r="G19" s="16">
        <f t="shared" si="39"/>
        <v>44344</v>
      </c>
      <c r="H19" s="16">
        <f t="shared" si="39"/>
        <v>44345</v>
      </c>
      <c r="I19" s="16">
        <f t="shared" si="39"/>
        <v>44346</v>
      </c>
      <c r="K19" s="17">
        <f>IFERROR(IF(EOMONTH(Q18,0)&lt;Q18+1,"",Q18+1),"")</f>
        <v>44375</v>
      </c>
      <c r="L19" s="17">
        <f>IFERROR(IF(EOMONTH(K19,0)&lt;K19+1,"",K19+1),"")</f>
        <v>44376</v>
      </c>
      <c r="M19" s="17">
        <f t="shared" ref="M19:Q19" si="40">IFERROR(IF(EOMONTH(L19,0)&lt;L19+1,"",L19+1),"")</f>
        <v>44377</v>
      </c>
      <c r="N19" s="20" t="str">
        <f t="shared" si="40"/>
        <v/>
      </c>
      <c r="O19" s="19" t="str">
        <f t="shared" si="40"/>
        <v/>
      </c>
      <c r="P19" s="19" t="str">
        <f t="shared" si="40"/>
        <v/>
      </c>
      <c r="Q19" s="19" t="str">
        <f t="shared" si="40"/>
        <v/>
      </c>
      <c r="S19" s="17">
        <f>IFERROR(IF(EOMONTH(Y18,0)&lt;Y18+1,"",Y18+1),"")</f>
        <v>44403</v>
      </c>
      <c r="T19" s="17">
        <f>IFERROR(IF(EOMONTH(S19,0)&lt;S19+1,"",S19+1),"")</f>
        <v>44404</v>
      </c>
      <c r="U19" s="17">
        <f t="shared" ref="U19:Y19" si="41">IFERROR(IF(EOMONTH(T19,0)&lt;T19+1,"",T19+1),"")</f>
        <v>44405</v>
      </c>
      <c r="V19" s="17">
        <f t="shared" si="41"/>
        <v>44406</v>
      </c>
      <c r="W19" s="17">
        <f t="shared" si="41"/>
        <v>44407</v>
      </c>
      <c r="X19" s="17">
        <f t="shared" si="41"/>
        <v>44408</v>
      </c>
      <c r="Y19" s="20" t="str">
        <f t="shared" si="41"/>
        <v/>
      </c>
      <c r="AA19" s="16">
        <f>IFERROR(IF(EOMONTH(AG18,0)&lt;AG18+1,"",AG18+1),"")</f>
        <v>44431</v>
      </c>
      <c r="AB19" s="16">
        <f>IFERROR(IF(EOMONTH(AA19,0)&lt;AA19+1,"",AA19+1),"")</f>
        <v>44432</v>
      </c>
      <c r="AC19" s="16">
        <f t="shared" ref="AC19:AG19" si="42">IFERROR(IF(EOMONTH(AB19,0)&lt;AB19+1,"",AB19+1),"")</f>
        <v>44433</v>
      </c>
      <c r="AD19" s="16">
        <f t="shared" si="42"/>
        <v>44434</v>
      </c>
      <c r="AE19" s="16">
        <f t="shared" si="42"/>
        <v>44435</v>
      </c>
      <c r="AF19" s="16">
        <f t="shared" si="42"/>
        <v>44436</v>
      </c>
      <c r="AG19" s="16">
        <f t="shared" si="42"/>
        <v>44437</v>
      </c>
      <c r="AI19" s="108"/>
      <c r="AJ19" s="107"/>
      <c r="AK19" s="95"/>
      <c r="AL19" s="95"/>
      <c r="AM19" s="92"/>
    </row>
    <row r="20" spans="1:39" x14ac:dyDescent="0.25">
      <c r="A20" s="2"/>
      <c r="C20" s="16">
        <f>IFERROR(IF(EOMONTH(I19,0)&lt;I19+1,"",I19+1),"")</f>
        <v>44347</v>
      </c>
      <c r="D20" s="19" t="str">
        <f>IFERROR(IF(EOMONTH(C20,0)&lt;C20+1,"",C20+1),"")</f>
        <v/>
      </c>
      <c r="E20" s="19" t="str">
        <f t="shared" ref="E20:I20" si="43">IFERROR(IF(EOMONTH(D20,0)&lt;D20+1,"",D20+1),"")</f>
        <v/>
      </c>
      <c r="F20" s="19" t="str">
        <f t="shared" si="43"/>
        <v/>
      </c>
      <c r="G20" s="19" t="str">
        <f t="shared" si="43"/>
        <v/>
      </c>
      <c r="H20" s="19" t="str">
        <f t="shared" si="43"/>
        <v/>
      </c>
      <c r="I20" s="19" t="str">
        <f t="shared" si="43"/>
        <v/>
      </c>
      <c r="J20" s="22"/>
      <c r="K20" s="19" t="str">
        <f>IFERROR(IF(EOMONTH(Q19,0)&lt;Q19+1,"",Q19+1),"")</f>
        <v/>
      </c>
      <c r="L20" s="19" t="str">
        <f>IFERROR(IF(EOMONTH(K20,0)&lt;K20+1,"",K20+1),"")</f>
        <v/>
      </c>
      <c r="M20" s="19" t="str">
        <f t="shared" ref="M20:Q20" si="44">IFERROR(IF(EOMONTH(L20,0)&lt;L20+1,"",L20+1),"")</f>
        <v/>
      </c>
      <c r="N20" s="21" t="str">
        <f t="shared" si="44"/>
        <v/>
      </c>
      <c r="O20" s="21" t="str">
        <f t="shared" si="44"/>
        <v/>
      </c>
      <c r="P20" s="21" t="str">
        <f t="shared" si="44"/>
        <v/>
      </c>
      <c r="Q20" s="21" t="str">
        <f t="shared" si="44"/>
        <v/>
      </c>
      <c r="S20" s="19" t="str">
        <f>IFERROR(IF(EOMONTH(Y19,0)&lt;Y19+1,"",Y19+1),"")</f>
        <v/>
      </c>
      <c r="T20" s="19" t="str">
        <f>IFERROR(IF(EOMONTH(S20,0)&lt;S20+1,"",S20+1),"")</f>
        <v/>
      </c>
      <c r="U20" s="19" t="str">
        <f t="shared" ref="U20:Y20" si="45">IFERROR(IF(EOMONTH(T20,0)&lt;T20+1,"",T20+1),"")</f>
        <v/>
      </c>
      <c r="V20" s="19" t="str">
        <f t="shared" si="45"/>
        <v/>
      </c>
      <c r="W20" s="19" t="str">
        <f t="shared" si="45"/>
        <v/>
      </c>
      <c r="X20" s="19" t="str">
        <f t="shared" si="45"/>
        <v/>
      </c>
      <c r="Y20" s="21" t="str">
        <f t="shared" si="45"/>
        <v/>
      </c>
      <c r="AA20" s="16">
        <f>IFERROR(IF(EOMONTH(AG19,0)&lt;AG19+1,"",AG19+1),"")</f>
        <v>44438</v>
      </c>
      <c r="AB20" s="16">
        <f>IFERROR(IF(EOMONTH(AA20,0)&lt;AA20+1,"",AA20+1),"")</f>
        <v>44439</v>
      </c>
      <c r="AC20" s="20" t="str">
        <f t="shared" ref="AC20:AG20" si="46">IFERROR(IF(EOMONTH(AB20,0)&lt;AB20+1,"",AB20+1),"")</f>
        <v/>
      </c>
      <c r="AD20" s="19" t="str">
        <f t="shared" si="46"/>
        <v/>
      </c>
      <c r="AE20" s="19" t="str">
        <f t="shared" si="46"/>
        <v/>
      </c>
      <c r="AF20" s="19" t="str">
        <f t="shared" si="46"/>
        <v/>
      </c>
      <c r="AG20" s="19" t="str">
        <f t="shared" si="46"/>
        <v/>
      </c>
      <c r="AI20" s="108"/>
      <c r="AJ20" s="107"/>
      <c r="AK20" s="95"/>
      <c r="AL20" s="95"/>
      <c r="AM20" s="92"/>
    </row>
    <row r="21" spans="1:39" x14ac:dyDescent="0.25">
      <c r="A21" s="2"/>
      <c r="AI21" s="108"/>
      <c r="AJ21" s="107"/>
      <c r="AK21" s="95"/>
      <c r="AL21" s="95"/>
      <c r="AM21" s="92"/>
    </row>
    <row r="22" spans="1:39" x14ac:dyDescent="0.25">
      <c r="A22" s="2"/>
      <c r="C22" s="117">
        <f>DATE(C2,9,1)</f>
        <v>44440</v>
      </c>
      <c r="D22" s="117"/>
      <c r="E22" s="117"/>
      <c r="F22" s="117"/>
      <c r="G22" s="117"/>
      <c r="H22" s="117"/>
      <c r="I22" s="117"/>
      <c r="K22" s="117">
        <f>DATE(C2,10,1)</f>
        <v>44470</v>
      </c>
      <c r="L22" s="117"/>
      <c r="M22" s="117"/>
      <c r="N22" s="117"/>
      <c r="O22" s="117"/>
      <c r="P22" s="117"/>
      <c r="Q22" s="117"/>
      <c r="S22" s="117">
        <f>DATE(C2,11,1)</f>
        <v>44501</v>
      </c>
      <c r="T22" s="117"/>
      <c r="U22" s="117"/>
      <c r="V22" s="117"/>
      <c r="W22" s="117"/>
      <c r="X22" s="117"/>
      <c r="Y22" s="117"/>
      <c r="AA22" s="117">
        <f>DATE(C2,12,1)</f>
        <v>44531</v>
      </c>
      <c r="AB22" s="117"/>
      <c r="AC22" s="117"/>
      <c r="AD22" s="117"/>
      <c r="AE22" s="117"/>
      <c r="AF22" s="117"/>
      <c r="AG22" s="117"/>
      <c r="AI22" s="108"/>
      <c r="AJ22" s="107"/>
      <c r="AK22" s="95"/>
      <c r="AL22" s="95"/>
      <c r="AM22" s="92"/>
    </row>
    <row r="23" spans="1:39" x14ac:dyDescent="0.25">
      <c r="A23" s="2"/>
      <c r="C23" s="15" t="s">
        <v>48</v>
      </c>
      <c r="D23" s="15" t="s">
        <v>49</v>
      </c>
      <c r="E23" s="15" t="s">
        <v>50</v>
      </c>
      <c r="F23" s="15" t="s">
        <v>51</v>
      </c>
      <c r="G23" s="15" t="s">
        <v>52</v>
      </c>
      <c r="H23" s="15" t="s">
        <v>53</v>
      </c>
      <c r="I23" s="15" t="s">
        <v>54</v>
      </c>
      <c r="K23" s="15" t="s">
        <v>48</v>
      </c>
      <c r="L23" s="15" t="s">
        <v>49</v>
      </c>
      <c r="M23" s="15" t="s">
        <v>50</v>
      </c>
      <c r="N23" s="15" t="s">
        <v>51</v>
      </c>
      <c r="O23" s="15" t="s">
        <v>52</v>
      </c>
      <c r="P23" s="15" t="s">
        <v>53</v>
      </c>
      <c r="Q23" s="15" t="s">
        <v>54</v>
      </c>
      <c r="S23" s="15" t="s">
        <v>48</v>
      </c>
      <c r="T23" s="15" t="s">
        <v>49</v>
      </c>
      <c r="U23" s="15" t="s">
        <v>50</v>
      </c>
      <c r="V23" s="15" t="s">
        <v>51</v>
      </c>
      <c r="W23" s="15" t="s">
        <v>52</v>
      </c>
      <c r="X23" s="15" t="s">
        <v>53</v>
      </c>
      <c r="Y23" s="15" t="s">
        <v>54</v>
      </c>
      <c r="AA23" s="15" t="s">
        <v>48</v>
      </c>
      <c r="AB23" s="15" t="s">
        <v>49</v>
      </c>
      <c r="AC23" s="15" t="s">
        <v>50</v>
      </c>
      <c r="AD23" s="15" t="s">
        <v>51</v>
      </c>
      <c r="AE23" s="15" t="s">
        <v>52</v>
      </c>
      <c r="AF23" s="15" t="s">
        <v>53</v>
      </c>
      <c r="AG23" s="15" t="s">
        <v>54</v>
      </c>
      <c r="AI23" s="108"/>
      <c r="AJ23" s="107"/>
      <c r="AK23" s="95"/>
      <c r="AL23" s="95"/>
      <c r="AM23" s="92"/>
    </row>
    <row r="24" spans="1:39" x14ac:dyDescent="0.25">
      <c r="A24" s="2"/>
      <c r="C24" s="17" t="str">
        <f>IF(WEEKDAY(C22,1)=2,C22,"")</f>
        <v/>
      </c>
      <c r="D24" s="17" t="str">
        <f>IF(C24&lt;&gt;"",C24+1,IF(WEEKDAY(C22,1)=3,C22,""))</f>
        <v/>
      </c>
      <c r="E24" s="17">
        <f>IF(D24&lt;&gt;"",D24+1,IF(WEEKDAY(C22,1)=4,C22,""))</f>
        <v>44440</v>
      </c>
      <c r="F24" s="17">
        <f>IF(E24&lt;&gt;"",E24+1,IF(WEEKDAY(C22,1)=5,C22,""))</f>
        <v>44441</v>
      </c>
      <c r="G24" s="17">
        <f>IF(F24&lt;&gt;"",F24+1,IF(WEEKDAY(C22,1)=6,C22,""))</f>
        <v>44442</v>
      </c>
      <c r="H24" s="17">
        <f>IF(G24&lt;&gt;"",G24+1,IF(WEEKDAY(C22,1)=7,C22,""))</f>
        <v>44443</v>
      </c>
      <c r="I24" s="17">
        <f>IF(H24&lt;&gt;"",H24+1,IF(WEEKDAY(C22,1)=1,C22,""))</f>
        <v>44444</v>
      </c>
      <c r="K24" s="17" t="str">
        <f>IF(WEEKDAY(K22,1)=2,K22,"")</f>
        <v/>
      </c>
      <c r="L24" s="17" t="str">
        <f>IF(K24&lt;&gt;"",K24+1,IF(WEEKDAY(K22,1)=3,K22,""))</f>
        <v/>
      </c>
      <c r="M24" s="17" t="str">
        <f>IF(L24&lt;&gt;"",L24+1,IF(WEEKDAY(K22,1)=4,K22,""))</f>
        <v/>
      </c>
      <c r="N24" s="17" t="str">
        <f>IF(M24&lt;&gt;"",M24+1,IF(WEEKDAY(K22,1)=5,K22,""))</f>
        <v/>
      </c>
      <c r="O24" s="17">
        <f>IF(N24&lt;&gt;"",N24+1,IF(WEEKDAY(K22,1)=6,K22,""))</f>
        <v>44470</v>
      </c>
      <c r="P24" s="17">
        <f>IF(O24&lt;&gt;"",O24+1,IF(WEEKDAY(K22,1)=7,K22,""))</f>
        <v>44471</v>
      </c>
      <c r="Q24" s="17">
        <f>IF(P24&lt;&gt;"",P24+1,IF(WEEKDAY(K22,1)=1,K22,""))</f>
        <v>44472</v>
      </c>
      <c r="S24" s="17">
        <f>IF(WEEKDAY(S22,1)=2,S22,"")</f>
        <v>44501</v>
      </c>
      <c r="T24" s="17">
        <f>IF(S24&lt;&gt;"",S24+1,IF(WEEKDAY(S22,1)=3,S22,""))</f>
        <v>44502</v>
      </c>
      <c r="U24" s="17">
        <f>IF(T24&lt;&gt;"",T24+1,IF(WEEKDAY(S22,1)=4,S22,""))</f>
        <v>44503</v>
      </c>
      <c r="V24" s="17">
        <f>IF(U24&lt;&gt;"",U24+1,IF(WEEKDAY(S22,1)=5,S22,""))</f>
        <v>44504</v>
      </c>
      <c r="W24" s="17">
        <f>IF(V24&lt;&gt;"",V24+1,IF(WEEKDAY(S22,1)=6,S22,""))</f>
        <v>44505</v>
      </c>
      <c r="X24" s="17">
        <f>IF(W24&lt;&gt;"",W24+1,IF(WEEKDAY(S22,1)=7,S22,""))</f>
        <v>44506</v>
      </c>
      <c r="Y24" s="17">
        <f>IF(X24&lt;&gt;"",X24+1,IF(WEEKDAY(S22,1)=1,S22,""))</f>
        <v>44507</v>
      </c>
      <c r="AA24" s="17" t="str">
        <f>IF(WEEKDAY(AA22,1)=2,AA22,"")</f>
        <v/>
      </c>
      <c r="AB24" s="17" t="str">
        <f>IF(AA24&lt;&gt;"",AA24+1,IF(WEEKDAY(AA22,1)=3,AA22,""))</f>
        <v/>
      </c>
      <c r="AC24" s="17">
        <f>IF(AB24&lt;&gt;"",AB24+1,IF(WEEKDAY(AA22,1)=4,AA22,""))</f>
        <v>44531</v>
      </c>
      <c r="AD24" s="17">
        <f>IF(AC24&lt;&gt;"",AC24+1,IF(WEEKDAY(AA22,1)=5,AA22,""))</f>
        <v>44532</v>
      </c>
      <c r="AE24" s="17">
        <f>IF(AD24&lt;&gt;"",AD24+1,IF(WEEKDAY(AA22,1)=6,AA22,""))</f>
        <v>44533</v>
      </c>
      <c r="AF24" s="17">
        <f>IF(AE24&lt;&gt;"",AE24+1,IF(WEEKDAY(AA22,1)=7,AA22,""))</f>
        <v>44534</v>
      </c>
      <c r="AG24" s="17">
        <f>IF(AF24&lt;&gt;"",AF24+1,IF(WEEKDAY(AA22,1)=1,AA22,""))</f>
        <v>44535</v>
      </c>
      <c r="AI24" s="105"/>
      <c r="AJ24" s="104"/>
      <c r="AK24" s="92"/>
      <c r="AL24" s="92"/>
      <c r="AM24" s="92"/>
    </row>
    <row r="25" spans="1:39" x14ac:dyDescent="0.25">
      <c r="A25" s="2"/>
      <c r="C25" s="16">
        <f>I24+1</f>
        <v>44445</v>
      </c>
      <c r="D25" s="16">
        <f>C25+1</f>
        <v>44446</v>
      </c>
      <c r="E25" s="16">
        <f t="shared" ref="E25:I25" si="47">D25+1</f>
        <v>44447</v>
      </c>
      <c r="F25" s="16">
        <f t="shared" si="47"/>
        <v>44448</v>
      </c>
      <c r="G25" s="16">
        <f t="shared" si="47"/>
        <v>44449</v>
      </c>
      <c r="H25" s="16">
        <f t="shared" si="47"/>
        <v>44450</v>
      </c>
      <c r="I25" s="16">
        <f t="shared" si="47"/>
        <v>44451</v>
      </c>
      <c r="K25" s="16">
        <f>Q24+1</f>
        <v>44473</v>
      </c>
      <c r="L25" s="16">
        <f>K25+1</f>
        <v>44474</v>
      </c>
      <c r="M25" s="16">
        <f t="shared" ref="M25:Q25" si="48">L25+1</f>
        <v>44475</v>
      </c>
      <c r="N25" s="16">
        <f t="shared" si="48"/>
        <v>44476</v>
      </c>
      <c r="O25" s="16">
        <f t="shared" si="48"/>
        <v>44477</v>
      </c>
      <c r="P25" s="16">
        <f t="shared" si="48"/>
        <v>44478</v>
      </c>
      <c r="Q25" s="16">
        <f t="shared" si="48"/>
        <v>44479</v>
      </c>
      <c r="S25" s="16">
        <f>Y24+1</f>
        <v>44508</v>
      </c>
      <c r="T25" s="16">
        <f>S25+1</f>
        <v>44509</v>
      </c>
      <c r="U25" s="16">
        <f t="shared" ref="U25:Y25" si="49">T25+1</f>
        <v>44510</v>
      </c>
      <c r="V25" s="16">
        <f t="shared" si="49"/>
        <v>44511</v>
      </c>
      <c r="W25" s="16">
        <f t="shared" si="49"/>
        <v>44512</v>
      </c>
      <c r="X25" s="16">
        <f t="shared" si="49"/>
        <v>44513</v>
      </c>
      <c r="Y25" s="16">
        <f t="shared" si="49"/>
        <v>44514</v>
      </c>
      <c r="AA25" s="16">
        <f>AG24+1</f>
        <v>44536</v>
      </c>
      <c r="AB25" s="16">
        <f>AA25+1</f>
        <v>44537</v>
      </c>
      <c r="AC25" s="16">
        <f t="shared" ref="AC25:AG25" si="50">AB25+1</f>
        <v>44538</v>
      </c>
      <c r="AD25" s="16">
        <f t="shared" si="50"/>
        <v>44539</v>
      </c>
      <c r="AE25" s="18">
        <f t="shared" si="50"/>
        <v>44540</v>
      </c>
      <c r="AF25" s="16">
        <f t="shared" si="50"/>
        <v>44541</v>
      </c>
      <c r="AG25" s="16">
        <f t="shared" si="50"/>
        <v>44542</v>
      </c>
      <c r="AI25" s="105"/>
      <c r="AJ25" s="104"/>
      <c r="AK25" s="92"/>
      <c r="AL25" s="92"/>
      <c r="AM25" s="92"/>
    </row>
    <row r="26" spans="1:39" x14ac:dyDescent="0.25">
      <c r="A26" s="2"/>
      <c r="C26" s="16">
        <f t="shared" ref="C26:C27" si="51">I25+1</f>
        <v>44452</v>
      </c>
      <c r="D26" s="16">
        <f t="shared" ref="D26:I26" si="52">C26+1</f>
        <v>44453</v>
      </c>
      <c r="E26" s="16">
        <f t="shared" si="52"/>
        <v>44454</v>
      </c>
      <c r="F26" s="16">
        <f t="shared" si="52"/>
        <v>44455</v>
      </c>
      <c r="G26" s="16">
        <f t="shared" si="52"/>
        <v>44456</v>
      </c>
      <c r="H26" s="16">
        <f t="shared" si="52"/>
        <v>44457</v>
      </c>
      <c r="I26" s="16">
        <f t="shared" si="52"/>
        <v>44458</v>
      </c>
      <c r="K26" s="16">
        <f t="shared" ref="K26:K27" si="53">Q25+1</f>
        <v>44480</v>
      </c>
      <c r="L26" s="16">
        <f t="shared" ref="L26:Q26" si="54">K26+1</f>
        <v>44481</v>
      </c>
      <c r="M26" s="16">
        <f t="shared" si="54"/>
        <v>44482</v>
      </c>
      <c r="N26" s="16">
        <f t="shared" si="54"/>
        <v>44483</v>
      </c>
      <c r="O26" s="16">
        <f t="shared" si="54"/>
        <v>44484</v>
      </c>
      <c r="P26" s="16">
        <f t="shared" si="54"/>
        <v>44485</v>
      </c>
      <c r="Q26" s="16">
        <f t="shared" si="54"/>
        <v>44486</v>
      </c>
      <c r="S26" s="16">
        <f t="shared" ref="S26:S27" si="55">Y25+1</f>
        <v>44515</v>
      </c>
      <c r="T26" s="16">
        <f t="shared" ref="T26:Y26" si="56">S26+1</f>
        <v>44516</v>
      </c>
      <c r="U26" s="16">
        <f t="shared" si="56"/>
        <v>44517</v>
      </c>
      <c r="V26" s="16">
        <f t="shared" si="56"/>
        <v>44518</v>
      </c>
      <c r="W26" s="16">
        <f t="shared" si="56"/>
        <v>44519</v>
      </c>
      <c r="X26" s="16">
        <f t="shared" si="56"/>
        <v>44520</v>
      </c>
      <c r="Y26" s="16">
        <f t="shared" si="56"/>
        <v>44521</v>
      </c>
      <c r="AA26" s="16">
        <f t="shared" ref="AA26:AA27" si="57">AG25+1</f>
        <v>44543</v>
      </c>
      <c r="AB26" s="16">
        <f t="shared" ref="AB26:AG26" si="58">AA26+1</f>
        <v>44544</v>
      </c>
      <c r="AC26" s="16">
        <f t="shared" si="58"/>
        <v>44545</v>
      </c>
      <c r="AD26" s="16">
        <f t="shared" si="58"/>
        <v>44546</v>
      </c>
      <c r="AE26" s="16">
        <f t="shared" si="58"/>
        <v>44547</v>
      </c>
      <c r="AF26" s="16">
        <f t="shared" si="58"/>
        <v>44548</v>
      </c>
      <c r="AG26" s="16">
        <f t="shared" si="58"/>
        <v>44549</v>
      </c>
      <c r="AI26" s="105"/>
      <c r="AJ26" s="104"/>
      <c r="AK26" s="92"/>
      <c r="AL26" s="92"/>
      <c r="AM26" s="92"/>
    </row>
    <row r="27" spans="1:39" x14ac:dyDescent="0.25">
      <c r="A27" s="2"/>
      <c r="C27" s="16">
        <f t="shared" si="51"/>
        <v>44459</v>
      </c>
      <c r="D27" s="16">
        <f t="shared" ref="D27:I27" si="59">C27+1</f>
        <v>44460</v>
      </c>
      <c r="E27" s="16">
        <f t="shared" si="59"/>
        <v>44461</v>
      </c>
      <c r="F27" s="16">
        <f t="shared" si="59"/>
        <v>44462</v>
      </c>
      <c r="G27" s="16">
        <f t="shared" si="59"/>
        <v>44463</v>
      </c>
      <c r="H27" s="16">
        <f t="shared" si="59"/>
        <v>44464</v>
      </c>
      <c r="I27" s="16">
        <f t="shared" si="59"/>
        <v>44465</v>
      </c>
      <c r="K27" s="16">
        <f t="shared" si="53"/>
        <v>44487</v>
      </c>
      <c r="L27" s="16">
        <f t="shared" ref="L27:Q27" si="60">K27+1</f>
        <v>44488</v>
      </c>
      <c r="M27" s="16">
        <f t="shared" si="60"/>
        <v>44489</v>
      </c>
      <c r="N27" s="16">
        <f t="shared" si="60"/>
        <v>44490</v>
      </c>
      <c r="O27" s="16">
        <f t="shared" si="60"/>
        <v>44491</v>
      </c>
      <c r="P27" s="16">
        <f t="shared" si="60"/>
        <v>44492</v>
      </c>
      <c r="Q27" s="16">
        <f t="shared" si="60"/>
        <v>44493</v>
      </c>
      <c r="S27" s="16">
        <f t="shared" si="55"/>
        <v>44522</v>
      </c>
      <c r="T27" s="16">
        <f t="shared" ref="T27:Y27" si="61">S27+1</f>
        <v>44523</v>
      </c>
      <c r="U27" s="16">
        <f t="shared" si="61"/>
        <v>44524</v>
      </c>
      <c r="V27" s="16">
        <f t="shared" si="61"/>
        <v>44525</v>
      </c>
      <c r="W27" s="16">
        <f t="shared" si="61"/>
        <v>44526</v>
      </c>
      <c r="X27" s="16">
        <f t="shared" si="61"/>
        <v>44527</v>
      </c>
      <c r="Y27" s="16">
        <f t="shared" si="61"/>
        <v>44528</v>
      </c>
      <c r="AA27" s="16">
        <f t="shared" si="57"/>
        <v>44550</v>
      </c>
      <c r="AB27" s="16">
        <f t="shared" ref="AB27:AG27" si="62">AA27+1</f>
        <v>44551</v>
      </c>
      <c r="AC27" s="16">
        <f t="shared" si="62"/>
        <v>44552</v>
      </c>
      <c r="AD27" s="16">
        <f t="shared" si="62"/>
        <v>44553</v>
      </c>
      <c r="AE27" s="16">
        <f t="shared" si="62"/>
        <v>44554</v>
      </c>
      <c r="AF27" s="16">
        <f t="shared" si="62"/>
        <v>44555</v>
      </c>
      <c r="AG27" s="16">
        <f t="shared" si="62"/>
        <v>44556</v>
      </c>
      <c r="AI27" s="105"/>
      <c r="AJ27" s="104"/>
      <c r="AK27" s="92"/>
      <c r="AL27" s="92"/>
      <c r="AM27" s="92"/>
    </row>
    <row r="28" spans="1:39" x14ac:dyDescent="0.25">
      <c r="A28" s="2"/>
      <c r="C28" s="17">
        <f>IFERROR(IF(EOMONTH(I27,0)&lt;I27+1,"",I27+1),"")</f>
        <v>44466</v>
      </c>
      <c r="D28" s="17">
        <f>IFERROR(IF(EOMONTH(C28,0)&lt;C28+1,"",C28+1),"")</f>
        <v>44467</v>
      </c>
      <c r="E28" s="17">
        <f t="shared" ref="E28:I28" si="63">IFERROR(IF(EOMONTH(D28,0)&lt;D28+1,"",D28+1),"")</f>
        <v>44468</v>
      </c>
      <c r="F28" s="17">
        <f t="shared" si="63"/>
        <v>44469</v>
      </c>
      <c r="G28" s="20" t="str">
        <f t="shared" si="63"/>
        <v/>
      </c>
      <c r="H28" s="19" t="str">
        <f t="shared" si="63"/>
        <v/>
      </c>
      <c r="I28" s="19" t="str">
        <f t="shared" si="63"/>
        <v/>
      </c>
      <c r="K28" s="16">
        <f>IFERROR(IF(EOMONTH(Q27,0)&lt;Q27+1,"",Q27+1),"")</f>
        <v>44494</v>
      </c>
      <c r="L28" s="16">
        <f>IFERROR(IF(EOMONTH(K28,0)&lt;K28+1,"",K28+1),"")</f>
        <v>44495</v>
      </c>
      <c r="M28" s="16">
        <f t="shared" ref="M28:Q28" si="64">IFERROR(IF(EOMONTH(L28,0)&lt;L28+1,"",L28+1),"")</f>
        <v>44496</v>
      </c>
      <c r="N28" s="16">
        <f t="shared" si="64"/>
        <v>44497</v>
      </c>
      <c r="O28" s="16">
        <f t="shared" si="64"/>
        <v>44498</v>
      </c>
      <c r="P28" s="16">
        <f t="shared" si="64"/>
        <v>44499</v>
      </c>
      <c r="Q28" s="16">
        <f t="shared" si="64"/>
        <v>44500</v>
      </c>
      <c r="S28" s="17">
        <f>IFERROR(IF(EOMONTH(Y27,0)&lt;Y27+1,"",Y27+1),"")</f>
        <v>44529</v>
      </c>
      <c r="T28" s="17">
        <f>IFERROR(IF(EOMONTH(S28,0)&lt;S28+1,"",S28+1),"")</f>
        <v>44530</v>
      </c>
      <c r="U28" s="20" t="str">
        <f t="shared" ref="U28:Y28" si="65">IFERROR(IF(EOMONTH(T28,0)&lt;T28+1,"",T28+1),"")</f>
        <v/>
      </c>
      <c r="V28" s="19" t="str">
        <f t="shared" si="65"/>
        <v/>
      </c>
      <c r="W28" s="19" t="str">
        <f t="shared" si="65"/>
        <v/>
      </c>
      <c r="X28" s="19" t="str">
        <f t="shared" si="65"/>
        <v/>
      </c>
      <c r="Y28" s="19" t="str">
        <f t="shared" si="65"/>
        <v/>
      </c>
      <c r="AA28" s="17">
        <f>IFERROR(IF(EOMONTH(AG27,0)&lt;AG27+1,"",AG27+1),"")</f>
        <v>44557</v>
      </c>
      <c r="AB28" s="17">
        <f>IFERROR(IF(EOMONTH(AA28,0)&lt;AA28+1,"",AA28+1),"")</f>
        <v>44558</v>
      </c>
      <c r="AC28" s="17">
        <f t="shared" ref="AC28:AG28" si="66">IFERROR(IF(EOMONTH(AB28,0)&lt;AB28+1,"",AB28+1),"")</f>
        <v>44559</v>
      </c>
      <c r="AD28" s="17">
        <f t="shared" si="66"/>
        <v>44560</v>
      </c>
      <c r="AE28" s="17">
        <f t="shared" si="66"/>
        <v>44561</v>
      </c>
      <c r="AF28" s="20" t="str">
        <f t="shared" si="66"/>
        <v/>
      </c>
      <c r="AG28" s="19" t="str">
        <f t="shared" si="66"/>
        <v/>
      </c>
      <c r="AI28" s="105"/>
      <c r="AJ28" s="104"/>
      <c r="AK28" s="92"/>
      <c r="AL28" s="92"/>
      <c r="AM28" s="92"/>
    </row>
    <row r="29" spans="1:39" x14ac:dyDescent="0.25">
      <c r="A29" s="2"/>
      <c r="C29" s="16" t="str">
        <f>IFERROR(IF(EOMONTH(I28,0)&lt;I28+1,"",I28+1),"")</f>
        <v/>
      </c>
      <c r="D29" s="16" t="str">
        <f>IFERROR(IF(EOMONTH(C29,0)&lt;C29+1,"",C29+1),"")</f>
        <v/>
      </c>
      <c r="E29" s="16" t="str">
        <f t="shared" ref="E29:I29" si="67">IFERROR(IF(EOMONTH(D29,0)&lt;D29+1,"",D29+1),"")</f>
        <v/>
      </c>
      <c r="F29" s="16" t="str">
        <f t="shared" si="67"/>
        <v/>
      </c>
      <c r="G29" s="16" t="str">
        <f t="shared" si="67"/>
        <v/>
      </c>
      <c r="H29" s="16" t="str">
        <f t="shared" si="67"/>
        <v/>
      </c>
      <c r="I29" s="16" t="str">
        <f t="shared" si="67"/>
        <v/>
      </c>
      <c r="K29" s="16" t="str">
        <f>IFERROR(IF(EOMONTH(Q28,0)&lt;Q28+1,"",Q28+1),"")</f>
        <v/>
      </c>
      <c r="L29" s="16" t="str">
        <f>IFERROR(IF(EOMONTH(K29,0)&lt;K29+1,"",K29+1),"")</f>
        <v/>
      </c>
      <c r="M29" s="16" t="str">
        <f t="shared" ref="M29:Q29" si="68">IFERROR(IF(EOMONTH(L29,0)&lt;L29+1,"",L29+1),"")</f>
        <v/>
      </c>
      <c r="N29" s="16" t="str">
        <f t="shared" si="68"/>
        <v/>
      </c>
      <c r="O29" s="16" t="str">
        <f t="shared" si="68"/>
        <v/>
      </c>
      <c r="P29" s="16" t="str">
        <f t="shared" si="68"/>
        <v/>
      </c>
      <c r="Q29" s="16" t="str">
        <f t="shared" si="68"/>
        <v/>
      </c>
      <c r="S29" s="16" t="str">
        <f>IFERROR(IF(EOMONTH(Y28,0)&lt;Y28+1,"",Y28+1),"")</f>
        <v/>
      </c>
      <c r="T29" s="16" t="str">
        <f>IFERROR(IF(EOMONTH(S29,0)&lt;S29+1,"",S29+1),"")</f>
        <v/>
      </c>
      <c r="U29" s="16" t="str">
        <f t="shared" ref="U29:Y29" si="69">IFERROR(IF(EOMONTH(T29,0)&lt;T29+1,"",T29+1),"")</f>
        <v/>
      </c>
      <c r="V29" s="16" t="str">
        <f t="shared" si="69"/>
        <v/>
      </c>
      <c r="W29" s="16" t="str">
        <f t="shared" si="69"/>
        <v/>
      </c>
      <c r="X29" s="16" t="str">
        <f t="shared" si="69"/>
        <v/>
      </c>
      <c r="Y29" s="16" t="str">
        <f t="shared" si="69"/>
        <v/>
      </c>
      <c r="AA29" s="16" t="str">
        <f>IFERROR(IF(EOMONTH(AG28,0)&lt;AG28+1,"",AG28+1),"")</f>
        <v/>
      </c>
      <c r="AB29" s="16" t="str">
        <f>IFERROR(IF(EOMONTH(AA29,0)&lt;AA29+1,"",AA29+1),"")</f>
        <v/>
      </c>
      <c r="AC29" s="16" t="str">
        <f t="shared" ref="AC29:AG29" si="70">IFERROR(IF(EOMONTH(AB29,0)&lt;AB29+1,"",AB29+1),"")</f>
        <v/>
      </c>
      <c r="AD29" s="16" t="str">
        <f t="shared" si="70"/>
        <v/>
      </c>
      <c r="AE29" s="16" t="str">
        <f t="shared" si="70"/>
        <v/>
      </c>
      <c r="AF29" s="16" t="str">
        <f t="shared" si="70"/>
        <v/>
      </c>
      <c r="AG29" s="16" t="str">
        <f t="shared" si="70"/>
        <v/>
      </c>
      <c r="AI29" s="105"/>
      <c r="AJ29" s="104"/>
      <c r="AK29" s="92"/>
      <c r="AL29" s="92"/>
      <c r="AM29" s="92"/>
    </row>
    <row r="30" spans="1:39" x14ac:dyDescent="0.25">
      <c r="A30" s="2"/>
      <c r="AH30" s="22"/>
      <c r="AI30" s="105"/>
      <c r="AJ30" s="104"/>
      <c r="AK30" s="92"/>
      <c r="AL30" s="92"/>
      <c r="AM30" s="92"/>
    </row>
    <row r="31" spans="1:39" x14ac:dyDescent="0.25">
      <c r="A31" s="32"/>
      <c r="AI31" s="105"/>
      <c r="AJ31" s="104"/>
      <c r="AK31" s="92"/>
      <c r="AL31" s="92"/>
      <c r="AM31" s="92"/>
    </row>
    <row r="32" spans="1:39" x14ac:dyDescent="0.25">
      <c r="A32" s="32"/>
      <c r="AI32" s="105"/>
      <c r="AJ32" s="104"/>
      <c r="AK32" s="92"/>
      <c r="AL32" s="92"/>
      <c r="AM32" s="92"/>
    </row>
    <row r="33" spans="1:39" x14ac:dyDescent="0.25">
      <c r="A33" s="32"/>
      <c r="AI33" s="105"/>
      <c r="AJ33" s="104"/>
      <c r="AK33" s="92"/>
      <c r="AL33" s="92"/>
      <c r="AM33" s="92"/>
    </row>
    <row r="34" spans="1:39" x14ac:dyDescent="0.25">
      <c r="A34" s="32"/>
      <c r="AI34" s="105"/>
      <c r="AJ34" s="104"/>
      <c r="AK34" s="92"/>
      <c r="AL34" s="92"/>
      <c r="AM34" s="92"/>
    </row>
    <row r="35" spans="1:39" x14ac:dyDescent="0.25">
      <c r="A35" s="32"/>
      <c r="AI35" s="105"/>
      <c r="AJ35" s="104"/>
      <c r="AK35" s="92"/>
      <c r="AL35" s="92"/>
      <c r="AM35" s="92"/>
    </row>
    <row r="36" spans="1:39" x14ac:dyDescent="0.25">
      <c r="A36" s="32"/>
      <c r="AI36" s="105"/>
      <c r="AJ36" s="104"/>
      <c r="AK36" s="92"/>
      <c r="AL36" s="92"/>
      <c r="AM36" s="92"/>
    </row>
    <row r="37" spans="1:39" x14ac:dyDescent="0.25">
      <c r="A37" s="32"/>
      <c r="AI37" s="105"/>
      <c r="AJ37" s="104"/>
      <c r="AK37" s="92"/>
      <c r="AL37" s="92"/>
      <c r="AM37" s="92"/>
    </row>
    <row r="38" spans="1:39" x14ac:dyDescent="0.25">
      <c r="A38" s="32"/>
      <c r="AI38" s="105"/>
      <c r="AJ38" s="104"/>
      <c r="AK38" s="92"/>
      <c r="AL38" s="92"/>
      <c r="AM38" s="92"/>
    </row>
    <row r="39" spans="1:39" x14ac:dyDescent="0.25">
      <c r="A39" s="32"/>
      <c r="AI39" s="105"/>
      <c r="AJ39" s="104"/>
      <c r="AK39" s="92"/>
      <c r="AL39" s="92"/>
      <c r="AM39" s="92"/>
    </row>
    <row r="40" spans="1:39" x14ac:dyDescent="0.25">
      <c r="A40" s="32"/>
      <c r="AI40" s="105"/>
      <c r="AJ40" s="104"/>
      <c r="AK40" s="92"/>
      <c r="AL40" s="92"/>
      <c r="AM40" s="92"/>
    </row>
    <row r="41" spans="1:39" x14ac:dyDescent="0.25">
      <c r="A41" s="32"/>
      <c r="AI41" s="105"/>
      <c r="AJ41" s="104"/>
      <c r="AK41" s="92"/>
      <c r="AL41" s="92"/>
      <c r="AM41" s="92"/>
    </row>
    <row r="42" spans="1:39" x14ac:dyDescent="0.25">
      <c r="A42" s="32"/>
      <c r="AI42" s="105"/>
      <c r="AJ42" s="104"/>
      <c r="AK42" s="92"/>
      <c r="AL42" s="92"/>
      <c r="AM42" s="92"/>
    </row>
    <row r="43" spans="1:39" x14ac:dyDescent="0.25">
      <c r="A43" s="32"/>
      <c r="AI43" s="105"/>
      <c r="AJ43" s="104"/>
      <c r="AK43" s="92"/>
      <c r="AL43" s="92"/>
      <c r="AM43" s="92"/>
    </row>
    <row r="44" spans="1:39" x14ac:dyDescent="0.25">
      <c r="A44" s="32"/>
      <c r="AI44" s="105"/>
      <c r="AJ44" s="104"/>
      <c r="AK44" s="92"/>
      <c r="AL44" s="92"/>
      <c r="AM44" s="92"/>
    </row>
    <row r="45" spans="1:39" x14ac:dyDescent="0.25">
      <c r="A45" s="32"/>
      <c r="AI45" s="105"/>
      <c r="AJ45" s="104"/>
      <c r="AK45" s="92"/>
      <c r="AL45" s="92"/>
      <c r="AM45" s="92"/>
    </row>
    <row r="46" spans="1:39" x14ac:dyDescent="0.25">
      <c r="A46" s="32"/>
      <c r="AI46" s="105"/>
      <c r="AJ46" s="104"/>
      <c r="AK46" s="92"/>
      <c r="AL46" s="92"/>
      <c r="AM46" s="92"/>
    </row>
    <row r="47" spans="1:39" x14ac:dyDescent="0.25">
      <c r="A47" s="32"/>
      <c r="AI47" s="105"/>
      <c r="AJ47" s="104"/>
      <c r="AK47" s="92"/>
      <c r="AL47" s="92"/>
      <c r="AM47" s="92"/>
    </row>
    <row r="48" spans="1:39" x14ac:dyDescent="0.25">
      <c r="A48" s="32"/>
      <c r="AI48" s="105"/>
      <c r="AJ48" s="104"/>
      <c r="AK48" s="92"/>
      <c r="AL48" s="92"/>
      <c r="AM48" s="92"/>
    </row>
    <row r="49" spans="1:39" x14ac:dyDescent="0.25">
      <c r="A49" s="32"/>
      <c r="AI49" s="105"/>
      <c r="AJ49" s="104"/>
      <c r="AK49" s="92"/>
      <c r="AL49" s="92"/>
      <c r="AM49" s="92"/>
    </row>
    <row r="50" spans="1:39" x14ac:dyDescent="0.25">
      <c r="A50" s="32"/>
      <c r="AI50" s="105"/>
      <c r="AJ50" s="104"/>
      <c r="AK50" s="92"/>
      <c r="AL50" s="92"/>
      <c r="AM50" s="92"/>
    </row>
    <row r="51" spans="1:39" x14ac:dyDescent="0.25">
      <c r="A51" s="32"/>
      <c r="AI51" s="105"/>
      <c r="AJ51" s="104"/>
      <c r="AK51" s="92"/>
      <c r="AL51" s="92"/>
      <c r="AM51" s="92"/>
    </row>
    <row r="52" spans="1:39" x14ac:dyDescent="0.25">
      <c r="A52" s="32"/>
      <c r="AI52" s="105"/>
      <c r="AJ52" s="104"/>
      <c r="AK52" s="92"/>
      <c r="AL52" s="92"/>
      <c r="AM52" s="92"/>
    </row>
    <row r="53" spans="1:39" x14ac:dyDescent="0.25">
      <c r="A53" s="32"/>
      <c r="AI53" s="105"/>
      <c r="AJ53" s="104"/>
      <c r="AK53" s="92"/>
      <c r="AL53" s="92"/>
      <c r="AM53" s="92"/>
    </row>
    <row r="54" spans="1:39" x14ac:dyDescent="0.25">
      <c r="A54" s="32"/>
      <c r="AI54" s="105"/>
      <c r="AJ54" s="104"/>
      <c r="AK54" s="92"/>
      <c r="AL54" s="92"/>
      <c r="AM54" s="92"/>
    </row>
    <row r="55" spans="1:39" x14ac:dyDescent="0.25">
      <c r="A55" s="32"/>
      <c r="AI55" s="105"/>
      <c r="AJ55" s="104"/>
      <c r="AK55" s="92"/>
      <c r="AL55" s="92"/>
      <c r="AM55" s="92"/>
    </row>
    <row r="56" spans="1:39" x14ac:dyDescent="0.25">
      <c r="A56" s="32"/>
      <c r="AI56" s="105"/>
      <c r="AJ56" s="104"/>
      <c r="AK56" s="92"/>
      <c r="AL56" s="92"/>
      <c r="AM56" s="92"/>
    </row>
    <row r="57" spans="1:39" x14ac:dyDescent="0.25">
      <c r="A57" s="32"/>
      <c r="AI57" s="105"/>
      <c r="AJ57" s="104"/>
      <c r="AK57" s="92"/>
      <c r="AL57" s="92"/>
      <c r="AM57" s="92"/>
    </row>
    <row r="58" spans="1:39" x14ac:dyDescent="0.25">
      <c r="A58" s="32"/>
      <c r="AI58" s="105"/>
      <c r="AJ58" s="104"/>
      <c r="AK58" s="92"/>
      <c r="AL58" s="92"/>
      <c r="AM58" s="92"/>
    </row>
    <row r="59" spans="1:39" x14ac:dyDescent="0.25">
      <c r="A59" s="32"/>
      <c r="AI59" s="105"/>
      <c r="AJ59" s="104"/>
      <c r="AK59" s="92"/>
      <c r="AL59" s="92"/>
      <c r="AM59" s="92"/>
    </row>
    <row r="60" spans="1:39" x14ac:dyDescent="0.25">
      <c r="A60" s="32"/>
      <c r="AI60" s="105"/>
      <c r="AJ60" s="104"/>
      <c r="AK60" s="92"/>
      <c r="AL60" s="92"/>
      <c r="AM60" s="92"/>
    </row>
    <row r="61" spans="1:39" x14ac:dyDescent="0.25">
      <c r="A61" s="32"/>
      <c r="AI61" s="105"/>
      <c r="AJ61" s="104"/>
      <c r="AK61" s="92"/>
      <c r="AL61" s="92"/>
      <c r="AM61" s="92"/>
    </row>
    <row r="62" spans="1:39" x14ac:dyDescent="0.25">
      <c r="A62" s="32"/>
      <c r="AI62" s="104"/>
      <c r="AJ62" s="104"/>
      <c r="AK62" s="92"/>
      <c r="AL62" s="92"/>
      <c r="AM62" s="92"/>
    </row>
    <row r="63" spans="1:39" x14ac:dyDescent="0.25">
      <c r="A63" s="32"/>
      <c r="AI63" s="104"/>
      <c r="AJ63" s="104"/>
      <c r="AK63" s="92"/>
      <c r="AL63" s="92"/>
      <c r="AM63" s="92"/>
    </row>
    <row r="64" spans="1:39" x14ac:dyDescent="0.25">
      <c r="A64" s="32"/>
      <c r="AI64" s="104"/>
      <c r="AJ64" s="104"/>
      <c r="AK64" s="92"/>
      <c r="AL64" s="92"/>
      <c r="AM64" s="92"/>
    </row>
    <row r="65" spans="1:39" x14ac:dyDescent="0.25">
      <c r="A65" s="32"/>
      <c r="AI65" s="104"/>
      <c r="AJ65" s="104"/>
      <c r="AK65" s="92"/>
      <c r="AL65" s="92"/>
      <c r="AM65" s="92"/>
    </row>
    <row r="66" spans="1:39" x14ac:dyDescent="0.25">
      <c r="A66" s="32"/>
      <c r="AI66" s="104"/>
      <c r="AJ66" s="104"/>
      <c r="AK66" s="92"/>
      <c r="AL66" s="92"/>
      <c r="AM66" s="92"/>
    </row>
    <row r="67" spans="1:39" x14ac:dyDescent="0.25">
      <c r="A67" s="32"/>
      <c r="AI67" s="104"/>
      <c r="AJ67" s="104"/>
      <c r="AK67" s="92"/>
      <c r="AL67" s="92"/>
      <c r="AM67" s="92"/>
    </row>
    <row r="68" spans="1:39" x14ac:dyDescent="0.25">
      <c r="A68" s="32"/>
      <c r="AI68" s="104"/>
      <c r="AJ68" s="104"/>
      <c r="AK68" s="92"/>
      <c r="AL68" s="92"/>
      <c r="AM68" s="92"/>
    </row>
    <row r="69" spans="1:39" x14ac:dyDescent="0.25">
      <c r="A69" s="32"/>
      <c r="AI69" s="104"/>
      <c r="AJ69" s="104"/>
      <c r="AK69" s="92"/>
      <c r="AL69" s="92"/>
      <c r="AM69" s="92"/>
    </row>
    <row r="70" spans="1:39" x14ac:dyDescent="0.25">
      <c r="A70" s="32"/>
      <c r="AI70" s="104"/>
      <c r="AJ70" s="104"/>
      <c r="AK70" s="92"/>
      <c r="AL70" s="92"/>
      <c r="AM70" s="92"/>
    </row>
    <row r="71" spans="1:39" x14ac:dyDescent="0.25">
      <c r="A71" s="32"/>
      <c r="AI71" s="104"/>
      <c r="AJ71" s="104"/>
      <c r="AK71" s="92"/>
      <c r="AL71" s="92"/>
      <c r="AM71" s="92"/>
    </row>
    <row r="72" spans="1:39" x14ac:dyDescent="0.25">
      <c r="A72" s="32"/>
      <c r="AI72" s="104"/>
      <c r="AJ72" s="104"/>
      <c r="AK72" s="92"/>
      <c r="AL72" s="92"/>
      <c r="AM72" s="92"/>
    </row>
    <row r="73" spans="1:39" x14ac:dyDescent="0.25">
      <c r="A73" s="32"/>
      <c r="AI73" s="104"/>
      <c r="AJ73" s="104"/>
      <c r="AK73" s="92"/>
      <c r="AL73" s="92"/>
      <c r="AM73" s="92"/>
    </row>
    <row r="74" spans="1:39" x14ac:dyDescent="0.25">
      <c r="A74" s="32"/>
      <c r="AI74" s="104"/>
      <c r="AJ74" s="104"/>
      <c r="AK74" s="92"/>
      <c r="AL74" s="92"/>
      <c r="AM74" s="92"/>
    </row>
    <row r="75" spans="1:39" x14ac:dyDescent="0.25">
      <c r="A75" s="32"/>
      <c r="AI75" s="104"/>
      <c r="AJ75" s="104"/>
      <c r="AK75" s="92"/>
      <c r="AL75" s="92"/>
      <c r="AM75" s="92"/>
    </row>
    <row r="76" spans="1:39" x14ac:dyDescent="0.25">
      <c r="A76" s="32"/>
      <c r="AI76" s="104"/>
      <c r="AJ76" s="104"/>
      <c r="AK76" s="92"/>
      <c r="AL76" s="92"/>
      <c r="AM76" s="92"/>
    </row>
    <row r="77" spans="1:39" x14ac:dyDescent="0.25">
      <c r="A77" s="32"/>
      <c r="AI77" s="104"/>
      <c r="AJ77" s="104"/>
      <c r="AK77" s="92"/>
      <c r="AL77" s="92"/>
      <c r="AM77" s="92"/>
    </row>
    <row r="78" spans="1:39" x14ac:dyDescent="0.25">
      <c r="A78" s="32"/>
      <c r="AI78" s="104"/>
      <c r="AJ78" s="104"/>
      <c r="AK78" s="92"/>
      <c r="AL78" s="92"/>
      <c r="AM78" s="92"/>
    </row>
    <row r="79" spans="1:39" x14ac:dyDescent="0.25">
      <c r="A79" s="32"/>
      <c r="AI79" s="104"/>
      <c r="AJ79" s="104"/>
      <c r="AK79" s="92"/>
      <c r="AL79" s="92"/>
      <c r="AM79" s="92"/>
    </row>
    <row r="80" spans="1:39" x14ac:dyDescent="0.25">
      <c r="A80" s="32"/>
      <c r="AI80" s="104"/>
      <c r="AJ80" s="104"/>
      <c r="AK80" s="92"/>
      <c r="AL80" s="92"/>
      <c r="AM80" s="92"/>
    </row>
    <row r="81" spans="1:39" x14ac:dyDescent="0.25">
      <c r="A81" s="32"/>
      <c r="AI81" s="104"/>
      <c r="AJ81" s="104"/>
      <c r="AK81" s="92"/>
      <c r="AL81" s="92"/>
      <c r="AM81" s="92"/>
    </row>
    <row r="82" spans="1:39" x14ac:dyDescent="0.25">
      <c r="A82" s="32"/>
      <c r="AI82" s="109"/>
      <c r="AJ82" s="109"/>
      <c r="AK82" s="93"/>
      <c r="AL82" s="93"/>
    </row>
    <row r="83" spans="1:39" x14ac:dyDescent="0.25">
      <c r="A83" s="32"/>
      <c r="AI83" s="110"/>
      <c r="AJ83" s="110"/>
      <c r="AK83" s="94"/>
      <c r="AL83" s="94"/>
    </row>
    <row r="84" spans="1:39" x14ac:dyDescent="0.25">
      <c r="A84" s="32"/>
      <c r="AI84" s="110"/>
      <c r="AJ84" s="110"/>
      <c r="AK84" s="94"/>
      <c r="AL84" s="94"/>
    </row>
    <row r="85" spans="1:39" x14ac:dyDescent="0.25">
      <c r="A85" s="32"/>
      <c r="AI85" s="110"/>
      <c r="AJ85" s="110"/>
      <c r="AK85" s="94"/>
      <c r="AL85" s="94"/>
    </row>
    <row r="86" spans="1:39" x14ac:dyDescent="0.25">
      <c r="A86" s="32"/>
      <c r="AI86" s="110"/>
      <c r="AJ86" s="110"/>
      <c r="AK86" s="94"/>
      <c r="AL86" s="94"/>
    </row>
    <row r="87" spans="1:39" x14ac:dyDescent="0.25">
      <c r="A87" s="32"/>
      <c r="AI87" s="110"/>
      <c r="AJ87" s="110"/>
      <c r="AK87" s="94"/>
      <c r="AL87" s="94"/>
    </row>
    <row r="88" spans="1:39" x14ac:dyDescent="0.25">
      <c r="A88" s="32"/>
      <c r="AI88" s="110"/>
      <c r="AJ88" s="110"/>
      <c r="AK88" s="94"/>
      <c r="AL88" s="94"/>
    </row>
    <row r="89" spans="1:39" x14ac:dyDescent="0.25">
      <c r="A89" s="32"/>
      <c r="AI89" s="110"/>
      <c r="AJ89" s="110"/>
      <c r="AK89" s="94"/>
      <c r="AL89" s="94"/>
    </row>
    <row r="90" spans="1:39" x14ac:dyDescent="0.25">
      <c r="A90" s="32"/>
      <c r="AI90" s="110"/>
      <c r="AJ90" s="110"/>
      <c r="AK90" s="94"/>
      <c r="AL90" s="94"/>
    </row>
    <row r="91" spans="1:39" x14ac:dyDescent="0.25">
      <c r="AI91" s="110"/>
      <c r="AJ91" s="110"/>
      <c r="AK91" s="94"/>
      <c r="AL91" s="94"/>
    </row>
    <row r="92" spans="1:39" x14ac:dyDescent="0.25">
      <c r="AI92" s="110"/>
      <c r="AJ92" s="110"/>
      <c r="AK92" s="94"/>
      <c r="AL92" s="94"/>
    </row>
    <row r="93" spans="1:39" x14ac:dyDescent="0.25">
      <c r="AI93" s="110"/>
      <c r="AJ93" s="110"/>
      <c r="AK93" s="94"/>
      <c r="AL93" s="94"/>
    </row>
    <row r="94" spans="1:39" x14ac:dyDescent="0.25">
      <c r="AI94" s="110"/>
      <c r="AJ94" s="110"/>
      <c r="AK94" s="94"/>
      <c r="AL94" s="94"/>
    </row>
    <row r="95" spans="1:39" x14ac:dyDescent="0.25">
      <c r="AI95" s="110"/>
      <c r="AJ95" s="110"/>
      <c r="AK95" s="94"/>
      <c r="AL95" s="94"/>
    </row>
  </sheetData>
  <mergeCells count="16">
    <mergeCell ref="AI3:AL3"/>
    <mergeCell ref="AJ2:AM2"/>
    <mergeCell ref="S4:Y4"/>
    <mergeCell ref="AA4:AG4"/>
    <mergeCell ref="F2:U2"/>
    <mergeCell ref="C2:D2"/>
    <mergeCell ref="C4:I4"/>
    <mergeCell ref="K4:Q4"/>
    <mergeCell ref="C22:I22"/>
    <mergeCell ref="K22:Q22"/>
    <mergeCell ref="S22:Y22"/>
    <mergeCell ref="AA22:AG22"/>
    <mergeCell ref="C13:I13"/>
    <mergeCell ref="K13:Q13"/>
    <mergeCell ref="S13:Y13"/>
    <mergeCell ref="AA13:AG13"/>
  </mergeCells>
  <conditionalFormatting sqref="C5:AG30">
    <cfRule type="expression" dxfId="80" priority="37">
      <formula>C5&lt;&gt;""</formula>
    </cfRule>
  </conditionalFormatting>
  <conditionalFormatting sqref="C6:AG11 C15:AG20 C24:AG29">
    <cfRule type="expression" dxfId="79" priority="71">
      <formula>IFERROR(MATCH(C6,BdDate,0),0)</formula>
    </cfRule>
  </conditionalFormatting>
  <conditionalFormatting sqref="C5:I10">
    <cfRule type="expression" dxfId="78" priority="38">
      <formula>WEEKDAY(C$6,2)=6</formula>
    </cfRule>
    <cfRule type="expression" dxfId="77" priority="56">
      <formula>WEEKDAY(C$6,2)=7</formula>
    </cfRule>
  </conditionalFormatting>
  <conditionalFormatting sqref="K5:Q9">
    <cfRule type="expression" dxfId="76" priority="43">
      <formula>WEEKDAY(C$6,2)=6</formula>
    </cfRule>
    <cfRule type="expression" dxfId="75" priority="44">
      <formula>WEEKDAY(C$6,2)=7</formula>
    </cfRule>
  </conditionalFormatting>
  <conditionalFormatting sqref="S5:Y10">
    <cfRule type="expression" dxfId="74" priority="45">
      <formula>WEEKDAY(S$6,2)=6</formula>
    </cfRule>
    <cfRule type="expression" dxfId="73" priority="48">
      <formula>WEEKDAY(S$6,2)=7</formula>
    </cfRule>
  </conditionalFormatting>
  <conditionalFormatting sqref="AA5:AG10">
    <cfRule type="expression" dxfId="72" priority="49">
      <formula>WEEKDAY(AA$6,2)=6</formula>
    </cfRule>
    <cfRule type="expression" dxfId="71" priority="50">
      <formula>WEEKDAY(AA$6,2)=7</formula>
    </cfRule>
  </conditionalFormatting>
  <conditionalFormatting sqref="C14:I20 K14:Q20 S14:Y20 AA14:AG20">
    <cfRule type="expression" dxfId="70" priority="51">
      <formula>WEEKDAY(C$15,2)=6</formula>
    </cfRule>
    <cfRule type="expression" dxfId="69" priority="70">
      <formula>WEEKDAY(C$15,2)=7</formula>
    </cfRule>
  </conditionalFormatting>
  <conditionalFormatting sqref="C23:I28 K23:Q28 S23:Y28 AA23:AG28">
    <cfRule type="expression" dxfId="68" priority="39">
      <formula>WEEKDAY(C$24,2)=6</formula>
    </cfRule>
    <cfRule type="expression" dxfId="67" priority="42">
      <formula>WEEKDAY(C$24,2)=7</formula>
    </cfRule>
  </conditionalFormatting>
  <conditionalFormatting sqref="C6:I11">
    <cfRule type="expression" dxfId="66" priority="36">
      <formula>OR(C6=JF)</formula>
    </cfRule>
  </conditionalFormatting>
  <conditionalFormatting sqref="K6:Q11">
    <cfRule type="expression" dxfId="65" priority="13">
      <formula>OR(K6=JF)</formula>
    </cfRule>
  </conditionalFormatting>
  <conditionalFormatting sqref="S5:Y11">
    <cfRule type="expression" dxfId="64" priority="12">
      <formula>OR(S6=JF)</formula>
    </cfRule>
  </conditionalFormatting>
  <conditionalFormatting sqref="AA6:AG11">
    <cfRule type="expression" dxfId="63" priority="11">
      <formula>OR(AA6=JF)</formula>
    </cfRule>
  </conditionalFormatting>
  <conditionalFormatting sqref="C15:I20">
    <cfRule type="expression" dxfId="62" priority="10">
      <formula>OR(C15=JF)</formula>
    </cfRule>
  </conditionalFormatting>
  <conditionalFormatting sqref="K15:Q20">
    <cfRule type="expression" dxfId="61" priority="9">
      <formula>OR(K15=JF)</formula>
    </cfRule>
  </conditionalFormatting>
  <conditionalFormatting sqref="S15:Y20">
    <cfRule type="expression" dxfId="60" priority="8">
      <formula>OR(S15=JF)</formula>
    </cfRule>
  </conditionalFormatting>
  <conditionalFormatting sqref="AA15:AG20">
    <cfRule type="expression" dxfId="59" priority="14">
      <formula>OR(AA15=JF)</formula>
    </cfRule>
  </conditionalFormatting>
  <conditionalFormatting sqref="C24:I29">
    <cfRule type="expression" dxfId="58" priority="6">
      <formula>OR(C24=JF)</formula>
    </cfRule>
  </conditionalFormatting>
  <conditionalFormatting sqref="K24:Q29">
    <cfRule type="expression" dxfId="57" priority="5">
      <formula>OR(K24=JF)</formula>
    </cfRule>
  </conditionalFormatting>
  <conditionalFormatting sqref="S24:Y29">
    <cfRule type="expression" dxfId="56" priority="4">
      <formula>OR(S24=JF)</formula>
    </cfRule>
  </conditionalFormatting>
  <conditionalFormatting sqref="AA24:AG29">
    <cfRule type="expression" dxfId="55" priority="3">
      <formula>OR(AA24=JF)</formula>
    </cfRule>
  </conditionalFormatting>
  <pageMargins left="0.51181102362204722" right="0.11811023622047245" top="0.74803149606299213" bottom="0.74803149606299213" header="0.31496062992125984" footer="0.31496062992125984"/>
  <pageSetup paperSize="9" scale="80" orientation="portrait" horizontalDpi="0" verticalDpi="0" r:id="rId1"/>
  <headerFooter>
    <oddFooter>&amp;L&amp;8         DIRECTION DES ACHATS ET DES PRESTATIONS LOGISTIQUES
         MJB&amp;R&amp;8EDITION : Août 2021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Spinner 1">
              <controlPr defaultSize="0" autoPict="0">
                <anchor moveWithCells="1" sizeWithCells="1">
                  <from>
                    <xdr:col>2</xdr:col>
                    <xdr:colOff>0</xdr:colOff>
                    <xdr:row>4</xdr:row>
                    <xdr:rowOff>142875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Spinner 2">
              <controlPr defaultSize="0" autoPict="0">
                <anchor moveWithCells="1" sizeWithCells="1">
                  <from>
                    <xdr:col>3</xdr:col>
                    <xdr:colOff>228600</xdr:colOff>
                    <xdr:row>1</xdr:row>
                    <xdr:rowOff>0</xdr:rowOff>
                  </from>
                  <to>
                    <xdr:col>4</xdr:col>
                    <xdr:colOff>95250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7D3F5-A104-41BD-89F8-EF8BDBEC30BD}">
  <sheetPr codeName="Feuil2">
    <tabColor rgb="FFCC99FF"/>
  </sheetPr>
  <dimension ref="A1:L135"/>
  <sheetViews>
    <sheetView workbookViewId="0">
      <selection activeCell="F14" sqref="F14"/>
    </sheetView>
  </sheetViews>
  <sheetFormatPr baseColWidth="10" defaultColWidth="11.42578125" defaultRowHeight="20.100000000000001" customHeight="1" x14ac:dyDescent="0.25"/>
  <cols>
    <col min="1" max="1" width="6.5703125" style="3" customWidth="1"/>
    <col min="2" max="2" width="1.7109375" style="3" customWidth="1"/>
    <col min="3" max="3" width="13.42578125" style="24" customWidth="1"/>
    <col min="4" max="4" width="13.28515625" style="25" customWidth="1"/>
    <col min="5" max="5" width="32.7109375" style="10" customWidth="1"/>
    <col min="6" max="6" width="10.7109375" style="10" customWidth="1"/>
    <col min="7" max="7" width="14.5703125" style="10" customWidth="1"/>
    <col min="8" max="8" width="8.28515625" style="12" customWidth="1"/>
    <col min="9" max="9" width="11.42578125" style="3" customWidth="1"/>
    <col min="10" max="16384" width="11.42578125" style="3"/>
  </cols>
  <sheetData>
    <row r="1" spans="1:12" ht="20.100000000000001" customHeight="1" x14ac:dyDescent="0.25">
      <c r="A1" s="97"/>
    </row>
    <row r="2" spans="1:12" ht="20.100000000000001" customHeight="1" x14ac:dyDescent="0.25">
      <c r="A2" s="97"/>
    </row>
    <row r="3" spans="1:12" ht="20.100000000000001" customHeight="1" x14ac:dyDescent="0.25">
      <c r="A3" s="32"/>
    </row>
    <row r="4" spans="1:12" ht="20.100000000000001" customHeight="1" x14ac:dyDescent="0.25">
      <c r="A4" s="32"/>
    </row>
    <row r="5" spans="1:12" ht="20.100000000000001" customHeight="1" x14ac:dyDescent="0.25">
      <c r="A5" s="2"/>
    </row>
    <row r="6" spans="1:12" ht="20.100000000000001" customHeight="1" x14ac:dyDescent="0.25">
      <c r="A6" s="2"/>
    </row>
    <row r="7" spans="1:12" ht="19.899999999999999" customHeight="1" x14ac:dyDescent="0.25">
      <c r="A7" s="2"/>
    </row>
    <row r="8" spans="1:12" ht="10.9" customHeight="1" x14ac:dyDescent="0.25">
      <c r="A8" s="2"/>
      <c r="D8" s="31"/>
      <c r="E8" s="31"/>
      <c r="F8" s="31"/>
      <c r="G8" s="31"/>
      <c r="H8" s="31"/>
    </row>
    <row r="9" spans="1:12" ht="28.9" customHeight="1" thickBot="1" x14ac:dyDescent="0.45">
      <c r="A9" s="2"/>
      <c r="C9" s="126" t="s">
        <v>122</v>
      </c>
      <c r="D9" s="126"/>
      <c r="E9" s="126"/>
      <c r="F9" s="126"/>
      <c r="G9" s="126"/>
      <c r="H9" s="126"/>
    </row>
    <row r="10" spans="1:12" ht="15" customHeight="1" thickTop="1" x14ac:dyDescent="0.25">
      <c r="A10" s="2"/>
    </row>
    <row r="11" spans="1:12" ht="20.100000000000001" customHeight="1" x14ac:dyDescent="0.25">
      <c r="A11" s="2"/>
      <c r="C11" s="89" t="s">
        <v>56</v>
      </c>
      <c r="D11" s="90" t="s">
        <v>55</v>
      </c>
      <c r="E11" s="91" t="s">
        <v>57</v>
      </c>
      <c r="F11" s="91" t="s">
        <v>17</v>
      </c>
      <c r="G11" s="91" t="s">
        <v>58</v>
      </c>
      <c r="H11" s="91" t="s">
        <v>16</v>
      </c>
      <c r="J11" s="15"/>
      <c r="K11" s="15"/>
      <c r="L11" s="15"/>
    </row>
    <row r="12" spans="1:12" ht="20.100000000000001" customHeight="1" x14ac:dyDescent="0.25">
      <c r="A12" s="2"/>
      <c r="C12" s="24">
        <v>44201</v>
      </c>
      <c r="D12" s="25" t="s">
        <v>123</v>
      </c>
      <c r="E12" s="10" t="s">
        <v>59</v>
      </c>
      <c r="F12" s="10" t="s">
        <v>115</v>
      </c>
      <c r="H12" s="30" t="e">
        <f>VLOOKUP(Tableau11[[#This Row],[Contrôle]],Tableau3[],2,0)</f>
        <v>#N/A</v>
      </c>
    </row>
    <row r="13" spans="1:12" ht="20.100000000000001" customHeight="1" x14ac:dyDescent="0.25">
      <c r="A13" s="2"/>
      <c r="C13" s="24">
        <v>44244</v>
      </c>
      <c r="D13" s="25" t="s">
        <v>121</v>
      </c>
      <c r="E13" s="10" t="s">
        <v>64</v>
      </c>
      <c r="F13" s="10" t="s">
        <v>119</v>
      </c>
      <c r="H13" s="30" t="e">
        <f>VLOOKUP(Tableau11[[#This Row],[Contrôle]],Tableau3[],2,0)</f>
        <v>#N/A</v>
      </c>
    </row>
    <row r="14" spans="1:12" ht="20.100000000000001" customHeight="1" x14ac:dyDescent="0.25">
      <c r="A14" s="2"/>
      <c r="C14" s="24">
        <v>44280</v>
      </c>
      <c r="D14" s="25" t="s">
        <v>124</v>
      </c>
      <c r="E14" s="10" t="s">
        <v>76</v>
      </c>
      <c r="F14" s="10" t="s">
        <v>114</v>
      </c>
      <c r="H14" s="30" t="e">
        <f>VLOOKUP(Tableau11[[#This Row],[Contrôle]],Tableau3[],2,0)</f>
        <v>#N/A</v>
      </c>
    </row>
    <row r="15" spans="1:12" ht="20.100000000000001" customHeight="1" x14ac:dyDescent="0.25">
      <c r="A15" s="2"/>
      <c r="H15" s="30" t="e">
        <f>VLOOKUP(Tableau11[[#This Row],[Contrôle]],Tableau3[],2,0)</f>
        <v>#N/A</v>
      </c>
    </row>
    <row r="16" spans="1:12" ht="20.100000000000001" customHeight="1" x14ac:dyDescent="0.25">
      <c r="A16" s="2"/>
      <c r="H16" s="30" t="e">
        <f>VLOOKUP(Tableau11[[#This Row],[Contrôle]],Tableau3[],2,0)</f>
        <v>#N/A</v>
      </c>
    </row>
    <row r="17" spans="1:8" ht="20.100000000000001" customHeight="1" x14ac:dyDescent="0.25">
      <c r="A17" s="2"/>
      <c r="H17" s="30"/>
    </row>
    <row r="18" spans="1:8" ht="20.100000000000001" customHeight="1" x14ac:dyDescent="0.25">
      <c r="A18" s="2"/>
      <c r="H18" s="30" t="e">
        <f>VLOOKUP(Tableau11[[#This Row],[Contrôle]],Tableau3[],2,0)</f>
        <v>#N/A</v>
      </c>
    </row>
    <row r="19" spans="1:8" ht="20.100000000000001" customHeight="1" x14ac:dyDescent="0.25">
      <c r="A19" s="2"/>
      <c r="H19" s="30" t="e">
        <f>VLOOKUP(Tableau11[[#This Row],[Contrôle]],Tableau3[],2,0)</f>
        <v>#N/A</v>
      </c>
    </row>
    <row r="20" spans="1:8" ht="20.100000000000001" customHeight="1" x14ac:dyDescent="0.25">
      <c r="A20" s="2"/>
      <c r="H20" s="30" t="e">
        <f>VLOOKUP(Tableau11[[#This Row],[Contrôle]],Tableau3[],2,0)</f>
        <v>#N/A</v>
      </c>
    </row>
    <row r="21" spans="1:8" ht="20.100000000000001" customHeight="1" x14ac:dyDescent="0.25">
      <c r="A21" s="2"/>
      <c r="H21" s="30" t="e">
        <f>VLOOKUP(Tableau11[[#This Row],[Contrôle]],Tableau3[],2,0)</f>
        <v>#N/A</v>
      </c>
    </row>
    <row r="22" spans="1:8" ht="20.100000000000001" customHeight="1" x14ac:dyDescent="0.25">
      <c r="A22" s="2"/>
      <c r="H22" s="30" t="e">
        <f>VLOOKUP(Tableau11[[#This Row],[Contrôle]],Tableau3[],2,0)</f>
        <v>#N/A</v>
      </c>
    </row>
    <row r="23" spans="1:8" ht="20.100000000000001" customHeight="1" x14ac:dyDescent="0.25">
      <c r="A23" s="2"/>
      <c r="H23" s="30"/>
    </row>
    <row r="24" spans="1:8" ht="20.100000000000001" customHeight="1" x14ac:dyDescent="0.25">
      <c r="A24" s="2"/>
      <c r="H24" s="30" t="e">
        <f>VLOOKUP(Tableau11[[#This Row],[Contrôle]],Tableau3[],2,0)</f>
        <v>#N/A</v>
      </c>
    </row>
    <row r="25" spans="1:8" ht="20.100000000000001" customHeight="1" x14ac:dyDescent="0.25">
      <c r="A25" s="2"/>
      <c r="E25" s="29"/>
      <c r="H25" s="30" t="e">
        <f>VLOOKUP(Tableau11[[#This Row],[Contrôle]],Tableau3[],2,0)</f>
        <v>#N/A</v>
      </c>
    </row>
    <row r="26" spans="1:8" ht="20.100000000000001" customHeight="1" x14ac:dyDescent="0.25">
      <c r="A26" s="2"/>
      <c r="E26" s="29"/>
      <c r="H26" s="30" t="e">
        <f>VLOOKUP(Tableau11[[#This Row],[Contrôle]],Tableau3[],2,0)</f>
        <v>#N/A</v>
      </c>
    </row>
    <row r="27" spans="1:8" ht="20.100000000000001" customHeight="1" x14ac:dyDescent="0.25">
      <c r="A27" s="2"/>
      <c r="E27" s="29"/>
      <c r="H27" s="30" t="e">
        <f>VLOOKUP(Tableau11[[#This Row],[Contrôle]],Tableau3[],2,0)</f>
        <v>#N/A</v>
      </c>
    </row>
    <row r="28" spans="1:8" ht="20.100000000000001" customHeight="1" x14ac:dyDescent="0.25">
      <c r="A28" s="2"/>
      <c r="E28" s="29"/>
      <c r="H28" s="30" t="e">
        <f>VLOOKUP(Tableau11[[#This Row],[Contrôle]],Tableau3[],2,0)</f>
        <v>#N/A</v>
      </c>
    </row>
    <row r="29" spans="1:8" ht="20.100000000000001" customHeight="1" x14ac:dyDescent="0.25">
      <c r="A29" s="2"/>
      <c r="H29" s="30"/>
    </row>
    <row r="30" spans="1:8" ht="20.100000000000001" customHeight="1" x14ac:dyDescent="0.25">
      <c r="A30" s="2"/>
      <c r="E30" s="29"/>
      <c r="H30" s="30" t="e">
        <f>VLOOKUP(Tableau11[[#This Row],[Contrôle]],Tableau3[],2,0)</f>
        <v>#N/A</v>
      </c>
    </row>
    <row r="31" spans="1:8" ht="20.100000000000001" customHeight="1" x14ac:dyDescent="0.25">
      <c r="A31" s="2"/>
      <c r="E31" s="29"/>
      <c r="H31" s="30" t="e">
        <f>VLOOKUP(Tableau11[[#This Row],[Contrôle]],Tableau3[],2,0)</f>
        <v>#N/A</v>
      </c>
    </row>
    <row r="32" spans="1:8" ht="20.100000000000001" customHeight="1" x14ac:dyDescent="0.25">
      <c r="A32" s="2"/>
      <c r="E32" s="29"/>
      <c r="H32" s="30" t="e">
        <f>VLOOKUP(Tableau11[[#This Row],[Contrôle]],Tableau3[],2,0)</f>
        <v>#N/A</v>
      </c>
    </row>
    <row r="33" spans="1:8" ht="20.100000000000001" customHeight="1" x14ac:dyDescent="0.25">
      <c r="A33" s="2"/>
      <c r="E33" s="29"/>
      <c r="H33" s="30" t="e">
        <f>VLOOKUP(Tableau11[[#This Row],[Contrôle]],Tableau3[],2,0)</f>
        <v>#N/A</v>
      </c>
    </row>
    <row r="34" spans="1:8" ht="20.100000000000001" customHeight="1" x14ac:dyDescent="0.25">
      <c r="A34" s="2"/>
      <c r="E34" s="29"/>
      <c r="H34" s="30" t="e">
        <f>VLOOKUP(Tableau11[[#This Row],[Contrôle]],Tableau3[],2,0)</f>
        <v>#N/A</v>
      </c>
    </row>
    <row r="35" spans="1:8" ht="20.100000000000001" customHeight="1" x14ac:dyDescent="0.25">
      <c r="A35" s="2"/>
      <c r="H35" s="30"/>
    </row>
    <row r="36" spans="1:8" ht="20.100000000000001" customHeight="1" x14ac:dyDescent="0.25">
      <c r="A36" s="2"/>
      <c r="E36" s="29"/>
      <c r="H36" s="30" t="e">
        <f>VLOOKUP(Tableau11[[#This Row],[Contrôle]],Tableau3[],2,0)</f>
        <v>#N/A</v>
      </c>
    </row>
    <row r="37" spans="1:8" ht="20.100000000000001" customHeight="1" x14ac:dyDescent="0.25">
      <c r="A37" s="2"/>
      <c r="E37" s="29"/>
      <c r="H37" s="30" t="e">
        <f>VLOOKUP(Tableau11[[#This Row],[Contrôle]],Tableau3[],2,0)</f>
        <v>#N/A</v>
      </c>
    </row>
    <row r="38" spans="1:8" ht="20.100000000000001" customHeight="1" x14ac:dyDescent="0.25">
      <c r="A38" s="2"/>
      <c r="E38" s="29"/>
      <c r="H38" s="30" t="e">
        <f>VLOOKUP(Tableau11[[#This Row],[Contrôle]],Tableau3[],2,0)</f>
        <v>#N/A</v>
      </c>
    </row>
    <row r="39" spans="1:8" ht="20.100000000000001" customHeight="1" x14ac:dyDescent="0.25">
      <c r="A39" s="2"/>
      <c r="D39" s="33"/>
      <c r="E39" s="34"/>
      <c r="G39" s="29"/>
      <c r="H39" s="35" t="e">
        <f>VLOOKUP(Tableau11[[#This Row],[Contrôle]],Tableau3[],2,0)</f>
        <v>#N/A</v>
      </c>
    </row>
    <row r="40" spans="1:8" ht="20.100000000000001" customHeight="1" x14ac:dyDescent="0.25">
      <c r="A40" s="2"/>
      <c r="H40" s="30"/>
    </row>
    <row r="41" spans="1:8" ht="20.100000000000001" customHeight="1" x14ac:dyDescent="0.25">
      <c r="A41" s="2"/>
      <c r="D41" s="39"/>
      <c r="E41" s="37"/>
      <c r="G41" s="36"/>
      <c r="H41" s="35" t="e">
        <f>VLOOKUP(Tableau11[[#This Row],[Contrôle]],Tableau3[],2,0)</f>
        <v>#N/A</v>
      </c>
    </row>
    <row r="42" spans="1:8" ht="20.100000000000001" customHeight="1" x14ac:dyDescent="0.25">
      <c r="A42" s="2"/>
      <c r="D42" s="40"/>
      <c r="E42" s="38"/>
      <c r="G42" s="37"/>
      <c r="H42" s="35" t="e">
        <f>VLOOKUP(Tableau11[[#This Row],[Contrôle]],Tableau3[],2,0)</f>
        <v>#N/A</v>
      </c>
    </row>
    <row r="43" spans="1:8" ht="20.100000000000001" customHeight="1" x14ac:dyDescent="0.25">
      <c r="A43" s="2"/>
      <c r="D43" s="41"/>
      <c r="E43" s="42"/>
      <c r="G43" s="38"/>
      <c r="H43" s="35" t="e">
        <f>VLOOKUP(Tableau11[[#This Row],[Contrôle]],Tableau3[],2,0)</f>
        <v>#N/A</v>
      </c>
    </row>
    <row r="44" spans="1:8" ht="20.100000000000001" customHeight="1" x14ac:dyDescent="0.25">
      <c r="A44" s="2"/>
      <c r="D44" s="43"/>
      <c r="E44" s="44"/>
      <c r="G44" s="42"/>
      <c r="H44" s="35" t="e">
        <f>VLOOKUP(Tableau11[[#This Row],[Contrôle]],Tableau3[],2,0)</f>
        <v>#N/A</v>
      </c>
    </row>
    <row r="45" spans="1:8" ht="20.100000000000001" customHeight="1" x14ac:dyDescent="0.25">
      <c r="A45" s="2"/>
      <c r="D45" s="45"/>
      <c r="E45" s="46"/>
      <c r="G45" s="44"/>
      <c r="H45" s="35" t="e">
        <f>VLOOKUP(Tableau11[[#This Row],[Contrôle]],Tableau3[],2,0)</f>
        <v>#N/A</v>
      </c>
    </row>
    <row r="46" spans="1:8" ht="20.100000000000001" customHeight="1" x14ac:dyDescent="0.25">
      <c r="A46" s="2"/>
      <c r="H46" s="30"/>
    </row>
    <row r="47" spans="1:8" ht="20.100000000000001" customHeight="1" x14ac:dyDescent="0.25">
      <c r="A47" s="2"/>
      <c r="D47" s="48"/>
      <c r="E47" s="49"/>
      <c r="G47" s="47"/>
      <c r="H47" s="35" t="e">
        <f>VLOOKUP(Tableau11[[#This Row],[Contrôle]],Tableau3[],2,0)</f>
        <v>#N/A</v>
      </c>
    </row>
    <row r="48" spans="1:8" ht="20.100000000000001" customHeight="1" x14ac:dyDescent="0.25">
      <c r="A48" s="2"/>
      <c r="D48" s="50"/>
      <c r="E48" s="51"/>
      <c r="G48" s="49"/>
      <c r="H48" s="35" t="e">
        <f>VLOOKUP(Tableau11[[#This Row],[Contrôle]],Tableau3[],2,0)</f>
        <v>#N/A</v>
      </c>
    </row>
    <row r="49" spans="1:8" ht="20.100000000000001" customHeight="1" x14ac:dyDescent="0.25">
      <c r="A49" s="2"/>
      <c r="D49" s="52"/>
      <c r="E49" s="53"/>
      <c r="G49" s="51"/>
      <c r="H49" s="35" t="e">
        <f>VLOOKUP(Tableau11[[#This Row],[Contrôle]],Tableau3[],2,0)</f>
        <v>#N/A</v>
      </c>
    </row>
    <row r="50" spans="1:8" ht="20.100000000000001" customHeight="1" x14ac:dyDescent="0.25">
      <c r="A50" s="2"/>
      <c r="D50" s="54"/>
      <c r="E50" s="55"/>
      <c r="G50" s="53"/>
      <c r="H50" s="35" t="e">
        <f>VLOOKUP(Tableau11[[#This Row],[Contrôle]],Tableau3[],2,0)</f>
        <v>#N/A</v>
      </c>
    </row>
    <row r="51" spans="1:8" ht="20.100000000000001" customHeight="1" x14ac:dyDescent="0.25">
      <c r="A51" s="2"/>
      <c r="D51" s="56"/>
      <c r="E51" s="57"/>
      <c r="G51" s="55"/>
      <c r="H51" s="35" t="e">
        <f>VLOOKUP(Tableau11[[#This Row],[Contrôle]],Tableau3[],2,0)</f>
        <v>#N/A</v>
      </c>
    </row>
    <row r="52" spans="1:8" ht="20.100000000000001" customHeight="1" x14ac:dyDescent="0.25">
      <c r="A52" s="2"/>
      <c r="D52" s="58"/>
      <c r="E52" s="59"/>
      <c r="G52" s="57"/>
      <c r="H52" s="35"/>
    </row>
    <row r="53" spans="1:8" ht="20.100000000000001" customHeight="1" x14ac:dyDescent="0.25">
      <c r="A53" s="2"/>
      <c r="D53" s="56"/>
      <c r="E53" s="57"/>
      <c r="G53" s="55"/>
      <c r="H53" s="35" t="e">
        <f>VLOOKUP(Tableau11[[#This Row],[Contrôle]],Tableau3[],2,0)</f>
        <v>#N/A</v>
      </c>
    </row>
    <row r="54" spans="1:8" ht="20.100000000000001" customHeight="1" x14ac:dyDescent="0.25">
      <c r="A54" s="2"/>
      <c r="D54" s="58"/>
      <c r="E54" s="59"/>
      <c r="G54" s="57"/>
      <c r="H54" s="35" t="e">
        <f>VLOOKUP(Tableau11[[#This Row],[Contrôle]],Tableau3[],2,0)</f>
        <v>#N/A</v>
      </c>
    </row>
    <row r="55" spans="1:8" ht="20.100000000000001" customHeight="1" x14ac:dyDescent="0.25">
      <c r="A55" s="2"/>
      <c r="D55" s="60"/>
      <c r="E55" s="61"/>
      <c r="G55" s="59"/>
      <c r="H55" s="35" t="e">
        <f>VLOOKUP(Tableau11[[#This Row],[Contrôle]],Tableau3[],2,0)</f>
        <v>#N/A</v>
      </c>
    </row>
    <row r="56" spans="1:8" ht="20.100000000000001" customHeight="1" x14ac:dyDescent="0.25">
      <c r="A56" s="2"/>
      <c r="D56" s="62"/>
      <c r="E56" s="63"/>
      <c r="G56" s="61"/>
      <c r="H56" s="35" t="e">
        <f>VLOOKUP(Tableau11[[#This Row],[Contrôle]],Tableau3[],2,0)</f>
        <v>#N/A</v>
      </c>
    </row>
    <row r="57" spans="1:8" ht="20.100000000000001" customHeight="1" x14ac:dyDescent="0.25">
      <c r="A57" s="2"/>
      <c r="D57" s="64"/>
      <c r="E57" s="65"/>
      <c r="G57" s="63"/>
      <c r="H57" s="35" t="e">
        <f>VLOOKUP(Tableau11[[#This Row],[Contrôle]],Tableau3[],2,0)</f>
        <v>#N/A</v>
      </c>
    </row>
    <row r="58" spans="1:8" ht="20.100000000000001" customHeight="1" x14ac:dyDescent="0.25">
      <c r="A58" s="2"/>
      <c r="D58" s="66"/>
      <c r="E58" s="67"/>
      <c r="G58" s="65"/>
      <c r="H58" s="35" t="e">
        <f>VLOOKUP(Tableau11[[#This Row],[Contrôle]],Tableau3[],2,0)</f>
        <v>#N/A</v>
      </c>
    </row>
    <row r="59" spans="1:8" ht="20.100000000000001" customHeight="1" x14ac:dyDescent="0.25">
      <c r="A59" s="2"/>
      <c r="D59" s="68"/>
      <c r="E59" s="69"/>
      <c r="G59" s="67"/>
      <c r="H59" s="35" t="e">
        <f>VLOOKUP(Tableau11[[#This Row],[Contrôle]],Tableau3[],2,0)</f>
        <v>#N/A</v>
      </c>
    </row>
    <row r="60" spans="1:8" ht="20.100000000000001" customHeight="1" x14ac:dyDescent="0.25">
      <c r="A60" s="2"/>
      <c r="D60" s="70"/>
      <c r="E60" s="71"/>
      <c r="G60" s="69"/>
      <c r="H60" s="35" t="e">
        <f>VLOOKUP(Tableau11[[#This Row],[Contrôle]],Tableau3[],2,0)</f>
        <v>#N/A</v>
      </c>
    </row>
    <row r="61" spans="1:8" ht="20.100000000000001" customHeight="1" x14ac:dyDescent="0.25">
      <c r="A61" s="2"/>
      <c r="D61" s="72"/>
      <c r="E61" s="73"/>
      <c r="G61" s="71"/>
      <c r="H61" s="35" t="e">
        <f>VLOOKUP(Tableau11[[#This Row],[Contrôle]],Tableau3[],2,0)</f>
        <v>#N/A</v>
      </c>
    </row>
    <row r="62" spans="1:8" ht="20.100000000000001" customHeight="1" x14ac:dyDescent="0.25">
      <c r="A62" s="2"/>
      <c r="D62" s="74"/>
      <c r="E62" s="75"/>
      <c r="G62" s="73"/>
      <c r="H62" s="35" t="e">
        <f>VLOOKUP(Tableau11[[#This Row],[Contrôle]],Tableau3[],2,0)</f>
        <v>#N/A</v>
      </c>
    </row>
    <row r="63" spans="1:8" ht="20.100000000000001" customHeight="1" x14ac:dyDescent="0.25">
      <c r="A63" s="2"/>
      <c r="D63" s="76"/>
      <c r="E63" s="77"/>
      <c r="G63" s="75"/>
      <c r="H63" s="35" t="e">
        <f>VLOOKUP(Tableau11[[#This Row],[Contrôle]],Tableau3[],2,0)</f>
        <v>#N/A</v>
      </c>
    </row>
    <row r="64" spans="1:8" ht="20.100000000000001" customHeight="1" x14ac:dyDescent="0.25">
      <c r="A64" s="2"/>
      <c r="D64" s="78"/>
      <c r="E64" s="79"/>
      <c r="G64" s="77"/>
      <c r="H64" s="35" t="e">
        <f>VLOOKUP(Tableau11[[#This Row],[Contrôle]],Tableau3[],2,0)</f>
        <v>#N/A</v>
      </c>
    </row>
    <row r="65" spans="1:8" ht="20.100000000000001" customHeight="1" x14ac:dyDescent="0.25">
      <c r="A65" s="2"/>
      <c r="C65" s="28"/>
      <c r="D65" s="80"/>
      <c r="E65" s="81"/>
      <c r="G65" s="79"/>
      <c r="H65" s="35" t="e">
        <f>VLOOKUP(Tableau11[[#This Row],[Contrôle]],Tableau3[],2,0)</f>
        <v>#N/A</v>
      </c>
    </row>
    <row r="66" spans="1:8" ht="20.100000000000001" customHeight="1" x14ac:dyDescent="0.25">
      <c r="A66" s="2"/>
      <c r="C66" s="28"/>
      <c r="D66" s="80"/>
      <c r="E66" s="81"/>
      <c r="G66" s="79"/>
      <c r="H66" s="35" t="e">
        <f>VLOOKUP(Tableau11[[#This Row],[Contrôle]],Tableau3[],2,0)</f>
        <v>#N/A</v>
      </c>
    </row>
    <row r="67" spans="1:8" ht="20.100000000000001" customHeight="1" x14ac:dyDescent="0.25">
      <c r="A67" s="2"/>
      <c r="D67" s="80"/>
      <c r="E67" s="81"/>
      <c r="G67" s="79"/>
      <c r="H67" s="35" t="e">
        <f>VLOOKUP(Tableau11[[#This Row],[Contrôle]],Tableau3[],2,0)</f>
        <v>#N/A</v>
      </c>
    </row>
    <row r="68" spans="1:8" ht="20.100000000000001" customHeight="1" x14ac:dyDescent="0.25">
      <c r="A68" s="2"/>
      <c r="D68" s="82"/>
      <c r="E68" s="83"/>
      <c r="G68" s="81"/>
      <c r="H68" s="35" t="e">
        <f>VLOOKUP(Tableau11[[#This Row],[Contrôle]],Tableau3[],2,0)</f>
        <v>#N/A</v>
      </c>
    </row>
    <row r="69" spans="1:8" ht="20.100000000000001" customHeight="1" x14ac:dyDescent="0.25">
      <c r="A69" s="32"/>
    </row>
    <row r="70" spans="1:8" ht="20.100000000000001" customHeight="1" x14ac:dyDescent="0.25">
      <c r="A70" s="32"/>
    </row>
    <row r="71" spans="1:8" ht="20.100000000000001" customHeight="1" x14ac:dyDescent="0.25">
      <c r="A71" s="32"/>
    </row>
    <row r="72" spans="1:8" ht="20.100000000000001" customHeight="1" x14ac:dyDescent="0.25">
      <c r="A72" s="32"/>
    </row>
    <row r="73" spans="1:8" ht="20.100000000000001" customHeight="1" x14ac:dyDescent="0.25">
      <c r="A73" s="32"/>
    </row>
    <row r="74" spans="1:8" ht="20.100000000000001" customHeight="1" x14ac:dyDescent="0.25">
      <c r="A74" s="32"/>
    </row>
    <row r="75" spans="1:8" ht="20.100000000000001" customHeight="1" x14ac:dyDescent="0.25">
      <c r="A75" s="32"/>
    </row>
    <row r="76" spans="1:8" ht="20.100000000000001" customHeight="1" x14ac:dyDescent="0.25">
      <c r="A76" s="32"/>
    </row>
    <row r="77" spans="1:8" ht="20.100000000000001" customHeight="1" x14ac:dyDescent="0.25">
      <c r="A77" s="32"/>
    </row>
    <row r="78" spans="1:8" ht="20.100000000000001" customHeight="1" x14ac:dyDescent="0.25">
      <c r="A78" s="32"/>
    </row>
    <row r="79" spans="1:8" ht="20.100000000000001" customHeight="1" x14ac:dyDescent="0.25">
      <c r="A79" s="32"/>
    </row>
    <row r="80" spans="1:8" ht="20.100000000000001" customHeight="1" x14ac:dyDescent="0.25">
      <c r="A80" s="32"/>
    </row>
    <row r="81" spans="1:1" ht="20.100000000000001" customHeight="1" x14ac:dyDescent="0.25">
      <c r="A81" s="32"/>
    </row>
    <row r="82" spans="1:1" ht="20.100000000000001" customHeight="1" x14ac:dyDescent="0.25">
      <c r="A82" s="32"/>
    </row>
    <row r="83" spans="1:1" ht="20.100000000000001" customHeight="1" x14ac:dyDescent="0.25">
      <c r="A83" s="32"/>
    </row>
    <row r="84" spans="1:1" ht="20.100000000000001" customHeight="1" x14ac:dyDescent="0.25">
      <c r="A84" s="32"/>
    </row>
    <row r="85" spans="1:1" ht="20.100000000000001" customHeight="1" x14ac:dyDescent="0.25">
      <c r="A85" s="32"/>
    </row>
    <row r="86" spans="1:1" ht="20.100000000000001" customHeight="1" x14ac:dyDescent="0.25">
      <c r="A86" s="32"/>
    </row>
    <row r="87" spans="1:1" ht="20.100000000000001" customHeight="1" x14ac:dyDescent="0.25">
      <c r="A87" s="32"/>
    </row>
    <row r="88" spans="1:1" ht="20.100000000000001" customHeight="1" x14ac:dyDescent="0.25">
      <c r="A88" s="32"/>
    </row>
    <row r="89" spans="1:1" ht="20.100000000000001" customHeight="1" x14ac:dyDescent="0.25">
      <c r="A89" s="32"/>
    </row>
    <row r="90" spans="1:1" ht="20.100000000000001" customHeight="1" x14ac:dyDescent="0.25">
      <c r="A90" s="32"/>
    </row>
    <row r="91" spans="1:1" ht="20.100000000000001" customHeight="1" x14ac:dyDescent="0.25">
      <c r="A91" s="32"/>
    </row>
    <row r="92" spans="1:1" ht="20.100000000000001" customHeight="1" x14ac:dyDescent="0.25">
      <c r="A92" s="32"/>
    </row>
    <row r="93" spans="1:1" ht="20.100000000000001" customHeight="1" x14ac:dyDescent="0.25">
      <c r="A93" s="32"/>
    </row>
    <row r="94" spans="1:1" ht="20.100000000000001" customHeight="1" x14ac:dyDescent="0.25">
      <c r="A94" s="32"/>
    </row>
    <row r="95" spans="1:1" ht="20.100000000000001" customHeight="1" x14ac:dyDescent="0.25">
      <c r="A95" s="32"/>
    </row>
    <row r="96" spans="1:1" ht="20.100000000000001" customHeight="1" x14ac:dyDescent="0.25">
      <c r="A96" s="32"/>
    </row>
    <row r="97" spans="1:1" ht="20.100000000000001" customHeight="1" x14ac:dyDescent="0.25">
      <c r="A97" s="32"/>
    </row>
    <row r="98" spans="1:1" ht="20.100000000000001" customHeight="1" x14ac:dyDescent="0.25">
      <c r="A98" s="32"/>
    </row>
    <row r="99" spans="1:1" ht="20.100000000000001" customHeight="1" x14ac:dyDescent="0.25">
      <c r="A99" s="32"/>
    </row>
    <row r="100" spans="1:1" ht="20.100000000000001" customHeight="1" x14ac:dyDescent="0.25">
      <c r="A100" s="32"/>
    </row>
    <row r="101" spans="1:1" ht="20.100000000000001" customHeight="1" x14ac:dyDescent="0.25">
      <c r="A101" s="32"/>
    </row>
    <row r="102" spans="1:1" ht="20.100000000000001" customHeight="1" x14ac:dyDescent="0.25">
      <c r="A102" s="32"/>
    </row>
    <row r="103" spans="1:1" ht="20.100000000000001" customHeight="1" x14ac:dyDescent="0.25">
      <c r="A103" s="32"/>
    </row>
    <row r="104" spans="1:1" ht="20.100000000000001" customHeight="1" x14ac:dyDescent="0.25">
      <c r="A104" s="32"/>
    </row>
    <row r="105" spans="1:1" ht="20.100000000000001" customHeight="1" x14ac:dyDescent="0.25">
      <c r="A105" s="32"/>
    </row>
    <row r="106" spans="1:1" ht="20.100000000000001" customHeight="1" x14ac:dyDescent="0.25">
      <c r="A106" s="32"/>
    </row>
    <row r="107" spans="1:1" ht="20.100000000000001" customHeight="1" x14ac:dyDescent="0.25">
      <c r="A107" s="32"/>
    </row>
    <row r="108" spans="1:1" ht="20.100000000000001" customHeight="1" x14ac:dyDescent="0.25">
      <c r="A108" s="32"/>
    </row>
    <row r="109" spans="1:1" ht="20.100000000000001" customHeight="1" x14ac:dyDescent="0.25">
      <c r="A109" s="32"/>
    </row>
    <row r="110" spans="1:1" ht="20.100000000000001" customHeight="1" x14ac:dyDescent="0.25">
      <c r="A110" s="32"/>
    </row>
    <row r="111" spans="1:1" ht="20.100000000000001" customHeight="1" x14ac:dyDescent="0.25">
      <c r="A111" s="32"/>
    </row>
    <row r="112" spans="1:1" ht="20.100000000000001" customHeight="1" x14ac:dyDescent="0.25">
      <c r="A112" s="32"/>
    </row>
    <row r="113" spans="1:1" ht="20.100000000000001" customHeight="1" x14ac:dyDescent="0.25">
      <c r="A113" s="32"/>
    </row>
    <row r="114" spans="1:1" ht="20.100000000000001" customHeight="1" x14ac:dyDescent="0.25">
      <c r="A114" s="32"/>
    </row>
    <row r="115" spans="1:1" ht="20.100000000000001" customHeight="1" x14ac:dyDescent="0.25">
      <c r="A115" s="32"/>
    </row>
    <row r="116" spans="1:1" ht="20.100000000000001" customHeight="1" x14ac:dyDescent="0.25">
      <c r="A116" s="32"/>
    </row>
    <row r="117" spans="1:1" ht="20.100000000000001" customHeight="1" x14ac:dyDescent="0.25">
      <c r="A117" s="32"/>
    </row>
    <row r="118" spans="1:1" ht="20.100000000000001" customHeight="1" x14ac:dyDescent="0.25">
      <c r="A118" s="32"/>
    </row>
    <row r="119" spans="1:1" ht="20.100000000000001" customHeight="1" x14ac:dyDescent="0.25">
      <c r="A119" s="32"/>
    </row>
    <row r="120" spans="1:1" ht="20.100000000000001" customHeight="1" x14ac:dyDescent="0.25">
      <c r="A120" s="32"/>
    </row>
    <row r="121" spans="1:1" ht="20.100000000000001" customHeight="1" x14ac:dyDescent="0.25">
      <c r="A121" s="32"/>
    </row>
    <row r="122" spans="1:1" ht="20.100000000000001" customHeight="1" x14ac:dyDescent="0.25">
      <c r="A122" s="32"/>
    </row>
    <row r="123" spans="1:1" ht="20.100000000000001" customHeight="1" x14ac:dyDescent="0.25">
      <c r="A123" s="32"/>
    </row>
    <row r="124" spans="1:1" ht="20.100000000000001" customHeight="1" x14ac:dyDescent="0.25">
      <c r="A124" s="32"/>
    </row>
    <row r="125" spans="1:1" ht="20.100000000000001" customHeight="1" x14ac:dyDescent="0.25">
      <c r="A125" s="32"/>
    </row>
    <row r="126" spans="1:1" ht="20.100000000000001" customHeight="1" x14ac:dyDescent="0.25">
      <c r="A126" s="32"/>
    </row>
    <row r="127" spans="1:1" ht="20.100000000000001" customHeight="1" x14ac:dyDescent="0.25">
      <c r="A127" s="32"/>
    </row>
    <row r="128" spans="1:1" ht="20.100000000000001" customHeight="1" x14ac:dyDescent="0.25">
      <c r="A128" s="32"/>
    </row>
    <row r="129" spans="1:1" ht="20.100000000000001" customHeight="1" x14ac:dyDescent="0.25">
      <c r="A129" s="32"/>
    </row>
    <row r="130" spans="1:1" ht="20.100000000000001" customHeight="1" x14ac:dyDescent="0.25">
      <c r="A130" s="32"/>
    </row>
    <row r="131" spans="1:1" ht="20.100000000000001" customHeight="1" x14ac:dyDescent="0.25">
      <c r="A131" s="32"/>
    </row>
    <row r="132" spans="1:1" ht="20.100000000000001" customHeight="1" x14ac:dyDescent="0.25">
      <c r="A132" s="32"/>
    </row>
    <row r="133" spans="1:1" ht="20.100000000000001" customHeight="1" x14ac:dyDescent="0.25">
      <c r="A133" s="32"/>
    </row>
    <row r="134" spans="1:1" ht="20.100000000000001" customHeight="1" x14ac:dyDescent="0.25">
      <c r="A134" s="32"/>
    </row>
    <row r="135" spans="1:1" ht="20.100000000000001" customHeight="1" x14ac:dyDescent="0.25">
      <c r="A135" s="32"/>
    </row>
  </sheetData>
  <mergeCells count="1">
    <mergeCell ref="C9:H9"/>
  </mergeCells>
  <phoneticPr fontId="3" type="noConversion"/>
  <conditionalFormatting sqref="H24:H28 H30:H34 H36:H39 H41:H45 H47:H68 H12:H22">
    <cfRule type="cellIs" dxfId="54" priority="42" operator="equal">
      <formula>"S"</formula>
    </cfRule>
    <cfRule type="cellIs" dxfId="53" priority="43" operator="equal">
      <formula>"NR"</formula>
    </cfRule>
    <cfRule type="cellIs" dxfId="52" priority="47" operator="equal">
      <formula>"PR"</formula>
    </cfRule>
    <cfRule type="cellIs" dxfId="51" priority="48" operator="equal">
      <formula>"C"</formula>
    </cfRule>
  </conditionalFormatting>
  <conditionalFormatting sqref="G12">
    <cfRule type="cellIs" dxfId="50" priority="46" operator="equal">
      <formula>"S"</formula>
    </cfRule>
  </conditionalFormatting>
  <conditionalFormatting sqref="H23">
    <cfRule type="cellIs" dxfId="49" priority="18" operator="equal">
      <formula>"S"</formula>
    </cfRule>
    <cfRule type="cellIs" dxfId="48" priority="19" operator="equal">
      <formula>"NR"</formula>
    </cfRule>
    <cfRule type="cellIs" dxfId="47" priority="20" operator="equal">
      <formula>"PR"</formula>
    </cfRule>
    <cfRule type="cellIs" dxfId="46" priority="21" operator="equal">
      <formula>"C"</formula>
    </cfRule>
  </conditionalFormatting>
  <conditionalFormatting sqref="H35">
    <cfRule type="cellIs" dxfId="45" priority="10" operator="equal">
      <formula>"S"</formula>
    </cfRule>
    <cfRule type="cellIs" dxfId="44" priority="11" operator="equal">
      <formula>"NR"</formula>
    </cfRule>
    <cfRule type="cellIs" dxfId="43" priority="12" operator="equal">
      <formula>"PR"</formula>
    </cfRule>
    <cfRule type="cellIs" dxfId="42" priority="13" operator="equal">
      <formula>"C"</formula>
    </cfRule>
  </conditionalFormatting>
  <conditionalFormatting sqref="H29">
    <cfRule type="cellIs" dxfId="41" priority="14" operator="equal">
      <formula>"S"</formula>
    </cfRule>
    <cfRule type="cellIs" dxfId="40" priority="15" operator="equal">
      <formula>"NR"</formula>
    </cfRule>
    <cfRule type="cellIs" dxfId="39" priority="16" operator="equal">
      <formula>"PR"</formula>
    </cfRule>
    <cfRule type="cellIs" dxfId="38" priority="17" operator="equal">
      <formula>"C"</formula>
    </cfRule>
  </conditionalFormatting>
  <conditionalFormatting sqref="H40">
    <cfRule type="cellIs" dxfId="37" priority="6" operator="equal">
      <formula>"S"</formula>
    </cfRule>
    <cfRule type="cellIs" dxfId="36" priority="7" operator="equal">
      <formula>"NR"</formula>
    </cfRule>
    <cfRule type="cellIs" dxfId="35" priority="8" operator="equal">
      <formula>"PR"</formula>
    </cfRule>
    <cfRule type="cellIs" dxfId="34" priority="9" operator="equal">
      <formula>"C"</formula>
    </cfRule>
  </conditionalFormatting>
  <conditionalFormatting sqref="H46">
    <cfRule type="cellIs" dxfId="33" priority="2" operator="equal">
      <formula>"S"</formula>
    </cfRule>
    <cfRule type="cellIs" dxfId="32" priority="3" operator="equal">
      <formula>"NR"</formula>
    </cfRule>
    <cfRule type="cellIs" dxfId="31" priority="4" operator="equal">
      <formula>"PR"</formula>
    </cfRule>
    <cfRule type="cellIs" dxfId="30" priority="5" operator="equal">
      <formula>"C"</formula>
    </cfRule>
  </conditionalFormatting>
  <printOptions horizontalCentered="1"/>
  <pageMargins left="0.31496062992125984" right="0.11811023622047245" top="0.74803149606299213" bottom="0.74803149606299213" header="0.31496062992125984" footer="0.31496062992125984"/>
  <pageSetup paperSize="9" scale="90" orientation="portrait" r:id="rId1"/>
  <headerFooter>
    <oddFooter>&amp;L&amp;8                    DIRECTION DES ACHATS ET DES PRESTATIONS LOGISTIQUES
                    MJB&amp;R&amp;8EDITION : Août 2021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BC05161-EE54-4D6F-B262-CCCA24831698}">
          <x14:formula1>
            <xm:f>Sources!$F$3:$F$13</xm:f>
          </x14:formula1>
          <xm:sqref>F12:F16 F18:F22 F30:F34 F24:F28 F36:F39 F41:F45 F47:F68</xm:sqref>
        </x14:dataValidation>
        <x14:dataValidation type="list" allowBlank="1" showInputMessage="1" showErrorMessage="1" xr:uid="{ED8742D1-3341-4623-A582-09C5F05E15FE}">
          <x14:formula1>
            <xm:f>'Liste Services'!$C$9:$C$74</xm:f>
          </x14:formula1>
          <xm:sqref>E30:E34 E47:E68 E41:E45 E36:E39 E12:E28</xm:sqref>
        </x14:dataValidation>
        <x14:dataValidation type="list" allowBlank="1" showInputMessage="1" showErrorMessage="1" xr:uid="{60C5187F-CB8E-4152-87AF-B8A8266AB0B4}">
          <x14:formula1>
            <xm:f>Sources!$H$3:$H$7</xm:f>
          </x14:formula1>
          <xm:sqref>G12:G16 G18:G22 G30:G34 G24:G28 G36:G39 G41:G45 G47:G68</xm:sqref>
        </x14:dataValidation>
        <x14:dataValidation type="list" allowBlank="1" showInputMessage="1" showErrorMessage="1" xr:uid="{30879942-8FF9-486A-8318-D51D285FE03D}">
          <x14:formula1>
            <xm:f>Sources!$K$3:$K$7</xm:f>
          </x14:formula1>
          <xm:sqref>D30:D34 D47:D68 D41:D45 D36:D39 D12:D28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D3EFA-E156-4284-ADFD-6B11ABFB8653}">
  <sheetPr codeName="Feuil3">
    <tabColor rgb="FFCC00CC"/>
  </sheetPr>
  <dimension ref="A1:D98"/>
  <sheetViews>
    <sheetView topLeftCell="A28" workbookViewId="0"/>
  </sheetViews>
  <sheetFormatPr baseColWidth="10" defaultColWidth="11.42578125" defaultRowHeight="20.100000000000001" customHeight="1" x14ac:dyDescent="0.25"/>
  <cols>
    <col min="1" max="1" width="7" style="3" customWidth="1"/>
    <col min="2" max="2" width="1.7109375" style="3" customWidth="1"/>
    <col min="3" max="3" width="43.28515625" style="10" customWidth="1"/>
    <col min="4" max="4" width="12.85546875" style="3" customWidth="1"/>
    <col min="5" max="16384" width="11.42578125" style="3"/>
  </cols>
  <sheetData>
    <row r="1" spans="1:4" ht="15" customHeight="1" x14ac:dyDescent="0.25"/>
    <row r="2" spans="1:4" ht="15" customHeight="1" x14ac:dyDescent="0.25"/>
    <row r="3" spans="1:4" ht="15" customHeight="1" x14ac:dyDescent="0.25"/>
    <row r="4" spans="1:4" ht="15" customHeight="1" x14ac:dyDescent="0.25"/>
    <row r="5" spans="1:4" ht="10.5" customHeight="1" x14ac:dyDescent="0.25">
      <c r="A5" s="2"/>
      <c r="C5" s="127" t="s">
        <v>125</v>
      </c>
      <c r="D5" s="127"/>
    </row>
    <row r="6" spans="1:4" ht="12" customHeight="1" thickBot="1" x14ac:dyDescent="0.3">
      <c r="A6" s="2"/>
      <c r="C6" s="128"/>
      <c r="D6" s="128"/>
    </row>
    <row r="7" spans="1:4" ht="15" customHeight="1" thickTop="1" x14ac:dyDescent="0.25">
      <c r="A7" s="2"/>
      <c r="C7" s="27"/>
    </row>
    <row r="8" spans="1:4" ht="20.100000000000001" customHeight="1" x14ac:dyDescent="0.25">
      <c r="A8" s="2"/>
      <c r="C8" s="84" t="s">
        <v>46</v>
      </c>
      <c r="D8" s="84" t="s">
        <v>126</v>
      </c>
    </row>
    <row r="9" spans="1:4" ht="20.100000000000001" customHeight="1" x14ac:dyDescent="0.25">
      <c r="A9" s="2"/>
      <c r="D9" s="10"/>
    </row>
    <row r="10" spans="1:4" ht="20.100000000000001" customHeight="1" x14ac:dyDescent="0.25">
      <c r="A10" s="2"/>
      <c r="C10" s="10" t="s">
        <v>59</v>
      </c>
      <c r="D10" s="10" t="s">
        <v>127</v>
      </c>
    </row>
    <row r="11" spans="1:4" ht="20.100000000000001" customHeight="1" x14ac:dyDescent="0.25">
      <c r="A11" s="2"/>
      <c r="C11" s="10" t="s">
        <v>60</v>
      </c>
      <c r="D11" s="10" t="s">
        <v>129</v>
      </c>
    </row>
    <row r="12" spans="1:4" ht="20.100000000000001" customHeight="1" x14ac:dyDescent="0.25">
      <c r="A12" s="2"/>
      <c r="C12" s="10" t="s">
        <v>61</v>
      </c>
      <c r="D12" s="10" t="s">
        <v>128</v>
      </c>
    </row>
    <row r="13" spans="1:4" ht="20.100000000000001" customHeight="1" x14ac:dyDescent="0.25">
      <c r="A13" s="2"/>
      <c r="C13" s="10" t="s">
        <v>62</v>
      </c>
      <c r="D13" s="10" t="s">
        <v>127</v>
      </c>
    </row>
    <row r="14" spans="1:4" ht="20.100000000000001" customHeight="1" x14ac:dyDescent="0.25">
      <c r="A14" s="2"/>
      <c r="C14" s="10" t="s">
        <v>63</v>
      </c>
      <c r="D14" s="10" t="s">
        <v>129</v>
      </c>
    </row>
    <row r="15" spans="1:4" ht="20.100000000000001" customHeight="1" x14ac:dyDescent="0.25">
      <c r="A15" s="2"/>
      <c r="C15" s="10" t="s">
        <v>64</v>
      </c>
      <c r="D15" s="10" t="s">
        <v>130</v>
      </c>
    </row>
    <row r="16" spans="1:4" ht="20.100000000000001" customHeight="1" x14ac:dyDescent="0.25">
      <c r="A16" s="2"/>
      <c r="D16" s="10"/>
    </row>
    <row r="17" spans="1:4" ht="20.100000000000001" customHeight="1" x14ac:dyDescent="0.25">
      <c r="A17" s="2"/>
      <c r="C17" s="10" t="s">
        <v>65</v>
      </c>
      <c r="D17" s="10" t="s">
        <v>131</v>
      </c>
    </row>
    <row r="18" spans="1:4" ht="20.100000000000001" customHeight="1" x14ac:dyDescent="0.25">
      <c r="A18" s="2"/>
      <c r="C18" s="10" t="s">
        <v>66</v>
      </c>
      <c r="D18" s="10" t="s">
        <v>131</v>
      </c>
    </row>
    <row r="19" spans="1:4" ht="20.100000000000001" customHeight="1" x14ac:dyDescent="0.25">
      <c r="A19" s="2"/>
      <c r="C19" s="10" t="s">
        <v>67</v>
      </c>
      <c r="D19" s="10" t="s">
        <v>131</v>
      </c>
    </row>
    <row r="20" spans="1:4" ht="20.100000000000001" customHeight="1" x14ac:dyDescent="0.25">
      <c r="A20" s="2"/>
      <c r="C20" s="10" t="s">
        <v>68</v>
      </c>
      <c r="D20" s="10" t="s">
        <v>131</v>
      </c>
    </row>
    <row r="21" spans="1:4" ht="20.100000000000001" customHeight="1" x14ac:dyDescent="0.25">
      <c r="A21" s="2"/>
      <c r="C21" s="10" t="s">
        <v>69</v>
      </c>
      <c r="D21" s="10" t="s">
        <v>131</v>
      </c>
    </row>
    <row r="22" spans="1:4" ht="20.100000000000001" customHeight="1" x14ac:dyDescent="0.25">
      <c r="A22" s="2"/>
      <c r="C22" s="10" t="s">
        <v>70</v>
      </c>
      <c r="D22" s="10" t="s">
        <v>131</v>
      </c>
    </row>
    <row r="23" spans="1:4" ht="20.100000000000001" customHeight="1" x14ac:dyDescent="0.25">
      <c r="A23" s="2"/>
      <c r="C23" s="10" t="s">
        <v>71</v>
      </c>
      <c r="D23" s="10" t="s">
        <v>131</v>
      </c>
    </row>
    <row r="24" spans="1:4" ht="20.100000000000001" customHeight="1" x14ac:dyDescent="0.25">
      <c r="A24" s="2"/>
      <c r="C24" s="10" t="s">
        <v>72</v>
      </c>
      <c r="D24" s="10" t="s">
        <v>131</v>
      </c>
    </row>
    <row r="25" spans="1:4" ht="20.100000000000001" customHeight="1" x14ac:dyDescent="0.25">
      <c r="A25" s="2"/>
      <c r="C25" s="10" t="s">
        <v>73</v>
      </c>
      <c r="D25" s="10" t="s">
        <v>131</v>
      </c>
    </row>
    <row r="26" spans="1:4" ht="20.100000000000001" customHeight="1" x14ac:dyDescent="0.25">
      <c r="A26" s="2"/>
      <c r="D26" s="10"/>
    </row>
    <row r="27" spans="1:4" ht="20.100000000000001" customHeight="1" x14ac:dyDescent="0.25">
      <c r="A27" s="2"/>
      <c r="C27" s="10" t="s">
        <v>74</v>
      </c>
      <c r="D27" s="10" t="s">
        <v>131</v>
      </c>
    </row>
    <row r="28" spans="1:4" ht="20.100000000000001" customHeight="1" x14ac:dyDescent="0.25">
      <c r="A28" s="2"/>
      <c r="C28" s="10" t="s">
        <v>75</v>
      </c>
      <c r="D28" s="10" t="s">
        <v>131</v>
      </c>
    </row>
    <row r="29" spans="1:4" ht="20.100000000000001" customHeight="1" x14ac:dyDescent="0.25">
      <c r="A29" s="2"/>
      <c r="C29" s="10" t="s">
        <v>76</v>
      </c>
      <c r="D29" s="10" t="s">
        <v>131</v>
      </c>
    </row>
    <row r="30" spans="1:4" ht="20.100000000000001" customHeight="1" x14ac:dyDescent="0.25">
      <c r="A30" s="2"/>
      <c r="C30" s="10" t="s">
        <v>77</v>
      </c>
      <c r="D30" s="10" t="s">
        <v>131</v>
      </c>
    </row>
    <row r="31" spans="1:4" ht="20.100000000000001" customHeight="1" x14ac:dyDescent="0.25">
      <c r="A31" s="2"/>
      <c r="C31" s="10" t="s">
        <v>78</v>
      </c>
      <c r="D31" s="10" t="s">
        <v>131</v>
      </c>
    </row>
    <row r="32" spans="1:4" ht="20.100000000000001" customHeight="1" x14ac:dyDescent="0.25">
      <c r="A32" s="2"/>
      <c r="D32" s="10"/>
    </row>
    <row r="33" spans="1:4" ht="20.100000000000001" customHeight="1" x14ac:dyDescent="0.25">
      <c r="A33" s="2"/>
      <c r="C33" s="10" t="s">
        <v>79</v>
      </c>
      <c r="D33" s="10" t="s">
        <v>131</v>
      </c>
    </row>
    <row r="34" spans="1:4" ht="20.100000000000001" customHeight="1" x14ac:dyDescent="0.25">
      <c r="A34" s="2"/>
      <c r="C34" s="10" t="s">
        <v>80</v>
      </c>
      <c r="D34" s="10" t="s">
        <v>131</v>
      </c>
    </row>
    <row r="35" spans="1:4" ht="20.100000000000001" customHeight="1" x14ac:dyDescent="0.25">
      <c r="A35" s="2"/>
      <c r="C35" s="10" t="s">
        <v>81</v>
      </c>
      <c r="D35" s="10" t="s">
        <v>130</v>
      </c>
    </row>
    <row r="36" spans="1:4" ht="20.100000000000001" customHeight="1" x14ac:dyDescent="0.25">
      <c r="A36" s="2"/>
      <c r="C36" s="10" t="s">
        <v>82</v>
      </c>
      <c r="D36" s="10" t="s">
        <v>131</v>
      </c>
    </row>
    <row r="37" spans="1:4" ht="20.100000000000001" customHeight="1" x14ac:dyDescent="0.25">
      <c r="A37" s="2"/>
      <c r="C37" s="10" t="s">
        <v>83</v>
      </c>
      <c r="D37" s="10" t="s">
        <v>130</v>
      </c>
    </row>
    <row r="38" spans="1:4" ht="20.100000000000001" customHeight="1" x14ac:dyDescent="0.25">
      <c r="A38" s="2"/>
      <c r="C38" s="10" t="s">
        <v>84</v>
      </c>
      <c r="D38" s="10" t="s">
        <v>131</v>
      </c>
    </row>
    <row r="39" spans="1:4" ht="20.100000000000001" customHeight="1" x14ac:dyDescent="0.25">
      <c r="A39" s="2"/>
      <c r="D39" s="10"/>
    </row>
    <row r="40" spans="1:4" ht="20.100000000000001" customHeight="1" x14ac:dyDescent="0.25">
      <c r="A40" s="2"/>
      <c r="C40" s="10" t="s">
        <v>85</v>
      </c>
      <c r="D40" s="10" t="s">
        <v>132</v>
      </c>
    </row>
    <row r="41" spans="1:4" ht="20.100000000000001" customHeight="1" x14ac:dyDescent="0.25">
      <c r="A41" s="2"/>
      <c r="C41" s="10" t="s">
        <v>86</v>
      </c>
      <c r="D41" s="10" t="s">
        <v>132</v>
      </c>
    </row>
    <row r="42" spans="1:4" ht="20.100000000000001" customHeight="1" x14ac:dyDescent="0.25">
      <c r="A42" s="2"/>
      <c r="C42" s="10" t="s">
        <v>87</v>
      </c>
      <c r="D42" s="10" t="s">
        <v>132</v>
      </c>
    </row>
    <row r="43" spans="1:4" ht="20.100000000000001" customHeight="1" x14ac:dyDescent="0.25">
      <c r="A43" s="2"/>
      <c r="C43" s="10" t="s">
        <v>88</v>
      </c>
      <c r="D43" s="10" t="s">
        <v>132</v>
      </c>
    </row>
    <row r="44" spans="1:4" ht="20.100000000000001" customHeight="1" x14ac:dyDescent="0.25">
      <c r="A44" s="2"/>
      <c r="C44" s="10" t="s">
        <v>89</v>
      </c>
      <c r="D44" s="10" t="s">
        <v>132</v>
      </c>
    </row>
    <row r="45" spans="1:4" ht="20.100000000000001" customHeight="1" x14ac:dyDescent="0.25">
      <c r="A45" s="2"/>
      <c r="C45" s="10" t="s">
        <v>90</v>
      </c>
      <c r="D45" s="10" t="s">
        <v>132</v>
      </c>
    </row>
    <row r="46" spans="1:4" ht="20.100000000000001" customHeight="1" x14ac:dyDescent="0.25">
      <c r="A46" s="2"/>
      <c r="C46" s="10" t="s">
        <v>91</v>
      </c>
      <c r="D46" s="10" t="s">
        <v>132</v>
      </c>
    </row>
    <row r="47" spans="1:4" ht="20.100000000000001" customHeight="1" x14ac:dyDescent="0.25">
      <c r="A47" s="2"/>
      <c r="C47" s="10" t="s">
        <v>92</v>
      </c>
      <c r="D47" s="10" t="s">
        <v>132</v>
      </c>
    </row>
    <row r="48" spans="1:4" ht="20.100000000000001" customHeight="1" x14ac:dyDescent="0.25">
      <c r="A48" s="2"/>
      <c r="D48" s="10"/>
    </row>
    <row r="49" spans="1:4" ht="20.100000000000001" customHeight="1" x14ac:dyDescent="0.25">
      <c r="A49" s="2"/>
      <c r="C49" s="10" t="s">
        <v>93</v>
      </c>
      <c r="D49" s="10" t="s">
        <v>130</v>
      </c>
    </row>
    <row r="50" spans="1:4" ht="20.100000000000001" customHeight="1" x14ac:dyDescent="0.25">
      <c r="A50" s="2"/>
      <c r="C50" s="10" t="s">
        <v>94</v>
      </c>
      <c r="D50" s="10" t="s">
        <v>130</v>
      </c>
    </row>
    <row r="51" spans="1:4" ht="20.100000000000001" customHeight="1" x14ac:dyDescent="0.25">
      <c r="A51" s="2"/>
      <c r="C51" s="10" t="s">
        <v>95</v>
      </c>
      <c r="D51" s="10" t="s">
        <v>130</v>
      </c>
    </row>
    <row r="52" spans="1:4" ht="20.100000000000001" customHeight="1" x14ac:dyDescent="0.25">
      <c r="A52" s="2"/>
      <c r="C52" s="10" t="s">
        <v>96</v>
      </c>
      <c r="D52" s="10" t="s">
        <v>130</v>
      </c>
    </row>
    <row r="53" spans="1:4" ht="20.100000000000001" customHeight="1" x14ac:dyDescent="0.25">
      <c r="A53" s="2"/>
      <c r="C53" s="10" t="s">
        <v>97</v>
      </c>
      <c r="D53" s="10" t="s">
        <v>130</v>
      </c>
    </row>
    <row r="54" spans="1:4" ht="20.100000000000001" customHeight="1" x14ac:dyDescent="0.25">
      <c r="A54" s="2"/>
      <c r="C54" s="10" t="s">
        <v>98</v>
      </c>
      <c r="D54" s="10" t="s">
        <v>130</v>
      </c>
    </row>
    <row r="55" spans="1:4" ht="20.100000000000001" customHeight="1" x14ac:dyDescent="0.25">
      <c r="A55" s="2"/>
      <c r="C55" s="10" t="s">
        <v>99</v>
      </c>
      <c r="D55" s="10" t="s">
        <v>130</v>
      </c>
    </row>
    <row r="56" spans="1:4" ht="20.100000000000001" customHeight="1" x14ac:dyDescent="0.25">
      <c r="A56" s="2"/>
      <c r="D56" s="10"/>
    </row>
    <row r="57" spans="1:4" ht="20.100000000000001" customHeight="1" x14ac:dyDescent="0.25">
      <c r="A57" s="2"/>
      <c r="C57" s="10" t="s">
        <v>100</v>
      </c>
      <c r="D57" s="10" t="s">
        <v>133</v>
      </c>
    </row>
    <row r="58" spans="1:4" ht="20.100000000000001" customHeight="1" x14ac:dyDescent="0.25">
      <c r="A58" s="2"/>
      <c r="C58" s="10" t="s">
        <v>101</v>
      </c>
      <c r="D58" s="10" t="s">
        <v>131</v>
      </c>
    </row>
    <row r="59" spans="1:4" ht="20.100000000000001" customHeight="1" x14ac:dyDescent="0.25">
      <c r="A59" s="2"/>
      <c r="D59" s="10"/>
    </row>
    <row r="60" spans="1:4" ht="20.100000000000001" customHeight="1" x14ac:dyDescent="0.25">
      <c r="A60" s="2"/>
      <c r="C60" s="10" t="s">
        <v>102</v>
      </c>
      <c r="D60" s="10" t="s">
        <v>133</v>
      </c>
    </row>
    <row r="61" spans="1:4" ht="20.100000000000001" customHeight="1" x14ac:dyDescent="0.25">
      <c r="A61" s="2"/>
      <c r="C61" s="10" t="s">
        <v>103</v>
      </c>
      <c r="D61" s="10" t="s">
        <v>131</v>
      </c>
    </row>
    <row r="62" spans="1:4" ht="20.100000000000001" customHeight="1" x14ac:dyDescent="0.25">
      <c r="A62" s="2"/>
      <c r="C62" s="10" t="s">
        <v>47</v>
      </c>
      <c r="D62" s="10" t="s">
        <v>131</v>
      </c>
    </row>
    <row r="63" spans="1:4" ht="20.100000000000001" customHeight="1" x14ac:dyDescent="0.25">
      <c r="A63" s="2"/>
      <c r="C63" s="10" t="s">
        <v>47</v>
      </c>
      <c r="D63" s="10" t="s">
        <v>131</v>
      </c>
    </row>
    <row r="64" spans="1:4" ht="20.100000000000001" customHeight="1" x14ac:dyDescent="0.25">
      <c r="A64" s="2"/>
      <c r="C64" s="10" t="s">
        <v>47</v>
      </c>
      <c r="D64" s="10" t="s">
        <v>131</v>
      </c>
    </row>
    <row r="65" spans="1:4" ht="20.100000000000001" customHeight="1" x14ac:dyDescent="0.25">
      <c r="A65" s="2"/>
      <c r="C65" s="10" t="s">
        <v>47</v>
      </c>
      <c r="D65" s="10" t="s">
        <v>131</v>
      </c>
    </row>
    <row r="66" spans="1:4" ht="20.100000000000001" customHeight="1" x14ac:dyDescent="0.25">
      <c r="A66" s="2"/>
      <c r="C66" s="10" t="s">
        <v>47</v>
      </c>
      <c r="D66" s="10" t="s">
        <v>131</v>
      </c>
    </row>
    <row r="67" spans="1:4" ht="20.100000000000001" customHeight="1" x14ac:dyDescent="0.25">
      <c r="A67" s="2"/>
      <c r="C67" s="10" t="s">
        <v>47</v>
      </c>
      <c r="D67" s="10" t="s">
        <v>131</v>
      </c>
    </row>
    <row r="68" spans="1:4" ht="20.100000000000001" customHeight="1" x14ac:dyDescent="0.25">
      <c r="A68" s="2"/>
      <c r="C68" s="10" t="s">
        <v>47</v>
      </c>
      <c r="D68" s="10" t="s">
        <v>131</v>
      </c>
    </row>
    <row r="69" spans="1:4" ht="20.100000000000001" customHeight="1" x14ac:dyDescent="0.25">
      <c r="A69" s="2"/>
      <c r="C69" s="10" t="s">
        <v>47</v>
      </c>
      <c r="D69" s="10" t="s">
        <v>131</v>
      </c>
    </row>
    <row r="70" spans="1:4" ht="20.100000000000001" customHeight="1" x14ac:dyDescent="0.25">
      <c r="A70" s="2"/>
      <c r="C70" s="10" t="s">
        <v>47</v>
      </c>
      <c r="D70" s="10" t="s">
        <v>131</v>
      </c>
    </row>
    <row r="71" spans="1:4" ht="20.100000000000001" customHeight="1" x14ac:dyDescent="0.25">
      <c r="A71" s="2"/>
      <c r="C71" s="10" t="s">
        <v>47</v>
      </c>
      <c r="D71" s="10" t="s">
        <v>131</v>
      </c>
    </row>
    <row r="72" spans="1:4" ht="20.100000000000001" customHeight="1" x14ac:dyDescent="0.25">
      <c r="A72" s="2"/>
      <c r="C72" s="10" t="s">
        <v>47</v>
      </c>
      <c r="D72" s="10" t="s">
        <v>131</v>
      </c>
    </row>
    <row r="73" spans="1:4" ht="20.100000000000001" customHeight="1" x14ac:dyDescent="0.25">
      <c r="A73" s="2"/>
      <c r="C73" s="10" t="s">
        <v>47</v>
      </c>
      <c r="D73" s="10" t="s">
        <v>131</v>
      </c>
    </row>
    <row r="74" spans="1:4" ht="20.100000000000001" customHeight="1" x14ac:dyDescent="0.25">
      <c r="A74" s="2"/>
      <c r="D74" s="10"/>
    </row>
    <row r="75" spans="1:4" ht="20.100000000000001" customHeight="1" x14ac:dyDescent="0.25">
      <c r="A75" s="2"/>
    </row>
    <row r="76" spans="1:4" ht="20.100000000000001" customHeight="1" x14ac:dyDescent="0.25">
      <c r="A76" s="2"/>
    </row>
    <row r="77" spans="1:4" ht="20.100000000000001" customHeight="1" x14ac:dyDescent="0.25">
      <c r="A77" s="2"/>
    </row>
    <row r="78" spans="1:4" ht="20.100000000000001" customHeight="1" x14ac:dyDescent="0.25">
      <c r="A78" s="2"/>
    </row>
    <row r="79" spans="1:4" ht="20.100000000000001" customHeight="1" x14ac:dyDescent="0.25">
      <c r="A79" s="2"/>
    </row>
    <row r="80" spans="1:4" ht="20.100000000000001" customHeight="1" x14ac:dyDescent="0.25">
      <c r="A80" s="2"/>
    </row>
    <row r="81" spans="1:1" ht="20.100000000000001" customHeight="1" x14ac:dyDescent="0.25">
      <c r="A81" s="2"/>
    </row>
    <row r="82" spans="1:1" ht="20.100000000000001" customHeight="1" x14ac:dyDescent="0.25">
      <c r="A82" s="2"/>
    </row>
    <row r="83" spans="1:1" ht="20.100000000000001" customHeight="1" x14ac:dyDescent="0.25">
      <c r="A83" s="2"/>
    </row>
    <row r="84" spans="1:1" ht="20.100000000000001" customHeight="1" x14ac:dyDescent="0.25">
      <c r="A84" s="2"/>
    </row>
    <row r="85" spans="1:1" ht="20.100000000000001" customHeight="1" x14ac:dyDescent="0.25">
      <c r="A85" s="2"/>
    </row>
    <row r="86" spans="1:1" ht="20.100000000000001" customHeight="1" x14ac:dyDescent="0.25">
      <c r="A86" s="2"/>
    </row>
    <row r="87" spans="1:1" ht="20.100000000000001" customHeight="1" x14ac:dyDescent="0.25">
      <c r="A87" s="2"/>
    </row>
    <row r="88" spans="1:1" ht="20.100000000000001" customHeight="1" x14ac:dyDescent="0.25">
      <c r="A88" s="2"/>
    </row>
    <row r="89" spans="1:1" ht="20.100000000000001" customHeight="1" x14ac:dyDescent="0.25">
      <c r="A89" s="2"/>
    </row>
    <row r="90" spans="1:1" ht="20.100000000000001" customHeight="1" x14ac:dyDescent="0.25">
      <c r="A90" s="2"/>
    </row>
    <row r="91" spans="1:1" ht="20.100000000000001" customHeight="1" x14ac:dyDescent="0.25">
      <c r="A91" s="2"/>
    </row>
    <row r="92" spans="1:1" ht="20.100000000000001" customHeight="1" x14ac:dyDescent="0.25">
      <c r="A92" s="2"/>
    </row>
    <row r="93" spans="1:1" ht="20.100000000000001" customHeight="1" x14ac:dyDescent="0.25">
      <c r="A93" s="2"/>
    </row>
    <row r="94" spans="1:1" ht="20.100000000000001" customHeight="1" x14ac:dyDescent="0.25">
      <c r="A94" s="2"/>
    </row>
    <row r="95" spans="1:1" ht="20.100000000000001" customHeight="1" x14ac:dyDescent="0.25">
      <c r="A95" s="2"/>
    </row>
    <row r="96" spans="1:1" ht="20.100000000000001" customHeight="1" x14ac:dyDescent="0.25">
      <c r="A96" s="2"/>
    </row>
    <row r="97" spans="1:1" ht="20.100000000000001" customHeight="1" x14ac:dyDescent="0.25">
      <c r="A97" s="2"/>
    </row>
    <row r="98" spans="1:1" ht="20.100000000000001" customHeight="1" x14ac:dyDescent="0.25">
      <c r="A98" s="2"/>
    </row>
  </sheetData>
  <mergeCells count="1">
    <mergeCell ref="C5:D6"/>
  </mergeCells>
  <pageMargins left="0.70866141732283472" right="0.11811023622047245" top="0.74803149606299213" bottom="0.74803149606299213" header="0.31496062992125984" footer="0.31496062992125984"/>
  <pageSetup paperSize="9" scale="85" orientation="portrait" r:id="rId1"/>
  <headerFooter>
    <oddFooter>&amp;L&amp;8 DIRECTION DES ACHATS ET DES PRESTATIONS LOGISTIQUES
MJB&amp;R&amp;8EDITION : Août 2021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71AFE-0C40-4389-AFB9-6725832D18A1}">
  <sheetPr codeName="Feuil4"/>
  <dimension ref="B2:M14"/>
  <sheetViews>
    <sheetView workbookViewId="0">
      <selection activeCell="M18" sqref="M18"/>
    </sheetView>
  </sheetViews>
  <sheetFormatPr baseColWidth="10" defaultColWidth="11.42578125" defaultRowHeight="12.75" x14ac:dyDescent="0.25"/>
  <cols>
    <col min="1" max="1" width="3.7109375" style="4" customWidth="1"/>
    <col min="2" max="4" width="11.42578125" style="4"/>
    <col min="5" max="5" width="3.7109375" style="4" customWidth="1"/>
    <col min="6" max="6" width="11.42578125" style="4"/>
    <col min="7" max="7" width="3.7109375" style="4" customWidth="1"/>
    <col min="8" max="8" width="13.28515625" style="4" customWidth="1"/>
    <col min="9" max="9" width="10.28515625" style="4" customWidth="1"/>
    <col min="10" max="10" width="3.7109375" style="4" customWidth="1"/>
    <col min="11" max="11" width="13.140625" style="10" customWidth="1"/>
    <col min="12" max="12" width="3.7109375" style="4" customWidth="1"/>
    <col min="13" max="13" width="38.140625" style="10" customWidth="1"/>
    <col min="14" max="16384" width="11.42578125" style="4"/>
  </cols>
  <sheetData>
    <row r="2" spans="2:13" s="6" customFormat="1" x14ac:dyDescent="0.25">
      <c r="B2" s="6" t="s">
        <v>0</v>
      </c>
      <c r="C2" s="6" t="s">
        <v>1</v>
      </c>
      <c r="D2" s="6" t="s">
        <v>2</v>
      </c>
      <c r="F2" s="6" t="s">
        <v>17</v>
      </c>
      <c r="H2" s="6" t="s">
        <v>15</v>
      </c>
      <c r="I2" s="6" t="s">
        <v>16</v>
      </c>
      <c r="K2" s="13" t="s">
        <v>55</v>
      </c>
      <c r="M2" s="13" t="s">
        <v>136</v>
      </c>
    </row>
    <row r="3" spans="2:13" s="6" customFormat="1" x14ac:dyDescent="0.25">
      <c r="B3" s="4">
        <v>1</v>
      </c>
      <c r="C3" s="4" t="s">
        <v>3</v>
      </c>
      <c r="D3" s="4">
        <v>2017</v>
      </c>
      <c r="F3" s="4"/>
      <c r="H3" s="7"/>
      <c r="I3" s="7"/>
      <c r="K3" s="10"/>
      <c r="M3" s="10"/>
    </row>
    <row r="4" spans="2:13" x14ac:dyDescent="0.25">
      <c r="B4" s="4">
        <v>2</v>
      </c>
      <c r="C4" s="4" t="s">
        <v>4</v>
      </c>
      <c r="D4" s="4">
        <v>2018</v>
      </c>
      <c r="F4" s="4" t="s">
        <v>112</v>
      </c>
      <c r="H4" s="4" t="s">
        <v>104</v>
      </c>
      <c r="I4" s="4" t="s">
        <v>108</v>
      </c>
      <c r="K4" s="10" t="s">
        <v>123</v>
      </c>
      <c r="M4" s="10" t="s">
        <v>139</v>
      </c>
    </row>
    <row r="5" spans="2:13" x14ac:dyDescent="0.25">
      <c r="B5" s="4">
        <v>3</v>
      </c>
      <c r="C5" s="4" t="s">
        <v>5</v>
      </c>
      <c r="D5" s="4">
        <v>2019</v>
      </c>
      <c r="F5" s="4" t="s">
        <v>113</v>
      </c>
      <c r="H5" s="4" t="s">
        <v>105</v>
      </c>
      <c r="I5" s="4" t="s">
        <v>109</v>
      </c>
      <c r="K5" s="10" t="s">
        <v>121</v>
      </c>
    </row>
    <row r="6" spans="2:13" x14ac:dyDescent="0.25">
      <c r="B6" s="4">
        <v>4</v>
      </c>
      <c r="C6" s="4" t="s">
        <v>6</v>
      </c>
      <c r="D6" s="4">
        <v>2020</v>
      </c>
      <c r="F6" s="4" t="s">
        <v>114</v>
      </c>
      <c r="H6" s="4" t="s">
        <v>106</v>
      </c>
      <c r="I6" s="4" t="s">
        <v>110</v>
      </c>
      <c r="K6" s="10" t="s">
        <v>124</v>
      </c>
    </row>
    <row r="7" spans="2:13" ht="15" x14ac:dyDescent="0.25">
      <c r="B7" s="4">
        <v>5</v>
      </c>
      <c r="C7" s="4" t="s">
        <v>7</v>
      </c>
      <c r="D7" s="4">
        <v>2021</v>
      </c>
      <c r="F7" s="4" t="s">
        <v>115</v>
      </c>
      <c r="H7" s="4" t="s">
        <v>107</v>
      </c>
      <c r="I7" s="4" t="s">
        <v>111</v>
      </c>
      <c r="M7" s="114"/>
    </row>
    <row r="8" spans="2:13" x14ac:dyDescent="0.25">
      <c r="B8" s="4">
        <v>6</v>
      </c>
      <c r="C8" s="4" t="s">
        <v>8</v>
      </c>
      <c r="D8" s="4">
        <v>2022</v>
      </c>
      <c r="F8" s="4" t="s">
        <v>116</v>
      </c>
    </row>
    <row r="9" spans="2:13" x14ac:dyDescent="0.25">
      <c r="B9" s="4">
        <v>7</v>
      </c>
      <c r="C9" s="4" t="s">
        <v>9</v>
      </c>
      <c r="D9" s="4">
        <v>2023</v>
      </c>
      <c r="F9" s="4" t="s">
        <v>117</v>
      </c>
    </row>
    <row r="10" spans="2:13" x14ac:dyDescent="0.25">
      <c r="B10" s="4">
        <v>8</v>
      </c>
      <c r="C10" s="4" t="s">
        <v>10</v>
      </c>
      <c r="D10" s="4">
        <v>2024</v>
      </c>
      <c r="F10" s="5" t="s">
        <v>118</v>
      </c>
    </row>
    <row r="11" spans="2:13" x14ac:dyDescent="0.25">
      <c r="B11" s="4">
        <v>9</v>
      </c>
      <c r="C11" s="4" t="s">
        <v>11</v>
      </c>
      <c r="D11" s="4">
        <v>2025</v>
      </c>
      <c r="F11" s="4" t="s">
        <v>119</v>
      </c>
    </row>
    <row r="12" spans="2:13" x14ac:dyDescent="0.25">
      <c r="B12" s="4">
        <v>10</v>
      </c>
      <c r="C12" s="4" t="s">
        <v>12</v>
      </c>
      <c r="D12" s="4">
        <v>2026</v>
      </c>
      <c r="F12" s="4" t="s">
        <v>120</v>
      </c>
    </row>
    <row r="13" spans="2:13" x14ac:dyDescent="0.25">
      <c r="B13" s="4">
        <v>11</v>
      </c>
      <c r="C13" s="4" t="s">
        <v>13</v>
      </c>
      <c r="D13" s="4">
        <v>2027</v>
      </c>
    </row>
    <row r="14" spans="2:13" x14ac:dyDescent="0.25">
      <c r="B14" s="4">
        <v>12</v>
      </c>
      <c r="C14" s="4" t="s">
        <v>14</v>
      </c>
      <c r="D14" s="4">
        <v>2028</v>
      </c>
    </row>
  </sheetData>
  <phoneticPr fontId="3" type="noConversion"/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584F8-11B1-4CAB-9AB8-E2BC42AA3363}">
  <sheetPr codeName="Feuil5"/>
  <dimension ref="A1:I13"/>
  <sheetViews>
    <sheetView workbookViewId="0">
      <selection activeCell="J10" sqref="J10"/>
    </sheetView>
  </sheetViews>
  <sheetFormatPr baseColWidth="10" defaultColWidth="11.42578125" defaultRowHeight="20.100000000000001" customHeight="1" x14ac:dyDescent="0.25"/>
  <cols>
    <col min="1" max="1" width="10.7109375" style="4" customWidth="1"/>
    <col min="2" max="2" width="15.42578125" style="4" customWidth="1"/>
    <col min="3" max="3" width="24.7109375" style="4" customWidth="1"/>
    <col min="4" max="6" width="11.42578125" style="4"/>
    <col min="7" max="7" width="20" style="4" hidden="1" customWidth="1"/>
    <col min="8" max="8" width="6.5703125" style="4" hidden="1" customWidth="1"/>
    <col min="9" max="9" width="33.140625" style="4" hidden="1" customWidth="1"/>
    <col min="10" max="16384" width="11.42578125" style="4"/>
  </cols>
  <sheetData>
    <row r="1" spans="1:9" ht="20.100000000000001" customHeight="1" x14ac:dyDescent="0.25">
      <c r="A1" s="8">
        <f>Calendrier!C2</f>
        <v>2021</v>
      </c>
      <c r="B1" s="1">
        <f>DATE(A1,1,1)</f>
        <v>44197</v>
      </c>
      <c r="C1" s="9" t="s">
        <v>18</v>
      </c>
      <c r="G1" s="4" t="s">
        <v>18</v>
      </c>
      <c r="H1" s="4" t="s">
        <v>19</v>
      </c>
      <c r="I1" s="4" t="s">
        <v>20</v>
      </c>
    </row>
    <row r="2" spans="1:9" ht="20.100000000000001" customHeight="1" x14ac:dyDescent="0.25">
      <c r="A2" s="10"/>
      <c r="B2" s="11">
        <f>FLOOR(DAY(MINUTE($A$1/38)/2+56)&amp;"/5/"&amp;$A$1,7)-34</f>
        <v>44290</v>
      </c>
      <c r="C2" s="9" t="s">
        <v>21</v>
      </c>
      <c r="G2" s="4" t="s">
        <v>22</v>
      </c>
      <c r="H2" s="4" t="s">
        <v>19</v>
      </c>
      <c r="I2" s="4" t="s">
        <v>23</v>
      </c>
    </row>
    <row r="3" spans="1:9" ht="20.100000000000001" customHeight="1" x14ac:dyDescent="0.25">
      <c r="A3" s="10"/>
      <c r="B3" s="1">
        <f>B2+1</f>
        <v>44291</v>
      </c>
      <c r="C3" s="9" t="s">
        <v>24</v>
      </c>
      <c r="G3" s="4" t="s">
        <v>24</v>
      </c>
      <c r="H3" s="4" t="s">
        <v>19</v>
      </c>
      <c r="I3" s="4" t="s">
        <v>25</v>
      </c>
    </row>
    <row r="4" spans="1:9" ht="20.100000000000001" customHeight="1" x14ac:dyDescent="0.25">
      <c r="A4" s="10"/>
      <c r="B4" s="1">
        <f>DATE($A$1,5,1)</f>
        <v>44317</v>
      </c>
      <c r="C4" s="9" t="s">
        <v>26</v>
      </c>
      <c r="G4" s="4" t="s">
        <v>26</v>
      </c>
      <c r="H4" s="4" t="s">
        <v>19</v>
      </c>
      <c r="I4" s="4" t="s">
        <v>27</v>
      </c>
    </row>
    <row r="5" spans="1:9" ht="20.100000000000001" customHeight="1" x14ac:dyDescent="0.25">
      <c r="A5" s="10"/>
      <c r="B5" s="1">
        <f>DATE($A$1,5,8)</f>
        <v>44324</v>
      </c>
      <c r="C5" s="9" t="s">
        <v>28</v>
      </c>
      <c r="G5" s="4" t="s">
        <v>28</v>
      </c>
      <c r="H5" s="4" t="s">
        <v>19</v>
      </c>
      <c r="I5" s="4" t="s">
        <v>29</v>
      </c>
    </row>
    <row r="6" spans="1:9" ht="20.100000000000001" customHeight="1" x14ac:dyDescent="0.25">
      <c r="A6" s="10"/>
      <c r="B6" s="1">
        <f>B2+39</f>
        <v>44329</v>
      </c>
      <c r="C6" s="9" t="s">
        <v>30</v>
      </c>
      <c r="G6" s="10" t="s">
        <v>30</v>
      </c>
      <c r="H6" s="4" t="s">
        <v>19</v>
      </c>
      <c r="I6" s="4" t="s">
        <v>31</v>
      </c>
    </row>
    <row r="7" spans="1:9" ht="20.100000000000001" customHeight="1" x14ac:dyDescent="0.25">
      <c r="A7" s="10"/>
      <c r="B7" s="1">
        <f>B2+49</f>
        <v>44339</v>
      </c>
      <c r="C7" s="9" t="s">
        <v>32</v>
      </c>
      <c r="G7" s="10" t="s">
        <v>32</v>
      </c>
      <c r="H7" s="4" t="s">
        <v>19</v>
      </c>
      <c r="I7" s="4" t="s">
        <v>33</v>
      </c>
    </row>
    <row r="8" spans="1:9" ht="20.100000000000001" customHeight="1" x14ac:dyDescent="0.25">
      <c r="A8" s="10"/>
      <c r="B8" s="1">
        <f>B2+50</f>
        <v>44340</v>
      </c>
      <c r="C8" s="9" t="s">
        <v>34</v>
      </c>
      <c r="G8" s="10" t="s">
        <v>34</v>
      </c>
      <c r="H8" s="4" t="s">
        <v>19</v>
      </c>
      <c r="I8" s="4" t="s">
        <v>35</v>
      </c>
    </row>
    <row r="9" spans="1:9" ht="20.100000000000001" customHeight="1" x14ac:dyDescent="0.25">
      <c r="A9" s="10"/>
      <c r="B9" s="1">
        <f>DATE($A$1,7,14)</f>
        <v>44391</v>
      </c>
      <c r="C9" s="9" t="s">
        <v>36</v>
      </c>
      <c r="G9" s="10" t="s">
        <v>36</v>
      </c>
      <c r="H9" s="4" t="s">
        <v>19</v>
      </c>
      <c r="I9" s="4" t="s">
        <v>37</v>
      </c>
    </row>
    <row r="10" spans="1:9" ht="20.100000000000001" customHeight="1" x14ac:dyDescent="0.25">
      <c r="A10" s="10"/>
      <c r="B10" s="1">
        <f>DATE($A$1,8,15)</f>
        <v>44423</v>
      </c>
      <c r="C10" s="9" t="s">
        <v>38</v>
      </c>
      <c r="G10" s="10" t="s">
        <v>38</v>
      </c>
      <c r="H10" s="4" t="s">
        <v>19</v>
      </c>
      <c r="I10" s="4" t="s">
        <v>39</v>
      </c>
    </row>
    <row r="11" spans="1:9" ht="20.100000000000001" customHeight="1" x14ac:dyDescent="0.25">
      <c r="A11" s="10"/>
      <c r="B11" s="1">
        <f>DATE($A$1,11,1)</f>
        <v>44501</v>
      </c>
      <c r="C11" s="9" t="s">
        <v>40</v>
      </c>
      <c r="G11" s="10" t="s">
        <v>40</v>
      </c>
      <c r="H11" s="4" t="s">
        <v>19</v>
      </c>
      <c r="I11" s="4" t="s">
        <v>41</v>
      </c>
    </row>
    <row r="12" spans="1:9" ht="20.100000000000001" customHeight="1" x14ac:dyDescent="0.25">
      <c r="A12" s="10"/>
      <c r="B12" s="1">
        <f>DATE($A$1,11,11)</f>
        <v>44511</v>
      </c>
      <c r="C12" s="9" t="s">
        <v>42</v>
      </c>
      <c r="G12" s="10" t="s">
        <v>42</v>
      </c>
      <c r="H12" s="4" t="s">
        <v>19</v>
      </c>
      <c r="I12" s="4" t="s">
        <v>43</v>
      </c>
    </row>
    <row r="13" spans="1:9" ht="20.100000000000001" customHeight="1" x14ac:dyDescent="0.25">
      <c r="A13" s="10"/>
      <c r="B13" s="1">
        <f>DATE($A$1,12,25)</f>
        <v>44555</v>
      </c>
      <c r="C13" s="9" t="s">
        <v>44</v>
      </c>
      <c r="G13" s="10" t="s">
        <v>44</v>
      </c>
      <c r="H13" s="4" t="s">
        <v>19</v>
      </c>
      <c r="I13" s="4" t="s">
        <v>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Calendrier</vt:lpstr>
      <vt:lpstr>RDV</vt:lpstr>
      <vt:lpstr>Liste Services</vt:lpstr>
      <vt:lpstr>Sources</vt:lpstr>
      <vt:lpstr>JoursFériés</vt:lpstr>
      <vt:lpstr>BdDate</vt:lpstr>
      <vt:lpstr>Calendrier!Impression_des_titres</vt:lpstr>
      <vt:lpstr>'Liste Services'!Impression_des_titres</vt:lpstr>
      <vt:lpstr>RDV!Impression_des_titres</vt:lpstr>
      <vt:lpstr>JF</vt:lpstr>
      <vt:lpstr>seldate</vt:lpstr>
      <vt:lpstr>Calendrier!Zone_d_impression</vt:lpstr>
      <vt:lpstr>'Liste Services'!Zone_d_impression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Julia BOURDARIAS</dc:creator>
  <cp:lastModifiedBy>Marie Julia BOURDARIAS</cp:lastModifiedBy>
  <cp:lastPrinted>2021-08-30T17:18:09Z</cp:lastPrinted>
  <dcterms:created xsi:type="dcterms:W3CDTF">2021-08-18T16:58:03Z</dcterms:created>
  <dcterms:modified xsi:type="dcterms:W3CDTF">2021-08-30T18:16:59Z</dcterms:modified>
</cp:coreProperties>
</file>