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C:\Users\coque\Desktop\"/>
    </mc:Choice>
  </mc:AlternateContent>
  <xr:revisionPtr revIDLastSave="0" documentId="8_{730269E1-2B9F-4C65-947D-171C8C82CE96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Commande" sheetId="2" r:id="rId1"/>
    <sheet name="planning" sheetId="3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3" l="1"/>
  <c r="B8" i="3"/>
  <c r="C5" i="3"/>
  <c r="C6" i="3"/>
  <c r="C7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4" i="3"/>
  <c r="B16" i="3"/>
  <c r="B14" i="3"/>
  <c r="B9" i="3"/>
  <c r="B6" i="3"/>
  <c r="B5" i="3"/>
  <c r="B4" i="3"/>
  <c r="E8" i="2"/>
  <c r="E9" i="2" s="1"/>
  <c r="E10" i="2" s="1"/>
  <c r="E11" i="2"/>
  <c r="E12" i="2" s="1"/>
  <c r="E13" i="2"/>
  <c r="E14" i="2"/>
  <c r="E15" i="2" s="1"/>
  <c r="E5" i="2"/>
  <c r="E6" i="2" s="1"/>
  <c r="E7" i="2" s="1"/>
  <c r="H3" i="3"/>
  <c r="J3" i="3"/>
  <c r="L3" i="3" s="1"/>
  <c r="N3" i="3" s="1"/>
  <c r="F3" i="3"/>
  <c r="D3" i="3"/>
  <c r="B3" i="3"/>
  <c r="B10" i="3" l="1"/>
  <c r="B18" i="3"/>
  <c r="B11" i="3"/>
  <c r="B19" i="3"/>
  <c r="B12" i="3"/>
  <c r="B20" i="3"/>
  <c r="B13" i="3"/>
  <c r="B21" i="3"/>
  <c r="B22" i="3"/>
  <c r="B7" i="3"/>
  <c r="B15" i="3"/>
  <c r="B23" i="3"/>
  <c r="B24" i="3"/>
  <c r="B17" i="3"/>
</calcChain>
</file>

<file path=xl/sharedStrings.xml><?xml version="1.0" encoding="utf-8"?>
<sst xmlns="http://schemas.openxmlformats.org/spreadsheetml/2006/main" count="23" uniqueCount="23">
  <si>
    <t>Fournisseur</t>
  </si>
  <si>
    <t>n°commande</t>
  </si>
  <si>
    <t>date de réception</t>
  </si>
  <si>
    <t>EXCEL</t>
  </si>
  <si>
    <t>WORD</t>
  </si>
  <si>
    <t>POWER</t>
  </si>
  <si>
    <t>POINT</t>
  </si>
  <si>
    <t>OFFICE</t>
  </si>
  <si>
    <t>SHEET</t>
  </si>
  <si>
    <t>DOCS</t>
  </si>
  <si>
    <t>GOOGLE</t>
  </si>
  <si>
    <t>FORUM</t>
  </si>
  <si>
    <t>VBA</t>
  </si>
  <si>
    <t>AIDE</t>
  </si>
  <si>
    <t>TUTO</t>
  </si>
  <si>
    <t>Lundi</t>
  </si>
  <si>
    <t>Mardi</t>
  </si>
  <si>
    <t>Mercredi</t>
  </si>
  <si>
    <t>Jeudi</t>
  </si>
  <si>
    <t>Vendredi</t>
  </si>
  <si>
    <t>Samedi</t>
  </si>
  <si>
    <t xml:space="preserve">Dimanche </t>
  </si>
  <si>
    <t xml:space="preserve">Semaine du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</si>
</sst>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9" xfId="0" applyBorder="1"/>
    <xf numFmtId="0" fontId="0" fillId="0" borderId="10" xfId="0" applyBorder="1"/>
    <xf numFmtId="14" fontId="0" fillId="0" borderId="11" xfId="0" applyNumberFormat="1" applyBorder="1" applyAlignment="1">
      <alignment horizontal="center"/>
    </xf>
    <xf numFmtId="14" fontId="0" fillId="0" borderId="11" xfId="0" applyNumberFormat="1" applyBorder="1"/>
    <xf numFmtId="14" fontId="0" fillId="0" borderId="0" xfId="0" applyNumberFormat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14" fontId="0" fillId="0" borderId="6" xfId="0" applyNumberFormat="1" applyBorder="1" applyAlignment="1">
      <alignment horizontal="center"/>
    </xf>
    <xf numFmtId="14" fontId="0" fillId="0" borderId="8" xfId="0" applyNumberFormat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7CAE2D-0787-428F-8EE7-C3A95E7E4276}">
  <dimension ref="B3:E15"/>
  <sheetViews>
    <sheetView tabSelected="1" workbookViewId="0">
      <selection activeCell="I6" sqref="I6"/>
    </sheetView>
  </sheetViews>
  <sheetFormatPr baseColWidth="10" defaultRowHeight="15" x14ac:dyDescent="0.25"/>
  <cols>
    <col min="2" max="2" width="20.42578125" customWidth="1"/>
    <col min="3" max="3" width="16.85546875" customWidth="1"/>
    <col min="4" max="4" width="18.5703125" style="13" customWidth="1"/>
  </cols>
  <sheetData>
    <row r="3" spans="2:5" x14ac:dyDescent="0.25">
      <c r="B3" s="8" t="s">
        <v>1</v>
      </c>
      <c r="C3" s="7" t="s">
        <v>0</v>
      </c>
      <c r="D3" s="11" t="s">
        <v>2</v>
      </c>
    </row>
    <row r="4" spans="2:5" x14ac:dyDescent="0.25">
      <c r="B4" s="10">
        <v>2518</v>
      </c>
      <c r="C4" s="9" t="s">
        <v>3</v>
      </c>
      <c r="D4" s="12">
        <v>44431</v>
      </c>
      <c r="E4">
        <v>0</v>
      </c>
    </row>
    <row r="5" spans="2:5" x14ac:dyDescent="0.25">
      <c r="B5" s="10">
        <v>1836</v>
      </c>
      <c r="C5" s="9" t="s">
        <v>4</v>
      </c>
      <c r="D5" s="12">
        <v>44431</v>
      </c>
      <c r="E5">
        <f>IF(D5=D4,1+E4,0)</f>
        <v>1</v>
      </c>
    </row>
    <row r="6" spans="2:5" x14ac:dyDescent="0.25">
      <c r="B6" s="10">
        <v>5230</v>
      </c>
      <c r="C6" s="9" t="s">
        <v>5</v>
      </c>
      <c r="D6" s="12">
        <v>44431</v>
      </c>
      <c r="E6">
        <f t="shared" ref="E6:E15" si="0">IF(D6=D5,1+E5,0)</f>
        <v>2</v>
      </c>
    </row>
    <row r="7" spans="2:5" x14ac:dyDescent="0.25">
      <c r="B7" s="10">
        <v>4892</v>
      </c>
      <c r="C7" s="9" t="s">
        <v>6</v>
      </c>
      <c r="D7" s="12">
        <v>44431</v>
      </c>
      <c r="E7">
        <f t="shared" si="0"/>
        <v>3</v>
      </c>
    </row>
    <row r="8" spans="2:5" x14ac:dyDescent="0.25">
      <c r="B8" s="10">
        <v>1315</v>
      </c>
      <c r="C8" s="9" t="s">
        <v>7</v>
      </c>
      <c r="D8" s="12">
        <v>44432</v>
      </c>
      <c r="E8">
        <f t="shared" si="0"/>
        <v>0</v>
      </c>
    </row>
    <row r="9" spans="2:5" x14ac:dyDescent="0.25">
      <c r="B9" s="10">
        <v>8951</v>
      </c>
      <c r="C9" s="9" t="s">
        <v>8</v>
      </c>
      <c r="D9" s="12">
        <v>44432</v>
      </c>
      <c r="E9">
        <f t="shared" si="0"/>
        <v>1</v>
      </c>
    </row>
    <row r="10" spans="2:5" x14ac:dyDescent="0.25">
      <c r="B10" s="10">
        <v>5156</v>
      </c>
      <c r="C10" s="9" t="s">
        <v>9</v>
      </c>
      <c r="D10" s="12">
        <v>44432</v>
      </c>
      <c r="E10">
        <f t="shared" si="0"/>
        <v>2</v>
      </c>
    </row>
    <row r="11" spans="2:5" x14ac:dyDescent="0.25">
      <c r="B11" s="10">
        <v>1668</v>
      </c>
      <c r="C11" s="9" t="s">
        <v>10</v>
      </c>
      <c r="D11" s="12">
        <v>44433</v>
      </c>
      <c r="E11">
        <f t="shared" si="0"/>
        <v>0</v>
      </c>
    </row>
    <row r="12" spans="2:5" x14ac:dyDescent="0.25">
      <c r="B12" s="10">
        <v>7863</v>
      </c>
      <c r="C12" s="9" t="s">
        <v>11</v>
      </c>
      <c r="D12" s="12">
        <v>44433</v>
      </c>
      <c r="E12">
        <f t="shared" si="0"/>
        <v>1</v>
      </c>
    </row>
    <row r="13" spans="2:5" x14ac:dyDescent="0.25">
      <c r="B13" s="10">
        <v>8749</v>
      </c>
      <c r="C13" s="9" t="s">
        <v>12</v>
      </c>
      <c r="D13" s="12">
        <v>44434</v>
      </c>
      <c r="E13">
        <f t="shared" si="0"/>
        <v>0</v>
      </c>
    </row>
    <row r="14" spans="2:5" x14ac:dyDescent="0.25">
      <c r="B14" s="10">
        <v>9943</v>
      </c>
      <c r="C14" s="9" t="s">
        <v>13</v>
      </c>
      <c r="D14" s="12">
        <v>44435</v>
      </c>
      <c r="E14">
        <f t="shared" si="0"/>
        <v>0</v>
      </c>
    </row>
    <row r="15" spans="2:5" x14ac:dyDescent="0.25">
      <c r="B15" s="10">
        <v>65465</v>
      </c>
      <c r="C15" s="9" t="s">
        <v>14</v>
      </c>
      <c r="D15" s="12">
        <v>44435</v>
      </c>
      <c r="E15">
        <f t="shared" si="0"/>
        <v>1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8FAFFE-F717-4E28-BFA8-677814914766}">
  <dimension ref="B2:R24"/>
  <sheetViews>
    <sheetView workbookViewId="0">
      <selection activeCell="E11" sqref="E11"/>
    </sheetView>
  </sheetViews>
  <sheetFormatPr baseColWidth="10" defaultRowHeight="15" x14ac:dyDescent="0.25"/>
  <cols>
    <col min="5" max="5" width="14" customWidth="1"/>
    <col min="17" max="17" width="13.42578125" customWidth="1"/>
  </cols>
  <sheetData>
    <row r="2" spans="2:18" x14ac:dyDescent="0.25">
      <c r="B2" s="18" t="s">
        <v>15</v>
      </c>
      <c r="C2" s="15"/>
      <c r="D2" s="18" t="s">
        <v>16</v>
      </c>
      <c r="E2" s="15"/>
      <c r="F2" s="18" t="s">
        <v>17</v>
      </c>
      <c r="G2" s="15"/>
      <c r="H2" s="18" t="s">
        <v>18</v>
      </c>
      <c r="I2" s="15"/>
      <c r="J2" s="18" t="s">
        <v>19</v>
      </c>
      <c r="K2" s="15"/>
      <c r="L2" s="18" t="s">
        <v>20</v>
      </c>
      <c r="M2" s="15"/>
      <c r="N2" s="14" t="s">
        <v>21</v>
      </c>
      <c r="O2" s="15"/>
    </row>
    <row r="3" spans="2:18" x14ac:dyDescent="0.25">
      <c r="B3" s="16">
        <f>R5</f>
        <v>44431</v>
      </c>
      <c r="C3" s="17"/>
      <c r="D3" s="16">
        <f>B3+1</f>
        <v>44432</v>
      </c>
      <c r="E3" s="17"/>
      <c r="F3" s="16">
        <f>D3+1</f>
        <v>44433</v>
      </c>
      <c r="G3" s="17"/>
      <c r="H3" s="16">
        <f t="shared" ref="H3" si="0">F3+1</f>
        <v>44434</v>
      </c>
      <c r="I3" s="17"/>
      <c r="J3" s="16">
        <f t="shared" ref="J3" si="1">H3+1</f>
        <v>44435</v>
      </c>
      <c r="K3" s="17"/>
      <c r="L3" s="16">
        <f t="shared" ref="L3" si="2">J3+1</f>
        <v>44436</v>
      </c>
      <c r="M3" s="17"/>
      <c r="N3" s="16">
        <f t="shared" ref="N3" si="3">L3+1</f>
        <v>44437</v>
      </c>
      <c r="O3" s="17"/>
    </row>
    <row r="4" spans="2:18" x14ac:dyDescent="0.25">
      <c r="B4" s="2">
        <f>SUMIFS(Commande!B:B,Commande!D:D,planning!B$3,Commande!E:E,0)</f>
        <v>2518</v>
      </c>
      <c r="C4" s="3" t="str">
        <f>VLOOKUP(planning!B4,Commande!$B$1:$D$363,2,FALSE)</f>
        <v>EXCEL</v>
      </c>
      <c r="D4" s="2"/>
      <c r="E4" s="3"/>
      <c r="F4" s="2"/>
      <c r="G4" s="3"/>
      <c r="H4" s="2"/>
      <c r="I4" s="3"/>
      <c r="J4" s="2"/>
      <c r="K4" s="3"/>
      <c r="L4" s="2"/>
      <c r="M4" s="3"/>
      <c r="N4" s="1"/>
      <c r="O4" s="3"/>
    </row>
    <row r="5" spans="2:18" x14ac:dyDescent="0.25">
      <c r="B5" s="2">
        <f>SUMIFS(Commande!B:B,Commande!D:D,planning!B$3,Commande!E:E,1)</f>
        <v>1836</v>
      </c>
      <c r="C5" s="3" t="str">
        <f>VLOOKUP(planning!B5,Commande!$B$1:$D$363,2,FALSE)</f>
        <v>WORD</v>
      </c>
      <c r="D5" s="2"/>
      <c r="E5" s="3"/>
      <c r="F5" s="2"/>
      <c r="G5" s="3"/>
      <c r="H5" s="2"/>
      <c r="I5" s="3"/>
      <c r="J5" s="2"/>
      <c r="K5" s="3"/>
      <c r="L5" s="2"/>
      <c r="M5" s="3"/>
      <c r="N5" s="1"/>
      <c r="O5" s="3"/>
      <c r="Q5" t="s">
        <v>22</v>
      </c>
      <c r="R5" s="13">
        <v>44431</v>
      </c>
    </row>
    <row r="6" spans="2:18" x14ac:dyDescent="0.25">
      <c r="B6" s="2">
        <f>SUMIFS(Commande!B:B,Commande!D:D,planning!B$3,Commande!E:E,2)</f>
        <v>5230</v>
      </c>
      <c r="C6" s="3" t="str">
        <f>VLOOKUP(planning!B6,Commande!$B$1:$D$363,2,FALSE)</f>
        <v>POWER</v>
      </c>
      <c r="D6" s="2"/>
      <c r="E6" s="3"/>
      <c r="F6" s="2"/>
      <c r="G6" s="3"/>
      <c r="H6" s="2"/>
      <c r="I6" s="3"/>
      <c r="J6" s="2"/>
      <c r="K6" s="3"/>
      <c r="L6" s="2"/>
      <c r="M6" s="3"/>
      <c r="N6" s="1"/>
      <c r="O6" s="3"/>
    </row>
    <row r="7" spans="2:18" x14ac:dyDescent="0.25">
      <c r="B7" s="2">
        <f>SUMIFS(Commande!B:B,Commande!D:D,planning!B$3,Commande!E:E,3)</f>
        <v>4892</v>
      </c>
      <c r="C7" s="3" t="str">
        <f>VLOOKUP(planning!B7,Commande!$B$1:$D$363,2,FALSE)</f>
        <v>POINT</v>
      </c>
      <c r="D7" s="2"/>
      <c r="E7" s="3"/>
      <c r="F7" s="2"/>
      <c r="G7" s="3"/>
      <c r="H7" s="2"/>
      <c r="I7" s="3"/>
      <c r="J7" s="2"/>
      <c r="K7" s="3"/>
      <c r="L7" s="2"/>
      <c r="M7" s="3"/>
      <c r="N7" s="1"/>
      <c r="O7" s="3"/>
    </row>
    <row r="8" spans="2:18" x14ac:dyDescent="0.25">
      <c r="B8" s="2">
        <f>SUMIFS(Commande!B:B,Commande!D:D,planning!B$3,Commande!E:E,4)</f>
        <v>0</v>
      </c>
      <c r="C8" s="3" t="e">
        <f>VLOOKUP(planning!B8,Commande!$B$1:$D$363,2,FALSE)</f>
        <v>#N/A</v>
      </c>
      <c r="D8" s="2"/>
      <c r="E8" s="3"/>
      <c r="F8" s="2"/>
      <c r="G8" s="3"/>
      <c r="H8" s="2"/>
      <c r="I8" s="3"/>
      <c r="J8" s="2"/>
      <c r="K8" s="3"/>
      <c r="L8" s="2"/>
      <c r="M8" s="3"/>
      <c r="N8" s="1"/>
      <c r="O8" s="3"/>
    </row>
    <row r="9" spans="2:18" x14ac:dyDescent="0.25">
      <c r="B9" s="2">
        <f>SUMIFS(Commande!B:B,Commande!D:D,planning!B$3,Commande!E:E,5)</f>
        <v>0</v>
      </c>
      <c r="C9" s="3" t="e">
        <f>VLOOKUP(planning!B9,Commande!$B$1:$D$363,2,FALSE)</f>
        <v>#N/A</v>
      </c>
      <c r="D9" s="2"/>
      <c r="E9" s="3"/>
      <c r="F9" s="2"/>
      <c r="G9" s="3"/>
      <c r="H9" s="2"/>
      <c r="I9" s="3"/>
      <c r="J9" s="2"/>
      <c r="K9" s="3"/>
      <c r="L9" s="2"/>
      <c r="M9" s="3"/>
      <c r="N9" s="1"/>
      <c r="O9" s="3"/>
    </row>
    <row r="10" spans="2:18" x14ac:dyDescent="0.25">
      <c r="B10" s="2">
        <f>SUMIFS(Commande!B:B,Commande!D:D,planning!B$3,Commande!E:E,6)</f>
        <v>0</v>
      </c>
      <c r="C10" s="3" t="e">
        <f>VLOOKUP(planning!B10,Commande!$B$1:$D$363,2,FALSE)</f>
        <v>#N/A</v>
      </c>
      <c r="D10" s="2"/>
      <c r="E10" s="3"/>
      <c r="F10" s="2"/>
      <c r="G10" s="3"/>
      <c r="H10" s="2"/>
      <c r="I10" s="3"/>
      <c r="J10" s="2"/>
      <c r="K10" s="3"/>
      <c r="L10" s="2"/>
      <c r="M10" s="3"/>
      <c r="N10" s="1"/>
      <c r="O10" s="3"/>
    </row>
    <row r="11" spans="2:18" x14ac:dyDescent="0.25">
      <c r="B11" s="2">
        <f>SUMIFS(Commande!B:B,Commande!D:D,planning!B$3,Commande!E:E,7)</f>
        <v>0</v>
      </c>
      <c r="C11" s="3" t="e">
        <f>VLOOKUP(planning!B11,Commande!$B$1:$D$363,2,FALSE)</f>
        <v>#N/A</v>
      </c>
      <c r="D11" s="2"/>
      <c r="E11" s="3"/>
      <c r="F11" s="2"/>
      <c r="G11" s="3"/>
      <c r="H11" s="2"/>
      <c r="I11" s="3"/>
      <c r="J11" s="2"/>
      <c r="K11" s="3"/>
      <c r="L11" s="2"/>
      <c r="M11" s="3"/>
      <c r="N11" s="1"/>
      <c r="O11" s="3"/>
    </row>
    <row r="12" spans="2:18" x14ac:dyDescent="0.25">
      <c r="B12" s="2">
        <f>SUMIFS(Commande!B:B,Commande!D:D,planning!B$3,Commande!E:E,8)</f>
        <v>0</v>
      </c>
      <c r="C12" s="3" t="e">
        <f>VLOOKUP(planning!B12,Commande!$B$1:$D$363,2,FALSE)</f>
        <v>#N/A</v>
      </c>
      <c r="D12" s="2"/>
      <c r="E12" s="3"/>
      <c r="F12" s="2"/>
      <c r="G12" s="3"/>
      <c r="H12" s="2"/>
      <c r="I12" s="3"/>
      <c r="J12" s="2"/>
      <c r="K12" s="3"/>
      <c r="L12" s="2"/>
      <c r="M12" s="3"/>
      <c r="N12" s="1"/>
      <c r="O12" s="3"/>
    </row>
    <row r="13" spans="2:18" x14ac:dyDescent="0.25">
      <c r="B13" s="2">
        <f>SUMIFS(Commande!B:B,Commande!D:D,planning!B$3,Commande!E:E,9)</f>
        <v>0</v>
      </c>
      <c r="C13" s="3" t="e">
        <f>VLOOKUP(planning!B13,Commande!$B$1:$D$363,2,FALSE)</f>
        <v>#N/A</v>
      </c>
      <c r="D13" s="2"/>
      <c r="E13" s="3"/>
      <c r="F13" s="2"/>
      <c r="G13" s="3"/>
      <c r="H13" s="2"/>
      <c r="I13" s="3"/>
      <c r="J13" s="2"/>
      <c r="K13" s="3"/>
      <c r="L13" s="2"/>
      <c r="M13" s="3"/>
      <c r="N13" s="1"/>
      <c r="O13" s="3"/>
    </row>
    <row r="14" spans="2:18" x14ac:dyDescent="0.25">
      <c r="B14" s="2">
        <f>SUMIFS(Commande!B:B,Commande!D:D,planning!B$3,Commande!E:E,10)</f>
        <v>0</v>
      </c>
      <c r="C14" s="3" t="e">
        <f>VLOOKUP(planning!B14,Commande!$B$1:$D$363,2,FALSE)</f>
        <v>#N/A</v>
      </c>
      <c r="D14" s="2"/>
      <c r="E14" s="3"/>
      <c r="F14" s="2"/>
      <c r="G14" s="3"/>
      <c r="H14" s="2"/>
      <c r="I14" s="3"/>
      <c r="J14" s="2"/>
      <c r="K14" s="3"/>
      <c r="L14" s="2"/>
      <c r="M14" s="3"/>
      <c r="N14" s="1"/>
      <c r="O14" s="3"/>
    </row>
    <row r="15" spans="2:18" x14ac:dyDescent="0.25">
      <c r="B15" s="2">
        <f>SUMIFS(Commande!B:B,Commande!D:D,planning!B$3,Commande!E:E,11)</f>
        <v>0</v>
      </c>
      <c r="C15" s="3" t="e">
        <f>VLOOKUP(planning!B15,Commande!$B$1:$D$363,2,FALSE)</f>
        <v>#N/A</v>
      </c>
      <c r="D15" s="2"/>
      <c r="E15" s="3"/>
      <c r="F15" s="2"/>
      <c r="G15" s="3"/>
      <c r="H15" s="2"/>
      <c r="I15" s="3"/>
      <c r="J15" s="2"/>
      <c r="K15" s="3"/>
      <c r="L15" s="2"/>
      <c r="M15" s="3"/>
      <c r="N15" s="1"/>
      <c r="O15" s="3"/>
    </row>
    <row r="16" spans="2:18" x14ac:dyDescent="0.25">
      <c r="B16" s="2">
        <f>SUMIFS(Commande!B:B,Commande!D:D,planning!B$3,Commande!E:E,12)</f>
        <v>0</v>
      </c>
      <c r="C16" s="3" t="e">
        <f>VLOOKUP(planning!B16,Commande!$B$1:$D$363,2,FALSE)</f>
        <v>#N/A</v>
      </c>
      <c r="D16" s="2"/>
      <c r="E16" s="3"/>
      <c r="F16" s="2"/>
      <c r="G16" s="3"/>
      <c r="H16" s="2"/>
      <c r="I16" s="3"/>
      <c r="J16" s="2"/>
      <c r="K16" s="3"/>
      <c r="L16" s="2"/>
      <c r="M16" s="3"/>
      <c r="N16" s="1"/>
      <c r="O16" s="3"/>
    </row>
    <row r="17" spans="2:15" x14ac:dyDescent="0.25">
      <c r="B17" s="2">
        <f>SUMIFS(Commande!B:B,Commande!D:D,planning!B$3,Commande!E:E,13)</f>
        <v>0</v>
      </c>
      <c r="C17" s="3" t="e">
        <f>VLOOKUP(planning!B17,Commande!$B$1:$D$363,2,FALSE)</f>
        <v>#N/A</v>
      </c>
      <c r="D17" s="2"/>
      <c r="E17" s="3"/>
      <c r="F17" s="2"/>
      <c r="G17" s="3"/>
      <c r="H17" s="2"/>
      <c r="I17" s="3"/>
      <c r="J17" s="2"/>
      <c r="K17" s="3"/>
      <c r="L17" s="2"/>
      <c r="M17" s="3"/>
      <c r="N17" s="1"/>
      <c r="O17" s="3"/>
    </row>
    <row r="18" spans="2:15" x14ac:dyDescent="0.25">
      <c r="B18" s="2">
        <f>SUMIFS(Commande!B:B,Commande!D:D,planning!B$3,Commande!E:E,14)</f>
        <v>0</v>
      </c>
      <c r="C18" s="3" t="e">
        <f>VLOOKUP(planning!B18,Commande!$B$1:$D$363,2,FALSE)</f>
        <v>#N/A</v>
      </c>
      <c r="D18" s="2"/>
      <c r="E18" s="3"/>
      <c r="F18" s="2"/>
      <c r="G18" s="3"/>
      <c r="H18" s="2"/>
      <c r="I18" s="3"/>
      <c r="J18" s="2"/>
      <c r="K18" s="3"/>
      <c r="L18" s="2"/>
      <c r="M18" s="3"/>
      <c r="N18" s="1"/>
      <c r="O18" s="3"/>
    </row>
    <row r="19" spans="2:15" x14ac:dyDescent="0.25">
      <c r="B19" s="2">
        <f>SUMIFS(Commande!B:B,Commande!D:D,planning!B$3,Commande!E:E,15)</f>
        <v>0</v>
      </c>
      <c r="C19" s="3" t="e">
        <f>VLOOKUP(planning!B19,Commande!$B$1:$D$363,2,FALSE)</f>
        <v>#N/A</v>
      </c>
      <c r="D19" s="2"/>
      <c r="E19" s="3"/>
      <c r="F19" s="2"/>
      <c r="G19" s="3"/>
      <c r="H19" s="2"/>
      <c r="I19" s="3"/>
      <c r="J19" s="2"/>
      <c r="K19" s="3"/>
      <c r="L19" s="2"/>
      <c r="M19" s="3"/>
      <c r="N19" s="1"/>
      <c r="O19" s="3"/>
    </row>
    <row r="20" spans="2:15" x14ac:dyDescent="0.25">
      <c r="B20" s="2">
        <f>SUMIFS(Commande!B:B,Commande!D:D,planning!B$3,Commande!E:E,16)</f>
        <v>0</v>
      </c>
      <c r="C20" s="3" t="e">
        <f>VLOOKUP(planning!B20,Commande!$B$1:$D$363,2,FALSE)</f>
        <v>#N/A</v>
      </c>
      <c r="D20" s="2"/>
      <c r="E20" s="3"/>
      <c r="F20" s="2"/>
      <c r="G20" s="3"/>
      <c r="H20" s="2"/>
      <c r="I20" s="3"/>
      <c r="J20" s="2"/>
      <c r="K20" s="3"/>
      <c r="L20" s="2"/>
      <c r="M20" s="3"/>
      <c r="N20" s="1"/>
      <c r="O20" s="3"/>
    </row>
    <row r="21" spans="2:15" x14ac:dyDescent="0.25">
      <c r="B21" s="2">
        <f>SUMIFS(Commande!B:B,Commande!D:D,planning!B$3,Commande!E:E,17)</f>
        <v>0</v>
      </c>
      <c r="C21" s="3" t="e">
        <f>VLOOKUP(planning!B21,Commande!$B$1:$D$363,2,FALSE)</f>
        <v>#N/A</v>
      </c>
      <c r="D21" s="2"/>
      <c r="E21" s="3"/>
      <c r="F21" s="2"/>
      <c r="G21" s="3"/>
      <c r="H21" s="2"/>
      <c r="I21" s="3"/>
      <c r="J21" s="2"/>
      <c r="K21" s="3"/>
      <c r="L21" s="2"/>
      <c r="M21" s="3"/>
      <c r="N21" s="1"/>
      <c r="O21" s="3"/>
    </row>
    <row r="22" spans="2:15" x14ac:dyDescent="0.25">
      <c r="B22" s="2">
        <f>SUMIFS(Commande!B:B,Commande!D:D,planning!B$3,Commande!E:E,18)</f>
        <v>0</v>
      </c>
      <c r="C22" s="3" t="e">
        <f>VLOOKUP(planning!B22,Commande!$B$1:$D$363,2,FALSE)</f>
        <v>#N/A</v>
      </c>
      <c r="D22" s="2"/>
      <c r="E22" s="3"/>
      <c r="F22" s="2"/>
      <c r="G22" s="3"/>
      <c r="H22" s="2"/>
      <c r="I22" s="3"/>
      <c r="J22" s="2"/>
      <c r="K22" s="3"/>
      <c r="L22" s="2"/>
      <c r="M22" s="3"/>
      <c r="N22" s="1"/>
      <c r="O22" s="3"/>
    </row>
    <row r="23" spans="2:15" x14ac:dyDescent="0.25">
      <c r="B23" s="2">
        <f>SUMIFS(Commande!B:B,Commande!D:D,planning!B$3,Commande!E:E,19)</f>
        <v>0</v>
      </c>
      <c r="C23" s="3" t="e">
        <f>VLOOKUP(planning!B23,Commande!$B$1:$D$363,2,FALSE)</f>
        <v>#N/A</v>
      </c>
      <c r="D23" s="2"/>
      <c r="E23" s="3"/>
      <c r="F23" s="2"/>
      <c r="G23" s="3"/>
      <c r="H23" s="2"/>
      <c r="I23" s="3"/>
      <c r="J23" s="2"/>
      <c r="K23" s="3"/>
      <c r="L23" s="2"/>
      <c r="M23" s="3"/>
      <c r="N23" s="1"/>
      <c r="O23" s="3"/>
    </row>
    <row r="24" spans="2:15" x14ac:dyDescent="0.25">
      <c r="B24" s="2">
        <f>SUMIFS(Commande!B:B,Commande!D:D,planning!B$3,Commande!E:E,20)</f>
        <v>0</v>
      </c>
      <c r="C24" s="3" t="e">
        <f>VLOOKUP(planning!B24,Commande!$B$1:$D$363,2,FALSE)</f>
        <v>#N/A</v>
      </c>
      <c r="D24" s="4"/>
      <c r="E24" s="6"/>
      <c r="F24" s="4"/>
      <c r="G24" s="6"/>
      <c r="H24" s="4"/>
      <c r="I24" s="6"/>
      <c r="J24" s="4"/>
      <c r="K24" s="6"/>
      <c r="L24" s="4"/>
      <c r="M24" s="6"/>
      <c r="N24" s="5"/>
      <c r="O24" s="6"/>
    </row>
  </sheetData>
  <mergeCells count="14">
    <mergeCell ref="N2:O2"/>
    <mergeCell ref="B3:C3"/>
    <mergeCell ref="D3:E3"/>
    <mergeCell ref="F3:G3"/>
    <mergeCell ref="H3:I3"/>
    <mergeCell ref="J3:K3"/>
    <mergeCell ref="L3:M3"/>
    <mergeCell ref="N3:O3"/>
    <mergeCell ref="B2:C2"/>
    <mergeCell ref="D2:E2"/>
    <mergeCell ref="F2:G2"/>
    <mergeCell ref="H2:I2"/>
    <mergeCell ref="J2:K2"/>
    <mergeCell ref="L2:M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Commande</vt:lpstr>
      <vt:lpstr>planning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coquerel</dc:creator>
  <cp:lastModifiedBy>alex coquerel</cp:lastModifiedBy>
  <dcterms:created xsi:type="dcterms:W3CDTF">2015-06-05T18:19:34Z</dcterms:created>
  <dcterms:modified xsi:type="dcterms:W3CDTF">2021-08-24T16:49:30Z</dcterms:modified>
</cp:coreProperties>
</file>