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4"/>
  </bookViews>
  <sheets>
    <sheet name="Août 2016" sheetId="3" r:id="rId1"/>
    <sheet name="Septembre 2016" sheetId="4" r:id="rId2"/>
    <sheet name="Octobre 2016" sheetId="5" r:id="rId3"/>
    <sheet name="Novembre 2016" sheetId="6" r:id="rId4"/>
    <sheet name="Décembre 2016" sheetId="8" r:id="rId5"/>
  </sheets>
  <definedNames>
    <definedName name="Début_Nuit">TIMEVALUE("22:00")</definedName>
    <definedName name="Fin_Nuit">TIMEVALUE("06:00")</definedName>
  </definedNames>
  <calcPr calcId="125725" iterateDelta="1E-4"/>
</workbook>
</file>

<file path=xl/calcChain.xml><?xml version="1.0" encoding="utf-8"?>
<calcChain xmlns="http://schemas.openxmlformats.org/spreadsheetml/2006/main">
  <c r="AW7" i="8"/>
  <c r="AW8"/>
  <c r="AW9"/>
  <c r="AW10"/>
  <c r="AW11"/>
  <c r="AW12"/>
  <c r="AW13"/>
  <c r="AW14"/>
  <c r="AW15"/>
  <c r="AW16"/>
  <c r="AW6"/>
  <c r="AR16"/>
  <c r="AR7"/>
  <c r="AR8"/>
  <c r="AR9"/>
  <c r="AR10"/>
  <c r="AR11"/>
  <c r="AR12"/>
  <c r="AR13"/>
  <c r="AR14"/>
  <c r="AR15"/>
  <c r="AR6"/>
  <c r="W7" i="5"/>
  <c r="H6" i="8" l="1"/>
  <c r="AA36"/>
  <c r="Z36"/>
  <c r="W36"/>
  <c r="P36"/>
  <c r="I36"/>
  <c r="W35"/>
  <c r="V35"/>
  <c r="P35"/>
  <c r="O35"/>
  <c r="I35"/>
  <c r="AB35" s="1"/>
  <c r="H35"/>
  <c r="W34"/>
  <c r="V34"/>
  <c r="P34"/>
  <c r="AB34" s="1"/>
  <c r="O34"/>
  <c r="I34"/>
  <c r="H34"/>
  <c r="W33"/>
  <c r="V33"/>
  <c r="P33"/>
  <c r="O33"/>
  <c r="I33"/>
  <c r="H33"/>
  <c r="W32"/>
  <c r="V32"/>
  <c r="P32"/>
  <c r="AB32" s="1"/>
  <c r="O32"/>
  <c r="I32"/>
  <c r="H32"/>
  <c r="G32" s="1"/>
  <c r="W31"/>
  <c r="V31"/>
  <c r="P31"/>
  <c r="O31"/>
  <c r="N31" s="1"/>
  <c r="I31"/>
  <c r="AB31" s="1"/>
  <c r="H31"/>
  <c r="W30"/>
  <c r="V30"/>
  <c r="P30"/>
  <c r="O30"/>
  <c r="I30"/>
  <c r="H30"/>
  <c r="G30"/>
  <c r="W29"/>
  <c r="V29"/>
  <c r="P29"/>
  <c r="O29"/>
  <c r="N29" s="1"/>
  <c r="I29"/>
  <c r="H29"/>
  <c r="G29"/>
  <c r="AA28"/>
  <c r="W28"/>
  <c r="V28"/>
  <c r="U28"/>
  <c r="P28"/>
  <c r="N28" s="1"/>
  <c r="O28"/>
  <c r="I28"/>
  <c r="H28"/>
  <c r="AA27"/>
  <c r="W27"/>
  <c r="V27"/>
  <c r="U27"/>
  <c r="P27"/>
  <c r="N27" s="1"/>
  <c r="O27"/>
  <c r="I27"/>
  <c r="H27"/>
  <c r="AA26"/>
  <c r="W26"/>
  <c r="V26"/>
  <c r="U26"/>
  <c r="P26"/>
  <c r="N26" s="1"/>
  <c r="O26"/>
  <c r="I26"/>
  <c r="H26"/>
  <c r="AA25"/>
  <c r="W25"/>
  <c r="V25"/>
  <c r="U25"/>
  <c r="P25"/>
  <c r="N25" s="1"/>
  <c r="O25"/>
  <c r="I25"/>
  <c r="H25"/>
  <c r="W24"/>
  <c r="U24" s="1"/>
  <c r="V24"/>
  <c r="P24"/>
  <c r="O24"/>
  <c r="I24"/>
  <c r="H24"/>
  <c r="W23"/>
  <c r="V23"/>
  <c r="P23"/>
  <c r="AB23" s="1"/>
  <c r="O23"/>
  <c r="I23"/>
  <c r="H23"/>
  <c r="G23" s="1"/>
  <c r="AA22"/>
  <c r="W22"/>
  <c r="V22"/>
  <c r="U22"/>
  <c r="P22"/>
  <c r="N22" s="1"/>
  <c r="O22"/>
  <c r="I22"/>
  <c r="H22"/>
  <c r="AA21"/>
  <c r="W21"/>
  <c r="V21"/>
  <c r="U21"/>
  <c r="P21"/>
  <c r="N21" s="1"/>
  <c r="O21"/>
  <c r="I21"/>
  <c r="H21"/>
  <c r="AA20"/>
  <c r="W20"/>
  <c r="V20"/>
  <c r="U20"/>
  <c r="P20"/>
  <c r="N20" s="1"/>
  <c r="O20"/>
  <c r="I20"/>
  <c r="H20"/>
  <c r="AA19"/>
  <c r="W19"/>
  <c r="V19"/>
  <c r="U19"/>
  <c r="P19"/>
  <c r="N19" s="1"/>
  <c r="O19"/>
  <c r="I19"/>
  <c r="H19"/>
  <c r="AA18"/>
  <c r="W18"/>
  <c r="V18"/>
  <c r="U18"/>
  <c r="P18"/>
  <c r="N18" s="1"/>
  <c r="O18"/>
  <c r="I18"/>
  <c r="H18"/>
  <c r="W17"/>
  <c r="U17" s="1"/>
  <c r="V17"/>
  <c r="P17"/>
  <c r="O17"/>
  <c r="I17"/>
  <c r="H17"/>
  <c r="W16"/>
  <c r="V16"/>
  <c r="P16"/>
  <c r="O16"/>
  <c r="I16"/>
  <c r="H16"/>
  <c r="W15"/>
  <c r="V15"/>
  <c r="P15"/>
  <c r="O15"/>
  <c r="I15"/>
  <c r="AB15" s="1"/>
  <c r="H15"/>
  <c r="W14"/>
  <c r="V14"/>
  <c r="P14"/>
  <c r="O14"/>
  <c r="I14"/>
  <c r="H14"/>
  <c r="G14"/>
  <c r="W13"/>
  <c r="V13"/>
  <c r="P13"/>
  <c r="AB13" s="1"/>
  <c r="O13"/>
  <c r="I13"/>
  <c r="H13"/>
  <c r="G13" s="1"/>
  <c r="AU12"/>
  <c r="W12"/>
  <c r="V12"/>
  <c r="P12"/>
  <c r="O12"/>
  <c r="I12"/>
  <c r="H12"/>
  <c r="W11"/>
  <c r="V11"/>
  <c r="P11"/>
  <c r="N11" s="1"/>
  <c r="O11"/>
  <c r="I11"/>
  <c r="H11"/>
  <c r="W10"/>
  <c r="V10"/>
  <c r="P10"/>
  <c r="N10" s="1"/>
  <c r="O10"/>
  <c r="I10"/>
  <c r="AB10" s="1"/>
  <c r="H10"/>
  <c r="W9"/>
  <c r="V9"/>
  <c r="P9"/>
  <c r="O9"/>
  <c r="N9" s="1"/>
  <c r="I9"/>
  <c r="H9"/>
  <c r="G9"/>
  <c r="W8"/>
  <c r="V8"/>
  <c r="P8"/>
  <c r="AB8" s="1"/>
  <c r="O8"/>
  <c r="I8"/>
  <c r="H8"/>
  <c r="AA7"/>
  <c r="W7"/>
  <c r="V7"/>
  <c r="U7"/>
  <c r="P7"/>
  <c r="N7" s="1"/>
  <c r="O7"/>
  <c r="I7"/>
  <c r="H7"/>
  <c r="W6"/>
  <c r="V6"/>
  <c r="AA6" s="1"/>
  <c r="P6"/>
  <c r="N6" s="1"/>
  <c r="O6"/>
  <c r="I6"/>
  <c r="G6" s="1"/>
  <c r="G11" l="1"/>
  <c r="U16"/>
  <c r="G12"/>
  <c r="Z12" s="1"/>
  <c r="U12"/>
  <c r="AA16"/>
  <c r="U34"/>
  <c r="N35"/>
  <c r="Z35" s="1"/>
  <c r="U8"/>
  <c r="AB11"/>
  <c r="AA12"/>
  <c r="N14"/>
  <c r="N15"/>
  <c r="G33"/>
  <c r="G35"/>
  <c r="U35"/>
  <c r="N16"/>
  <c r="U31"/>
  <c r="U33"/>
  <c r="AB6"/>
  <c r="G7"/>
  <c r="Z7" s="1"/>
  <c r="G8"/>
  <c r="G10"/>
  <c r="AA10"/>
  <c r="N12"/>
  <c r="G15"/>
  <c r="AA15"/>
  <c r="AB17"/>
  <c r="G18"/>
  <c r="Z18" s="1"/>
  <c r="G19"/>
  <c r="Z19" s="1"/>
  <c r="G20"/>
  <c r="Z20" s="1"/>
  <c r="G21"/>
  <c r="Z21" s="1"/>
  <c r="G22"/>
  <c r="Z22" s="1"/>
  <c r="U23"/>
  <c r="AB24"/>
  <c r="G25"/>
  <c r="Z25" s="1"/>
  <c r="G26"/>
  <c r="Z26" s="1"/>
  <c r="G27"/>
  <c r="Z27" s="1"/>
  <c r="G28"/>
  <c r="Z28" s="1"/>
  <c r="AB30"/>
  <c r="U30"/>
  <c r="G34"/>
  <c r="AB9"/>
  <c r="AA11"/>
  <c r="U13"/>
  <c r="AB14"/>
  <c r="G16"/>
  <c r="Z16" s="1"/>
  <c r="G17"/>
  <c r="G24"/>
  <c r="AB29"/>
  <c r="U29"/>
  <c r="N30"/>
  <c r="Z30" s="1"/>
  <c r="G31"/>
  <c r="U32"/>
  <c r="AB33"/>
  <c r="AB36"/>
  <c r="AF31" s="1"/>
  <c r="Z29"/>
  <c r="AB7"/>
  <c r="AA8"/>
  <c r="AB12"/>
  <c r="AF10" s="1"/>
  <c r="AA13"/>
  <c r="AB16"/>
  <c r="AA17"/>
  <c r="AB18"/>
  <c r="AB19"/>
  <c r="AB20"/>
  <c r="AB21"/>
  <c r="AB22"/>
  <c r="AA23"/>
  <c r="AA24"/>
  <c r="AB25"/>
  <c r="AB26"/>
  <c r="AB27"/>
  <c r="AB28"/>
  <c r="AA32"/>
  <c r="AA33"/>
  <c r="AA34"/>
  <c r="AA35"/>
  <c r="N8"/>
  <c r="U9"/>
  <c r="Z9" s="1"/>
  <c r="AA9"/>
  <c r="N13"/>
  <c r="Z13" s="1"/>
  <c r="U14"/>
  <c r="AA14"/>
  <c r="N17"/>
  <c r="N23"/>
  <c r="Z23" s="1"/>
  <c r="N24"/>
  <c r="Z24" s="1"/>
  <c r="AA29"/>
  <c r="AA30"/>
  <c r="AA31"/>
  <c r="N32"/>
  <c r="Z32" s="1"/>
  <c r="N33"/>
  <c r="Z33" s="1"/>
  <c r="N34"/>
  <c r="U6"/>
  <c r="Z6" s="1"/>
  <c r="U10"/>
  <c r="U11"/>
  <c r="Z11" s="1"/>
  <c r="U15"/>
  <c r="Z15" s="1"/>
  <c r="O48" i="6"/>
  <c r="K48"/>
  <c r="I48"/>
  <c r="Z10" i="8" l="1"/>
  <c r="Z14"/>
  <c r="Z8"/>
  <c r="AD6" s="1"/>
  <c r="AE6"/>
  <c r="Z17"/>
  <c r="AD17" s="1"/>
  <c r="AD24"/>
  <c r="AF24"/>
  <c r="AF17"/>
  <c r="Z34"/>
  <c r="AE10"/>
  <c r="Z31"/>
  <c r="AD31" s="1"/>
  <c r="AD10"/>
  <c r="AE17"/>
  <c r="AE31"/>
  <c r="AE24"/>
  <c r="O52" i="6"/>
  <c r="I52"/>
  <c r="K52"/>
  <c r="AI6" i="8" l="1"/>
  <c r="W42" s="1"/>
  <c r="W46" s="1"/>
  <c r="AF6"/>
  <c r="AJ6" s="1"/>
  <c r="W38" s="1"/>
  <c r="AH6"/>
  <c r="W40" s="1"/>
  <c r="W44" s="1"/>
  <c r="W50" l="1"/>
  <c r="W48"/>
  <c r="U34" i="6"/>
  <c r="T34"/>
  <c r="S34" s="1"/>
  <c r="O34"/>
  <c r="N34"/>
  <c r="I34"/>
  <c r="H34"/>
  <c r="U33"/>
  <c r="T33"/>
  <c r="O33"/>
  <c r="N33"/>
  <c r="M33" s="1"/>
  <c r="I33"/>
  <c r="H33"/>
  <c r="U32"/>
  <c r="T32"/>
  <c r="O32"/>
  <c r="N32"/>
  <c r="I32"/>
  <c r="H32"/>
  <c r="G32" s="1"/>
  <c r="U31"/>
  <c r="T31"/>
  <c r="O31"/>
  <c r="N31"/>
  <c r="I31"/>
  <c r="G31" s="1"/>
  <c r="H31"/>
  <c r="U30"/>
  <c r="T30"/>
  <c r="O30"/>
  <c r="N30"/>
  <c r="I30"/>
  <c r="H30"/>
  <c r="U29"/>
  <c r="T29"/>
  <c r="O29"/>
  <c r="N29"/>
  <c r="I29"/>
  <c r="H29"/>
  <c r="U28"/>
  <c r="T28"/>
  <c r="O28"/>
  <c r="N28"/>
  <c r="I28"/>
  <c r="H28"/>
  <c r="U27"/>
  <c r="T27"/>
  <c r="O27"/>
  <c r="N27"/>
  <c r="I27"/>
  <c r="H27"/>
  <c r="U26"/>
  <c r="T26"/>
  <c r="O26"/>
  <c r="N26"/>
  <c r="I26"/>
  <c r="H26"/>
  <c r="U25"/>
  <c r="T25"/>
  <c r="O25"/>
  <c r="N25"/>
  <c r="I25"/>
  <c r="Y25" s="1"/>
  <c r="H25"/>
  <c r="U24"/>
  <c r="T24"/>
  <c r="O24"/>
  <c r="N24"/>
  <c r="I24"/>
  <c r="H24"/>
  <c r="U23"/>
  <c r="S23" s="1"/>
  <c r="T23"/>
  <c r="O23"/>
  <c r="N23"/>
  <c r="M23"/>
  <c r="I23"/>
  <c r="H23"/>
  <c r="U22"/>
  <c r="T22"/>
  <c r="O22"/>
  <c r="N22"/>
  <c r="I22"/>
  <c r="H22"/>
  <c r="U21"/>
  <c r="T21"/>
  <c r="O21"/>
  <c r="N21"/>
  <c r="I21"/>
  <c r="H21"/>
  <c r="U20"/>
  <c r="T20"/>
  <c r="O20"/>
  <c r="N20"/>
  <c r="I20"/>
  <c r="H20"/>
  <c r="U19"/>
  <c r="S19" s="1"/>
  <c r="T19"/>
  <c r="O19"/>
  <c r="N19"/>
  <c r="I19"/>
  <c r="H19"/>
  <c r="U18"/>
  <c r="T18"/>
  <c r="O18"/>
  <c r="N18"/>
  <c r="I18"/>
  <c r="H18"/>
  <c r="U17"/>
  <c r="T17"/>
  <c r="O17"/>
  <c r="N17"/>
  <c r="I17"/>
  <c r="H17"/>
  <c r="U16"/>
  <c r="T16"/>
  <c r="O16"/>
  <c r="N16"/>
  <c r="I16"/>
  <c r="H16"/>
  <c r="U15"/>
  <c r="T15"/>
  <c r="O15"/>
  <c r="N15"/>
  <c r="I15"/>
  <c r="H15"/>
  <c r="U14"/>
  <c r="T14"/>
  <c r="O14"/>
  <c r="N14"/>
  <c r="I14"/>
  <c r="H14"/>
  <c r="U13"/>
  <c r="T13"/>
  <c r="O13"/>
  <c r="N13"/>
  <c r="I13"/>
  <c r="H13"/>
  <c r="U12"/>
  <c r="T12"/>
  <c r="O12"/>
  <c r="N12"/>
  <c r="I12"/>
  <c r="H12"/>
  <c r="U11"/>
  <c r="T11"/>
  <c r="O11"/>
  <c r="N11"/>
  <c r="I11"/>
  <c r="H11"/>
  <c r="U10"/>
  <c r="T10"/>
  <c r="S10" s="1"/>
  <c r="O10"/>
  <c r="N10"/>
  <c r="I10"/>
  <c r="H10"/>
  <c r="U9"/>
  <c r="T9"/>
  <c r="O9"/>
  <c r="N9"/>
  <c r="M9" s="1"/>
  <c r="I9"/>
  <c r="H9"/>
  <c r="U8"/>
  <c r="T8"/>
  <c r="O8"/>
  <c r="N8"/>
  <c r="I8"/>
  <c r="H8"/>
  <c r="X8" s="1"/>
  <c r="U7"/>
  <c r="T7"/>
  <c r="O7"/>
  <c r="N7"/>
  <c r="M7" s="1"/>
  <c r="I7"/>
  <c r="H7"/>
  <c r="U6"/>
  <c r="T6"/>
  <c r="O6"/>
  <c r="N6"/>
  <c r="I6"/>
  <c r="G6" s="1"/>
  <c r="H6"/>
  <c r="X6" s="1"/>
  <c r="U5"/>
  <c r="T5"/>
  <c r="S5"/>
  <c r="O5"/>
  <c r="N5"/>
  <c r="I5"/>
  <c r="H5"/>
  <c r="X5" s="1"/>
  <c r="M17" l="1"/>
  <c r="S15"/>
  <c r="M18"/>
  <c r="G26"/>
  <c r="S26"/>
  <c r="Y30"/>
  <c r="S12"/>
  <c r="W12" s="1"/>
  <c r="M19"/>
  <c r="M5"/>
  <c r="S7"/>
  <c r="Y9"/>
  <c r="S11"/>
  <c r="X26"/>
  <c r="M28"/>
  <c r="S29"/>
  <c r="S13"/>
  <c r="M14"/>
  <c r="S8"/>
  <c r="S14"/>
  <c r="S17"/>
  <c r="M20"/>
  <c r="M22"/>
  <c r="Y26"/>
  <c r="Y27"/>
  <c r="S27"/>
  <c r="S20"/>
  <c r="X9"/>
  <c r="X11"/>
  <c r="M24"/>
  <c r="G25"/>
  <c r="S30"/>
  <c r="M32"/>
  <c r="M34"/>
  <c r="X33"/>
  <c r="G33"/>
  <c r="M27"/>
  <c r="M26"/>
  <c r="X30"/>
  <c r="G29"/>
  <c r="X29"/>
  <c r="Y29"/>
  <c r="X27"/>
  <c r="X25"/>
  <c r="S9"/>
  <c r="X15"/>
  <c r="S16"/>
  <c r="G9"/>
  <c r="W9" s="1"/>
  <c r="S18"/>
  <c r="S24"/>
  <c r="M25"/>
  <c r="S25"/>
  <c r="S28"/>
  <c r="M29"/>
  <c r="M30"/>
  <c r="S21"/>
  <c r="M21"/>
  <c r="X14"/>
  <c r="G14"/>
  <c r="W14" s="1"/>
  <c r="G7"/>
  <c r="W7" s="1"/>
  <c r="S22"/>
  <c r="M10"/>
  <c r="M31"/>
  <c r="M13"/>
  <c r="X10"/>
  <c r="X13"/>
  <c r="M16"/>
  <c r="X17"/>
  <c r="X18"/>
  <c r="X19"/>
  <c r="X20"/>
  <c r="X21"/>
  <c r="X22"/>
  <c r="X23"/>
  <c r="X24"/>
  <c r="W26"/>
  <c r="X32"/>
  <c r="X34"/>
  <c r="Y5"/>
  <c r="Y8"/>
  <c r="M12"/>
  <c r="M6"/>
  <c r="X7"/>
  <c r="AB5" s="1"/>
  <c r="M8"/>
  <c r="M11"/>
  <c r="X12"/>
  <c r="M15"/>
  <c r="X16"/>
  <c r="Y17"/>
  <c r="Y18"/>
  <c r="Y19"/>
  <c r="Y20"/>
  <c r="Y21"/>
  <c r="Y22"/>
  <c r="Y23"/>
  <c r="Y24"/>
  <c r="Y28"/>
  <c r="X31"/>
  <c r="Y34"/>
  <c r="G10"/>
  <c r="G27"/>
  <c r="G30"/>
  <c r="Y32"/>
  <c r="G34"/>
  <c r="W34" s="1"/>
  <c r="G13"/>
  <c r="Y33"/>
  <c r="Y6"/>
  <c r="G8"/>
  <c r="G12"/>
  <c r="G16"/>
  <c r="Y7"/>
  <c r="G11"/>
  <c r="W11" s="1"/>
  <c r="G15"/>
  <c r="G24"/>
  <c r="G28"/>
  <c r="W28" s="1"/>
  <c r="X28"/>
  <c r="Y31"/>
  <c r="W24"/>
  <c r="G5"/>
  <c r="W5" s="1"/>
  <c r="S6"/>
  <c r="Y10"/>
  <c r="Y11"/>
  <c r="Y12"/>
  <c r="Y13"/>
  <c r="Y14"/>
  <c r="Y15"/>
  <c r="Y16"/>
  <c r="G17"/>
  <c r="G18"/>
  <c r="G19"/>
  <c r="G20"/>
  <c r="G21"/>
  <c r="G22"/>
  <c r="W22" s="1"/>
  <c r="G23"/>
  <c r="W23" s="1"/>
  <c r="S31"/>
  <c r="S32"/>
  <c r="S33"/>
  <c r="AB11" l="1"/>
  <c r="W19"/>
  <c r="W33"/>
  <c r="W18"/>
  <c r="W32"/>
  <c r="W17"/>
  <c r="W27"/>
  <c r="AC5"/>
  <c r="W16"/>
  <c r="AC18"/>
  <c r="W6"/>
  <c r="AA5" s="1"/>
  <c r="W31"/>
  <c r="W20"/>
  <c r="W15"/>
  <c r="W30"/>
  <c r="AC11"/>
  <c r="W8"/>
  <c r="W10"/>
  <c r="W25"/>
  <c r="AA32"/>
  <c r="AC32"/>
  <c r="W29"/>
  <c r="AC25"/>
  <c r="AB25"/>
  <c r="AB32"/>
  <c r="AB18"/>
  <c r="W21"/>
  <c r="AA18" s="1"/>
  <c r="W13"/>
  <c r="AA11" s="1"/>
  <c r="AA25" l="1"/>
  <c r="AG5"/>
  <c r="AE36" s="1"/>
  <c r="AF5"/>
  <c r="AE40" s="1"/>
  <c r="AE44" s="1"/>
  <c r="AE5"/>
  <c r="AE38" s="1"/>
  <c r="AE42" s="1"/>
  <c r="AE48" l="1"/>
  <c r="AE46"/>
  <c r="G18" i="4" l="1"/>
  <c r="G20"/>
  <c r="G19"/>
  <c r="T7" i="5" l="1"/>
  <c r="T37"/>
  <c r="Q37"/>
  <c r="O37"/>
  <c r="K37"/>
  <c r="G37"/>
  <c r="O36"/>
  <c r="K36"/>
  <c r="G36"/>
  <c r="Q36" s="1"/>
  <c r="O35"/>
  <c r="K35"/>
  <c r="G35"/>
  <c r="Q35" s="1"/>
  <c r="O34"/>
  <c r="K34"/>
  <c r="G34"/>
  <c r="Q34" s="1"/>
  <c r="T30" s="1"/>
  <c r="O33"/>
  <c r="K33"/>
  <c r="G33"/>
  <c r="Q33" s="1"/>
  <c r="O32"/>
  <c r="K32"/>
  <c r="Q32" s="1"/>
  <c r="G32"/>
  <c r="O31"/>
  <c r="K31"/>
  <c r="Q31" s="1"/>
  <c r="G31"/>
  <c r="O30"/>
  <c r="K30"/>
  <c r="Q30" s="1"/>
  <c r="G30"/>
  <c r="O29"/>
  <c r="K29"/>
  <c r="Q29" s="1"/>
  <c r="G29"/>
  <c r="O28"/>
  <c r="K28"/>
  <c r="Q28" s="1"/>
  <c r="G28"/>
  <c r="O27"/>
  <c r="K27"/>
  <c r="G27"/>
  <c r="O26"/>
  <c r="K26"/>
  <c r="Q26" s="1"/>
  <c r="G26"/>
  <c r="O25"/>
  <c r="Q25" s="1"/>
  <c r="K25"/>
  <c r="G25"/>
  <c r="O24"/>
  <c r="Q24" s="1"/>
  <c r="K24"/>
  <c r="G24"/>
  <c r="O23"/>
  <c r="Q23" s="1"/>
  <c r="K23"/>
  <c r="G23"/>
  <c r="O22"/>
  <c r="Q22" s="1"/>
  <c r="K22"/>
  <c r="G22"/>
  <c r="O21"/>
  <c r="Q21" s="1"/>
  <c r="K21"/>
  <c r="G21"/>
  <c r="O20"/>
  <c r="Q20" s="1"/>
  <c r="K20"/>
  <c r="G20"/>
  <c r="O19"/>
  <c r="Q19" s="1"/>
  <c r="K19"/>
  <c r="G19"/>
  <c r="Q18"/>
  <c r="O18"/>
  <c r="K18"/>
  <c r="G18"/>
  <c r="Q17"/>
  <c r="O17"/>
  <c r="K17"/>
  <c r="G17"/>
  <c r="Q16"/>
  <c r="O16"/>
  <c r="K16"/>
  <c r="G16"/>
  <c r="Q15"/>
  <c r="O15"/>
  <c r="K15"/>
  <c r="G15"/>
  <c r="Q14"/>
  <c r="O14"/>
  <c r="K14"/>
  <c r="G14"/>
  <c r="Q13"/>
  <c r="O13"/>
  <c r="K13"/>
  <c r="G13"/>
  <c r="Q12"/>
  <c r="O12"/>
  <c r="K12"/>
  <c r="G12"/>
  <c r="O11"/>
  <c r="K11"/>
  <c r="G11"/>
  <c r="Q11" s="1"/>
  <c r="O10"/>
  <c r="K10"/>
  <c r="G10"/>
  <c r="Q10" s="1"/>
  <c r="O9"/>
  <c r="K9"/>
  <c r="G9"/>
  <c r="Q9" s="1"/>
  <c r="O8"/>
  <c r="K8"/>
  <c r="G8"/>
  <c r="Q8" s="1"/>
  <c r="O7"/>
  <c r="Q7" s="1"/>
  <c r="K7"/>
  <c r="G7"/>
  <c r="T16" l="1"/>
  <c r="Q27"/>
  <c r="T23" s="1"/>
  <c r="T9"/>
  <c r="O33" i="4"/>
  <c r="K33"/>
  <c r="G33"/>
  <c r="Q33" s="1"/>
  <c r="O32"/>
  <c r="K32"/>
  <c r="G32"/>
  <c r="O31"/>
  <c r="K31"/>
  <c r="G31"/>
  <c r="O30"/>
  <c r="K30"/>
  <c r="G30"/>
  <c r="O29"/>
  <c r="K29"/>
  <c r="G29"/>
  <c r="Q29" s="1"/>
  <c r="O28"/>
  <c r="K28"/>
  <c r="G28"/>
  <c r="O27"/>
  <c r="K27"/>
  <c r="G27"/>
  <c r="O26"/>
  <c r="K26"/>
  <c r="G26"/>
  <c r="O25"/>
  <c r="K25"/>
  <c r="G25"/>
  <c r="O24"/>
  <c r="K24"/>
  <c r="G24"/>
  <c r="O23"/>
  <c r="K23"/>
  <c r="G23"/>
  <c r="O22"/>
  <c r="K22"/>
  <c r="G22"/>
  <c r="O21"/>
  <c r="K21"/>
  <c r="G21"/>
  <c r="O20"/>
  <c r="K20"/>
  <c r="O19"/>
  <c r="K19"/>
  <c r="O18"/>
  <c r="K18"/>
  <c r="O17"/>
  <c r="K17"/>
  <c r="G17"/>
  <c r="O16"/>
  <c r="K16"/>
  <c r="G16"/>
  <c r="O15"/>
  <c r="K15"/>
  <c r="G15"/>
  <c r="O14"/>
  <c r="K14"/>
  <c r="G14"/>
  <c r="O13"/>
  <c r="K13"/>
  <c r="G13"/>
  <c r="O12"/>
  <c r="K12"/>
  <c r="G12"/>
  <c r="O11"/>
  <c r="K11"/>
  <c r="G11"/>
  <c r="O10"/>
  <c r="K10"/>
  <c r="G10"/>
  <c r="O9"/>
  <c r="K9"/>
  <c r="G9"/>
  <c r="O8"/>
  <c r="K8"/>
  <c r="G8"/>
  <c r="O7"/>
  <c r="K7"/>
  <c r="G7"/>
  <c r="O6"/>
  <c r="K6"/>
  <c r="G6"/>
  <c r="O5"/>
  <c r="K5"/>
  <c r="G5"/>
  <c r="O4"/>
  <c r="K4"/>
  <c r="G4"/>
  <c r="Q16" i="3"/>
  <c r="Q19"/>
  <c r="Q20"/>
  <c r="Q21"/>
  <c r="Q22"/>
  <c r="Q26"/>
  <c r="Q27"/>
  <c r="Q33"/>
  <c r="Q34"/>
  <c r="Q13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Q18" s="1"/>
  <c r="O17"/>
  <c r="Q17" s="1"/>
  <c r="O16"/>
  <c r="O15"/>
  <c r="Q15" s="1"/>
  <c r="O14"/>
  <c r="Q14" s="1"/>
  <c r="O13"/>
  <c r="O12"/>
  <c r="Q12" s="1"/>
  <c r="O11"/>
  <c r="Q11" s="1"/>
  <c r="O10"/>
  <c r="Q10" s="1"/>
  <c r="O9"/>
  <c r="O8"/>
  <c r="O7"/>
  <c r="G18"/>
  <c r="G19"/>
  <c r="G20"/>
  <c r="G21"/>
  <c r="G22"/>
  <c r="G23"/>
  <c r="G24"/>
  <c r="G25"/>
  <c r="Q25" s="1"/>
  <c r="G26"/>
  <c r="G27"/>
  <c r="G28"/>
  <c r="Q28" s="1"/>
  <c r="G29"/>
  <c r="Q29" s="1"/>
  <c r="G30"/>
  <c r="Q30" s="1"/>
  <c r="G31"/>
  <c r="Q31" s="1"/>
  <c r="G32"/>
  <c r="Q32" s="1"/>
  <c r="G33"/>
  <c r="G34"/>
  <c r="G35"/>
  <c r="G36"/>
  <c r="G37"/>
  <c r="Q37" s="1"/>
  <c r="G12"/>
  <c r="G13"/>
  <c r="K12"/>
  <c r="K13"/>
  <c r="K19"/>
  <c r="K20"/>
  <c r="K26"/>
  <c r="K27"/>
  <c r="K33"/>
  <c r="K34"/>
  <c r="K35"/>
  <c r="K36"/>
  <c r="K37"/>
  <c r="K7"/>
  <c r="K8"/>
  <c r="K9"/>
  <c r="Q9" s="1"/>
  <c r="G7"/>
  <c r="Q7" s="1"/>
  <c r="G8"/>
  <c r="G9"/>
  <c r="K32"/>
  <c r="K31"/>
  <c r="K30"/>
  <c r="K29"/>
  <c r="K28"/>
  <c r="K25"/>
  <c r="K24"/>
  <c r="K23"/>
  <c r="K22"/>
  <c r="K21"/>
  <c r="K18"/>
  <c r="K17"/>
  <c r="G17"/>
  <c r="K16"/>
  <c r="G16"/>
  <c r="K15"/>
  <c r="G15"/>
  <c r="K14"/>
  <c r="G14"/>
  <c r="K11"/>
  <c r="G11"/>
  <c r="K10"/>
  <c r="G10"/>
  <c r="Q6" i="4" l="1"/>
  <c r="Q5"/>
  <c r="Q8"/>
  <c r="Q7"/>
  <c r="Q22"/>
  <c r="Q11"/>
  <c r="Q10"/>
  <c r="Q9"/>
  <c r="Q28"/>
  <c r="Q32"/>
  <c r="Q15"/>
  <c r="Q14"/>
  <c r="Q18"/>
  <c r="Q21"/>
  <c r="Q25"/>
  <c r="Q13"/>
  <c r="Q17"/>
  <c r="Q20"/>
  <c r="Q24"/>
  <c r="Q27"/>
  <c r="Q31"/>
  <c r="Q4"/>
  <c r="Q12"/>
  <c r="Q16"/>
  <c r="Q19"/>
  <c r="Q23"/>
  <c r="Q26"/>
  <c r="Q30"/>
  <c r="Q36" i="3"/>
  <c r="Q35"/>
  <c r="T28"/>
  <c r="Q24"/>
  <c r="Q23"/>
  <c r="T21" s="1"/>
  <c r="Q8"/>
  <c r="T7" s="1"/>
  <c r="T14"/>
  <c r="T22" i="4" l="1"/>
  <c r="T29"/>
  <c r="T4"/>
  <c r="T15"/>
  <c r="T8"/>
  <c r="T35" i="3"/>
  <c r="W7"/>
  <c r="W4" i="4" l="1"/>
</calcChain>
</file>

<file path=xl/sharedStrings.xml><?xml version="1.0" encoding="utf-8"?>
<sst xmlns="http://schemas.openxmlformats.org/spreadsheetml/2006/main" count="339" uniqueCount="101">
  <si>
    <t>Journée</t>
  </si>
  <si>
    <t>Total Semaine</t>
  </si>
  <si>
    <t>Total Mois</t>
  </si>
  <si>
    <t>Jeudi</t>
  </si>
  <si>
    <t>Vendredi</t>
  </si>
  <si>
    <t>Lundi</t>
  </si>
  <si>
    <t>Mardi</t>
  </si>
  <si>
    <t>Mercredi</t>
  </si>
  <si>
    <t>Samedi</t>
  </si>
  <si>
    <t>Dimanche</t>
  </si>
  <si>
    <t>Mission 1</t>
  </si>
  <si>
    <t>Mission 2</t>
  </si>
  <si>
    <t>Mission 3</t>
  </si>
  <si>
    <t>Pepsico</t>
  </si>
  <si>
    <t>Libercourt</t>
  </si>
  <si>
    <t>Simastock</t>
  </si>
  <si>
    <t>Lauwin Planque</t>
  </si>
  <si>
    <t>Maufrey</t>
  </si>
  <si>
    <t>Harnes</t>
  </si>
  <si>
    <t>Techsell</t>
  </si>
  <si>
    <t>Flers</t>
  </si>
  <si>
    <t>SIG</t>
  </si>
  <si>
    <t>Mission Apple</t>
  </si>
  <si>
    <t>GEL Interim</t>
  </si>
  <si>
    <t>Vertigo</t>
  </si>
  <si>
    <t>Solinest</t>
  </si>
  <si>
    <t>Total heure de jour sur le mois</t>
  </si>
  <si>
    <t>Total heure de nuit sur le mois</t>
  </si>
  <si>
    <t>Total heure global sur le mois</t>
  </si>
  <si>
    <t>Salaire total jour Brut</t>
  </si>
  <si>
    <t>Salaire total nuit Brut</t>
  </si>
  <si>
    <t>Salaire GLOBAL Net</t>
  </si>
  <si>
    <t>Mission Herta</t>
  </si>
  <si>
    <t>Techsell Presse</t>
  </si>
  <si>
    <t>Actiale Herta</t>
  </si>
  <si>
    <t>DÉBUT</t>
  </si>
  <si>
    <t>FIN</t>
  </si>
  <si>
    <t>Heure Jour</t>
  </si>
  <si>
    <t>Heure Nuit</t>
  </si>
  <si>
    <t>Heure Total</t>
  </si>
  <si>
    <t>Total Heure Global Sur Le Mois</t>
  </si>
  <si>
    <t>Taux Horaire Jour</t>
  </si>
  <si>
    <t>Total Heure De Jour Sur Le Mois</t>
  </si>
  <si>
    <t>Taux Horaire Nuit</t>
  </si>
  <si>
    <t>Total Heure De Nuit Sur Le Mois</t>
  </si>
  <si>
    <t>Salaire Total Jour Brut</t>
  </si>
  <si>
    <t>Salaire Total Nuit Brut</t>
  </si>
  <si>
    <t>Taux de prélèvement</t>
  </si>
  <si>
    <t>Salaire Global Net</t>
  </si>
  <si>
    <t>Salaire Global Brut</t>
  </si>
  <si>
    <t>Fin</t>
  </si>
  <si>
    <t>Début</t>
  </si>
  <si>
    <t>Techsell - PGP</t>
  </si>
  <si>
    <t>SIG - Herta</t>
  </si>
  <si>
    <t>SIG - Sonos</t>
  </si>
  <si>
    <t>SIG - AA Drink</t>
  </si>
  <si>
    <t>IDTT - Lindt</t>
  </si>
  <si>
    <t>Techsell - L'Oréal</t>
  </si>
  <si>
    <t>Taux Horaire Jour Brut</t>
  </si>
  <si>
    <t>Taux Horaire Nuit Brut</t>
  </si>
  <si>
    <t>Adecco - Amazon</t>
  </si>
  <si>
    <t>Brut</t>
  </si>
  <si>
    <t>Net</t>
  </si>
  <si>
    <t>Km</t>
  </si>
  <si>
    <t>Heure Global Sur Le Mois</t>
  </si>
  <si>
    <t>Heure De Jour Sur Le Mois</t>
  </si>
  <si>
    <t>Heure De Nuit Sur Le Mois</t>
  </si>
  <si>
    <t>Taux Nuit</t>
  </si>
  <si>
    <t>Taux Jour</t>
  </si>
  <si>
    <t>But / Net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</si>
  <si>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</si>
  <si>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</si>
  <si>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</si>
  <si>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</si>
  <si>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</si>
  <si>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</si>
  <si>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</si>
  <si>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</si>
  <si>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</si>
  <si>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</si>
  <si>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Société 11</t>
  </si>
  <si>
    <t>KM</t>
  </si>
  <si>
    <t>Réél</t>
  </si>
  <si>
    <t>Forfait</t>
  </si>
  <si>
    <t>Péage</t>
  </si>
  <si>
    <t>Heures de Nuit</t>
  </si>
  <si>
    <t>22h00</t>
  </si>
  <si>
    <t>06h00</t>
  </si>
  <si>
    <t>21h00</t>
  </si>
  <si>
    <t>06h15</t>
  </si>
  <si>
    <t>20h00</t>
  </si>
  <si>
    <t>05h00</t>
  </si>
  <si>
    <t>20h30</t>
  </si>
  <si>
    <t>05h30</t>
  </si>
  <si>
    <t>20h45</t>
  </si>
  <si>
    <t>05h45</t>
  </si>
  <si>
    <t>07h00</t>
  </si>
  <si>
    <t>07h15</t>
  </si>
  <si>
    <t>07h20</t>
  </si>
  <si>
    <t>22h30</t>
  </si>
  <si>
    <t>23h00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</si>
</sst>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[h]:mm"/>
    <numFmt numFmtId="165" formatCode="#,##0.00\ &quot;€&quot;"/>
    <numFmt numFmtId="166" formatCode="[$-F400]h:mm:ss\ AM/PM"/>
    <numFmt numFmtId="167" formatCode="h:mm;@"/>
    <numFmt numFmtId="168" formatCode="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lightTrellis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lightTrellis">
        <bgColor auto="1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auto="1"/>
        <bgColor indexed="64"/>
      </patternFill>
    </fill>
  </fills>
  <borders count="4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52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20" fontId="0" fillId="4" borderId="11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46" fontId="0" fillId="3" borderId="11" xfId="0" applyNumberForma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0" fillId="5" borderId="11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11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12" xfId="0" applyNumberFormat="1" applyFill="1" applyBorder="1" applyAlignment="1">
      <alignment horizontal="center" vertical="center"/>
    </xf>
    <xf numFmtId="20" fontId="0" fillId="6" borderId="6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0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6" fontId="0" fillId="0" borderId="11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20" fontId="0" fillId="4" borderId="12" xfId="0" applyNumberFormat="1" applyFill="1" applyBorder="1" applyAlignment="1">
      <alignment horizontal="center" vertical="center"/>
    </xf>
    <xf numFmtId="20" fontId="0" fillId="4" borderId="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4" fontId="0" fillId="7" borderId="2" xfId="0" applyNumberFormat="1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14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20" fontId="0" fillId="5" borderId="10" xfId="0" applyNumberFormat="1" applyFill="1" applyBorder="1" applyAlignment="1">
      <alignment horizontal="center" vertical="center"/>
    </xf>
    <xf numFmtId="20" fontId="0" fillId="5" borderId="2" xfId="0" applyNumberFormat="1" applyFill="1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20" fontId="0" fillId="8" borderId="11" xfId="0" applyNumberFormat="1" applyFill="1" applyBorder="1" applyAlignment="1">
      <alignment horizontal="center" vertical="center"/>
    </xf>
    <xf numFmtId="20" fontId="0" fillId="8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6" borderId="5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20" fontId="0" fillId="3" borderId="23" xfId="0" applyNumberFormat="1" applyFill="1" applyBorder="1" applyAlignment="1">
      <alignment horizontal="center" vertical="center"/>
    </xf>
    <xf numFmtId="20" fontId="0" fillId="3" borderId="25" xfId="0" applyNumberFormat="1" applyFill="1" applyBorder="1" applyAlignment="1">
      <alignment horizontal="center" vertical="center"/>
    </xf>
    <xf numFmtId="20" fontId="0" fillId="3" borderId="2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9" borderId="3" xfId="0" applyNumberFormat="1" applyFill="1" applyBorder="1" applyAlignment="1">
      <alignment horizontal="center" vertical="center"/>
    </xf>
    <xf numFmtId="20" fontId="0" fillId="9" borderId="11" xfId="0" applyNumberFormat="1" applyFill="1" applyBorder="1" applyAlignment="1">
      <alignment horizontal="center" vertical="center"/>
    </xf>
    <xf numFmtId="20" fontId="0" fillId="9" borderId="4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14" fontId="0" fillId="0" borderId="23" xfId="0" applyNumberForma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/>
    </xf>
    <xf numFmtId="14" fontId="0" fillId="0" borderId="29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20" fontId="0" fillId="0" borderId="25" xfId="0" applyNumberFormat="1" applyFill="1" applyBorder="1" applyAlignment="1">
      <alignment horizontal="center" vertical="center"/>
    </xf>
    <xf numFmtId="20" fontId="0" fillId="0" borderId="28" xfId="0" applyNumberFormat="1" applyFill="1" applyBorder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20" fontId="0" fillId="0" borderId="29" xfId="0" applyNumberForma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46" fontId="0" fillId="0" borderId="25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1" fillId="10" borderId="31" xfId="0" applyNumberFormat="1" applyFon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7" fontId="0" fillId="0" borderId="10" xfId="0" applyNumberFormat="1" applyFill="1" applyBorder="1" applyAlignment="1">
      <alignment horizontal="center" vertical="center"/>
    </xf>
    <xf numFmtId="167" fontId="0" fillId="0" borderId="2" xfId="0" applyNumberFormat="1" applyFill="1" applyBorder="1" applyAlignment="1">
      <alignment horizontal="center" vertical="center"/>
    </xf>
    <xf numFmtId="167" fontId="0" fillId="0" borderId="3" xfId="0" applyNumberFormat="1" applyFill="1" applyBorder="1" applyAlignment="1">
      <alignment horizontal="center" vertical="center"/>
    </xf>
    <xf numFmtId="167" fontId="0" fillId="0" borderId="11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  <xf numFmtId="167" fontId="0" fillId="0" borderId="12" xfId="0" applyNumberFormat="1" applyFill="1" applyBorder="1" applyAlignment="1">
      <alignment horizontal="center" vertical="center"/>
    </xf>
    <xf numFmtId="167" fontId="0" fillId="0" borderId="6" xfId="0" applyNumberFormat="1" applyFill="1" applyBorder="1" applyAlignment="1">
      <alignment horizontal="center" vertical="center"/>
    </xf>
    <xf numFmtId="0" fontId="0" fillId="0" borderId="0" xfId="0" applyFont="1"/>
    <xf numFmtId="46" fontId="0" fillId="0" borderId="0" xfId="0" applyNumberFormat="1"/>
    <xf numFmtId="165" fontId="0" fillId="0" borderId="31" xfId="0" applyNumberFormat="1" applyFill="1" applyBorder="1" applyAlignment="1">
      <alignment horizontal="center" vertical="center"/>
    </xf>
    <xf numFmtId="20" fontId="0" fillId="0" borderId="0" xfId="0" applyNumberFormat="1"/>
    <xf numFmtId="10" fontId="0" fillId="0" borderId="31" xfId="0" applyNumberFormat="1" applyFill="1" applyBorder="1" applyAlignment="1">
      <alignment horizontal="center" vertical="center"/>
    </xf>
    <xf numFmtId="167" fontId="0" fillId="0" borderId="36" xfId="0" applyNumberFormat="1" applyFill="1" applyBorder="1" applyAlignment="1">
      <alignment horizontal="center" vertical="center"/>
    </xf>
    <xf numFmtId="167" fontId="0" fillId="0" borderId="37" xfId="0" applyNumberFormat="1" applyFill="1" applyBorder="1" applyAlignment="1">
      <alignment horizontal="center" vertical="center"/>
    </xf>
    <xf numFmtId="167" fontId="0" fillId="0" borderId="38" xfId="0" applyNumberFormat="1" applyFill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165" fontId="1" fillId="0" borderId="31" xfId="0" applyNumberFormat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11" borderId="3" xfId="0" applyNumberFormat="1" applyFill="1" applyBorder="1" applyAlignment="1">
      <alignment horizontal="center" vertical="center"/>
    </xf>
    <xf numFmtId="20" fontId="0" fillId="11" borderId="11" xfId="0" applyNumberFormat="1" applyFill="1" applyBorder="1" applyAlignment="1">
      <alignment horizontal="center" vertical="center"/>
    </xf>
    <xf numFmtId="20" fontId="0" fillId="11" borderId="4" xfId="0" applyNumberFormat="1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20" fontId="0" fillId="4" borderId="10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12" borderId="1" xfId="0" applyNumberFormat="1" applyFill="1" applyBorder="1" applyAlignment="1">
      <alignment horizontal="center" vertical="center"/>
    </xf>
    <xf numFmtId="20" fontId="0" fillId="12" borderId="10" xfId="0" applyNumberFormat="1" applyFill="1" applyBorder="1" applyAlignment="1">
      <alignment horizontal="center" vertical="center"/>
    </xf>
    <xf numFmtId="20" fontId="0" fillId="12" borderId="2" xfId="0" applyNumberForma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20" fontId="0" fillId="8" borderId="10" xfId="0" applyNumberFormat="1" applyFill="1" applyBorder="1" applyAlignment="1">
      <alignment horizontal="center" vertical="center"/>
    </xf>
    <xf numFmtId="20" fontId="0" fillId="8" borderId="2" xfId="0" applyNumberFormat="1" applyFill="1" applyBorder="1" applyAlignment="1">
      <alignment horizontal="center" vertical="center"/>
    </xf>
    <xf numFmtId="20" fontId="0" fillId="8" borderId="5" xfId="0" applyNumberFormat="1" applyFill="1" applyBorder="1" applyAlignment="1">
      <alignment horizontal="center" vertical="center"/>
    </xf>
    <xf numFmtId="20" fontId="0" fillId="8" borderId="12" xfId="0" applyNumberFormat="1" applyFill="1" applyBorder="1" applyAlignment="1">
      <alignment horizontal="center" vertical="center"/>
    </xf>
    <xf numFmtId="20" fontId="0" fillId="8" borderId="6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68" fontId="0" fillId="2" borderId="0" xfId="0" applyNumberFormat="1" applyFill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40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6" xfId="0" applyNumberFormat="1" applyFill="1" applyBorder="1" applyAlignment="1">
      <alignment horizontal="center" vertical="center"/>
    </xf>
    <xf numFmtId="168" fontId="0" fillId="10" borderId="41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168" fontId="0" fillId="10" borderId="3" xfId="0" applyNumberFormat="1" applyFill="1" applyBorder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5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6" xfId="0" applyNumberFormat="1" applyFill="1" applyBorder="1" applyAlignment="1">
      <alignment horizontal="center" vertical="center"/>
    </xf>
    <xf numFmtId="168" fontId="0" fillId="13" borderId="0" xfId="0" applyNumberForma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8" fontId="0" fillId="10" borderId="1" xfId="0" applyNumberFormat="1" applyFill="1" applyBorder="1" applyAlignment="1">
      <alignment horizontal="center" vertical="center"/>
    </xf>
    <xf numFmtId="168" fontId="0" fillId="10" borderId="10" xfId="0" applyNumberFormat="1" applyFill="1" applyBorder="1" applyAlignment="1">
      <alignment horizontal="center" vertical="center"/>
    </xf>
    <xf numFmtId="168" fontId="0" fillId="10" borderId="2" xfId="0" applyNumberForma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20" fontId="0" fillId="15" borderId="3" xfId="0" applyNumberFormat="1" applyFill="1" applyBorder="1" applyAlignment="1">
      <alignment horizontal="center" vertical="center"/>
    </xf>
    <xf numFmtId="20" fontId="0" fillId="15" borderId="11" xfId="0" applyNumberFormat="1" applyFill="1" applyBorder="1" applyAlignment="1">
      <alignment horizontal="center" vertical="center"/>
    </xf>
    <xf numFmtId="20" fontId="0" fillId="15" borderId="1" xfId="0" applyNumberFormat="1" applyFill="1" applyBorder="1" applyAlignment="1">
      <alignment horizontal="center" vertical="center"/>
    </xf>
    <xf numFmtId="20" fontId="0" fillId="15" borderId="10" xfId="0" applyNumberFormat="1" applyFill="1" applyBorder="1" applyAlignment="1">
      <alignment horizontal="center" vertical="center"/>
    </xf>
    <xf numFmtId="20" fontId="0" fillId="15" borderId="5" xfId="0" applyNumberFormat="1" applyFill="1" applyBorder="1" applyAlignment="1">
      <alignment horizontal="center" vertical="center"/>
    </xf>
    <xf numFmtId="20" fontId="0" fillId="15" borderId="12" xfId="0" applyNumberFormat="1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27" xfId="0" applyNumberFormat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20" fontId="0" fillId="7" borderId="23" xfId="0" applyNumberForma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164" fontId="0" fillId="7" borderId="15" xfId="0" applyNumberForma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20" fontId="0" fillId="0" borderId="28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68" fontId="0" fillId="10" borderId="39" xfId="0" applyNumberFormat="1" applyFill="1" applyBorder="1" applyAlignment="1">
      <alignment horizontal="center" vertical="center"/>
    </xf>
    <xf numFmtId="168" fontId="0" fillId="10" borderId="42" xfId="0" applyNumberFormat="1" applyFill="1" applyBorder="1" applyAlignment="1">
      <alignment horizontal="center" vertical="center"/>
    </xf>
    <xf numFmtId="168" fontId="0" fillId="10" borderId="19" xfId="0" applyNumberFormat="1" applyFill="1" applyBorder="1" applyAlignment="1">
      <alignment horizontal="center" vertical="center"/>
    </xf>
    <xf numFmtId="168" fontId="0" fillId="10" borderId="43" xfId="0" applyNumberFormat="1" applyFill="1" applyBorder="1" applyAlignment="1">
      <alignment horizontal="center" vertical="center"/>
    </xf>
    <xf numFmtId="168" fontId="0" fillId="10" borderId="40" xfId="0" applyNumberFormat="1" applyFill="1" applyBorder="1" applyAlignment="1">
      <alignment horizontal="center" vertical="center"/>
    </xf>
    <xf numFmtId="168" fontId="0" fillId="10" borderId="41" xfId="0" applyNumberFormat="1" applyFill="1" applyBorder="1" applyAlignment="1">
      <alignment horizontal="center" vertical="center"/>
    </xf>
    <xf numFmtId="168" fontId="0" fillId="10" borderId="3" xfId="0" applyNumberFormat="1" applyFill="1" applyBorder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12" borderId="39" xfId="0" applyFill="1" applyBorder="1" applyAlignment="1">
      <alignment horizontal="center" vertical="center"/>
    </xf>
    <xf numFmtId="0" fontId="0" fillId="12" borderId="41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164" fontId="1" fillId="0" borderId="31" xfId="0" applyNumberFormat="1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165" fontId="1" fillId="0" borderId="35" xfId="0" applyNumberFormat="1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 applyAlignment="1">
      <alignment horizontal="center" vertical="center"/>
    </xf>
    <xf numFmtId="168" fontId="0" fillId="10" borderId="44" xfId="0" applyNumberFormat="1" applyFill="1" applyBorder="1" applyAlignment="1">
      <alignment horizontal="center" vertical="center"/>
    </xf>
    <xf numFmtId="168" fontId="0" fillId="10" borderId="5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46" xfId="0" applyNumberFormat="1" applyFill="1" applyBorder="1" applyAlignment="1">
      <alignment horizontal="center" vertical="center"/>
    </xf>
    <xf numFmtId="168" fontId="0" fillId="10" borderId="20" xfId="0" applyNumberForma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8" fontId="0" fillId="10" borderId="1" xfId="0" applyNumberFormat="1" applyFill="1" applyBorder="1" applyAlignment="1">
      <alignment horizontal="center" vertical="center"/>
    </xf>
    <xf numFmtId="168" fontId="0" fillId="10" borderId="10" xfId="0" applyNumberFormat="1" applyFill="1" applyBorder="1" applyAlignment="1">
      <alignment horizontal="center" vertical="center"/>
    </xf>
    <xf numFmtId="168" fontId="0" fillId="10" borderId="45" xfId="0" applyNumberFormat="1" applyFill="1" applyBorder="1" applyAlignment="1">
      <alignment horizontal="center" vertical="center"/>
    </xf>
    <xf numFmtId="168" fontId="0" fillId="10" borderId="22" xfId="0" applyNumberFormat="1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168" fontId="0" fillId="10" borderId="7" xfId="0" applyNumberFormat="1" applyFill="1" applyBorder="1" applyAlignment="1">
      <alignment horizontal="center" vertical="center"/>
    </xf>
    <xf numFmtId="168" fontId="0" fillId="10" borderId="8" xfId="0" applyNumberFormat="1" applyFill="1" applyBorder="1" applyAlignment="1">
      <alignment horizontal="center" vertical="center"/>
    </xf>
    <xf numFmtId="168" fontId="0" fillId="10" borderId="9" xfId="0" applyNumberFormat="1" applyFill="1" applyBorder="1" applyAlignment="1">
      <alignment horizontal="center" vertical="center"/>
    </xf>
    <xf numFmtId="10" fontId="0" fillId="0" borderId="19" xfId="0" applyNumberFormat="1" applyFill="1" applyBorder="1" applyAlignment="1">
      <alignment horizontal="center" vertical="center"/>
    </xf>
    <xf numFmtId="10" fontId="0" fillId="0" borderId="20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7" fontId="1" fillId="0" borderId="31" xfId="0" applyNumberFormat="1" applyFont="1" applyFill="1" applyBorder="1" applyAlignment="1">
      <alignment horizontal="center" vertical="center"/>
    </xf>
    <xf numFmtId="0" fontId="0" fillId="15" borderId="19" xfId="0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0" fontId="0" fillId="14" borderId="39" xfId="0" applyFill="1" applyBorder="1" applyAlignment="1">
      <alignment horizontal="center" vertical="center"/>
    </xf>
    <xf numFmtId="0" fontId="0" fillId="14" borderId="41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/>
    </xf>
    <xf numFmtId="0" fontId="0" fillId="7" borderId="41" xfId="0" applyFill="1" applyBorder="1" applyAlignment="1">
      <alignment horizontal="center"/>
    </xf>
    <xf numFmtId="0" fontId="0" fillId="6" borderId="39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68" fontId="0" fillId="13" borderId="0" xfId="0" applyNumberFormat="1" applyFill="1" applyBorder="1" applyAlignment="1">
      <alignment horizontal="center" vertical="center"/>
    </xf>
    <xf numFmtId="44" fontId="0" fillId="10" borderId="45" xfId="0" applyNumberFormat="1" applyFill="1" applyBorder="1" applyAlignment="1">
      <alignment horizontal="center" vertical="center"/>
    </xf>
    <xf numFmtId="44" fontId="0" fillId="10" borderId="2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Y46"/>
  <sheetViews>
    <sheetView workbookViewId="0">
      <selection activeCell="G29" sqref="G29"/>
    </sheetView>
  </sheetViews>
  <sheetFormatPr baseColWidth="10" defaultRowHeight="15"/>
  <cols>
    <col min="1" max="1" width="4.28515625" style="3" customWidth="1"/>
    <col min="2" max="2" width="11.42578125" style="3"/>
    <col min="3" max="3" width="10.7109375" style="3" bestFit="1" customWidth="1"/>
    <col min="4" max="4" width="4.28515625" style="3" customWidth="1"/>
    <col min="5" max="7" width="11.42578125" style="3"/>
    <col min="8" max="8" width="4.28515625" style="3" customWidth="1"/>
    <col min="9" max="11" width="11.42578125" style="3"/>
    <col min="12" max="12" width="4.28515625" style="3" customWidth="1"/>
    <col min="13" max="15" width="11.42578125" style="3"/>
    <col min="16" max="16" width="4.28515625" style="3" customWidth="1"/>
    <col min="17" max="18" width="11.42578125" style="3"/>
    <col min="19" max="19" width="4.28515625" style="3" customWidth="1"/>
    <col min="20" max="21" width="11.42578125" style="3"/>
    <col min="22" max="22" width="4.28515625" style="3" customWidth="1"/>
    <col min="23" max="24" width="11.42578125" style="3"/>
    <col min="25" max="25" width="4.28515625" style="3" customWidth="1"/>
  </cols>
  <sheetData>
    <row r="4" spans="1:25" ht="15.75" thickBo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6.5" thickTop="1" thickBot="1">
      <c r="A5" s="8"/>
      <c r="B5" s="8"/>
      <c r="C5" s="8"/>
      <c r="D5" s="8"/>
      <c r="E5" s="203" t="s">
        <v>10</v>
      </c>
      <c r="F5" s="204"/>
      <c r="G5" s="205"/>
      <c r="H5" s="8"/>
      <c r="I5" s="203" t="s">
        <v>11</v>
      </c>
      <c r="J5" s="204"/>
      <c r="K5" s="205"/>
      <c r="L5" s="8"/>
      <c r="M5" s="203" t="s">
        <v>12</v>
      </c>
      <c r="N5" s="204"/>
      <c r="O5" s="205"/>
      <c r="P5" s="8"/>
      <c r="Q5" s="203" t="s">
        <v>0</v>
      </c>
      <c r="R5" s="205"/>
      <c r="S5" s="8"/>
      <c r="T5" s="203" t="s">
        <v>1</v>
      </c>
      <c r="U5" s="205"/>
      <c r="V5" s="8"/>
      <c r="W5" s="203" t="s">
        <v>2</v>
      </c>
      <c r="X5" s="205"/>
      <c r="Y5" s="8"/>
    </row>
    <row r="6" spans="1:25" ht="16.5" thickTop="1" thickBo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08"/>
      <c r="R6" s="208"/>
      <c r="S6" s="8"/>
      <c r="T6" s="8"/>
      <c r="U6" s="8"/>
      <c r="V6" s="8"/>
      <c r="W6" s="8"/>
      <c r="X6" s="8"/>
      <c r="Y6" s="8"/>
    </row>
    <row r="7" spans="1:25" ht="15.75" thickTop="1">
      <c r="A7" s="8"/>
      <c r="B7" s="22" t="s">
        <v>5</v>
      </c>
      <c r="C7" s="23">
        <v>42583</v>
      </c>
      <c r="D7" s="11"/>
      <c r="E7" s="24">
        <v>0.25</v>
      </c>
      <c r="F7" s="25">
        <v>0.35416666666666669</v>
      </c>
      <c r="G7" s="26">
        <f t="shared" ref="G7:G9" si="0">F7-E7</f>
        <v>0.10416666666666669</v>
      </c>
      <c r="H7" s="11"/>
      <c r="I7" s="24"/>
      <c r="J7" s="25"/>
      <c r="K7" s="26">
        <f t="shared" ref="K7:K9" si="1">J7-I7</f>
        <v>0</v>
      </c>
      <c r="L7" s="11"/>
      <c r="M7" s="24"/>
      <c r="N7" s="25"/>
      <c r="O7" s="26">
        <f t="shared" ref="O7:O9" si="2">N7-M7</f>
        <v>0</v>
      </c>
      <c r="P7" s="11"/>
      <c r="Q7" s="217">
        <f>G7+K7+O7</f>
        <v>0.10416666666666669</v>
      </c>
      <c r="R7" s="212"/>
      <c r="S7" s="11"/>
      <c r="T7" s="211">
        <f>Q7+Q8+Q9+Q10+Q11+Q12+Q13</f>
        <v>0.8333333333333337</v>
      </c>
      <c r="U7" s="212"/>
      <c r="V7" s="11"/>
      <c r="W7" s="218">
        <f>T7+T14+T21+T28+T35</f>
        <v>5.1562500000000009</v>
      </c>
      <c r="X7" s="219"/>
      <c r="Y7" s="8"/>
    </row>
    <row r="8" spans="1:25">
      <c r="A8" s="8"/>
      <c r="B8" s="27" t="s">
        <v>6</v>
      </c>
      <c r="C8" s="28">
        <v>42584</v>
      </c>
      <c r="D8" s="11"/>
      <c r="E8" s="29"/>
      <c r="F8" s="30"/>
      <c r="G8" s="31">
        <f t="shared" si="0"/>
        <v>0</v>
      </c>
      <c r="H8" s="11"/>
      <c r="I8" s="29"/>
      <c r="J8" s="30"/>
      <c r="K8" s="31">
        <f t="shared" si="1"/>
        <v>0</v>
      </c>
      <c r="L8" s="11"/>
      <c r="M8" s="29"/>
      <c r="N8" s="30"/>
      <c r="O8" s="31">
        <f t="shared" si="2"/>
        <v>0</v>
      </c>
      <c r="P8" s="11"/>
      <c r="Q8" s="206">
        <f t="shared" ref="Q8:Q14" si="3">G8+K8+O8</f>
        <v>0</v>
      </c>
      <c r="R8" s="207"/>
      <c r="S8" s="11"/>
      <c r="T8" s="213"/>
      <c r="U8" s="207"/>
      <c r="V8" s="11"/>
      <c r="W8" s="220"/>
      <c r="X8" s="221"/>
      <c r="Y8" s="8"/>
    </row>
    <row r="9" spans="1:25">
      <c r="A9" s="8"/>
      <c r="B9" s="27" t="s">
        <v>7</v>
      </c>
      <c r="C9" s="28">
        <v>42585</v>
      </c>
      <c r="D9" s="11"/>
      <c r="E9" s="29"/>
      <c r="F9" s="30"/>
      <c r="G9" s="31">
        <f t="shared" si="0"/>
        <v>0</v>
      </c>
      <c r="H9" s="11"/>
      <c r="I9" s="29"/>
      <c r="J9" s="30"/>
      <c r="K9" s="31">
        <f t="shared" si="1"/>
        <v>0</v>
      </c>
      <c r="L9" s="11"/>
      <c r="M9" s="29"/>
      <c r="N9" s="30"/>
      <c r="O9" s="31">
        <f t="shared" si="2"/>
        <v>0</v>
      </c>
      <c r="P9" s="11"/>
      <c r="Q9" s="206">
        <f t="shared" si="3"/>
        <v>0</v>
      </c>
      <c r="R9" s="207"/>
      <c r="S9" s="11"/>
      <c r="T9" s="213"/>
      <c r="U9" s="207"/>
      <c r="V9" s="11"/>
      <c r="W9" s="220"/>
      <c r="X9" s="221"/>
      <c r="Y9" s="8"/>
    </row>
    <row r="10" spans="1:25">
      <c r="A10" s="8"/>
      <c r="B10" s="27" t="s">
        <v>3</v>
      </c>
      <c r="C10" s="28">
        <v>42586</v>
      </c>
      <c r="D10" s="11"/>
      <c r="E10" s="9">
        <v>0.33333333333333298</v>
      </c>
      <c r="F10" s="15">
        <v>0.5</v>
      </c>
      <c r="G10" s="7">
        <f>F10-E10</f>
        <v>0.16666666666666702</v>
      </c>
      <c r="H10" s="11"/>
      <c r="I10" s="9">
        <v>0.5625</v>
      </c>
      <c r="J10" s="15">
        <v>0.72916666666666663</v>
      </c>
      <c r="K10" s="7">
        <f>J10-I10</f>
        <v>0.16666666666666663</v>
      </c>
      <c r="L10" s="11"/>
      <c r="M10" s="29"/>
      <c r="N10" s="30"/>
      <c r="O10" s="31">
        <f>N10-M10</f>
        <v>0</v>
      </c>
      <c r="P10" s="11"/>
      <c r="Q10" s="206">
        <f t="shared" si="3"/>
        <v>0.33333333333333365</v>
      </c>
      <c r="R10" s="207"/>
      <c r="S10" s="11"/>
      <c r="T10" s="213"/>
      <c r="U10" s="207"/>
      <c r="V10" s="11"/>
      <c r="W10" s="220"/>
      <c r="X10" s="221"/>
      <c r="Y10" s="8"/>
    </row>
    <row r="11" spans="1:25">
      <c r="A11" s="8"/>
      <c r="B11" s="27" t="s">
        <v>4</v>
      </c>
      <c r="C11" s="28">
        <v>42587</v>
      </c>
      <c r="D11" s="11"/>
      <c r="E11" s="9">
        <v>0.33333333333333331</v>
      </c>
      <c r="F11" s="15">
        <v>0.5</v>
      </c>
      <c r="G11" s="7">
        <f t="shared" ref="G11:G32" si="4">F11-E11</f>
        <v>0.16666666666666669</v>
      </c>
      <c r="H11" s="11"/>
      <c r="I11" s="9">
        <v>0.5625</v>
      </c>
      <c r="J11" s="15">
        <v>0.70833333333333337</v>
      </c>
      <c r="K11" s="7">
        <f t="shared" ref="K11:K32" si="5">J11-I11</f>
        <v>0.14583333333333337</v>
      </c>
      <c r="L11" s="11"/>
      <c r="M11" s="16">
        <v>0.79166666666666663</v>
      </c>
      <c r="N11" s="17">
        <v>0.875</v>
      </c>
      <c r="O11" s="18">
        <f t="shared" ref="O11:O37" si="6">N11-M11</f>
        <v>8.333333333333337E-2</v>
      </c>
      <c r="P11" s="11"/>
      <c r="Q11" s="206">
        <f t="shared" si="3"/>
        <v>0.39583333333333343</v>
      </c>
      <c r="R11" s="207"/>
      <c r="S11" s="11"/>
      <c r="T11" s="213"/>
      <c r="U11" s="207"/>
      <c r="V11" s="11"/>
      <c r="W11" s="220"/>
      <c r="X11" s="221"/>
      <c r="Y11" s="8"/>
    </row>
    <row r="12" spans="1:25">
      <c r="A12" s="8"/>
      <c r="B12" s="27" t="s">
        <v>8</v>
      </c>
      <c r="C12" s="28">
        <v>42588</v>
      </c>
      <c r="D12" s="11"/>
      <c r="E12" s="29"/>
      <c r="F12" s="30"/>
      <c r="G12" s="31">
        <f t="shared" si="4"/>
        <v>0</v>
      </c>
      <c r="H12" s="11"/>
      <c r="I12" s="29"/>
      <c r="J12" s="30"/>
      <c r="K12" s="31">
        <f t="shared" si="5"/>
        <v>0</v>
      </c>
      <c r="L12" s="11"/>
      <c r="M12" s="29"/>
      <c r="N12" s="30"/>
      <c r="O12" s="31">
        <f t="shared" si="6"/>
        <v>0</v>
      </c>
      <c r="P12" s="11"/>
      <c r="Q12" s="206">
        <f t="shared" si="3"/>
        <v>0</v>
      </c>
      <c r="R12" s="207"/>
      <c r="S12" s="11"/>
      <c r="T12" s="213"/>
      <c r="U12" s="207"/>
      <c r="V12" s="11"/>
      <c r="W12" s="220"/>
      <c r="X12" s="221"/>
      <c r="Y12" s="8"/>
    </row>
    <row r="13" spans="1:25">
      <c r="A13" s="8"/>
      <c r="B13" s="27" t="s">
        <v>9</v>
      </c>
      <c r="C13" s="28">
        <v>42589</v>
      </c>
      <c r="D13" s="11"/>
      <c r="E13" s="29"/>
      <c r="F13" s="30"/>
      <c r="G13" s="31">
        <f t="shared" si="4"/>
        <v>0</v>
      </c>
      <c r="H13" s="11"/>
      <c r="I13" s="29"/>
      <c r="J13" s="30"/>
      <c r="K13" s="31">
        <f t="shared" si="5"/>
        <v>0</v>
      </c>
      <c r="L13" s="11"/>
      <c r="M13" s="29"/>
      <c r="N13" s="30"/>
      <c r="O13" s="31">
        <f t="shared" si="6"/>
        <v>0</v>
      </c>
      <c r="P13" s="11"/>
      <c r="Q13" s="206">
        <f t="shared" si="3"/>
        <v>0</v>
      </c>
      <c r="R13" s="207"/>
      <c r="S13" s="11"/>
      <c r="T13" s="213"/>
      <c r="U13" s="207"/>
      <c r="V13" s="11"/>
      <c r="W13" s="220"/>
      <c r="X13" s="221"/>
      <c r="Y13" s="8"/>
    </row>
    <row r="14" spans="1:25">
      <c r="A14" s="8"/>
      <c r="B14" s="27" t="s">
        <v>5</v>
      </c>
      <c r="C14" s="28">
        <v>42590</v>
      </c>
      <c r="D14" s="11"/>
      <c r="E14" s="9">
        <v>0.33333333333333331</v>
      </c>
      <c r="F14" s="15">
        <v>0.51041666666666663</v>
      </c>
      <c r="G14" s="7">
        <f t="shared" si="4"/>
        <v>0.17708333333333331</v>
      </c>
      <c r="H14" s="11"/>
      <c r="I14" s="9">
        <v>0.5625</v>
      </c>
      <c r="J14" s="15">
        <v>0.78125</v>
      </c>
      <c r="K14" s="7">
        <f t="shared" si="5"/>
        <v>0.21875</v>
      </c>
      <c r="L14" s="11"/>
      <c r="M14" s="29"/>
      <c r="N14" s="30"/>
      <c r="O14" s="31">
        <f t="shared" si="6"/>
        <v>0</v>
      </c>
      <c r="P14" s="11"/>
      <c r="Q14" s="206">
        <f t="shared" si="3"/>
        <v>0.39583333333333331</v>
      </c>
      <c r="R14" s="207"/>
      <c r="S14" s="11"/>
      <c r="T14" s="214">
        <f>SUM(Q14+Q15+Q16+Q17+Q18+Q19+Q20)</f>
        <v>1.5104166666666667</v>
      </c>
      <c r="U14" s="215"/>
      <c r="V14" s="11"/>
      <c r="W14" s="220"/>
      <c r="X14" s="221"/>
      <c r="Y14" s="8"/>
    </row>
    <row r="15" spans="1:25">
      <c r="A15" s="8"/>
      <c r="B15" s="27" t="s">
        <v>6</v>
      </c>
      <c r="C15" s="28">
        <v>42591</v>
      </c>
      <c r="D15" s="11"/>
      <c r="E15" s="9">
        <v>0.33333333333333331</v>
      </c>
      <c r="F15" s="15">
        <v>0.52083333333333337</v>
      </c>
      <c r="G15" s="7">
        <f t="shared" si="4"/>
        <v>0.18750000000000006</v>
      </c>
      <c r="H15" s="11"/>
      <c r="I15" s="9">
        <v>0.5625</v>
      </c>
      <c r="J15" s="15">
        <v>0.78125</v>
      </c>
      <c r="K15" s="7">
        <f t="shared" si="5"/>
        <v>0.21875</v>
      </c>
      <c r="L15" s="11"/>
      <c r="M15" s="29"/>
      <c r="N15" s="30"/>
      <c r="O15" s="31">
        <f t="shared" si="6"/>
        <v>0</v>
      </c>
      <c r="P15" s="11"/>
      <c r="Q15" s="206">
        <f t="shared" ref="Q15:Q37" si="7">G15+K15+O15</f>
        <v>0.40625000000000006</v>
      </c>
      <c r="R15" s="207"/>
      <c r="S15" s="11"/>
      <c r="T15" s="214"/>
      <c r="U15" s="215"/>
      <c r="V15" s="11"/>
      <c r="W15" s="220"/>
      <c r="X15" s="221"/>
      <c r="Y15" s="8"/>
    </row>
    <row r="16" spans="1:25">
      <c r="A16" s="8"/>
      <c r="B16" s="27" t="s">
        <v>7</v>
      </c>
      <c r="C16" s="28">
        <v>42592</v>
      </c>
      <c r="D16" s="11"/>
      <c r="E16" s="9">
        <v>0.33333333333333331</v>
      </c>
      <c r="F16" s="15">
        <v>0.54166666666666663</v>
      </c>
      <c r="G16" s="7">
        <f t="shared" si="4"/>
        <v>0.20833333333333331</v>
      </c>
      <c r="H16" s="11"/>
      <c r="I16" s="9">
        <v>0.57291666666666663</v>
      </c>
      <c r="J16" s="15">
        <v>0.6875</v>
      </c>
      <c r="K16" s="7">
        <f t="shared" si="5"/>
        <v>0.11458333333333337</v>
      </c>
      <c r="L16" s="11"/>
      <c r="M16" s="29"/>
      <c r="N16" s="30"/>
      <c r="O16" s="31">
        <f t="shared" si="6"/>
        <v>0</v>
      </c>
      <c r="P16" s="11"/>
      <c r="Q16" s="206">
        <f t="shared" si="7"/>
        <v>0.32291666666666669</v>
      </c>
      <c r="R16" s="207"/>
      <c r="S16" s="11"/>
      <c r="T16" s="214"/>
      <c r="U16" s="215"/>
      <c r="V16" s="11"/>
      <c r="W16" s="220"/>
      <c r="X16" s="221"/>
      <c r="Y16" s="8"/>
    </row>
    <row r="17" spans="1:25">
      <c r="A17" s="8"/>
      <c r="B17" s="27" t="s">
        <v>3</v>
      </c>
      <c r="C17" s="28">
        <v>42593</v>
      </c>
      <c r="D17" s="11"/>
      <c r="E17" s="9">
        <v>0.33333333333333331</v>
      </c>
      <c r="F17" s="15">
        <v>0.5</v>
      </c>
      <c r="G17" s="7">
        <f t="shared" si="4"/>
        <v>0.16666666666666669</v>
      </c>
      <c r="H17" s="11"/>
      <c r="I17" s="9">
        <v>0.54166666666666663</v>
      </c>
      <c r="J17" s="15">
        <v>0.67708333333333337</v>
      </c>
      <c r="K17" s="7">
        <f t="shared" si="5"/>
        <v>0.13541666666666674</v>
      </c>
      <c r="L17" s="11"/>
      <c r="M17" s="29"/>
      <c r="N17" s="30"/>
      <c r="O17" s="31">
        <f t="shared" si="6"/>
        <v>0</v>
      </c>
      <c r="P17" s="11"/>
      <c r="Q17" s="206">
        <f t="shared" si="7"/>
        <v>0.30208333333333343</v>
      </c>
      <c r="R17" s="207"/>
      <c r="S17" s="11"/>
      <c r="T17" s="214"/>
      <c r="U17" s="215"/>
      <c r="V17" s="11"/>
      <c r="W17" s="220"/>
      <c r="X17" s="221"/>
      <c r="Y17" s="8"/>
    </row>
    <row r="18" spans="1:25">
      <c r="A18" s="8"/>
      <c r="B18" s="27" t="s">
        <v>4</v>
      </c>
      <c r="C18" s="28">
        <v>42594</v>
      </c>
      <c r="D18" s="11"/>
      <c r="E18" s="29"/>
      <c r="F18" s="30"/>
      <c r="G18" s="31">
        <f t="shared" si="4"/>
        <v>0</v>
      </c>
      <c r="H18" s="11"/>
      <c r="I18" s="29"/>
      <c r="J18" s="30"/>
      <c r="K18" s="31">
        <f t="shared" si="5"/>
        <v>0</v>
      </c>
      <c r="L18" s="11"/>
      <c r="M18" s="16">
        <v>0.58333333333333337</v>
      </c>
      <c r="N18" s="17">
        <v>0.66666666666666663</v>
      </c>
      <c r="O18" s="18">
        <f t="shared" si="6"/>
        <v>8.3333333333333259E-2</v>
      </c>
      <c r="P18" s="11"/>
      <c r="Q18" s="206">
        <f t="shared" si="7"/>
        <v>8.3333333333333259E-2</v>
      </c>
      <c r="R18" s="207"/>
      <c r="S18" s="11"/>
      <c r="T18" s="214"/>
      <c r="U18" s="215"/>
      <c r="V18" s="11"/>
      <c r="W18" s="220"/>
      <c r="X18" s="221"/>
      <c r="Y18" s="8"/>
    </row>
    <row r="19" spans="1:25">
      <c r="A19" s="8"/>
      <c r="B19" s="27" t="s">
        <v>8</v>
      </c>
      <c r="C19" s="28">
        <v>42595</v>
      </c>
      <c r="D19" s="11"/>
      <c r="E19" s="29"/>
      <c r="F19" s="30"/>
      <c r="G19" s="31">
        <f t="shared" si="4"/>
        <v>0</v>
      </c>
      <c r="H19" s="11"/>
      <c r="I19" s="29"/>
      <c r="J19" s="30"/>
      <c r="K19" s="31">
        <f t="shared" si="5"/>
        <v>0</v>
      </c>
      <c r="L19" s="11"/>
      <c r="M19" s="29"/>
      <c r="N19" s="30"/>
      <c r="O19" s="31">
        <f t="shared" si="6"/>
        <v>0</v>
      </c>
      <c r="P19" s="11"/>
      <c r="Q19" s="206">
        <f t="shared" si="7"/>
        <v>0</v>
      </c>
      <c r="R19" s="207"/>
      <c r="S19" s="11"/>
      <c r="T19" s="213"/>
      <c r="U19" s="207"/>
      <c r="V19" s="11"/>
      <c r="W19" s="220"/>
      <c r="X19" s="221"/>
      <c r="Y19" s="8"/>
    </row>
    <row r="20" spans="1:25">
      <c r="A20" s="8"/>
      <c r="B20" s="27" t="s">
        <v>9</v>
      </c>
      <c r="C20" s="28">
        <v>42596</v>
      </c>
      <c r="D20" s="11"/>
      <c r="E20" s="29"/>
      <c r="F20" s="30"/>
      <c r="G20" s="31">
        <f t="shared" si="4"/>
        <v>0</v>
      </c>
      <c r="H20" s="11"/>
      <c r="I20" s="29"/>
      <c r="J20" s="30"/>
      <c r="K20" s="31">
        <f t="shared" si="5"/>
        <v>0</v>
      </c>
      <c r="L20" s="11"/>
      <c r="M20" s="29"/>
      <c r="N20" s="30"/>
      <c r="O20" s="31">
        <f t="shared" si="6"/>
        <v>0</v>
      </c>
      <c r="P20" s="11"/>
      <c r="Q20" s="206">
        <f t="shared" si="7"/>
        <v>0</v>
      </c>
      <c r="R20" s="207"/>
      <c r="S20" s="11"/>
      <c r="T20" s="213"/>
      <c r="U20" s="207"/>
      <c r="V20" s="11"/>
      <c r="W20" s="220"/>
      <c r="X20" s="221"/>
      <c r="Y20" s="8"/>
    </row>
    <row r="21" spans="1:25">
      <c r="A21" s="8"/>
      <c r="B21" s="27" t="s">
        <v>5</v>
      </c>
      <c r="C21" s="28">
        <v>42597</v>
      </c>
      <c r="D21" s="11"/>
      <c r="E21" s="29"/>
      <c r="F21" s="33"/>
      <c r="G21" s="31">
        <f t="shared" si="4"/>
        <v>0</v>
      </c>
      <c r="H21" s="11"/>
      <c r="I21" s="34"/>
      <c r="J21" s="33"/>
      <c r="K21" s="31">
        <f t="shared" si="5"/>
        <v>0</v>
      </c>
      <c r="L21" s="11"/>
      <c r="M21" s="34"/>
      <c r="N21" s="33"/>
      <c r="O21" s="31">
        <f t="shared" si="6"/>
        <v>0</v>
      </c>
      <c r="P21" s="11"/>
      <c r="Q21" s="206">
        <f t="shared" si="7"/>
        <v>0</v>
      </c>
      <c r="R21" s="207"/>
      <c r="S21" s="11"/>
      <c r="T21" s="214">
        <f>SUM(Q21+Q22+Q23+Q24+Q25+Q26+Q27)</f>
        <v>0.39583333333333331</v>
      </c>
      <c r="U21" s="215"/>
      <c r="V21" s="11"/>
      <c r="W21" s="220"/>
      <c r="X21" s="221"/>
      <c r="Y21" s="8"/>
    </row>
    <row r="22" spans="1:25">
      <c r="A22" s="8"/>
      <c r="B22" s="27" t="s">
        <v>6</v>
      </c>
      <c r="C22" s="28">
        <v>42598</v>
      </c>
      <c r="D22" s="11"/>
      <c r="E22" s="29"/>
      <c r="F22" s="33"/>
      <c r="G22" s="31">
        <f t="shared" si="4"/>
        <v>0</v>
      </c>
      <c r="H22" s="11"/>
      <c r="I22" s="34"/>
      <c r="J22" s="33"/>
      <c r="K22" s="31">
        <f t="shared" si="5"/>
        <v>0</v>
      </c>
      <c r="L22" s="11"/>
      <c r="M22" s="34"/>
      <c r="N22" s="33"/>
      <c r="O22" s="31">
        <f t="shared" si="6"/>
        <v>0</v>
      </c>
      <c r="P22" s="11"/>
      <c r="Q22" s="206">
        <f t="shared" si="7"/>
        <v>0</v>
      </c>
      <c r="R22" s="207"/>
      <c r="S22" s="11"/>
      <c r="T22" s="214"/>
      <c r="U22" s="215"/>
      <c r="V22" s="11"/>
      <c r="W22" s="220"/>
      <c r="X22" s="221"/>
      <c r="Y22" s="8"/>
    </row>
    <row r="23" spans="1:25">
      <c r="A23" s="8"/>
      <c r="B23" s="27" t="s">
        <v>7</v>
      </c>
      <c r="C23" s="28">
        <v>42599</v>
      </c>
      <c r="D23" s="11"/>
      <c r="E23" s="10">
        <v>0.875</v>
      </c>
      <c r="F23" s="13">
        <v>1</v>
      </c>
      <c r="G23" s="6">
        <f t="shared" si="4"/>
        <v>0.125</v>
      </c>
      <c r="H23" s="11"/>
      <c r="I23" s="29"/>
      <c r="J23" s="30"/>
      <c r="K23" s="31">
        <f t="shared" si="5"/>
        <v>0</v>
      </c>
      <c r="L23" s="11"/>
      <c r="M23" s="34"/>
      <c r="N23" s="33"/>
      <c r="O23" s="31">
        <f t="shared" si="6"/>
        <v>0</v>
      </c>
      <c r="P23" s="11"/>
      <c r="Q23" s="206">
        <f t="shared" si="7"/>
        <v>0.125</v>
      </c>
      <c r="R23" s="207"/>
      <c r="S23" s="11"/>
      <c r="T23" s="214"/>
      <c r="U23" s="215"/>
      <c r="V23" s="11"/>
      <c r="W23" s="220"/>
      <c r="X23" s="221"/>
      <c r="Y23" s="8"/>
    </row>
    <row r="24" spans="1:25">
      <c r="A24" s="8"/>
      <c r="B24" s="27" t="s">
        <v>3</v>
      </c>
      <c r="C24" s="28">
        <v>42600</v>
      </c>
      <c r="D24" s="11"/>
      <c r="E24" s="10">
        <v>0</v>
      </c>
      <c r="F24" s="14">
        <v>0.1875</v>
      </c>
      <c r="G24" s="6">
        <f t="shared" si="4"/>
        <v>0.1875</v>
      </c>
      <c r="H24" s="11"/>
      <c r="I24" s="34"/>
      <c r="J24" s="33"/>
      <c r="K24" s="31">
        <f t="shared" si="5"/>
        <v>0</v>
      </c>
      <c r="L24" s="11"/>
      <c r="M24" s="34"/>
      <c r="N24" s="33"/>
      <c r="O24" s="31">
        <f t="shared" si="6"/>
        <v>0</v>
      </c>
      <c r="P24" s="11"/>
      <c r="Q24" s="206">
        <f t="shared" si="7"/>
        <v>0.1875</v>
      </c>
      <c r="R24" s="207"/>
      <c r="S24" s="11"/>
      <c r="T24" s="214"/>
      <c r="U24" s="215"/>
      <c r="V24" s="11"/>
      <c r="W24" s="220"/>
      <c r="X24" s="221"/>
      <c r="Y24" s="8"/>
    </row>
    <row r="25" spans="1:25">
      <c r="A25" s="8"/>
      <c r="B25" s="27" t="s">
        <v>4</v>
      </c>
      <c r="C25" s="28">
        <v>42601</v>
      </c>
      <c r="D25" s="11"/>
      <c r="E25" s="16">
        <v>0.45833333333333331</v>
      </c>
      <c r="F25" s="17">
        <v>0.54166666666666663</v>
      </c>
      <c r="G25" s="18">
        <f t="shared" si="4"/>
        <v>8.3333333333333315E-2</v>
      </c>
      <c r="H25" s="11"/>
      <c r="I25" s="34"/>
      <c r="J25" s="33"/>
      <c r="K25" s="31">
        <f t="shared" si="5"/>
        <v>0</v>
      </c>
      <c r="L25" s="11"/>
      <c r="M25" s="34"/>
      <c r="N25" s="33"/>
      <c r="O25" s="31">
        <f t="shared" si="6"/>
        <v>0</v>
      </c>
      <c r="P25" s="11"/>
      <c r="Q25" s="206">
        <f t="shared" si="7"/>
        <v>8.3333333333333315E-2</v>
      </c>
      <c r="R25" s="207"/>
      <c r="S25" s="11"/>
      <c r="T25" s="214"/>
      <c r="U25" s="215"/>
      <c r="V25" s="11"/>
      <c r="W25" s="220"/>
      <c r="X25" s="221"/>
      <c r="Y25" s="8"/>
    </row>
    <row r="26" spans="1:25">
      <c r="A26" s="8"/>
      <c r="B26" s="27" t="s">
        <v>8</v>
      </c>
      <c r="C26" s="28">
        <v>42602</v>
      </c>
      <c r="D26" s="11"/>
      <c r="E26" s="29"/>
      <c r="F26" s="33"/>
      <c r="G26" s="31">
        <f t="shared" si="4"/>
        <v>0</v>
      </c>
      <c r="H26" s="11"/>
      <c r="I26" s="34"/>
      <c r="J26" s="33"/>
      <c r="K26" s="31">
        <f t="shared" si="5"/>
        <v>0</v>
      </c>
      <c r="L26" s="11"/>
      <c r="M26" s="34"/>
      <c r="N26" s="33"/>
      <c r="O26" s="31">
        <f t="shared" si="6"/>
        <v>0</v>
      </c>
      <c r="P26" s="11"/>
      <c r="Q26" s="206">
        <f t="shared" si="7"/>
        <v>0</v>
      </c>
      <c r="R26" s="207"/>
      <c r="S26" s="11"/>
      <c r="T26" s="213"/>
      <c r="U26" s="207"/>
      <c r="V26" s="11"/>
      <c r="W26" s="220"/>
      <c r="X26" s="221"/>
      <c r="Y26" s="8"/>
    </row>
    <row r="27" spans="1:25">
      <c r="A27" s="8"/>
      <c r="B27" s="27" t="s">
        <v>9</v>
      </c>
      <c r="C27" s="28">
        <v>42603</v>
      </c>
      <c r="D27" s="11"/>
      <c r="E27" s="29"/>
      <c r="F27" s="33"/>
      <c r="G27" s="31">
        <f t="shared" si="4"/>
        <v>0</v>
      </c>
      <c r="H27" s="11"/>
      <c r="I27" s="34"/>
      <c r="J27" s="33"/>
      <c r="K27" s="31">
        <f t="shared" si="5"/>
        <v>0</v>
      </c>
      <c r="L27" s="11"/>
      <c r="M27" s="34"/>
      <c r="N27" s="33"/>
      <c r="O27" s="31">
        <f t="shared" si="6"/>
        <v>0</v>
      </c>
      <c r="P27" s="11"/>
      <c r="Q27" s="206">
        <f t="shared" si="7"/>
        <v>0</v>
      </c>
      <c r="R27" s="207"/>
      <c r="S27" s="11"/>
      <c r="T27" s="213"/>
      <c r="U27" s="207"/>
      <c r="V27" s="11"/>
      <c r="W27" s="220"/>
      <c r="X27" s="221"/>
      <c r="Y27" s="8"/>
    </row>
    <row r="28" spans="1:25">
      <c r="A28" s="8"/>
      <c r="B28" s="27" t="s">
        <v>5</v>
      </c>
      <c r="C28" s="28">
        <v>42604</v>
      </c>
      <c r="D28" s="11"/>
      <c r="E28" s="12">
        <v>0.29166666666666669</v>
      </c>
      <c r="F28" s="4">
        <v>0.58333333333333337</v>
      </c>
      <c r="G28" s="5">
        <f t="shared" si="4"/>
        <v>0.29166666666666669</v>
      </c>
      <c r="H28" s="11"/>
      <c r="I28" s="34"/>
      <c r="J28" s="33"/>
      <c r="K28" s="31">
        <f t="shared" si="5"/>
        <v>0</v>
      </c>
      <c r="L28" s="11"/>
      <c r="M28" s="34"/>
      <c r="N28" s="33"/>
      <c r="O28" s="31">
        <f t="shared" si="6"/>
        <v>0</v>
      </c>
      <c r="P28" s="11"/>
      <c r="Q28" s="206">
        <f t="shared" si="7"/>
        <v>0.29166666666666669</v>
      </c>
      <c r="R28" s="207"/>
      <c r="S28" s="11"/>
      <c r="T28" s="214">
        <f>SUM(Q28+Q29+Q30+Q31+Q32+Q33+Q34)</f>
        <v>1.5416666666666667</v>
      </c>
      <c r="U28" s="215"/>
      <c r="V28" s="11"/>
      <c r="W28" s="220"/>
      <c r="X28" s="221"/>
      <c r="Y28" s="8"/>
    </row>
    <row r="29" spans="1:25">
      <c r="A29" s="8"/>
      <c r="B29" s="27" t="s">
        <v>6</v>
      </c>
      <c r="C29" s="28">
        <v>42605</v>
      </c>
      <c r="D29" s="11"/>
      <c r="E29" s="12">
        <v>0.33333333333333331</v>
      </c>
      <c r="F29" s="4">
        <v>0.625</v>
      </c>
      <c r="G29" s="5">
        <f t="shared" si="4"/>
        <v>0.29166666666666669</v>
      </c>
      <c r="H29" s="11"/>
      <c r="I29" s="34"/>
      <c r="J29" s="33"/>
      <c r="K29" s="31">
        <f t="shared" si="5"/>
        <v>0</v>
      </c>
      <c r="L29" s="11"/>
      <c r="M29" s="34"/>
      <c r="N29" s="33"/>
      <c r="O29" s="31">
        <f t="shared" si="6"/>
        <v>0</v>
      </c>
      <c r="P29" s="11"/>
      <c r="Q29" s="206">
        <f t="shared" si="7"/>
        <v>0.29166666666666669</v>
      </c>
      <c r="R29" s="207"/>
      <c r="S29" s="11"/>
      <c r="T29" s="214"/>
      <c r="U29" s="215"/>
      <c r="V29" s="11"/>
      <c r="W29" s="220"/>
      <c r="X29" s="221"/>
      <c r="Y29" s="8"/>
    </row>
    <row r="30" spans="1:25">
      <c r="A30" s="8"/>
      <c r="B30" s="27" t="s">
        <v>7</v>
      </c>
      <c r="C30" s="28">
        <v>42606</v>
      </c>
      <c r="D30" s="11"/>
      <c r="E30" s="12">
        <v>0.33333333333333331</v>
      </c>
      <c r="F30" s="4">
        <v>0.625</v>
      </c>
      <c r="G30" s="5">
        <f t="shared" si="4"/>
        <v>0.29166666666666669</v>
      </c>
      <c r="H30" s="11"/>
      <c r="I30" s="34"/>
      <c r="J30" s="33"/>
      <c r="K30" s="31">
        <f t="shared" si="5"/>
        <v>0</v>
      </c>
      <c r="L30" s="11"/>
      <c r="M30" s="34"/>
      <c r="N30" s="33"/>
      <c r="O30" s="31">
        <f t="shared" si="6"/>
        <v>0</v>
      </c>
      <c r="P30" s="11"/>
      <c r="Q30" s="206">
        <f t="shared" si="7"/>
        <v>0.29166666666666669</v>
      </c>
      <c r="R30" s="207"/>
      <c r="S30" s="11"/>
      <c r="T30" s="214"/>
      <c r="U30" s="215"/>
      <c r="V30" s="11"/>
      <c r="W30" s="220"/>
      <c r="X30" s="221"/>
      <c r="Y30" s="8"/>
    </row>
    <row r="31" spans="1:25">
      <c r="A31" s="8"/>
      <c r="B31" s="27" t="s">
        <v>3</v>
      </c>
      <c r="C31" s="28">
        <v>42607</v>
      </c>
      <c r="D31" s="11"/>
      <c r="E31" s="12">
        <v>0.33333333333333331</v>
      </c>
      <c r="F31" s="4">
        <v>0.625</v>
      </c>
      <c r="G31" s="5">
        <f t="shared" si="4"/>
        <v>0.29166666666666669</v>
      </c>
      <c r="H31" s="11"/>
      <c r="I31" s="16">
        <v>0.64583333333333337</v>
      </c>
      <c r="J31" s="17">
        <v>0.72916666666666663</v>
      </c>
      <c r="K31" s="18">
        <f t="shared" si="5"/>
        <v>8.3333333333333259E-2</v>
      </c>
      <c r="L31" s="11"/>
      <c r="M31" s="34"/>
      <c r="N31" s="33"/>
      <c r="O31" s="31">
        <f t="shared" si="6"/>
        <v>0</v>
      </c>
      <c r="P31" s="11"/>
      <c r="Q31" s="206">
        <f t="shared" si="7"/>
        <v>0.37499999999999994</v>
      </c>
      <c r="R31" s="207"/>
      <c r="S31" s="11"/>
      <c r="T31" s="214"/>
      <c r="U31" s="215"/>
      <c r="V31" s="11"/>
      <c r="W31" s="220"/>
      <c r="X31" s="221"/>
      <c r="Y31" s="8"/>
    </row>
    <row r="32" spans="1:25">
      <c r="A32" s="8"/>
      <c r="B32" s="27" t="s">
        <v>4</v>
      </c>
      <c r="C32" s="28">
        <v>42608</v>
      </c>
      <c r="D32" s="11"/>
      <c r="E32" s="12">
        <v>0.29166666666666669</v>
      </c>
      <c r="F32" s="4">
        <v>0.58333333333333337</v>
      </c>
      <c r="G32" s="5">
        <f t="shared" si="4"/>
        <v>0.29166666666666669</v>
      </c>
      <c r="H32" s="11"/>
      <c r="I32" s="34"/>
      <c r="J32" s="33"/>
      <c r="K32" s="31">
        <f t="shared" si="5"/>
        <v>0</v>
      </c>
      <c r="L32" s="11"/>
      <c r="M32" s="34"/>
      <c r="N32" s="33"/>
      <c r="O32" s="31">
        <f t="shared" si="6"/>
        <v>0</v>
      </c>
      <c r="P32" s="11"/>
      <c r="Q32" s="206">
        <f t="shared" si="7"/>
        <v>0.29166666666666669</v>
      </c>
      <c r="R32" s="207"/>
      <c r="S32" s="11"/>
      <c r="T32" s="214"/>
      <c r="U32" s="215"/>
      <c r="V32" s="11"/>
      <c r="W32" s="220"/>
      <c r="X32" s="221"/>
      <c r="Y32" s="8"/>
    </row>
    <row r="33" spans="1:25">
      <c r="A33" s="8"/>
      <c r="B33" s="27" t="s">
        <v>8</v>
      </c>
      <c r="C33" s="28">
        <v>42609</v>
      </c>
      <c r="D33" s="11"/>
      <c r="E33" s="29"/>
      <c r="F33" s="33"/>
      <c r="G33" s="31">
        <f t="shared" ref="G33:G37" si="8">F33-E33</f>
        <v>0</v>
      </c>
      <c r="H33" s="11"/>
      <c r="I33" s="34"/>
      <c r="J33" s="33"/>
      <c r="K33" s="31">
        <f t="shared" ref="K33:K37" si="9">J33-I33</f>
        <v>0</v>
      </c>
      <c r="L33" s="11"/>
      <c r="M33" s="34"/>
      <c r="N33" s="33"/>
      <c r="O33" s="31">
        <f t="shared" si="6"/>
        <v>0</v>
      </c>
      <c r="P33" s="11"/>
      <c r="Q33" s="206">
        <f t="shared" si="7"/>
        <v>0</v>
      </c>
      <c r="R33" s="207"/>
      <c r="S33" s="11"/>
      <c r="T33" s="213"/>
      <c r="U33" s="207"/>
      <c r="V33" s="11"/>
      <c r="W33" s="220"/>
      <c r="X33" s="221"/>
      <c r="Y33" s="8"/>
    </row>
    <row r="34" spans="1:25">
      <c r="A34" s="8"/>
      <c r="B34" s="27" t="s">
        <v>9</v>
      </c>
      <c r="C34" s="28">
        <v>42610</v>
      </c>
      <c r="D34" s="11"/>
      <c r="E34" s="29"/>
      <c r="F34" s="33"/>
      <c r="G34" s="31">
        <f t="shared" si="8"/>
        <v>0</v>
      </c>
      <c r="H34" s="11"/>
      <c r="I34" s="34"/>
      <c r="J34" s="33"/>
      <c r="K34" s="31">
        <f t="shared" si="9"/>
        <v>0</v>
      </c>
      <c r="L34" s="11"/>
      <c r="M34" s="34"/>
      <c r="N34" s="33"/>
      <c r="O34" s="31">
        <f t="shared" si="6"/>
        <v>0</v>
      </c>
      <c r="P34" s="11"/>
      <c r="Q34" s="206">
        <f t="shared" si="7"/>
        <v>0</v>
      </c>
      <c r="R34" s="207"/>
      <c r="S34" s="11"/>
      <c r="T34" s="213"/>
      <c r="U34" s="207"/>
      <c r="V34" s="11"/>
      <c r="W34" s="220"/>
      <c r="X34" s="221"/>
      <c r="Y34" s="8"/>
    </row>
    <row r="35" spans="1:25">
      <c r="A35" s="8"/>
      <c r="B35" s="27" t="s">
        <v>5</v>
      </c>
      <c r="C35" s="28">
        <v>42611</v>
      </c>
      <c r="D35" s="11"/>
      <c r="E35" s="12">
        <v>0.29166666666666669</v>
      </c>
      <c r="F35" s="4">
        <v>0.58333333333333337</v>
      </c>
      <c r="G35" s="5">
        <f t="shared" si="8"/>
        <v>0.29166666666666669</v>
      </c>
      <c r="H35" s="11"/>
      <c r="I35" s="29"/>
      <c r="J35" s="35"/>
      <c r="K35" s="31">
        <f t="shared" si="9"/>
        <v>0</v>
      </c>
      <c r="L35" s="11"/>
      <c r="M35" s="34"/>
      <c r="N35" s="33"/>
      <c r="O35" s="31">
        <f t="shared" si="6"/>
        <v>0</v>
      </c>
      <c r="P35" s="11"/>
      <c r="Q35" s="206">
        <f t="shared" si="7"/>
        <v>0.29166666666666669</v>
      </c>
      <c r="R35" s="207"/>
      <c r="S35" s="11"/>
      <c r="T35" s="214">
        <f>Q35+Q36+Q37</f>
        <v>0.875</v>
      </c>
      <c r="U35" s="207"/>
      <c r="V35" s="11"/>
      <c r="W35" s="220"/>
      <c r="X35" s="221"/>
      <c r="Y35" s="8"/>
    </row>
    <row r="36" spans="1:25">
      <c r="A36" s="8"/>
      <c r="B36" s="27" t="s">
        <v>6</v>
      </c>
      <c r="C36" s="28">
        <v>42612</v>
      </c>
      <c r="D36" s="11"/>
      <c r="E36" s="12">
        <v>0.33333333333333331</v>
      </c>
      <c r="F36" s="4">
        <v>0.625</v>
      </c>
      <c r="G36" s="5">
        <f t="shared" si="8"/>
        <v>0.29166666666666669</v>
      </c>
      <c r="H36" s="11"/>
      <c r="I36" s="29"/>
      <c r="J36" s="30"/>
      <c r="K36" s="31">
        <f t="shared" si="9"/>
        <v>0</v>
      </c>
      <c r="L36" s="11"/>
      <c r="M36" s="34"/>
      <c r="N36" s="33"/>
      <c r="O36" s="31">
        <f t="shared" si="6"/>
        <v>0</v>
      </c>
      <c r="P36" s="11"/>
      <c r="Q36" s="206">
        <f t="shared" si="7"/>
        <v>0.29166666666666669</v>
      </c>
      <c r="R36" s="207"/>
      <c r="S36" s="11"/>
      <c r="T36" s="213"/>
      <c r="U36" s="207"/>
      <c r="V36" s="11"/>
      <c r="W36" s="220"/>
      <c r="X36" s="221"/>
      <c r="Y36" s="8"/>
    </row>
    <row r="37" spans="1:25" ht="15.75" thickBot="1">
      <c r="A37" s="8"/>
      <c r="B37" s="36" t="s">
        <v>7</v>
      </c>
      <c r="C37" s="37">
        <v>42613</v>
      </c>
      <c r="D37" s="11"/>
      <c r="E37" s="43">
        <v>0.29166666666666669</v>
      </c>
      <c r="F37" s="44">
        <v>0.58333333333333337</v>
      </c>
      <c r="G37" s="45">
        <f t="shared" si="8"/>
        <v>0.29166666666666669</v>
      </c>
      <c r="H37" s="11"/>
      <c r="I37" s="39"/>
      <c r="J37" s="40"/>
      <c r="K37" s="38">
        <f t="shared" si="9"/>
        <v>0</v>
      </c>
      <c r="L37" s="11"/>
      <c r="M37" s="39"/>
      <c r="N37" s="40"/>
      <c r="O37" s="38">
        <f t="shared" si="6"/>
        <v>0</v>
      </c>
      <c r="P37" s="11"/>
      <c r="Q37" s="209">
        <f t="shared" si="7"/>
        <v>0.29166666666666669</v>
      </c>
      <c r="R37" s="210"/>
      <c r="S37" s="11"/>
      <c r="T37" s="216"/>
      <c r="U37" s="210"/>
      <c r="V37" s="11"/>
      <c r="W37" s="222"/>
      <c r="X37" s="223"/>
      <c r="Y37" s="8"/>
    </row>
    <row r="38" spans="1:25" ht="15.75" thickTop="1">
      <c r="A38" s="8"/>
      <c r="B38" s="8"/>
      <c r="C38" s="8"/>
      <c r="D38" s="8"/>
      <c r="E38" s="8"/>
      <c r="F38" s="8"/>
      <c r="G38" s="8"/>
      <c r="H38" s="11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>
      <c r="Q39" s="2"/>
      <c r="R39" s="1"/>
    </row>
    <row r="40" spans="1:25">
      <c r="C40" s="46" t="s">
        <v>13</v>
      </c>
      <c r="D40" s="226" t="s">
        <v>14</v>
      </c>
      <c r="E40" s="225"/>
      <c r="F40" s="225"/>
      <c r="Q40" s="1"/>
      <c r="R40" s="1"/>
    </row>
    <row r="42" spans="1:25">
      <c r="C42" s="49" t="s">
        <v>15</v>
      </c>
      <c r="D42" s="227" t="s">
        <v>16</v>
      </c>
      <c r="E42" s="227"/>
      <c r="F42" s="227"/>
    </row>
    <row r="44" spans="1:25">
      <c r="C44" s="48" t="s">
        <v>17</v>
      </c>
      <c r="D44" s="228" t="s">
        <v>18</v>
      </c>
      <c r="E44" s="225"/>
      <c r="F44" s="225"/>
    </row>
    <row r="46" spans="1:25">
      <c r="C46" s="50" t="s">
        <v>19</v>
      </c>
      <c r="D46" s="224" t="s">
        <v>20</v>
      </c>
      <c r="E46" s="225"/>
      <c r="F46" s="225"/>
    </row>
  </sheetData>
  <mergeCells count="48">
    <mergeCell ref="D46:F46"/>
    <mergeCell ref="D40:F40"/>
    <mergeCell ref="D42:F42"/>
    <mergeCell ref="D44:F44"/>
    <mergeCell ref="E5:G5"/>
    <mergeCell ref="I5:K5"/>
    <mergeCell ref="Q5:R5"/>
    <mergeCell ref="T5:U5"/>
    <mergeCell ref="W5:X5"/>
    <mergeCell ref="W7:X37"/>
    <mergeCell ref="Q19:R19"/>
    <mergeCell ref="Q20:R20"/>
    <mergeCell ref="Q26:R26"/>
    <mergeCell ref="Q28:R28"/>
    <mergeCell ref="Q29:R29"/>
    <mergeCell ref="Q30:R30"/>
    <mergeCell ref="Q31:R31"/>
    <mergeCell ref="Q32:R32"/>
    <mergeCell ref="Q21:R21"/>
    <mergeCell ref="Q22:R22"/>
    <mergeCell ref="Q23:R23"/>
    <mergeCell ref="Q36:R36"/>
    <mergeCell ref="Q37:R37"/>
    <mergeCell ref="T7:U13"/>
    <mergeCell ref="T14:U20"/>
    <mergeCell ref="T21:U27"/>
    <mergeCell ref="T28:U34"/>
    <mergeCell ref="T35:U37"/>
    <mergeCell ref="Q7:R7"/>
    <mergeCell ref="Q8:R8"/>
    <mergeCell ref="Q9:R9"/>
    <mergeCell ref="Q14:R14"/>
    <mergeCell ref="Q15:R15"/>
    <mergeCell ref="Q16:R16"/>
    <mergeCell ref="Q17:R17"/>
    <mergeCell ref="Q27:R27"/>
    <mergeCell ref="Q24:R24"/>
    <mergeCell ref="M5:O5"/>
    <mergeCell ref="Q33:R33"/>
    <mergeCell ref="Q18:R18"/>
    <mergeCell ref="Q6:R6"/>
    <mergeCell ref="Q35:R35"/>
    <mergeCell ref="Q25:R25"/>
    <mergeCell ref="Q10:R10"/>
    <mergeCell ref="Q11:R11"/>
    <mergeCell ref="Q34:R34"/>
    <mergeCell ref="Q12:R12"/>
    <mergeCell ref="Q13:R13"/>
  </mergeCells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46"/>
  <sheetViews>
    <sheetView topLeftCell="A19" workbookViewId="0">
      <selection activeCell="G16" sqref="G16"/>
    </sheetView>
  </sheetViews>
  <sheetFormatPr baseColWidth="10" defaultRowHeight="15"/>
  <cols>
    <col min="1" max="1" width="4.28515625" style="3" customWidth="1"/>
    <col min="2" max="2" width="11.42578125" style="3"/>
    <col min="3" max="3" width="10.7109375" style="3" bestFit="1" customWidth="1"/>
    <col min="4" max="4" width="4.28515625" style="3" customWidth="1"/>
    <col min="5" max="7" width="11.42578125" style="3"/>
    <col min="8" max="8" width="4.28515625" style="3" customWidth="1"/>
    <col min="9" max="11" width="11.42578125" style="3"/>
    <col min="12" max="12" width="4.28515625" style="3" customWidth="1"/>
    <col min="13" max="15" width="11.42578125" style="3"/>
    <col min="16" max="16" width="4.28515625" style="3" customWidth="1"/>
    <col min="17" max="18" width="11.42578125" style="3"/>
    <col min="19" max="19" width="4.28515625" style="3" customWidth="1"/>
    <col min="20" max="20" width="11.42578125" style="3"/>
    <col min="21" max="21" width="12.7109375" style="3" customWidth="1"/>
    <col min="22" max="22" width="4.28515625" style="3" customWidth="1"/>
    <col min="23" max="24" width="11.42578125" style="3"/>
    <col min="25" max="25" width="4.28515625" style="3" customWidth="1"/>
  </cols>
  <sheetData>
    <row r="1" spans="1:25" ht="15.75" thickBo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16.5" thickTop="1" thickBot="1">
      <c r="A2" s="8"/>
      <c r="B2" s="8"/>
      <c r="C2" s="8"/>
      <c r="D2" s="8"/>
      <c r="E2" s="203" t="s">
        <v>10</v>
      </c>
      <c r="F2" s="204"/>
      <c r="G2" s="205"/>
      <c r="H2" s="8"/>
      <c r="I2" s="203" t="s">
        <v>11</v>
      </c>
      <c r="J2" s="204"/>
      <c r="K2" s="205"/>
      <c r="L2" s="8"/>
      <c r="M2" s="203" t="s">
        <v>12</v>
      </c>
      <c r="N2" s="204"/>
      <c r="O2" s="205"/>
      <c r="P2" s="8"/>
      <c r="Q2" s="203" t="s">
        <v>0</v>
      </c>
      <c r="R2" s="205"/>
      <c r="S2" s="8"/>
      <c r="T2" s="203" t="s">
        <v>1</v>
      </c>
      <c r="U2" s="205"/>
      <c r="V2" s="8"/>
      <c r="W2" s="203" t="s">
        <v>2</v>
      </c>
      <c r="X2" s="205"/>
      <c r="Y2" s="8"/>
    </row>
    <row r="3" spans="1:25" ht="16.5" thickTop="1" thickBo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08"/>
      <c r="R3" s="208"/>
      <c r="S3" s="8"/>
      <c r="T3" s="8"/>
      <c r="U3" s="8"/>
      <c r="V3" s="8"/>
      <c r="W3" s="8"/>
      <c r="X3" s="8"/>
      <c r="Y3" s="8"/>
    </row>
    <row r="4" spans="1:25" ht="15.75" thickTop="1">
      <c r="A4" s="8"/>
      <c r="B4" s="62" t="s">
        <v>3</v>
      </c>
      <c r="C4" s="63">
        <v>42614</v>
      </c>
      <c r="D4" s="8"/>
      <c r="E4" s="57"/>
      <c r="F4" s="25"/>
      <c r="G4" s="26">
        <f t="shared" ref="G4:G6" si="0">F4-E4</f>
        <v>0</v>
      </c>
      <c r="H4" s="8"/>
      <c r="I4" s="57"/>
      <c r="J4" s="25"/>
      <c r="K4" s="26">
        <f t="shared" ref="K4:K6" si="1">J4-I4</f>
        <v>0</v>
      </c>
      <c r="L4" s="8"/>
      <c r="M4" s="57"/>
      <c r="N4" s="25"/>
      <c r="O4" s="26">
        <f t="shared" ref="O4:O6" si="2">N4-M4</f>
        <v>0</v>
      </c>
      <c r="P4" s="8"/>
      <c r="Q4" s="248">
        <f>G4+K4+O4</f>
        <v>0</v>
      </c>
      <c r="R4" s="249"/>
      <c r="S4" s="8"/>
      <c r="T4" s="241">
        <f>Q4+Q5+Q6+Q7</f>
        <v>8.3333333333333259E-2</v>
      </c>
      <c r="U4" s="242"/>
      <c r="V4" s="8"/>
      <c r="W4" s="218">
        <f>T4+T8+T15+T22+T29</f>
        <v>3.9791666666666665</v>
      </c>
      <c r="X4" s="219"/>
      <c r="Y4" s="8"/>
    </row>
    <row r="5" spans="1:25">
      <c r="A5" s="8"/>
      <c r="B5" s="64" t="s">
        <v>4</v>
      </c>
      <c r="C5" s="65">
        <v>42615</v>
      </c>
      <c r="D5" s="8"/>
      <c r="E5" s="59">
        <v>0.58333333333333337</v>
      </c>
      <c r="F5" s="17">
        <v>0.66666666666666663</v>
      </c>
      <c r="G5" s="18">
        <f t="shared" si="0"/>
        <v>8.3333333333333259E-2</v>
      </c>
      <c r="H5" s="8"/>
      <c r="I5" s="53"/>
      <c r="J5" s="30"/>
      <c r="K5" s="31">
        <f t="shared" si="1"/>
        <v>0</v>
      </c>
      <c r="L5" s="8"/>
      <c r="M5" s="53"/>
      <c r="N5" s="30"/>
      <c r="O5" s="31">
        <f t="shared" si="2"/>
        <v>0</v>
      </c>
      <c r="P5" s="8"/>
      <c r="Q5" s="235">
        <f t="shared" ref="Q5:Q33" si="3">G5+K5+O5</f>
        <v>8.3333333333333259E-2</v>
      </c>
      <c r="R5" s="236"/>
      <c r="S5" s="8"/>
      <c r="T5" s="243"/>
      <c r="U5" s="244"/>
      <c r="V5" s="8"/>
      <c r="W5" s="220"/>
      <c r="X5" s="221"/>
      <c r="Y5" s="8"/>
    </row>
    <row r="6" spans="1:25">
      <c r="A6" s="8"/>
      <c r="B6" s="64" t="s">
        <v>8</v>
      </c>
      <c r="C6" s="65">
        <v>42616</v>
      </c>
      <c r="D6" s="8"/>
      <c r="E6" s="53"/>
      <c r="F6" s="30"/>
      <c r="G6" s="31">
        <f t="shared" si="0"/>
        <v>0</v>
      </c>
      <c r="H6" s="8"/>
      <c r="I6" s="53"/>
      <c r="J6" s="30"/>
      <c r="K6" s="31">
        <f t="shared" si="1"/>
        <v>0</v>
      </c>
      <c r="L6" s="8"/>
      <c r="M6" s="53"/>
      <c r="N6" s="30"/>
      <c r="O6" s="31">
        <f t="shared" si="2"/>
        <v>0</v>
      </c>
      <c r="P6" s="8"/>
      <c r="Q6" s="235">
        <f t="shared" si="3"/>
        <v>0</v>
      </c>
      <c r="R6" s="236"/>
      <c r="S6" s="8"/>
      <c r="T6" s="243"/>
      <c r="U6" s="244"/>
      <c r="V6" s="8"/>
      <c r="W6" s="220"/>
      <c r="X6" s="221"/>
      <c r="Y6" s="8"/>
    </row>
    <row r="7" spans="1:25" ht="15.75" thickBot="1">
      <c r="A7" s="8"/>
      <c r="B7" s="66" t="s">
        <v>9</v>
      </c>
      <c r="C7" s="67">
        <v>42617</v>
      </c>
      <c r="D7" s="8"/>
      <c r="E7" s="54"/>
      <c r="F7" s="52"/>
      <c r="G7" s="38">
        <f>F7-E7</f>
        <v>0</v>
      </c>
      <c r="H7" s="8"/>
      <c r="I7" s="54"/>
      <c r="J7" s="52"/>
      <c r="K7" s="38">
        <f>J7-I7</f>
        <v>0</v>
      </c>
      <c r="L7" s="8"/>
      <c r="M7" s="54"/>
      <c r="N7" s="52"/>
      <c r="O7" s="38">
        <f>N7-M7</f>
        <v>0</v>
      </c>
      <c r="P7" s="8"/>
      <c r="Q7" s="237">
        <f t="shared" si="3"/>
        <v>0</v>
      </c>
      <c r="R7" s="238"/>
      <c r="S7" s="8"/>
      <c r="T7" s="245"/>
      <c r="U7" s="246"/>
      <c r="V7" s="8"/>
      <c r="W7" s="220"/>
      <c r="X7" s="221"/>
      <c r="Y7" s="8"/>
    </row>
    <row r="8" spans="1:25" ht="15.75" thickTop="1">
      <c r="A8" s="8"/>
      <c r="B8" s="22" t="s">
        <v>5</v>
      </c>
      <c r="C8" s="23">
        <v>42618</v>
      </c>
      <c r="D8" s="8"/>
      <c r="E8" s="57"/>
      <c r="F8" s="25"/>
      <c r="G8" s="26">
        <f t="shared" ref="G8:G33" si="4">F8-E8</f>
        <v>0</v>
      </c>
      <c r="H8" s="8"/>
      <c r="I8" s="57"/>
      <c r="J8" s="25"/>
      <c r="K8" s="26">
        <f t="shared" ref="K8:K33" si="5">J8-I8</f>
        <v>0</v>
      </c>
      <c r="L8" s="8"/>
      <c r="M8" s="57"/>
      <c r="N8" s="25"/>
      <c r="O8" s="26">
        <f t="shared" ref="O8:O33" si="6">N8-M8</f>
        <v>0</v>
      </c>
      <c r="P8" s="8"/>
      <c r="Q8" s="217">
        <f t="shared" si="3"/>
        <v>0</v>
      </c>
      <c r="R8" s="212"/>
      <c r="S8" s="8"/>
      <c r="T8" s="218">
        <f>SUM(Q8+Q9+Q10+Q11+Q12+Q13+Q14)</f>
        <v>1.5625000000000002</v>
      </c>
      <c r="U8" s="219"/>
      <c r="V8" s="8"/>
      <c r="W8" s="220"/>
      <c r="X8" s="221"/>
      <c r="Y8" s="8"/>
    </row>
    <row r="9" spans="1:25">
      <c r="A9" s="8"/>
      <c r="B9" s="27" t="s">
        <v>6</v>
      </c>
      <c r="C9" s="28">
        <v>42619</v>
      </c>
      <c r="D9" s="8"/>
      <c r="E9" s="61">
        <v>0.39583333333333331</v>
      </c>
      <c r="F9" s="14">
        <v>0.52083333333333337</v>
      </c>
      <c r="G9" s="6">
        <f t="shared" si="4"/>
        <v>0.12500000000000006</v>
      </c>
      <c r="H9" s="8"/>
      <c r="I9" s="61">
        <v>0.58333333333333337</v>
      </c>
      <c r="J9" s="14">
        <v>0.70833333333333337</v>
      </c>
      <c r="K9" s="6">
        <f t="shared" si="5"/>
        <v>0.125</v>
      </c>
      <c r="L9" s="8"/>
      <c r="M9" s="53"/>
      <c r="N9" s="30"/>
      <c r="O9" s="31">
        <f t="shared" si="6"/>
        <v>0</v>
      </c>
      <c r="P9" s="8"/>
      <c r="Q9" s="206">
        <f t="shared" si="3"/>
        <v>0.25000000000000006</v>
      </c>
      <c r="R9" s="207"/>
      <c r="S9" s="8"/>
      <c r="T9" s="220"/>
      <c r="U9" s="221"/>
      <c r="V9" s="8"/>
      <c r="W9" s="220"/>
      <c r="X9" s="221"/>
      <c r="Y9" s="8"/>
    </row>
    <row r="10" spans="1:25">
      <c r="A10" s="8"/>
      <c r="B10" s="27" t="s">
        <v>7</v>
      </c>
      <c r="C10" s="28">
        <v>42620</v>
      </c>
      <c r="D10" s="8"/>
      <c r="E10" s="60">
        <v>0.20833333333333334</v>
      </c>
      <c r="F10" s="15">
        <v>0.5625</v>
      </c>
      <c r="G10" s="7">
        <f t="shared" si="4"/>
        <v>0.35416666666666663</v>
      </c>
      <c r="H10" s="8"/>
      <c r="I10" s="53"/>
      <c r="J10" s="30"/>
      <c r="K10" s="31">
        <f t="shared" si="5"/>
        <v>0</v>
      </c>
      <c r="L10" s="8"/>
      <c r="M10" s="53"/>
      <c r="N10" s="30"/>
      <c r="O10" s="31">
        <f t="shared" si="6"/>
        <v>0</v>
      </c>
      <c r="P10" s="8"/>
      <c r="Q10" s="206">
        <f t="shared" si="3"/>
        <v>0.35416666666666663</v>
      </c>
      <c r="R10" s="207"/>
      <c r="S10" s="8"/>
      <c r="T10" s="220"/>
      <c r="U10" s="221"/>
      <c r="V10" s="8"/>
      <c r="W10" s="220"/>
      <c r="X10" s="221"/>
      <c r="Y10" s="8"/>
    </row>
    <row r="11" spans="1:25">
      <c r="A11" s="8"/>
      <c r="B11" s="27" t="s">
        <v>3</v>
      </c>
      <c r="C11" s="28">
        <v>42621</v>
      </c>
      <c r="D11" s="8"/>
      <c r="E11" s="60">
        <v>0.25</v>
      </c>
      <c r="F11" s="15">
        <v>0.5625</v>
      </c>
      <c r="G11" s="7">
        <f t="shared" si="4"/>
        <v>0.3125</v>
      </c>
      <c r="H11" s="8"/>
      <c r="I11" s="76">
        <v>0.89583333333333337</v>
      </c>
      <c r="J11" s="77">
        <v>1</v>
      </c>
      <c r="K11" s="78">
        <f t="shared" si="5"/>
        <v>0.10416666666666663</v>
      </c>
      <c r="L11" s="8"/>
      <c r="M11" s="53"/>
      <c r="N11" s="30"/>
      <c r="O11" s="31">
        <f t="shared" si="6"/>
        <v>0</v>
      </c>
      <c r="P11" s="8"/>
      <c r="Q11" s="206">
        <f t="shared" si="3"/>
        <v>0.41666666666666663</v>
      </c>
      <c r="R11" s="207"/>
      <c r="S11" s="8"/>
      <c r="T11" s="220"/>
      <c r="U11" s="221"/>
      <c r="V11" s="8"/>
      <c r="W11" s="220"/>
      <c r="X11" s="221"/>
      <c r="Y11" s="8"/>
    </row>
    <row r="12" spans="1:25">
      <c r="A12" s="8"/>
      <c r="B12" s="27" t="s">
        <v>4</v>
      </c>
      <c r="C12" s="28">
        <v>42622</v>
      </c>
      <c r="D12" s="8"/>
      <c r="E12" s="76">
        <v>0</v>
      </c>
      <c r="F12" s="77">
        <v>0.14583333333333334</v>
      </c>
      <c r="G12" s="78">
        <f t="shared" si="4"/>
        <v>0.14583333333333334</v>
      </c>
      <c r="H12" s="8"/>
      <c r="I12" s="60">
        <v>0.25</v>
      </c>
      <c r="J12" s="15">
        <v>0.5625</v>
      </c>
      <c r="K12" s="7">
        <f t="shared" si="5"/>
        <v>0.3125</v>
      </c>
      <c r="L12" s="8"/>
      <c r="M12" s="59">
        <v>0.75</v>
      </c>
      <c r="N12" s="17">
        <v>0.83333333333333337</v>
      </c>
      <c r="O12" s="18">
        <f t="shared" si="6"/>
        <v>8.333333333333337E-2</v>
      </c>
      <c r="P12" s="8"/>
      <c r="Q12" s="206">
        <f t="shared" si="3"/>
        <v>0.54166666666666674</v>
      </c>
      <c r="R12" s="207"/>
      <c r="S12" s="8"/>
      <c r="T12" s="220"/>
      <c r="U12" s="221"/>
      <c r="V12" s="8"/>
      <c r="W12" s="220"/>
      <c r="X12" s="221"/>
      <c r="Y12" s="8"/>
    </row>
    <row r="13" spans="1:25">
      <c r="A13" s="8"/>
      <c r="B13" s="27" t="s">
        <v>8</v>
      </c>
      <c r="C13" s="28">
        <v>42623</v>
      </c>
      <c r="D13" s="8"/>
      <c r="E13" s="53"/>
      <c r="F13" s="30"/>
      <c r="G13" s="31">
        <f t="shared" si="4"/>
        <v>0</v>
      </c>
      <c r="H13" s="8"/>
      <c r="I13" s="53"/>
      <c r="J13" s="30"/>
      <c r="K13" s="31">
        <f t="shared" si="5"/>
        <v>0</v>
      </c>
      <c r="L13" s="8"/>
      <c r="M13" s="53"/>
      <c r="N13" s="30"/>
      <c r="O13" s="31">
        <f t="shared" si="6"/>
        <v>0</v>
      </c>
      <c r="P13" s="8"/>
      <c r="Q13" s="206">
        <f t="shared" si="3"/>
        <v>0</v>
      </c>
      <c r="R13" s="207"/>
      <c r="S13" s="8"/>
      <c r="T13" s="220"/>
      <c r="U13" s="221"/>
      <c r="V13" s="8"/>
      <c r="W13" s="220"/>
      <c r="X13" s="221"/>
      <c r="Y13" s="8"/>
    </row>
    <row r="14" spans="1:25" ht="15.75" thickBot="1">
      <c r="A14" s="8"/>
      <c r="B14" s="36" t="s">
        <v>9</v>
      </c>
      <c r="C14" s="37">
        <v>42624</v>
      </c>
      <c r="D14" s="8"/>
      <c r="E14" s="54"/>
      <c r="F14" s="52"/>
      <c r="G14" s="38">
        <f t="shared" si="4"/>
        <v>0</v>
      </c>
      <c r="H14" s="8"/>
      <c r="I14" s="54"/>
      <c r="J14" s="52"/>
      <c r="K14" s="38">
        <f t="shared" si="5"/>
        <v>0</v>
      </c>
      <c r="L14" s="8"/>
      <c r="M14" s="54"/>
      <c r="N14" s="52"/>
      <c r="O14" s="38">
        <f t="shared" si="6"/>
        <v>0</v>
      </c>
      <c r="P14" s="8"/>
      <c r="Q14" s="209">
        <f t="shared" si="3"/>
        <v>0</v>
      </c>
      <c r="R14" s="210"/>
      <c r="S14" s="8"/>
      <c r="T14" s="222"/>
      <c r="U14" s="223"/>
      <c r="V14" s="8"/>
      <c r="W14" s="220"/>
      <c r="X14" s="221"/>
      <c r="Y14" s="21"/>
    </row>
    <row r="15" spans="1:25" ht="15.75" thickTop="1">
      <c r="A15" s="8"/>
      <c r="B15" s="62" t="s">
        <v>5</v>
      </c>
      <c r="C15" s="63">
        <v>42625</v>
      </c>
      <c r="D15" s="8"/>
      <c r="E15" s="73">
        <v>0</v>
      </c>
      <c r="F15" s="74">
        <v>0.29166666666666669</v>
      </c>
      <c r="G15" s="75">
        <f t="shared" si="4"/>
        <v>0.29166666666666669</v>
      </c>
      <c r="H15" s="8"/>
      <c r="I15" s="73">
        <v>0.91666666666666663</v>
      </c>
      <c r="J15" s="74">
        <v>1</v>
      </c>
      <c r="K15" s="75">
        <f t="shared" si="5"/>
        <v>8.333333333333337E-2</v>
      </c>
      <c r="L15" s="8"/>
      <c r="M15" s="57"/>
      <c r="N15" s="25"/>
      <c r="O15" s="26">
        <f t="shared" si="6"/>
        <v>0</v>
      </c>
      <c r="P15" s="8"/>
      <c r="Q15" s="248">
        <f t="shared" si="3"/>
        <v>0.37500000000000006</v>
      </c>
      <c r="R15" s="249"/>
      <c r="S15" s="8"/>
      <c r="T15" s="241">
        <f>SUM(+Q15+Q16+Q17+Q18+Q19+Q20+Q21)</f>
        <v>1.5208333333333335</v>
      </c>
      <c r="U15" s="242"/>
      <c r="V15" s="8"/>
      <c r="W15" s="220"/>
      <c r="X15" s="221"/>
      <c r="Y15" s="8"/>
    </row>
    <row r="16" spans="1:25">
      <c r="A16" s="8"/>
      <c r="B16" s="64" t="s">
        <v>6</v>
      </c>
      <c r="C16" s="65">
        <v>42626</v>
      </c>
      <c r="D16" s="8"/>
      <c r="E16" s="60">
        <v>0</v>
      </c>
      <c r="F16" s="15">
        <v>0.20833333333333334</v>
      </c>
      <c r="G16" s="7">
        <f t="shared" si="4"/>
        <v>0.20833333333333334</v>
      </c>
      <c r="H16" s="8"/>
      <c r="I16" s="61">
        <v>0.375</v>
      </c>
      <c r="J16" s="14">
        <v>0.41666666666666669</v>
      </c>
      <c r="K16" s="6">
        <f t="shared" si="5"/>
        <v>4.1666666666666685E-2</v>
      </c>
      <c r="L16" s="8"/>
      <c r="M16" s="53"/>
      <c r="N16" s="30"/>
      <c r="O16" s="31">
        <f t="shared" si="6"/>
        <v>0</v>
      </c>
      <c r="P16" s="8"/>
      <c r="Q16" s="235">
        <f t="shared" si="3"/>
        <v>0.25</v>
      </c>
      <c r="R16" s="236"/>
      <c r="S16" s="8"/>
      <c r="T16" s="243"/>
      <c r="U16" s="244"/>
      <c r="V16" s="8"/>
      <c r="W16" s="220"/>
      <c r="X16" s="221"/>
      <c r="Y16" s="8"/>
    </row>
    <row r="17" spans="1:25">
      <c r="A17" s="8"/>
      <c r="B17" s="64" t="s">
        <v>7</v>
      </c>
      <c r="C17" s="65">
        <v>42627</v>
      </c>
      <c r="D17" s="8"/>
      <c r="E17" s="60">
        <v>0.375</v>
      </c>
      <c r="F17" s="15">
        <v>0.6875</v>
      </c>
      <c r="G17" s="7">
        <f t="shared" si="4"/>
        <v>0.3125</v>
      </c>
      <c r="H17" s="8"/>
      <c r="I17" s="53"/>
      <c r="J17" s="30"/>
      <c r="K17" s="31">
        <f t="shared" si="5"/>
        <v>0</v>
      </c>
      <c r="L17" s="8"/>
      <c r="M17" s="53"/>
      <c r="N17" s="30"/>
      <c r="O17" s="31">
        <f t="shared" si="6"/>
        <v>0</v>
      </c>
      <c r="P17" s="8"/>
      <c r="Q17" s="235">
        <f t="shared" si="3"/>
        <v>0.3125</v>
      </c>
      <c r="R17" s="236"/>
      <c r="S17" s="8"/>
      <c r="T17" s="243"/>
      <c r="U17" s="244"/>
      <c r="V17" s="8"/>
      <c r="W17" s="220"/>
      <c r="X17" s="221"/>
      <c r="Y17" s="8"/>
    </row>
    <row r="18" spans="1:25">
      <c r="A18" s="8"/>
      <c r="B18" s="64" t="s">
        <v>3</v>
      </c>
      <c r="C18" s="65">
        <v>42628</v>
      </c>
      <c r="D18" s="8"/>
      <c r="E18" s="82">
        <v>0.4375</v>
      </c>
      <c r="F18" s="15">
        <v>0.6875</v>
      </c>
      <c r="G18" s="7">
        <f t="shared" si="4"/>
        <v>0.25</v>
      </c>
      <c r="H18" s="8"/>
      <c r="I18" s="59">
        <v>0.75</v>
      </c>
      <c r="J18" s="17">
        <v>0.83333333333333337</v>
      </c>
      <c r="K18" s="18">
        <f t="shared" si="5"/>
        <v>8.333333333333337E-2</v>
      </c>
      <c r="L18" s="8"/>
      <c r="M18" s="55"/>
      <c r="N18" s="33"/>
      <c r="O18" s="31">
        <f t="shared" si="6"/>
        <v>0</v>
      </c>
      <c r="P18" s="8"/>
      <c r="Q18" s="235">
        <f t="shared" si="3"/>
        <v>0.33333333333333337</v>
      </c>
      <c r="R18" s="236"/>
      <c r="S18" s="8"/>
      <c r="T18" s="243"/>
      <c r="U18" s="244"/>
      <c r="V18" s="8"/>
      <c r="W18" s="220"/>
      <c r="X18" s="221"/>
      <c r="Y18" s="8"/>
    </row>
    <row r="19" spans="1:25">
      <c r="A19" s="8"/>
      <c r="B19" s="64" t="s">
        <v>4</v>
      </c>
      <c r="C19" s="65">
        <v>42629</v>
      </c>
      <c r="D19" s="8"/>
      <c r="E19" s="61">
        <v>0.33333333333333331</v>
      </c>
      <c r="F19" s="14">
        <v>0.41666666666666669</v>
      </c>
      <c r="G19" s="6">
        <f t="shared" si="4"/>
        <v>8.333333333333337E-2</v>
      </c>
      <c r="H19" s="8"/>
      <c r="I19" s="61">
        <v>0.41666666666666669</v>
      </c>
      <c r="J19" s="14">
        <v>0.5</v>
      </c>
      <c r="K19" s="6">
        <f t="shared" si="5"/>
        <v>8.3333333333333315E-2</v>
      </c>
      <c r="L19" s="8"/>
      <c r="M19" s="61">
        <v>0.58333333333333337</v>
      </c>
      <c r="N19" s="14">
        <v>0.66666666666666663</v>
      </c>
      <c r="O19" s="6">
        <f t="shared" si="6"/>
        <v>8.3333333333333259E-2</v>
      </c>
      <c r="P19" s="8"/>
      <c r="Q19" s="235">
        <f t="shared" si="3"/>
        <v>0.24999999999999994</v>
      </c>
      <c r="R19" s="236"/>
      <c r="S19" s="8"/>
      <c r="T19" s="243"/>
      <c r="U19" s="244"/>
      <c r="V19" s="8"/>
      <c r="W19" s="220"/>
      <c r="X19" s="221"/>
      <c r="Y19" s="8"/>
    </row>
    <row r="20" spans="1:25">
      <c r="A20" s="8"/>
      <c r="B20" s="64" t="s">
        <v>8</v>
      </c>
      <c r="C20" s="65">
        <v>42630</v>
      </c>
      <c r="D20" s="8"/>
      <c r="E20" s="79"/>
      <c r="F20" s="30"/>
      <c r="G20" s="31">
        <f t="shared" si="4"/>
        <v>0</v>
      </c>
      <c r="H20" s="8"/>
      <c r="I20" s="53"/>
      <c r="J20" s="30"/>
      <c r="K20" s="31">
        <f t="shared" si="5"/>
        <v>0</v>
      </c>
      <c r="L20" s="8"/>
      <c r="M20" s="55"/>
      <c r="N20" s="33"/>
      <c r="O20" s="31">
        <f t="shared" si="6"/>
        <v>0</v>
      </c>
      <c r="P20" s="8"/>
      <c r="Q20" s="235">
        <f t="shared" si="3"/>
        <v>0</v>
      </c>
      <c r="R20" s="236"/>
      <c r="S20" s="8"/>
      <c r="T20" s="243"/>
      <c r="U20" s="244"/>
      <c r="V20" s="8"/>
      <c r="W20" s="220"/>
      <c r="X20" s="221"/>
      <c r="Y20" s="8"/>
    </row>
    <row r="21" spans="1:25" ht="15.75" thickBot="1">
      <c r="A21" s="8"/>
      <c r="B21" s="66" t="s">
        <v>9</v>
      </c>
      <c r="C21" s="67">
        <v>42631</v>
      </c>
      <c r="D21" s="8"/>
      <c r="E21" s="54"/>
      <c r="F21" s="52"/>
      <c r="G21" s="38">
        <f t="shared" si="4"/>
        <v>0</v>
      </c>
      <c r="H21" s="8"/>
      <c r="I21" s="56"/>
      <c r="J21" s="40"/>
      <c r="K21" s="38">
        <f t="shared" si="5"/>
        <v>0</v>
      </c>
      <c r="L21" s="8"/>
      <c r="M21" s="56"/>
      <c r="N21" s="40"/>
      <c r="O21" s="38">
        <f t="shared" si="6"/>
        <v>0</v>
      </c>
      <c r="P21" s="8"/>
      <c r="Q21" s="237">
        <f t="shared" si="3"/>
        <v>0</v>
      </c>
      <c r="R21" s="238"/>
      <c r="S21" s="8"/>
      <c r="T21" s="245"/>
      <c r="U21" s="246"/>
      <c r="V21" s="8"/>
      <c r="W21" s="220"/>
      <c r="X21" s="221"/>
      <c r="Y21" s="8"/>
    </row>
    <row r="22" spans="1:25" ht="15.75" thickTop="1">
      <c r="A22" s="8"/>
      <c r="B22" s="22" t="s">
        <v>5</v>
      </c>
      <c r="C22" s="23">
        <v>42632</v>
      </c>
      <c r="D22" s="8"/>
      <c r="E22" s="82">
        <v>0.375</v>
      </c>
      <c r="F22" s="15">
        <v>0.6875</v>
      </c>
      <c r="G22" s="75">
        <f t="shared" si="4"/>
        <v>0.3125</v>
      </c>
      <c r="H22" s="8"/>
      <c r="I22" s="71"/>
      <c r="J22" s="72"/>
      <c r="K22" s="26">
        <f t="shared" si="5"/>
        <v>0</v>
      </c>
      <c r="L22" s="8"/>
      <c r="M22" s="71"/>
      <c r="N22" s="72"/>
      <c r="O22" s="26">
        <f t="shared" si="6"/>
        <v>0</v>
      </c>
      <c r="P22" s="8"/>
      <c r="Q22" s="217">
        <f t="shared" si="3"/>
        <v>0.3125</v>
      </c>
      <c r="R22" s="212"/>
      <c r="S22" s="8"/>
      <c r="T22" s="218">
        <f>SUM(Q22+Q23+Q24+Q25+Q26+Q27+Q28)</f>
        <v>0.47916666666666669</v>
      </c>
      <c r="U22" s="219"/>
      <c r="V22" s="8"/>
      <c r="W22" s="220"/>
      <c r="X22" s="221"/>
      <c r="Y22" s="8"/>
    </row>
    <row r="23" spans="1:25">
      <c r="A23" s="8"/>
      <c r="B23" s="27" t="s">
        <v>6</v>
      </c>
      <c r="C23" s="28">
        <v>42633</v>
      </c>
      <c r="D23" s="8"/>
      <c r="E23" s="53"/>
      <c r="F23" s="33"/>
      <c r="G23" s="31">
        <f t="shared" si="4"/>
        <v>0</v>
      </c>
      <c r="H23" s="8"/>
      <c r="I23" s="55"/>
      <c r="J23" s="33"/>
      <c r="K23" s="31">
        <f t="shared" si="5"/>
        <v>0</v>
      </c>
      <c r="L23" s="8"/>
      <c r="M23" s="55"/>
      <c r="N23" s="33"/>
      <c r="O23" s="31">
        <f t="shared" si="6"/>
        <v>0</v>
      </c>
      <c r="P23" s="8"/>
      <c r="Q23" s="206">
        <f t="shared" si="3"/>
        <v>0</v>
      </c>
      <c r="R23" s="207"/>
      <c r="S23" s="8"/>
      <c r="T23" s="220"/>
      <c r="U23" s="221"/>
      <c r="V23" s="8"/>
      <c r="W23" s="220"/>
      <c r="X23" s="221"/>
      <c r="Y23" s="8"/>
    </row>
    <row r="24" spans="1:25">
      <c r="A24" s="8"/>
      <c r="B24" s="27" t="s">
        <v>7</v>
      </c>
      <c r="C24" s="28">
        <v>42634</v>
      </c>
      <c r="D24" s="8"/>
      <c r="E24" s="53"/>
      <c r="F24" s="33"/>
      <c r="G24" s="31">
        <f t="shared" si="4"/>
        <v>0</v>
      </c>
      <c r="H24" s="8"/>
      <c r="I24" s="55"/>
      <c r="J24" s="33"/>
      <c r="K24" s="31">
        <f t="shared" si="5"/>
        <v>0</v>
      </c>
      <c r="L24" s="8"/>
      <c r="M24" s="55"/>
      <c r="N24" s="33"/>
      <c r="O24" s="31">
        <f t="shared" si="6"/>
        <v>0</v>
      </c>
      <c r="P24" s="8"/>
      <c r="Q24" s="206">
        <f t="shared" si="3"/>
        <v>0</v>
      </c>
      <c r="R24" s="207"/>
      <c r="S24" s="8"/>
      <c r="T24" s="220"/>
      <c r="U24" s="221"/>
      <c r="V24" s="8"/>
      <c r="W24" s="220"/>
      <c r="X24" s="221"/>
      <c r="Y24" s="8"/>
    </row>
    <row r="25" spans="1:25">
      <c r="A25" s="8"/>
      <c r="B25" s="27" t="s">
        <v>3</v>
      </c>
      <c r="C25" s="28">
        <v>42635</v>
      </c>
      <c r="D25" s="8"/>
      <c r="E25" s="83">
        <v>0.41666666666666669</v>
      </c>
      <c r="F25" s="14">
        <v>0.5</v>
      </c>
      <c r="G25" s="6">
        <f t="shared" si="4"/>
        <v>8.3333333333333315E-2</v>
      </c>
      <c r="H25" s="8"/>
      <c r="I25" s="81">
        <v>0.66666666666666663</v>
      </c>
      <c r="J25" s="17">
        <v>0.75</v>
      </c>
      <c r="K25" s="18">
        <f t="shared" si="5"/>
        <v>8.333333333333337E-2</v>
      </c>
      <c r="L25" s="8"/>
      <c r="M25" s="55"/>
      <c r="N25" s="33"/>
      <c r="O25" s="31">
        <f t="shared" si="6"/>
        <v>0</v>
      </c>
      <c r="P25" s="8"/>
      <c r="Q25" s="206">
        <f t="shared" si="3"/>
        <v>0.16666666666666669</v>
      </c>
      <c r="R25" s="207"/>
      <c r="S25" s="8"/>
      <c r="T25" s="220"/>
      <c r="U25" s="221"/>
      <c r="V25" s="8"/>
      <c r="W25" s="220"/>
      <c r="X25" s="221"/>
      <c r="Y25" s="8"/>
    </row>
    <row r="26" spans="1:25">
      <c r="A26" s="8"/>
      <c r="B26" s="27" t="s">
        <v>4</v>
      </c>
      <c r="C26" s="28">
        <v>42636</v>
      </c>
      <c r="D26" s="8"/>
      <c r="E26" s="53"/>
      <c r="F26" s="30"/>
      <c r="G26" s="31">
        <f t="shared" si="4"/>
        <v>0</v>
      </c>
      <c r="H26" s="8"/>
      <c r="I26" s="55"/>
      <c r="J26" s="33"/>
      <c r="K26" s="31">
        <f t="shared" si="5"/>
        <v>0</v>
      </c>
      <c r="L26" s="8"/>
      <c r="M26" s="55"/>
      <c r="N26" s="33"/>
      <c r="O26" s="31">
        <f t="shared" si="6"/>
        <v>0</v>
      </c>
      <c r="P26" s="8"/>
      <c r="Q26" s="206">
        <f t="shared" si="3"/>
        <v>0</v>
      </c>
      <c r="R26" s="207"/>
      <c r="S26" s="8"/>
      <c r="T26" s="220"/>
      <c r="U26" s="221"/>
      <c r="V26" s="8"/>
      <c r="W26" s="220"/>
      <c r="X26" s="221"/>
      <c r="Y26" s="8"/>
    </row>
    <row r="27" spans="1:25">
      <c r="A27" s="8"/>
      <c r="B27" s="27" t="s">
        <v>8</v>
      </c>
      <c r="C27" s="28">
        <v>42637</v>
      </c>
      <c r="D27" s="8"/>
      <c r="E27" s="53"/>
      <c r="F27" s="30"/>
      <c r="G27" s="31">
        <f t="shared" si="4"/>
        <v>0</v>
      </c>
      <c r="H27" s="8"/>
      <c r="I27" s="55"/>
      <c r="J27" s="33"/>
      <c r="K27" s="31">
        <f t="shared" si="5"/>
        <v>0</v>
      </c>
      <c r="L27" s="8"/>
      <c r="M27" s="55"/>
      <c r="N27" s="33"/>
      <c r="O27" s="31">
        <f t="shared" si="6"/>
        <v>0</v>
      </c>
      <c r="P27" s="8"/>
      <c r="Q27" s="206">
        <f t="shared" si="3"/>
        <v>0</v>
      </c>
      <c r="R27" s="207"/>
      <c r="S27" s="8"/>
      <c r="T27" s="220"/>
      <c r="U27" s="221"/>
      <c r="V27" s="8"/>
      <c r="W27" s="220"/>
      <c r="X27" s="221"/>
      <c r="Y27" s="8"/>
    </row>
    <row r="28" spans="1:25" ht="15.75" thickBot="1">
      <c r="A28" s="8"/>
      <c r="B28" s="36" t="s">
        <v>9</v>
      </c>
      <c r="C28" s="37">
        <v>42638</v>
      </c>
      <c r="D28" s="8"/>
      <c r="E28" s="54"/>
      <c r="F28" s="52"/>
      <c r="G28" s="38">
        <f t="shared" si="4"/>
        <v>0</v>
      </c>
      <c r="H28" s="8"/>
      <c r="I28" s="54"/>
      <c r="J28" s="52"/>
      <c r="K28" s="38">
        <f t="shared" si="5"/>
        <v>0</v>
      </c>
      <c r="L28" s="8"/>
      <c r="M28" s="56"/>
      <c r="N28" s="40"/>
      <c r="O28" s="38">
        <f t="shared" si="6"/>
        <v>0</v>
      </c>
      <c r="P28" s="8"/>
      <c r="Q28" s="209">
        <f t="shared" si="3"/>
        <v>0</v>
      </c>
      <c r="R28" s="210"/>
      <c r="S28" s="8"/>
      <c r="T28" s="222"/>
      <c r="U28" s="223"/>
      <c r="V28" s="8"/>
      <c r="W28" s="220"/>
      <c r="X28" s="221"/>
      <c r="Y28" s="8"/>
    </row>
    <row r="29" spans="1:25" ht="15.75" thickTop="1">
      <c r="A29" s="8"/>
      <c r="B29" s="62" t="s">
        <v>5</v>
      </c>
      <c r="C29" s="63">
        <v>42639</v>
      </c>
      <c r="D29" s="8"/>
      <c r="E29" s="88">
        <v>0.58333333333333337</v>
      </c>
      <c r="F29" s="89">
        <v>0.66666666666666663</v>
      </c>
      <c r="G29" s="90">
        <f t="shared" si="4"/>
        <v>8.3333333333333259E-2</v>
      </c>
      <c r="H29" s="8"/>
      <c r="I29" s="69"/>
      <c r="J29" s="70"/>
      <c r="K29" s="68">
        <f t="shared" si="5"/>
        <v>0</v>
      </c>
      <c r="L29" s="8"/>
      <c r="M29" s="69"/>
      <c r="N29" s="70"/>
      <c r="O29" s="68">
        <f t="shared" si="6"/>
        <v>0</v>
      </c>
      <c r="P29" s="8"/>
      <c r="Q29" s="239">
        <f t="shared" si="3"/>
        <v>8.3333333333333259E-2</v>
      </c>
      <c r="R29" s="240"/>
      <c r="S29" s="8"/>
      <c r="T29" s="247">
        <f>Q29+Q30+Q31+Q32+Q33</f>
        <v>0.33333333333333315</v>
      </c>
      <c r="U29" s="244"/>
      <c r="V29" s="8"/>
      <c r="W29" s="220"/>
      <c r="X29" s="221"/>
      <c r="Y29" s="8"/>
    </row>
    <row r="30" spans="1:25">
      <c r="A30" s="8"/>
      <c r="B30" s="64" t="s">
        <v>6</v>
      </c>
      <c r="C30" s="65">
        <v>42640</v>
      </c>
      <c r="D30" s="8"/>
      <c r="E30" s="32"/>
      <c r="F30" s="33"/>
      <c r="G30" s="31">
        <f t="shared" si="4"/>
        <v>0</v>
      </c>
      <c r="H30" s="8"/>
      <c r="I30" s="34"/>
      <c r="J30" s="33"/>
      <c r="K30" s="31">
        <f t="shared" si="5"/>
        <v>0</v>
      </c>
      <c r="L30" s="8"/>
      <c r="M30" s="34"/>
      <c r="N30" s="33"/>
      <c r="O30" s="31">
        <f t="shared" si="6"/>
        <v>0</v>
      </c>
      <c r="P30" s="8"/>
      <c r="Q30" s="235">
        <f t="shared" si="3"/>
        <v>0</v>
      </c>
      <c r="R30" s="236"/>
      <c r="S30" s="8"/>
      <c r="T30" s="243"/>
      <c r="U30" s="244"/>
      <c r="V30" s="8"/>
      <c r="W30" s="220"/>
      <c r="X30" s="221"/>
      <c r="Y30" s="8"/>
    </row>
    <row r="31" spans="1:25">
      <c r="A31" s="8"/>
      <c r="B31" s="64" t="s">
        <v>7</v>
      </c>
      <c r="C31" s="65">
        <v>42641</v>
      </c>
      <c r="D31" s="8"/>
      <c r="E31" s="32"/>
      <c r="F31" s="33"/>
      <c r="G31" s="31">
        <f t="shared" si="4"/>
        <v>0</v>
      </c>
      <c r="H31" s="8"/>
      <c r="I31" s="34"/>
      <c r="J31" s="33"/>
      <c r="K31" s="31">
        <f t="shared" si="5"/>
        <v>0</v>
      </c>
      <c r="L31" s="8"/>
      <c r="M31" s="34"/>
      <c r="N31" s="33"/>
      <c r="O31" s="31">
        <f t="shared" si="6"/>
        <v>0</v>
      </c>
      <c r="P31" s="8"/>
      <c r="Q31" s="235">
        <f t="shared" si="3"/>
        <v>0</v>
      </c>
      <c r="R31" s="236"/>
      <c r="S31" s="8"/>
      <c r="T31" s="243"/>
      <c r="U31" s="244"/>
      <c r="V31" s="8"/>
      <c r="W31" s="220"/>
      <c r="X31" s="221"/>
      <c r="Y31" s="8"/>
    </row>
    <row r="32" spans="1:25">
      <c r="A32" s="8"/>
      <c r="B32" s="64" t="s">
        <v>3</v>
      </c>
      <c r="C32" s="65">
        <v>42642</v>
      </c>
      <c r="D32" s="8"/>
      <c r="E32" s="96">
        <v>0.16666666666666666</v>
      </c>
      <c r="F32" s="97">
        <v>0.33333333333333331</v>
      </c>
      <c r="G32" s="98">
        <f t="shared" si="4"/>
        <v>0.16666666666666666</v>
      </c>
      <c r="H32" s="8"/>
      <c r="I32" s="32"/>
      <c r="J32" s="35"/>
      <c r="K32" s="31">
        <f t="shared" si="5"/>
        <v>0</v>
      </c>
      <c r="L32" s="8"/>
      <c r="M32" s="34"/>
      <c r="N32" s="33"/>
      <c r="O32" s="31">
        <f t="shared" si="6"/>
        <v>0</v>
      </c>
      <c r="P32" s="8"/>
      <c r="Q32" s="235">
        <f t="shared" si="3"/>
        <v>0.16666666666666666</v>
      </c>
      <c r="R32" s="236"/>
      <c r="S32" s="8"/>
      <c r="T32" s="243"/>
      <c r="U32" s="244"/>
      <c r="V32" s="8"/>
      <c r="W32" s="220"/>
      <c r="X32" s="221"/>
      <c r="Y32" s="8"/>
    </row>
    <row r="33" spans="1:25" ht="15.75" thickBot="1">
      <c r="A33" s="8"/>
      <c r="B33" s="66" t="s">
        <v>4</v>
      </c>
      <c r="C33" s="67">
        <v>42643</v>
      </c>
      <c r="D33" s="8"/>
      <c r="E33" s="84">
        <v>0.52083333333333337</v>
      </c>
      <c r="F33" s="19">
        <v>0.60416666666666663</v>
      </c>
      <c r="G33" s="20">
        <f t="shared" si="4"/>
        <v>8.3333333333333259E-2</v>
      </c>
      <c r="H33" s="8"/>
      <c r="I33" s="41"/>
      <c r="J33" s="52"/>
      <c r="K33" s="38">
        <f t="shared" si="5"/>
        <v>0</v>
      </c>
      <c r="L33" s="8"/>
      <c r="M33" s="42"/>
      <c r="N33" s="40"/>
      <c r="O33" s="38">
        <f t="shared" si="6"/>
        <v>0</v>
      </c>
      <c r="P33" s="8"/>
      <c r="Q33" s="237">
        <f t="shared" si="3"/>
        <v>8.3333333333333259E-2</v>
      </c>
      <c r="R33" s="238"/>
      <c r="S33" s="8"/>
      <c r="T33" s="245"/>
      <c r="U33" s="246"/>
      <c r="V33" s="8"/>
      <c r="W33" s="222"/>
      <c r="X33" s="223"/>
      <c r="Y33" s="8"/>
    </row>
    <row r="34" spans="1:25" ht="16.5" thickTop="1" thickBo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6.5" thickTop="1" thickBot="1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229" t="s">
        <v>28</v>
      </c>
      <c r="U35" s="230"/>
      <c r="V35" s="80"/>
      <c r="W35" s="233"/>
      <c r="X35" s="234"/>
      <c r="Y35" s="80"/>
    </row>
    <row r="36" spans="1:25" ht="16.5" thickTop="1" thickBot="1">
      <c r="A36" s="80"/>
      <c r="B36" s="80"/>
      <c r="C36" s="51" t="s">
        <v>19</v>
      </c>
      <c r="D36" s="224" t="s">
        <v>20</v>
      </c>
      <c r="E36" s="225"/>
      <c r="F36" s="225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</row>
    <row r="37" spans="1:25" ht="16.5" thickTop="1" thickBot="1">
      <c r="A37" s="80"/>
      <c r="B37" s="80"/>
      <c r="C37" s="99" t="s">
        <v>21</v>
      </c>
      <c r="D37" s="251" t="s">
        <v>32</v>
      </c>
      <c r="E37" s="251"/>
      <c r="F37" s="251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229" t="s">
        <v>26</v>
      </c>
      <c r="U37" s="230"/>
      <c r="V37" s="80"/>
      <c r="W37" s="231"/>
      <c r="X37" s="232"/>
      <c r="Y37" s="80"/>
    </row>
    <row r="38" spans="1:25" ht="16.5" thickTop="1" thickBot="1">
      <c r="A38" s="80"/>
      <c r="B38" s="80"/>
      <c r="C38" s="58" t="s">
        <v>21</v>
      </c>
      <c r="D38" s="226" t="s">
        <v>22</v>
      </c>
      <c r="E38" s="226"/>
      <c r="F38" s="226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</row>
    <row r="39" spans="1:25" ht="16.5" thickTop="1" thickBot="1">
      <c r="A39" s="80"/>
      <c r="B39" s="80"/>
      <c r="C39" s="85" t="s">
        <v>23</v>
      </c>
      <c r="D39" s="228" t="s">
        <v>15</v>
      </c>
      <c r="E39" s="228"/>
      <c r="F39" s="22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229" t="s">
        <v>27</v>
      </c>
      <c r="U39" s="230"/>
      <c r="V39" s="80"/>
      <c r="W39" s="231"/>
      <c r="X39" s="232"/>
      <c r="Y39" s="80"/>
    </row>
    <row r="40" spans="1:25" ht="16.5" thickTop="1" thickBot="1">
      <c r="A40" s="80"/>
      <c r="B40" s="80"/>
      <c r="C40" s="87" t="s">
        <v>24</v>
      </c>
      <c r="D40" s="250" t="s">
        <v>25</v>
      </c>
      <c r="E40" s="250"/>
      <c r="F40" s="25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</row>
    <row r="41" spans="1:25" ht="16.5" thickTop="1" thickBot="1">
      <c r="A41" s="80"/>
      <c r="B41" s="80"/>
      <c r="C41" s="86"/>
      <c r="D41" s="86"/>
      <c r="E41" s="86"/>
      <c r="F41" s="86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229" t="s">
        <v>29</v>
      </c>
      <c r="U41" s="230"/>
      <c r="V41" s="80"/>
      <c r="W41" s="231"/>
      <c r="X41" s="232"/>
      <c r="Y41" s="80"/>
    </row>
    <row r="42" spans="1:25" ht="16.5" thickTop="1" thickBot="1">
      <c r="A42" s="80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</row>
    <row r="43" spans="1:25" ht="16.5" thickTop="1" thickBo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229" t="s">
        <v>30</v>
      </c>
      <c r="U43" s="230"/>
      <c r="V43" s="80"/>
      <c r="W43" s="231"/>
      <c r="X43" s="232"/>
      <c r="Y43" s="80"/>
    </row>
    <row r="44" spans="1:25" ht="16.5" thickTop="1" thickBot="1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</row>
    <row r="45" spans="1:25" ht="16.5" thickTop="1" thickBot="1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229" t="s">
        <v>31</v>
      </c>
      <c r="U45" s="230"/>
      <c r="V45" s="80"/>
      <c r="W45" s="231"/>
      <c r="X45" s="232"/>
      <c r="Y45" s="80"/>
    </row>
    <row r="46" spans="1:25" ht="15.75" thickTop="1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</row>
  </sheetData>
  <mergeCells count="60">
    <mergeCell ref="D40:F40"/>
    <mergeCell ref="D37:F37"/>
    <mergeCell ref="D39:F39"/>
    <mergeCell ref="W2:X2"/>
    <mergeCell ref="E2:G2"/>
    <mergeCell ref="I2:K2"/>
    <mergeCell ref="M2:O2"/>
    <mergeCell ref="Q2:R2"/>
    <mergeCell ref="T2:U2"/>
    <mergeCell ref="W4:X33"/>
    <mergeCell ref="Q5:R5"/>
    <mergeCell ref="Q6:R6"/>
    <mergeCell ref="Q7:R7"/>
    <mergeCell ref="Q8:R8"/>
    <mergeCell ref="Q9:R9"/>
    <mergeCell ref="Q10:R10"/>
    <mergeCell ref="Q16:R16"/>
    <mergeCell ref="Q17:R17"/>
    <mergeCell ref="Q22:R22"/>
    <mergeCell ref="Q3:R3"/>
    <mergeCell ref="Q4:R4"/>
    <mergeCell ref="Q19:R19"/>
    <mergeCell ref="Q20:R20"/>
    <mergeCell ref="Q21:R21"/>
    <mergeCell ref="Q18:R18"/>
    <mergeCell ref="Q11:R11"/>
    <mergeCell ref="Q12:R12"/>
    <mergeCell ref="Q13:R13"/>
    <mergeCell ref="Q14:R14"/>
    <mergeCell ref="Q15:R15"/>
    <mergeCell ref="T4:U7"/>
    <mergeCell ref="T8:U14"/>
    <mergeCell ref="T15:U21"/>
    <mergeCell ref="T22:U28"/>
    <mergeCell ref="T29:U33"/>
    <mergeCell ref="D38:F38"/>
    <mergeCell ref="Q23:R23"/>
    <mergeCell ref="D36:F36"/>
    <mergeCell ref="Q32:R32"/>
    <mergeCell ref="Q33:R33"/>
    <mergeCell ref="Q25:R25"/>
    <mergeCell ref="Q26:R26"/>
    <mergeCell ref="Q27:R27"/>
    <mergeCell ref="Q28:R28"/>
    <mergeCell ref="Q29:R29"/>
    <mergeCell ref="Q30:R30"/>
    <mergeCell ref="Q31:R31"/>
    <mergeCell ref="Q24:R24"/>
    <mergeCell ref="W35:X35"/>
    <mergeCell ref="W37:X37"/>
    <mergeCell ref="T35:U35"/>
    <mergeCell ref="T37:U37"/>
    <mergeCell ref="T39:U39"/>
    <mergeCell ref="W39:X39"/>
    <mergeCell ref="T41:U41"/>
    <mergeCell ref="W41:X41"/>
    <mergeCell ref="T43:U43"/>
    <mergeCell ref="W43:X43"/>
    <mergeCell ref="T45:U45"/>
    <mergeCell ref="W45:X45"/>
  </mergeCells>
  <pageMargins left="0.7" right="0.7" top="0.75" bottom="0.75" header="0.3" footer="0.3"/>
  <pageSetup paperSize="9" scale="57" orientation="landscape" r:id="rId1"/>
  <ignoredErrors>
    <ignoredError sqref="T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4:Y42"/>
  <sheetViews>
    <sheetView topLeftCell="A9" workbookViewId="0">
      <selection activeCell="W38" sqref="W38"/>
    </sheetView>
  </sheetViews>
  <sheetFormatPr baseColWidth="10" defaultRowHeight="15"/>
  <cols>
    <col min="1" max="1" width="4.28515625" style="47" customWidth="1"/>
    <col min="2" max="2" width="11.42578125" style="47"/>
    <col min="3" max="3" width="10.7109375" style="47" bestFit="1" customWidth="1"/>
    <col min="4" max="4" width="4.28515625" style="47" customWidth="1"/>
    <col min="5" max="7" width="11.42578125" style="47"/>
    <col min="8" max="8" width="4.28515625" style="47" customWidth="1"/>
    <col min="9" max="11" width="11.42578125" style="47"/>
    <col min="12" max="12" width="4.28515625" style="47" customWidth="1"/>
    <col min="13" max="15" width="11.42578125" style="47"/>
    <col min="16" max="16" width="4.28515625" style="47" customWidth="1"/>
    <col min="17" max="18" width="11.42578125" style="47"/>
    <col min="19" max="19" width="4.28515625" style="47" customWidth="1"/>
    <col min="20" max="21" width="11.42578125" style="47"/>
    <col min="22" max="22" width="4.28515625" style="47" customWidth="1"/>
    <col min="23" max="24" width="11.42578125" style="47"/>
    <col min="25" max="25" width="4.28515625" style="47" customWidth="1"/>
  </cols>
  <sheetData>
    <row r="4" spans="1:25" ht="15.75" thickBo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ht="16.5" thickTop="1" thickBot="1">
      <c r="A5" s="21"/>
      <c r="B5" s="21"/>
      <c r="C5" s="21"/>
      <c r="D5" s="21"/>
      <c r="E5" s="203" t="s">
        <v>10</v>
      </c>
      <c r="F5" s="204"/>
      <c r="G5" s="205"/>
      <c r="H5" s="21"/>
      <c r="I5" s="203" t="s">
        <v>11</v>
      </c>
      <c r="J5" s="204"/>
      <c r="K5" s="205"/>
      <c r="L5" s="21"/>
      <c r="M5" s="203" t="s">
        <v>12</v>
      </c>
      <c r="N5" s="204"/>
      <c r="O5" s="205"/>
      <c r="P5" s="21"/>
      <c r="Q5" s="203" t="s">
        <v>0</v>
      </c>
      <c r="R5" s="205"/>
      <c r="S5" s="21"/>
      <c r="T5" s="203" t="s">
        <v>1</v>
      </c>
      <c r="U5" s="205"/>
      <c r="V5" s="21"/>
      <c r="W5" s="203" t="s">
        <v>2</v>
      </c>
      <c r="X5" s="205"/>
      <c r="Y5" s="21"/>
    </row>
    <row r="6" spans="1:25" ht="16.5" thickTop="1" thickBo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08"/>
      <c r="R6" s="208"/>
      <c r="S6" s="21"/>
      <c r="T6" s="21"/>
      <c r="U6" s="21"/>
      <c r="V6" s="21"/>
      <c r="W6" s="21"/>
      <c r="X6" s="21"/>
      <c r="Y6" s="21"/>
    </row>
    <row r="7" spans="1:25" ht="15.75" thickTop="1">
      <c r="A7" s="21"/>
      <c r="B7" s="22" t="s">
        <v>8</v>
      </c>
      <c r="C7" s="23">
        <v>42644</v>
      </c>
      <c r="D7" s="21"/>
      <c r="E7" s="95"/>
      <c r="F7" s="25"/>
      <c r="G7" s="26">
        <f t="shared" ref="G7:G9" si="0">F7-E7</f>
        <v>0</v>
      </c>
      <c r="H7" s="21"/>
      <c r="I7" s="95"/>
      <c r="J7" s="25"/>
      <c r="K7" s="26">
        <f t="shared" ref="K7:K9" si="1">J7-I7</f>
        <v>0</v>
      </c>
      <c r="L7" s="21"/>
      <c r="M7" s="95"/>
      <c r="N7" s="25"/>
      <c r="O7" s="26">
        <f t="shared" ref="O7:O9" si="2">N7-M7</f>
        <v>0</v>
      </c>
      <c r="P7" s="21"/>
      <c r="Q7" s="217">
        <f>G7+K7+O7</f>
        <v>0</v>
      </c>
      <c r="R7" s="212"/>
      <c r="S7" s="21"/>
      <c r="T7" s="218">
        <f>Q7+Q8</f>
        <v>0</v>
      </c>
      <c r="U7" s="219"/>
      <c r="V7" s="21"/>
      <c r="W7" s="254">
        <f>T7+T9+T16+T23+T30+T37</f>
        <v>0.54166666666666674</v>
      </c>
      <c r="X7" s="255"/>
      <c r="Y7" s="21"/>
    </row>
    <row r="8" spans="1:25" ht="15.75" thickBot="1">
      <c r="A8" s="21"/>
      <c r="B8" s="36" t="s">
        <v>9</v>
      </c>
      <c r="C8" s="37">
        <v>42645</v>
      </c>
      <c r="D8" s="21"/>
      <c r="E8" s="92"/>
      <c r="F8" s="52"/>
      <c r="G8" s="38">
        <f t="shared" si="0"/>
        <v>0</v>
      </c>
      <c r="H8" s="21"/>
      <c r="I8" s="92"/>
      <c r="J8" s="52"/>
      <c r="K8" s="38">
        <f t="shared" si="1"/>
        <v>0</v>
      </c>
      <c r="L8" s="21"/>
      <c r="M8" s="92"/>
      <c r="N8" s="52"/>
      <c r="O8" s="38">
        <f t="shared" si="2"/>
        <v>0</v>
      </c>
      <c r="P8" s="21"/>
      <c r="Q8" s="209">
        <f t="shared" ref="Q8:Q36" si="3">G8+K8+O8</f>
        <v>0</v>
      </c>
      <c r="R8" s="210"/>
      <c r="S8" s="21"/>
      <c r="T8" s="222"/>
      <c r="U8" s="223"/>
      <c r="V8" s="21"/>
      <c r="W8" s="256"/>
      <c r="X8" s="257"/>
      <c r="Y8" s="21"/>
    </row>
    <row r="9" spans="1:25" ht="15.75" thickTop="1">
      <c r="A9" s="21"/>
      <c r="B9" s="107" t="s">
        <v>5</v>
      </c>
      <c r="C9" s="108">
        <v>42646</v>
      </c>
      <c r="D9" s="21"/>
      <c r="E9" s="111"/>
      <c r="F9" s="112"/>
      <c r="G9" s="68">
        <f t="shared" si="0"/>
        <v>0</v>
      </c>
      <c r="H9" s="21"/>
      <c r="I9" s="111"/>
      <c r="J9" s="112"/>
      <c r="K9" s="68">
        <f t="shared" si="1"/>
        <v>0</v>
      </c>
      <c r="L9" s="21"/>
      <c r="M9" s="111"/>
      <c r="N9" s="112"/>
      <c r="O9" s="68">
        <f t="shared" si="2"/>
        <v>0</v>
      </c>
      <c r="P9" s="21"/>
      <c r="Q9" s="264">
        <f t="shared" si="3"/>
        <v>0</v>
      </c>
      <c r="R9" s="265"/>
      <c r="S9" s="21"/>
      <c r="T9" s="218">
        <f>SUM(Q9+Q10+Q11+Q12+Q13+Q14+Q15)</f>
        <v>0.29166666666666669</v>
      </c>
      <c r="U9" s="219"/>
      <c r="V9" s="21"/>
      <c r="W9" s="256"/>
      <c r="X9" s="257"/>
      <c r="Y9" s="21"/>
    </row>
    <row r="10" spans="1:25">
      <c r="A10" s="21"/>
      <c r="B10" s="27" t="s">
        <v>6</v>
      </c>
      <c r="C10" s="28">
        <v>42647</v>
      </c>
      <c r="D10" s="21"/>
      <c r="E10" s="91"/>
      <c r="F10" s="30"/>
      <c r="G10" s="31">
        <f>F10-E10</f>
        <v>0</v>
      </c>
      <c r="H10" s="21"/>
      <c r="I10" s="91"/>
      <c r="J10" s="30"/>
      <c r="K10" s="31">
        <f>J10-I10</f>
        <v>0</v>
      </c>
      <c r="L10" s="21"/>
      <c r="M10" s="91"/>
      <c r="N10" s="30"/>
      <c r="O10" s="31">
        <f>N10-M10</f>
        <v>0</v>
      </c>
      <c r="P10" s="21"/>
      <c r="Q10" s="206">
        <f t="shared" si="3"/>
        <v>0</v>
      </c>
      <c r="R10" s="207"/>
      <c r="S10" s="21"/>
      <c r="T10" s="220"/>
      <c r="U10" s="221"/>
      <c r="V10" s="21"/>
      <c r="W10" s="256"/>
      <c r="X10" s="257"/>
      <c r="Y10" s="21"/>
    </row>
    <row r="11" spans="1:25">
      <c r="A11" s="21"/>
      <c r="B11" s="27" t="s">
        <v>7</v>
      </c>
      <c r="C11" s="28">
        <v>42648</v>
      </c>
      <c r="D11" s="21"/>
      <c r="E11" s="100">
        <v>0.125</v>
      </c>
      <c r="F11" s="14">
        <v>0.33333333333333331</v>
      </c>
      <c r="G11" s="6">
        <f t="shared" ref="G11:G37" si="4">F11-E11</f>
        <v>0.20833333333333331</v>
      </c>
      <c r="H11" s="21"/>
      <c r="I11" s="91"/>
      <c r="J11" s="30"/>
      <c r="K11" s="31">
        <f t="shared" ref="K11:K37" si="5">J11-I11</f>
        <v>0</v>
      </c>
      <c r="L11" s="21"/>
      <c r="M11" s="91"/>
      <c r="N11" s="30"/>
      <c r="O11" s="31">
        <f t="shared" ref="O11:O37" si="6">N11-M11</f>
        <v>0</v>
      </c>
      <c r="P11" s="21"/>
      <c r="Q11" s="206">
        <f t="shared" si="3"/>
        <v>0.20833333333333331</v>
      </c>
      <c r="R11" s="207"/>
      <c r="S11" s="21"/>
      <c r="T11" s="220"/>
      <c r="U11" s="221"/>
      <c r="V11" s="21"/>
      <c r="W11" s="256"/>
      <c r="X11" s="257"/>
      <c r="Y11" s="21"/>
    </row>
    <row r="12" spans="1:25">
      <c r="A12" s="21"/>
      <c r="B12" s="27" t="s">
        <v>3</v>
      </c>
      <c r="C12" s="28">
        <v>42649</v>
      </c>
      <c r="D12" s="21"/>
      <c r="E12" s="91"/>
      <c r="F12" s="30"/>
      <c r="G12" s="31">
        <f t="shared" si="4"/>
        <v>0</v>
      </c>
      <c r="H12" s="21"/>
      <c r="I12" s="91"/>
      <c r="J12" s="30"/>
      <c r="K12" s="31">
        <f t="shared" si="5"/>
        <v>0</v>
      </c>
      <c r="L12" s="21"/>
      <c r="M12" s="91"/>
      <c r="N12" s="30"/>
      <c r="O12" s="31">
        <f t="shared" si="6"/>
        <v>0</v>
      </c>
      <c r="P12" s="21"/>
      <c r="Q12" s="206">
        <f t="shared" si="3"/>
        <v>0</v>
      </c>
      <c r="R12" s="207"/>
      <c r="S12" s="21"/>
      <c r="T12" s="220"/>
      <c r="U12" s="221"/>
      <c r="V12" s="21"/>
      <c r="W12" s="256"/>
      <c r="X12" s="257"/>
      <c r="Y12" s="21"/>
    </row>
    <row r="13" spans="1:25">
      <c r="A13" s="21"/>
      <c r="B13" s="27" t="s">
        <v>4</v>
      </c>
      <c r="C13" s="28">
        <v>42650</v>
      </c>
      <c r="D13" s="21"/>
      <c r="E13" s="101">
        <v>0.75</v>
      </c>
      <c r="F13" s="15">
        <v>0.83333333333333337</v>
      </c>
      <c r="G13" s="7">
        <f t="shared" si="4"/>
        <v>8.333333333333337E-2</v>
      </c>
      <c r="H13" s="21"/>
      <c r="I13" s="91"/>
      <c r="J13" s="30"/>
      <c r="K13" s="31">
        <f t="shared" si="5"/>
        <v>0</v>
      </c>
      <c r="L13" s="21"/>
      <c r="M13" s="91"/>
      <c r="N13" s="30"/>
      <c r="O13" s="31">
        <f t="shared" si="6"/>
        <v>0</v>
      </c>
      <c r="P13" s="21"/>
      <c r="Q13" s="206">
        <f t="shared" si="3"/>
        <v>8.333333333333337E-2</v>
      </c>
      <c r="R13" s="207"/>
      <c r="S13" s="21"/>
      <c r="T13" s="220"/>
      <c r="U13" s="221"/>
      <c r="V13" s="21"/>
      <c r="W13" s="256"/>
      <c r="X13" s="257"/>
      <c r="Y13" s="21"/>
    </row>
    <row r="14" spans="1:25">
      <c r="A14" s="21"/>
      <c r="B14" s="27" t="s">
        <v>8</v>
      </c>
      <c r="C14" s="28">
        <v>42651</v>
      </c>
      <c r="D14" s="21"/>
      <c r="E14" s="91"/>
      <c r="F14" s="30"/>
      <c r="G14" s="31">
        <f t="shared" si="4"/>
        <v>0</v>
      </c>
      <c r="H14" s="21"/>
      <c r="I14" s="91"/>
      <c r="J14" s="30"/>
      <c r="K14" s="31">
        <f t="shared" si="5"/>
        <v>0</v>
      </c>
      <c r="L14" s="21"/>
      <c r="M14" s="91"/>
      <c r="N14" s="30"/>
      <c r="O14" s="31">
        <f t="shared" si="6"/>
        <v>0</v>
      </c>
      <c r="P14" s="21"/>
      <c r="Q14" s="206">
        <f t="shared" si="3"/>
        <v>0</v>
      </c>
      <c r="R14" s="207"/>
      <c r="S14" s="21"/>
      <c r="T14" s="220"/>
      <c r="U14" s="221"/>
      <c r="V14" s="21"/>
      <c r="W14" s="256"/>
      <c r="X14" s="257"/>
      <c r="Y14" s="21"/>
    </row>
    <row r="15" spans="1:25" ht="15.75" thickBot="1">
      <c r="A15" s="21"/>
      <c r="B15" s="109" t="s">
        <v>9</v>
      </c>
      <c r="C15" s="110">
        <v>42652</v>
      </c>
      <c r="D15" s="21"/>
      <c r="E15" s="113"/>
      <c r="F15" s="114"/>
      <c r="G15" s="115">
        <f t="shared" si="4"/>
        <v>0</v>
      </c>
      <c r="H15" s="21"/>
      <c r="I15" s="113"/>
      <c r="J15" s="114"/>
      <c r="K15" s="115">
        <f t="shared" si="5"/>
        <v>0</v>
      </c>
      <c r="L15" s="21"/>
      <c r="M15" s="113"/>
      <c r="N15" s="114"/>
      <c r="O15" s="115">
        <f t="shared" si="6"/>
        <v>0</v>
      </c>
      <c r="P15" s="21"/>
      <c r="Q15" s="262">
        <f t="shared" si="3"/>
        <v>0</v>
      </c>
      <c r="R15" s="263"/>
      <c r="S15" s="21"/>
      <c r="T15" s="222"/>
      <c r="U15" s="223"/>
      <c r="V15" s="21"/>
      <c r="W15" s="256"/>
      <c r="X15" s="257"/>
      <c r="Y15" s="21"/>
    </row>
    <row r="16" spans="1:25" ht="15.75" thickTop="1">
      <c r="A16" s="21"/>
      <c r="B16" s="22" t="s">
        <v>5</v>
      </c>
      <c r="C16" s="23">
        <v>42653</v>
      </c>
      <c r="D16" s="21"/>
      <c r="E16" s="95"/>
      <c r="F16" s="25"/>
      <c r="G16" s="26">
        <f t="shared" si="4"/>
        <v>0</v>
      </c>
      <c r="H16" s="21"/>
      <c r="I16" s="95"/>
      <c r="J16" s="25"/>
      <c r="K16" s="26">
        <f t="shared" si="5"/>
        <v>0</v>
      </c>
      <c r="L16" s="21"/>
      <c r="M16" s="95"/>
      <c r="N16" s="25"/>
      <c r="O16" s="26">
        <f t="shared" si="6"/>
        <v>0</v>
      </c>
      <c r="P16" s="21"/>
      <c r="Q16" s="217">
        <f t="shared" si="3"/>
        <v>0</v>
      </c>
      <c r="R16" s="212"/>
      <c r="S16" s="21"/>
      <c r="T16" s="218">
        <f>SUM(+Q16+Q17+Q18+Q19+Q20+Q21+Q22)</f>
        <v>8.333333333333337E-2</v>
      </c>
      <c r="U16" s="219"/>
      <c r="V16" s="21"/>
      <c r="W16" s="256"/>
      <c r="X16" s="257"/>
      <c r="Y16" s="21"/>
    </row>
    <row r="17" spans="1:25">
      <c r="A17" s="21"/>
      <c r="B17" s="27" t="s">
        <v>6</v>
      </c>
      <c r="C17" s="28">
        <v>42654</v>
      </c>
      <c r="D17" s="21"/>
      <c r="E17" s="91"/>
      <c r="F17" s="30"/>
      <c r="G17" s="31">
        <f t="shared" si="4"/>
        <v>0</v>
      </c>
      <c r="H17" s="21"/>
      <c r="I17" s="91"/>
      <c r="J17" s="30"/>
      <c r="K17" s="31">
        <f t="shared" si="5"/>
        <v>0</v>
      </c>
      <c r="L17" s="21"/>
      <c r="M17" s="91"/>
      <c r="N17" s="30"/>
      <c r="O17" s="31">
        <f t="shared" si="6"/>
        <v>0</v>
      </c>
      <c r="P17" s="21"/>
      <c r="Q17" s="206">
        <f t="shared" si="3"/>
        <v>0</v>
      </c>
      <c r="R17" s="207"/>
      <c r="S17" s="21"/>
      <c r="T17" s="220"/>
      <c r="U17" s="221"/>
      <c r="V17" s="21"/>
      <c r="W17" s="256"/>
      <c r="X17" s="257"/>
      <c r="Y17" s="21"/>
    </row>
    <row r="18" spans="1:25">
      <c r="A18" s="21"/>
      <c r="B18" s="27" t="s">
        <v>7</v>
      </c>
      <c r="C18" s="28">
        <v>42655</v>
      </c>
      <c r="D18" s="21"/>
      <c r="E18" s="91"/>
      <c r="F18" s="30"/>
      <c r="G18" s="31">
        <f t="shared" si="4"/>
        <v>0</v>
      </c>
      <c r="H18" s="21"/>
      <c r="I18" s="91"/>
      <c r="J18" s="30"/>
      <c r="K18" s="31">
        <f t="shared" si="5"/>
        <v>0</v>
      </c>
      <c r="L18" s="21"/>
      <c r="M18" s="91"/>
      <c r="N18" s="30"/>
      <c r="O18" s="31">
        <f t="shared" si="6"/>
        <v>0</v>
      </c>
      <c r="P18" s="21"/>
      <c r="Q18" s="206">
        <f t="shared" si="3"/>
        <v>0</v>
      </c>
      <c r="R18" s="207"/>
      <c r="S18" s="21"/>
      <c r="T18" s="220"/>
      <c r="U18" s="221"/>
      <c r="V18" s="21"/>
      <c r="W18" s="256"/>
      <c r="X18" s="257"/>
      <c r="Y18" s="21"/>
    </row>
    <row r="19" spans="1:25">
      <c r="A19" s="21"/>
      <c r="B19" s="27" t="s">
        <v>3</v>
      </c>
      <c r="C19" s="28">
        <v>42656</v>
      </c>
      <c r="D19" s="21"/>
      <c r="E19" s="91"/>
      <c r="F19" s="30"/>
      <c r="G19" s="31">
        <f t="shared" si="4"/>
        <v>0</v>
      </c>
      <c r="H19" s="21"/>
      <c r="I19" s="91"/>
      <c r="J19" s="30"/>
      <c r="K19" s="31">
        <f t="shared" si="5"/>
        <v>0</v>
      </c>
      <c r="L19" s="21"/>
      <c r="M19" s="91"/>
      <c r="N19" s="30"/>
      <c r="O19" s="31">
        <f t="shared" si="6"/>
        <v>0</v>
      </c>
      <c r="P19" s="21"/>
      <c r="Q19" s="206">
        <f t="shared" si="3"/>
        <v>0</v>
      </c>
      <c r="R19" s="207"/>
      <c r="S19" s="21"/>
      <c r="T19" s="220"/>
      <c r="U19" s="221"/>
      <c r="V19" s="21"/>
      <c r="W19" s="256"/>
      <c r="X19" s="257"/>
      <c r="Y19" s="21"/>
    </row>
    <row r="20" spans="1:25">
      <c r="A20" s="21"/>
      <c r="B20" s="27" t="s">
        <v>4</v>
      </c>
      <c r="C20" s="28">
        <v>42657</v>
      </c>
      <c r="D20" s="21"/>
      <c r="E20" s="101">
        <v>0.75</v>
      </c>
      <c r="F20" s="15">
        <v>0.83333333333333337</v>
      </c>
      <c r="G20" s="7">
        <f t="shared" si="4"/>
        <v>8.333333333333337E-2</v>
      </c>
      <c r="H20" s="21"/>
      <c r="I20" s="91"/>
      <c r="J20" s="30"/>
      <c r="K20" s="31">
        <f t="shared" si="5"/>
        <v>0</v>
      </c>
      <c r="L20" s="21"/>
      <c r="M20" s="91"/>
      <c r="N20" s="30"/>
      <c r="O20" s="31">
        <f t="shared" si="6"/>
        <v>0</v>
      </c>
      <c r="P20" s="21"/>
      <c r="Q20" s="206">
        <f t="shared" si="3"/>
        <v>8.333333333333337E-2</v>
      </c>
      <c r="R20" s="207"/>
      <c r="S20" s="21"/>
      <c r="T20" s="220"/>
      <c r="U20" s="221"/>
      <c r="V20" s="21"/>
      <c r="W20" s="256"/>
      <c r="X20" s="257"/>
      <c r="Y20" s="21"/>
    </row>
    <row r="21" spans="1:25">
      <c r="A21" s="21"/>
      <c r="B21" s="27" t="s">
        <v>8</v>
      </c>
      <c r="C21" s="28">
        <v>42658</v>
      </c>
      <c r="D21" s="21"/>
      <c r="E21" s="91"/>
      <c r="F21" s="33"/>
      <c r="G21" s="31">
        <f t="shared" si="4"/>
        <v>0</v>
      </c>
      <c r="H21" s="21"/>
      <c r="I21" s="93"/>
      <c r="J21" s="33"/>
      <c r="K21" s="31">
        <f t="shared" si="5"/>
        <v>0</v>
      </c>
      <c r="L21" s="21"/>
      <c r="M21" s="93"/>
      <c r="N21" s="33"/>
      <c r="O21" s="31">
        <f t="shared" si="6"/>
        <v>0</v>
      </c>
      <c r="P21" s="21"/>
      <c r="Q21" s="206">
        <f t="shared" si="3"/>
        <v>0</v>
      </c>
      <c r="R21" s="207"/>
      <c r="S21" s="21"/>
      <c r="T21" s="220"/>
      <c r="U21" s="221"/>
      <c r="V21" s="21"/>
      <c r="W21" s="256"/>
      <c r="X21" s="257"/>
      <c r="Y21" s="21"/>
    </row>
    <row r="22" spans="1:25" ht="15.75" thickBot="1">
      <c r="A22" s="21"/>
      <c r="B22" s="36" t="s">
        <v>9</v>
      </c>
      <c r="C22" s="37">
        <v>42659</v>
      </c>
      <c r="D22" s="21"/>
      <c r="E22" s="92"/>
      <c r="F22" s="40"/>
      <c r="G22" s="38">
        <f t="shared" si="4"/>
        <v>0</v>
      </c>
      <c r="H22" s="21"/>
      <c r="I22" s="94"/>
      <c r="J22" s="40"/>
      <c r="K22" s="38">
        <f t="shared" si="5"/>
        <v>0</v>
      </c>
      <c r="L22" s="21"/>
      <c r="M22" s="94"/>
      <c r="N22" s="40"/>
      <c r="O22" s="38">
        <f t="shared" si="6"/>
        <v>0</v>
      </c>
      <c r="P22" s="21"/>
      <c r="Q22" s="209">
        <f t="shared" si="3"/>
        <v>0</v>
      </c>
      <c r="R22" s="210"/>
      <c r="S22" s="21"/>
      <c r="T22" s="222"/>
      <c r="U22" s="223"/>
      <c r="V22" s="21"/>
      <c r="W22" s="256"/>
      <c r="X22" s="257"/>
      <c r="Y22" s="21"/>
    </row>
    <row r="23" spans="1:25" ht="15.75" thickTop="1">
      <c r="A23" s="21"/>
      <c r="B23" s="107" t="s">
        <v>5</v>
      </c>
      <c r="C23" s="108">
        <v>42660</v>
      </c>
      <c r="D23" s="21"/>
      <c r="E23" s="111"/>
      <c r="F23" s="118"/>
      <c r="G23" s="68">
        <f t="shared" si="4"/>
        <v>0</v>
      </c>
      <c r="H23" s="21"/>
      <c r="I23" s="111"/>
      <c r="J23" s="112"/>
      <c r="K23" s="68">
        <f t="shared" si="5"/>
        <v>0</v>
      </c>
      <c r="L23" s="21"/>
      <c r="M23" s="69"/>
      <c r="N23" s="70"/>
      <c r="O23" s="68">
        <f t="shared" si="6"/>
        <v>0</v>
      </c>
      <c r="P23" s="21"/>
      <c r="Q23" s="264">
        <f t="shared" si="3"/>
        <v>0</v>
      </c>
      <c r="R23" s="265"/>
      <c r="S23" s="21"/>
      <c r="T23" s="218">
        <f>SUM(Q23+Q24+Q25+Q26+Q27+Q28+Q29)</f>
        <v>8.333333333333337E-2</v>
      </c>
      <c r="U23" s="219"/>
      <c r="V23" s="21"/>
      <c r="W23" s="256"/>
      <c r="X23" s="257"/>
      <c r="Y23" s="21"/>
    </row>
    <row r="24" spans="1:25">
      <c r="A24" s="21"/>
      <c r="B24" s="27" t="s">
        <v>6</v>
      </c>
      <c r="C24" s="28">
        <v>42661</v>
      </c>
      <c r="D24" s="21"/>
      <c r="E24" s="91"/>
      <c r="F24" s="30"/>
      <c r="G24" s="31">
        <f t="shared" si="4"/>
        <v>0</v>
      </c>
      <c r="H24" s="21"/>
      <c r="I24" s="93"/>
      <c r="J24" s="33"/>
      <c r="K24" s="31">
        <f t="shared" si="5"/>
        <v>0</v>
      </c>
      <c r="L24" s="21"/>
      <c r="M24" s="93"/>
      <c r="N24" s="33"/>
      <c r="O24" s="31">
        <f t="shared" si="6"/>
        <v>0</v>
      </c>
      <c r="P24" s="21"/>
      <c r="Q24" s="206">
        <f t="shared" si="3"/>
        <v>0</v>
      </c>
      <c r="R24" s="207"/>
      <c r="S24" s="21"/>
      <c r="T24" s="220"/>
      <c r="U24" s="221"/>
      <c r="V24" s="21"/>
      <c r="W24" s="256"/>
      <c r="X24" s="257"/>
      <c r="Y24" s="21"/>
    </row>
    <row r="25" spans="1:25">
      <c r="A25" s="21"/>
      <c r="B25" s="27" t="s">
        <v>7</v>
      </c>
      <c r="C25" s="28">
        <v>42662</v>
      </c>
      <c r="D25" s="21"/>
      <c r="E25" s="91"/>
      <c r="F25" s="30"/>
      <c r="G25" s="31">
        <f t="shared" si="4"/>
        <v>0</v>
      </c>
      <c r="H25" s="21"/>
      <c r="I25" s="93"/>
      <c r="J25" s="33"/>
      <c r="K25" s="31">
        <f t="shared" si="5"/>
        <v>0</v>
      </c>
      <c r="L25" s="21"/>
      <c r="M25" s="93"/>
      <c r="N25" s="33"/>
      <c r="O25" s="31">
        <f t="shared" si="6"/>
        <v>0</v>
      </c>
      <c r="P25" s="21"/>
      <c r="Q25" s="206">
        <f t="shared" si="3"/>
        <v>0</v>
      </c>
      <c r="R25" s="207"/>
      <c r="S25" s="21"/>
      <c r="T25" s="220"/>
      <c r="U25" s="221"/>
      <c r="V25" s="21"/>
      <c r="W25" s="256"/>
      <c r="X25" s="257"/>
      <c r="Y25" s="21"/>
    </row>
    <row r="26" spans="1:25">
      <c r="A26" s="21"/>
      <c r="B26" s="27" t="s">
        <v>3</v>
      </c>
      <c r="C26" s="28">
        <v>42663</v>
      </c>
      <c r="D26" s="21"/>
      <c r="E26" s="91"/>
      <c r="F26" s="33"/>
      <c r="G26" s="31">
        <f t="shared" si="4"/>
        <v>0</v>
      </c>
      <c r="H26" s="21"/>
      <c r="I26" s="93"/>
      <c r="J26" s="33"/>
      <c r="K26" s="31">
        <f t="shared" si="5"/>
        <v>0</v>
      </c>
      <c r="L26" s="21"/>
      <c r="M26" s="93"/>
      <c r="N26" s="33"/>
      <c r="O26" s="31">
        <f t="shared" si="6"/>
        <v>0</v>
      </c>
      <c r="P26" s="21"/>
      <c r="Q26" s="206">
        <f t="shared" si="3"/>
        <v>0</v>
      </c>
      <c r="R26" s="207"/>
      <c r="S26" s="21"/>
      <c r="T26" s="220"/>
      <c r="U26" s="221"/>
      <c r="V26" s="21"/>
      <c r="W26" s="256"/>
      <c r="X26" s="257"/>
      <c r="Y26" s="21"/>
    </row>
    <row r="27" spans="1:25">
      <c r="A27" s="21"/>
      <c r="B27" s="27" t="s">
        <v>4</v>
      </c>
      <c r="C27" s="28">
        <v>42664</v>
      </c>
      <c r="D27" s="21"/>
      <c r="E27" s="101">
        <v>0.75</v>
      </c>
      <c r="F27" s="15">
        <v>0.83333333333333337</v>
      </c>
      <c r="G27" s="7">
        <f t="shared" si="4"/>
        <v>8.333333333333337E-2</v>
      </c>
      <c r="H27" s="21"/>
      <c r="I27" s="93"/>
      <c r="J27" s="33"/>
      <c r="K27" s="31">
        <f t="shared" si="5"/>
        <v>0</v>
      </c>
      <c r="L27" s="21"/>
      <c r="M27" s="93"/>
      <c r="N27" s="33"/>
      <c r="O27" s="31">
        <f t="shared" si="6"/>
        <v>0</v>
      </c>
      <c r="P27" s="21"/>
      <c r="Q27" s="206">
        <f t="shared" si="3"/>
        <v>8.333333333333337E-2</v>
      </c>
      <c r="R27" s="207"/>
      <c r="S27" s="21"/>
      <c r="T27" s="220"/>
      <c r="U27" s="221"/>
      <c r="V27" s="21"/>
      <c r="W27" s="256"/>
      <c r="X27" s="257"/>
      <c r="Y27" s="21"/>
    </row>
    <row r="28" spans="1:25">
      <c r="A28" s="21"/>
      <c r="B28" s="27" t="s">
        <v>8</v>
      </c>
      <c r="C28" s="28">
        <v>42665</v>
      </c>
      <c r="D28" s="21"/>
      <c r="E28" s="91"/>
      <c r="F28" s="30"/>
      <c r="G28" s="31">
        <f t="shared" si="4"/>
        <v>0</v>
      </c>
      <c r="H28" s="21"/>
      <c r="I28" s="93"/>
      <c r="J28" s="33"/>
      <c r="K28" s="31">
        <f t="shared" si="5"/>
        <v>0</v>
      </c>
      <c r="L28" s="21"/>
      <c r="M28" s="93"/>
      <c r="N28" s="33"/>
      <c r="O28" s="31">
        <f t="shared" si="6"/>
        <v>0</v>
      </c>
      <c r="P28" s="21"/>
      <c r="Q28" s="206">
        <f t="shared" si="3"/>
        <v>0</v>
      </c>
      <c r="R28" s="207"/>
      <c r="S28" s="21"/>
      <c r="T28" s="220"/>
      <c r="U28" s="221"/>
      <c r="V28" s="21"/>
      <c r="W28" s="256"/>
      <c r="X28" s="257"/>
      <c r="Y28" s="21"/>
    </row>
    <row r="29" spans="1:25" ht="15.75" thickBot="1">
      <c r="A29" s="21"/>
      <c r="B29" s="109" t="s">
        <v>9</v>
      </c>
      <c r="C29" s="110">
        <v>42666</v>
      </c>
      <c r="D29" s="21"/>
      <c r="E29" s="113"/>
      <c r="F29" s="114"/>
      <c r="G29" s="115">
        <f t="shared" si="4"/>
        <v>0</v>
      </c>
      <c r="H29" s="21"/>
      <c r="I29" s="116"/>
      <c r="J29" s="117"/>
      <c r="K29" s="115">
        <f t="shared" si="5"/>
        <v>0</v>
      </c>
      <c r="L29" s="21"/>
      <c r="M29" s="116"/>
      <c r="N29" s="117"/>
      <c r="O29" s="115">
        <f t="shared" si="6"/>
        <v>0</v>
      </c>
      <c r="P29" s="21"/>
      <c r="Q29" s="262">
        <f t="shared" si="3"/>
        <v>0</v>
      </c>
      <c r="R29" s="263"/>
      <c r="S29" s="21"/>
      <c r="T29" s="222"/>
      <c r="U29" s="223"/>
      <c r="V29" s="21"/>
      <c r="W29" s="256"/>
      <c r="X29" s="257"/>
      <c r="Y29" s="21"/>
    </row>
    <row r="30" spans="1:25" ht="15.75" thickTop="1">
      <c r="A30" s="21"/>
      <c r="B30" s="22" t="s">
        <v>5</v>
      </c>
      <c r="C30" s="23">
        <v>42667</v>
      </c>
      <c r="D30" s="21"/>
      <c r="E30" s="95"/>
      <c r="F30" s="25"/>
      <c r="G30" s="26">
        <f t="shared" si="4"/>
        <v>0</v>
      </c>
      <c r="H30" s="21"/>
      <c r="I30" s="71"/>
      <c r="J30" s="72"/>
      <c r="K30" s="26">
        <f t="shared" si="5"/>
        <v>0</v>
      </c>
      <c r="L30" s="21"/>
      <c r="M30" s="71"/>
      <c r="N30" s="72"/>
      <c r="O30" s="26">
        <f t="shared" si="6"/>
        <v>0</v>
      </c>
      <c r="P30" s="21"/>
      <c r="Q30" s="217">
        <f t="shared" si="3"/>
        <v>0</v>
      </c>
      <c r="R30" s="212"/>
      <c r="S30" s="21"/>
      <c r="T30" s="218">
        <f>Q30+Q31+Q32+Q33+Q34+Q35+Q36</f>
        <v>8.333333333333337E-2</v>
      </c>
      <c r="U30" s="219"/>
      <c r="V30" s="21"/>
      <c r="W30" s="256"/>
      <c r="X30" s="257"/>
      <c r="Y30" s="21"/>
    </row>
    <row r="31" spans="1:25">
      <c r="A31" s="21"/>
      <c r="B31" s="27" t="s">
        <v>6</v>
      </c>
      <c r="C31" s="28">
        <v>42668</v>
      </c>
      <c r="D31" s="21"/>
      <c r="E31" s="91"/>
      <c r="F31" s="30"/>
      <c r="G31" s="31">
        <f t="shared" si="4"/>
        <v>0</v>
      </c>
      <c r="H31" s="21"/>
      <c r="I31" s="91"/>
      <c r="J31" s="30"/>
      <c r="K31" s="31">
        <f t="shared" si="5"/>
        <v>0</v>
      </c>
      <c r="L31" s="21"/>
      <c r="M31" s="93"/>
      <c r="N31" s="33"/>
      <c r="O31" s="31">
        <f t="shared" si="6"/>
        <v>0</v>
      </c>
      <c r="P31" s="21"/>
      <c r="Q31" s="206">
        <f t="shared" si="3"/>
        <v>0</v>
      </c>
      <c r="R31" s="207"/>
      <c r="S31" s="21"/>
      <c r="T31" s="220"/>
      <c r="U31" s="221"/>
      <c r="V31" s="21"/>
      <c r="W31" s="256"/>
      <c r="X31" s="257"/>
      <c r="Y31" s="21"/>
    </row>
    <row r="32" spans="1:25">
      <c r="A32" s="21"/>
      <c r="B32" s="27" t="s">
        <v>7</v>
      </c>
      <c r="C32" s="28">
        <v>42669</v>
      </c>
      <c r="D32" s="21"/>
      <c r="E32" s="91"/>
      <c r="F32" s="30"/>
      <c r="G32" s="31">
        <f t="shared" si="4"/>
        <v>0</v>
      </c>
      <c r="H32" s="21"/>
      <c r="I32" s="93"/>
      <c r="J32" s="33"/>
      <c r="K32" s="31">
        <f t="shared" si="5"/>
        <v>0</v>
      </c>
      <c r="L32" s="21"/>
      <c r="M32" s="93"/>
      <c r="N32" s="33"/>
      <c r="O32" s="31">
        <f t="shared" si="6"/>
        <v>0</v>
      </c>
      <c r="P32" s="21"/>
      <c r="Q32" s="206">
        <f t="shared" si="3"/>
        <v>0</v>
      </c>
      <c r="R32" s="207"/>
      <c r="S32" s="21"/>
      <c r="T32" s="220"/>
      <c r="U32" s="221"/>
      <c r="V32" s="21"/>
      <c r="W32" s="256"/>
      <c r="X32" s="257"/>
      <c r="Y32" s="21"/>
    </row>
    <row r="33" spans="1:25">
      <c r="A33" s="21"/>
      <c r="B33" s="27" t="s">
        <v>3</v>
      </c>
      <c r="C33" s="28">
        <v>42670</v>
      </c>
      <c r="D33" s="21"/>
      <c r="E33" s="91"/>
      <c r="F33" s="33"/>
      <c r="G33" s="31">
        <f t="shared" si="4"/>
        <v>0</v>
      </c>
      <c r="H33" s="21"/>
      <c r="I33" s="93"/>
      <c r="J33" s="33"/>
      <c r="K33" s="31">
        <f t="shared" si="5"/>
        <v>0</v>
      </c>
      <c r="L33" s="21"/>
      <c r="M33" s="93"/>
      <c r="N33" s="33"/>
      <c r="O33" s="31">
        <f t="shared" si="6"/>
        <v>0</v>
      </c>
      <c r="P33" s="21"/>
      <c r="Q33" s="206">
        <f t="shared" si="3"/>
        <v>0</v>
      </c>
      <c r="R33" s="207"/>
      <c r="S33" s="21"/>
      <c r="T33" s="220"/>
      <c r="U33" s="221"/>
      <c r="V33" s="21"/>
      <c r="W33" s="256"/>
      <c r="X33" s="257"/>
      <c r="Y33" s="21"/>
    </row>
    <row r="34" spans="1:25">
      <c r="A34" s="21"/>
      <c r="B34" s="27" t="s">
        <v>4</v>
      </c>
      <c r="C34" s="28">
        <v>42671</v>
      </c>
      <c r="D34" s="21"/>
      <c r="E34" s="101">
        <v>0.75</v>
      </c>
      <c r="F34" s="15">
        <v>0.83333333333333337</v>
      </c>
      <c r="G34" s="7">
        <f t="shared" si="4"/>
        <v>8.333333333333337E-2</v>
      </c>
      <c r="H34" s="21"/>
      <c r="I34" s="93"/>
      <c r="J34" s="33"/>
      <c r="K34" s="31">
        <f t="shared" si="5"/>
        <v>0</v>
      </c>
      <c r="L34" s="21"/>
      <c r="M34" s="93"/>
      <c r="N34" s="33"/>
      <c r="O34" s="31">
        <f t="shared" si="6"/>
        <v>0</v>
      </c>
      <c r="P34" s="21"/>
      <c r="Q34" s="206">
        <f t="shared" si="3"/>
        <v>8.333333333333337E-2</v>
      </c>
      <c r="R34" s="207"/>
      <c r="S34" s="21"/>
      <c r="T34" s="220"/>
      <c r="U34" s="221"/>
      <c r="V34" s="21"/>
      <c r="W34" s="256"/>
      <c r="X34" s="257"/>
      <c r="Y34" s="21"/>
    </row>
    <row r="35" spans="1:25">
      <c r="A35" s="21"/>
      <c r="B35" s="27" t="s">
        <v>8</v>
      </c>
      <c r="C35" s="28">
        <v>42672</v>
      </c>
      <c r="D35" s="21"/>
      <c r="E35" s="91"/>
      <c r="F35" s="30"/>
      <c r="G35" s="31">
        <f t="shared" si="4"/>
        <v>0</v>
      </c>
      <c r="H35" s="21"/>
      <c r="I35" s="91"/>
      <c r="J35" s="35"/>
      <c r="K35" s="31">
        <f t="shared" si="5"/>
        <v>0</v>
      </c>
      <c r="L35" s="21"/>
      <c r="M35" s="93"/>
      <c r="N35" s="33"/>
      <c r="O35" s="31">
        <f t="shared" si="6"/>
        <v>0</v>
      </c>
      <c r="P35" s="21"/>
      <c r="Q35" s="206">
        <f t="shared" si="3"/>
        <v>0</v>
      </c>
      <c r="R35" s="207"/>
      <c r="S35" s="21"/>
      <c r="T35" s="220"/>
      <c r="U35" s="221"/>
      <c r="V35" s="21"/>
      <c r="W35" s="256"/>
      <c r="X35" s="257"/>
      <c r="Y35" s="21"/>
    </row>
    <row r="36" spans="1:25" ht="15.75" thickBot="1">
      <c r="A36" s="21"/>
      <c r="B36" s="36" t="s">
        <v>9</v>
      </c>
      <c r="C36" s="37">
        <v>42673</v>
      </c>
      <c r="D36" s="21"/>
      <c r="E36" s="92"/>
      <c r="F36" s="52"/>
      <c r="G36" s="38">
        <f t="shared" si="4"/>
        <v>0</v>
      </c>
      <c r="H36" s="21"/>
      <c r="I36" s="92"/>
      <c r="J36" s="52"/>
      <c r="K36" s="38">
        <f t="shared" si="5"/>
        <v>0</v>
      </c>
      <c r="L36" s="21"/>
      <c r="M36" s="94"/>
      <c r="N36" s="40"/>
      <c r="O36" s="38">
        <f t="shared" si="6"/>
        <v>0</v>
      </c>
      <c r="P36" s="21"/>
      <c r="Q36" s="209">
        <f t="shared" si="3"/>
        <v>0</v>
      </c>
      <c r="R36" s="210"/>
      <c r="S36" s="21"/>
      <c r="T36" s="222"/>
      <c r="U36" s="223"/>
      <c r="V36" s="21"/>
      <c r="W36" s="256"/>
      <c r="X36" s="257"/>
      <c r="Y36" s="21"/>
    </row>
    <row r="37" spans="1:25" ht="16.5" thickTop="1" thickBot="1">
      <c r="A37" s="21"/>
      <c r="B37" s="119" t="s">
        <v>5</v>
      </c>
      <c r="C37" s="120">
        <v>42674</v>
      </c>
      <c r="D37" s="21"/>
      <c r="E37" s="105"/>
      <c r="F37" s="106"/>
      <c r="G37" s="104">
        <f t="shared" si="4"/>
        <v>0</v>
      </c>
      <c r="H37" s="21"/>
      <c r="I37" s="105"/>
      <c r="J37" s="106"/>
      <c r="K37" s="104">
        <f t="shared" si="5"/>
        <v>0</v>
      </c>
      <c r="L37" s="21"/>
      <c r="M37" s="102"/>
      <c r="N37" s="103"/>
      <c r="O37" s="104">
        <f t="shared" si="6"/>
        <v>0</v>
      </c>
      <c r="P37" s="21"/>
      <c r="Q37" s="252">
        <f t="shared" ref="Q37" si="7">G37+K37+O37</f>
        <v>0</v>
      </c>
      <c r="R37" s="253"/>
      <c r="S37" s="21"/>
      <c r="T37" s="260">
        <f>Q37</f>
        <v>0</v>
      </c>
      <c r="U37" s="261"/>
      <c r="V37" s="21"/>
      <c r="W37" s="258"/>
      <c r="X37" s="259"/>
      <c r="Y37" s="21"/>
    </row>
    <row r="38" spans="1:25" ht="15.75" thickTop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</row>
    <row r="39" spans="1:25">
      <c r="Q39" s="2"/>
      <c r="R39" s="1"/>
    </row>
    <row r="40" spans="1:25">
      <c r="E40" s="226" t="s">
        <v>34</v>
      </c>
      <c r="F40" s="226"/>
      <c r="G40" s="226"/>
      <c r="Q40" s="1"/>
      <c r="R40" s="1"/>
    </row>
    <row r="42" spans="1:25">
      <c r="E42" s="228" t="s">
        <v>33</v>
      </c>
      <c r="F42" s="228"/>
      <c r="G42" s="228"/>
    </row>
  </sheetData>
  <mergeCells count="47">
    <mergeCell ref="E40:G40"/>
    <mergeCell ref="E42:G42"/>
    <mergeCell ref="W5:X5"/>
    <mergeCell ref="E5:G5"/>
    <mergeCell ref="I5:K5"/>
    <mergeCell ref="M5:O5"/>
    <mergeCell ref="Q5:R5"/>
    <mergeCell ref="T5:U5"/>
    <mergeCell ref="Q18:R18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28:R28"/>
    <mergeCell ref="Q29:R29"/>
    <mergeCell ref="Q30:R30"/>
    <mergeCell ref="Q31:R31"/>
    <mergeCell ref="Q19:R19"/>
    <mergeCell ref="Q20:R20"/>
    <mergeCell ref="Q21:R21"/>
    <mergeCell ref="Q22:R22"/>
    <mergeCell ref="Q23:R23"/>
    <mergeCell ref="Q24:R24"/>
    <mergeCell ref="Q37:R37"/>
    <mergeCell ref="W7:X37"/>
    <mergeCell ref="T37:U37"/>
    <mergeCell ref="T7:U8"/>
    <mergeCell ref="T9:U15"/>
    <mergeCell ref="T16:U22"/>
    <mergeCell ref="T23:U29"/>
    <mergeCell ref="T30:U36"/>
    <mergeCell ref="Q32:R32"/>
    <mergeCell ref="Q33:R33"/>
    <mergeCell ref="Q34:R34"/>
    <mergeCell ref="Q35:R35"/>
    <mergeCell ref="Q36:R36"/>
    <mergeCell ref="Q25:R25"/>
    <mergeCell ref="Q26:R26"/>
    <mergeCell ref="Q27:R2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63"/>
  <sheetViews>
    <sheetView zoomScaleNormal="100" workbookViewId="0">
      <selection activeCell="AE5" sqref="AE5:AE34"/>
    </sheetView>
  </sheetViews>
  <sheetFormatPr baseColWidth="10" defaultRowHeight="15"/>
  <cols>
    <col min="1" max="1" width="4.28515625" style="127" customWidth="1"/>
    <col min="2" max="2" width="9.85546875" style="127" bestFit="1" customWidth="1"/>
    <col min="3" max="3" width="10.7109375" style="127" bestFit="1" customWidth="1"/>
    <col min="4" max="4" width="4.28515625" style="127" customWidth="1"/>
    <col min="5" max="5" width="6.85546875" style="127" bestFit="1" customWidth="1"/>
    <col min="6" max="6" width="6.42578125" style="127" customWidth="1"/>
    <col min="7" max="7" width="10.5703125" style="127" hidden="1" customWidth="1"/>
    <col min="8" max="8" width="10.7109375" style="127" hidden="1" customWidth="1"/>
    <col min="9" max="9" width="11.28515625" style="127" bestFit="1" customWidth="1"/>
    <col min="10" max="10" width="4.28515625" style="127" customWidth="1"/>
    <col min="11" max="11" width="6.85546875" style="127" bestFit="1" customWidth="1"/>
    <col min="12" max="12" width="7.140625" style="127" bestFit="1" customWidth="1"/>
    <col min="13" max="13" width="10.5703125" style="127" hidden="1" customWidth="1"/>
    <col min="14" max="14" width="10.7109375" style="127" hidden="1" customWidth="1"/>
    <col min="15" max="15" width="11.28515625" style="127" bestFit="1" customWidth="1"/>
    <col min="16" max="16" width="4.28515625" style="127" customWidth="1"/>
    <col min="17" max="17" width="6.85546875" style="127" bestFit="1" customWidth="1"/>
    <col min="18" max="18" width="6.42578125" style="127" customWidth="1"/>
    <col min="19" max="19" width="10.5703125" style="127" hidden="1" customWidth="1"/>
    <col min="20" max="20" width="10.7109375" style="127" hidden="1" customWidth="1"/>
    <col min="21" max="21" width="11.28515625" style="127" bestFit="1" customWidth="1"/>
    <col min="22" max="22" width="4.28515625" style="127" customWidth="1"/>
    <col min="23" max="23" width="10.5703125" style="127" bestFit="1" customWidth="1"/>
    <col min="24" max="24" width="10.7109375" style="127" bestFit="1" customWidth="1"/>
    <col min="25" max="25" width="11.28515625" style="127" bestFit="1" customWidth="1"/>
    <col min="26" max="26" width="4.28515625" style="127" customWidth="1"/>
    <col min="27" max="27" width="10.5703125" style="127" bestFit="1" customWidth="1"/>
    <col min="28" max="28" width="10.7109375" style="127" bestFit="1" customWidth="1"/>
    <col min="29" max="29" width="11.28515625" style="127" bestFit="1" customWidth="1"/>
    <col min="30" max="30" width="4.28515625" style="127" customWidth="1"/>
    <col min="31" max="31" width="10.5703125" style="127" bestFit="1" customWidth="1"/>
    <col min="32" max="32" width="10.7109375" style="127" bestFit="1" customWidth="1"/>
    <col min="33" max="33" width="11.28515625" style="127" bestFit="1" customWidth="1"/>
    <col min="34" max="34" width="4.28515625" style="127" customWidth="1"/>
  </cols>
  <sheetData>
    <row r="1" spans="1:34" ht="3.75" customHeight="1" thickBot="1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</row>
    <row r="2" spans="1:34" ht="16.5" thickTop="1" thickBot="1">
      <c r="A2" s="122"/>
      <c r="B2" s="122"/>
      <c r="C2" s="122"/>
      <c r="D2" s="122"/>
      <c r="E2" s="301" t="s">
        <v>10</v>
      </c>
      <c r="F2" s="301"/>
      <c r="G2" s="301"/>
      <c r="H2" s="301"/>
      <c r="I2" s="301"/>
      <c r="J2" s="122"/>
      <c r="K2" s="308" t="s">
        <v>11</v>
      </c>
      <c r="L2" s="308"/>
      <c r="M2" s="308"/>
      <c r="N2" s="308"/>
      <c r="O2" s="308"/>
      <c r="P2" s="122"/>
      <c r="Q2" s="308" t="s">
        <v>12</v>
      </c>
      <c r="R2" s="308"/>
      <c r="S2" s="308"/>
      <c r="T2" s="308"/>
      <c r="U2" s="308"/>
      <c r="V2" s="122"/>
      <c r="W2" s="308" t="s">
        <v>0</v>
      </c>
      <c r="X2" s="308"/>
      <c r="Y2" s="308"/>
      <c r="Z2" s="122"/>
      <c r="AA2" s="308" t="s">
        <v>1</v>
      </c>
      <c r="AB2" s="308"/>
      <c r="AC2" s="308"/>
      <c r="AD2" s="122"/>
      <c r="AE2" s="308" t="s">
        <v>2</v>
      </c>
      <c r="AF2" s="308"/>
      <c r="AG2" s="308"/>
      <c r="AH2" s="122"/>
    </row>
    <row r="3" spans="1:34" ht="16.5" thickTop="1" thickBot="1">
      <c r="A3" s="122"/>
      <c r="B3" s="122"/>
      <c r="C3" s="122"/>
      <c r="D3" s="122"/>
      <c r="E3" s="128" t="s">
        <v>35</v>
      </c>
      <c r="F3" s="128" t="s">
        <v>36</v>
      </c>
      <c r="G3" s="128" t="s">
        <v>37</v>
      </c>
      <c r="H3" s="128" t="s">
        <v>38</v>
      </c>
      <c r="I3" s="128" t="s">
        <v>39</v>
      </c>
      <c r="J3" s="122"/>
      <c r="K3" s="128" t="s">
        <v>35</v>
      </c>
      <c r="L3" s="128" t="s">
        <v>36</v>
      </c>
      <c r="M3" s="128" t="s">
        <v>37</v>
      </c>
      <c r="N3" s="128" t="s">
        <v>38</v>
      </c>
      <c r="O3" s="128" t="s">
        <v>39</v>
      </c>
      <c r="P3" s="122"/>
      <c r="Q3" s="128" t="s">
        <v>35</v>
      </c>
      <c r="R3" s="128" t="s">
        <v>36</v>
      </c>
      <c r="S3" s="128" t="s">
        <v>37</v>
      </c>
      <c r="T3" s="128" t="s">
        <v>38</v>
      </c>
      <c r="U3" s="128" t="s">
        <v>39</v>
      </c>
      <c r="V3" s="122"/>
      <c r="W3" s="128" t="s">
        <v>37</v>
      </c>
      <c r="X3" s="128" t="s">
        <v>38</v>
      </c>
      <c r="Y3" s="128" t="s">
        <v>39</v>
      </c>
      <c r="Z3" s="122"/>
      <c r="AA3" s="128" t="s">
        <v>37</v>
      </c>
      <c r="AB3" s="128" t="s">
        <v>38</v>
      </c>
      <c r="AC3" s="128" t="s">
        <v>39</v>
      </c>
      <c r="AD3" s="122"/>
      <c r="AE3" s="128" t="s">
        <v>37</v>
      </c>
      <c r="AF3" s="128" t="s">
        <v>38</v>
      </c>
      <c r="AG3" s="128" t="s">
        <v>39</v>
      </c>
      <c r="AH3" s="122"/>
    </row>
    <row r="4" spans="1:34" ht="3.75" customHeight="1" thickTop="1" thickBo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</row>
    <row r="5" spans="1:34" ht="16.5" thickTop="1" thickBot="1">
      <c r="A5" s="122"/>
      <c r="B5" s="22" t="s">
        <v>6</v>
      </c>
      <c r="C5" s="23">
        <v>42675</v>
      </c>
      <c r="D5" s="122"/>
      <c r="E5" s="126"/>
      <c r="F5" s="25"/>
      <c r="G5" s="25">
        <f>I5-H5</f>
        <v>0</v>
      </c>
      <c r="H5" s="25">
        <f t="shared" ref="H5:H34" si="0">IF(AND(E5&lt;Début_Nuit,E5&gt;=Fin_Nuit),IF(F5&gt;E5,IF(F5&lt;=Début_Nuit,0,MOD(F5-Début_Nuit,1)),IF(F5&gt;=Fin_Nuit,MOD(Fin_Nuit-Début_Nuit,1),MOD(F5-Début_Nuit,1))),IF(E5&gt;=Début_Nuit,IF(OR(F5&gt;E5,F5&lt;=Fin_Nuit),MOD(F5-E5,1),IF(F5&lt;=Début_Nuit,MOD(Fin_Nuit-E5,1),MOD(Fin_Nuit-E5,1)+MOD(F5-Début_Nuit,1))),IF(OR(F5&lt;E5,F5&gt;Début_Nuit),MOD(Fin_Nuit-E5,1)+MOD(F5-Début_Nuit,1),IF(F5&lt;Fin_Nuit,MOD(F5-E5,1),MOD(Fin_Nuit-E5,1)))))</f>
        <v>0</v>
      </c>
      <c r="I5" s="26">
        <f>MOD(F5-E5,1)</f>
        <v>0</v>
      </c>
      <c r="J5" s="122"/>
      <c r="K5" s="126"/>
      <c r="L5" s="25"/>
      <c r="M5" s="25">
        <f t="shared" ref="M5:M34" si="1">O5-N5</f>
        <v>0</v>
      </c>
      <c r="N5" s="25">
        <f t="shared" ref="N5:N34" si="2">IF(AND(K5&lt;Début_Nuit,K5&gt;=Fin_Nuit),IF(L5&gt;K5,IF(L5&lt;=Début_Nuit,0,MOD(L5-Début_Nuit,1)),IF(L5&gt;=Fin_Nuit,MOD(Fin_Nuit-Début_Nuit,1),MOD(L5-Début_Nuit,1))),IF(K5&gt;=Début_Nuit,IF(OR(L5&gt;K5,L5&lt;=Fin_Nuit),MOD(L5-K5,1),IF(L5&lt;=Début_Nuit,MOD(Fin_Nuit-K5,1),MOD(Fin_Nuit-K5,1)+MOD(L5-Début_Nuit,1))),IF(OR(L5&lt;K5,L5&gt;Début_Nuit),MOD(Fin_Nuit-K5,1)+MOD(L5-Début_Nuit,1),IF(L5&lt;Fin_Nuit,MOD(L5-K5,1),MOD(Fin_Nuit-K5,1)))))</f>
        <v>0</v>
      </c>
      <c r="O5" s="26">
        <f t="shared" ref="O5:O34" si="3">MOD(L5-K5,1)</f>
        <v>0</v>
      </c>
      <c r="P5" s="122"/>
      <c r="Q5" s="126"/>
      <c r="R5" s="25"/>
      <c r="S5" s="25">
        <f t="shared" ref="S5:S34" si="4">U5-T5</f>
        <v>0</v>
      </c>
      <c r="T5" s="25">
        <f t="shared" ref="T5:T34" si="5">IF(AND(Q5&lt;Début_Nuit,Q5&gt;=Fin_Nuit),IF(R5&gt;Q5,IF(R5&lt;=Début_Nuit,0,MOD(R5-Début_Nuit,1)),IF(R5&gt;=Fin_Nuit,MOD(Fin_Nuit-Début_Nuit,1),MOD(R5-Début_Nuit,1))),IF(Q5&gt;=Début_Nuit,IF(OR(R5&gt;Q5,R5&lt;=Fin_Nuit),MOD(R5-Q5,1),IF(R5&lt;=Début_Nuit,MOD(Fin_Nuit-Q5,1),MOD(Fin_Nuit-Q5,1)+MOD(R5-Début_Nuit,1))),IF(OR(R5&lt;Q5,R5&gt;Début_Nuit),MOD(Fin_Nuit-Q5,1)+MOD(R5-Début_Nuit,1),IF(R5&lt;Fin_Nuit,MOD(R5-Q5,1),MOD(Fin_Nuit-Q5,1)))))</f>
        <v>0</v>
      </c>
      <c r="U5" s="26">
        <f t="shared" ref="U5:U34" si="6">MOD(R5-Q5,1)</f>
        <v>0</v>
      </c>
      <c r="V5" s="122"/>
      <c r="W5" s="129">
        <f>MOD(G5+M5+S5,1)</f>
        <v>0</v>
      </c>
      <c r="X5" s="130">
        <f t="shared" ref="X5:Y20" si="7">MOD(H5+N5+T5,1)</f>
        <v>0</v>
      </c>
      <c r="Y5" s="131">
        <f t="shared" si="7"/>
        <v>0</v>
      </c>
      <c r="Z5" s="122"/>
      <c r="AA5" s="299">
        <f>SUM(W5:W10)</f>
        <v>8.333333333333337E-2</v>
      </c>
      <c r="AB5" s="299">
        <f>SUM(X5:X10)</f>
        <v>0</v>
      </c>
      <c r="AC5" s="299">
        <f>SUM(Y5:Y10)</f>
        <v>8.333333333333337E-2</v>
      </c>
      <c r="AD5" s="122"/>
      <c r="AE5" s="309">
        <f>SUM(AA5:AA34)</f>
        <v>2.375</v>
      </c>
      <c r="AF5" s="309">
        <f>SUM(AB5:AB34)</f>
        <v>2.7916666666666674</v>
      </c>
      <c r="AG5" s="309">
        <f>SUM(AC5:AC34)</f>
        <v>5.166666666666667</v>
      </c>
      <c r="AH5" s="122"/>
    </row>
    <row r="6" spans="1:34" ht="16.5" thickTop="1" thickBot="1">
      <c r="A6" s="122"/>
      <c r="B6" s="27" t="s">
        <v>7</v>
      </c>
      <c r="C6" s="28">
        <v>42676</v>
      </c>
      <c r="D6" s="122"/>
      <c r="E6" s="121"/>
      <c r="F6" s="30"/>
      <c r="G6" s="30">
        <f t="shared" ref="G6:G34" si="8">I6-H6</f>
        <v>0</v>
      </c>
      <c r="H6" s="30">
        <f t="shared" si="0"/>
        <v>0</v>
      </c>
      <c r="I6" s="31">
        <f t="shared" ref="I6:I34" si="9">MOD(F6-E6,1)</f>
        <v>0</v>
      </c>
      <c r="J6" s="122"/>
      <c r="K6" s="121"/>
      <c r="L6" s="30"/>
      <c r="M6" s="30">
        <f t="shared" si="1"/>
        <v>0</v>
      </c>
      <c r="N6" s="30">
        <f t="shared" si="2"/>
        <v>0</v>
      </c>
      <c r="O6" s="31">
        <f t="shared" si="3"/>
        <v>0</v>
      </c>
      <c r="P6" s="122"/>
      <c r="Q6" s="121"/>
      <c r="R6" s="30"/>
      <c r="S6" s="30">
        <f t="shared" si="4"/>
        <v>0</v>
      </c>
      <c r="T6" s="30">
        <f t="shared" si="5"/>
        <v>0</v>
      </c>
      <c r="U6" s="31">
        <f t="shared" si="6"/>
        <v>0</v>
      </c>
      <c r="V6" s="122"/>
      <c r="W6" s="132">
        <f t="shared" ref="W6:Y34" si="10">MOD(G6+M6+S6,1)</f>
        <v>0</v>
      </c>
      <c r="X6" s="133">
        <f t="shared" si="7"/>
        <v>0</v>
      </c>
      <c r="Y6" s="134">
        <f t="shared" si="7"/>
        <v>0</v>
      </c>
      <c r="Z6" s="122"/>
      <c r="AA6" s="299"/>
      <c r="AB6" s="299"/>
      <c r="AC6" s="299"/>
      <c r="AD6" s="122"/>
      <c r="AE6" s="310"/>
      <c r="AF6" s="310"/>
      <c r="AG6" s="310"/>
      <c r="AH6" s="122"/>
    </row>
    <row r="7" spans="1:34" ht="16.5" thickTop="1" thickBot="1">
      <c r="A7" s="122"/>
      <c r="B7" s="27" t="s">
        <v>3</v>
      </c>
      <c r="C7" s="28">
        <v>42677</v>
      </c>
      <c r="D7" s="122"/>
      <c r="E7" s="149">
        <v>0.75</v>
      </c>
      <c r="F7" s="150">
        <v>0.83333333333333337</v>
      </c>
      <c r="G7" s="150">
        <f t="shared" si="8"/>
        <v>8.333333333333337E-2</v>
      </c>
      <c r="H7" s="150">
        <f t="shared" si="0"/>
        <v>0</v>
      </c>
      <c r="I7" s="151">
        <f t="shared" si="9"/>
        <v>8.333333333333337E-2</v>
      </c>
      <c r="J7" s="122"/>
      <c r="K7" s="121"/>
      <c r="L7" s="30"/>
      <c r="M7" s="30">
        <f t="shared" si="1"/>
        <v>0</v>
      </c>
      <c r="N7" s="30">
        <f t="shared" si="2"/>
        <v>0</v>
      </c>
      <c r="O7" s="31">
        <f t="shared" si="3"/>
        <v>0</v>
      </c>
      <c r="P7" s="122"/>
      <c r="Q7" s="121"/>
      <c r="R7" s="30"/>
      <c r="S7" s="30">
        <f t="shared" si="4"/>
        <v>0</v>
      </c>
      <c r="T7" s="30">
        <f t="shared" si="5"/>
        <v>0</v>
      </c>
      <c r="U7" s="31">
        <f t="shared" si="6"/>
        <v>0</v>
      </c>
      <c r="V7" s="122"/>
      <c r="W7" s="132">
        <f t="shared" si="10"/>
        <v>8.333333333333337E-2</v>
      </c>
      <c r="X7" s="133">
        <f t="shared" si="7"/>
        <v>0</v>
      </c>
      <c r="Y7" s="134">
        <f t="shared" si="7"/>
        <v>8.333333333333337E-2</v>
      </c>
      <c r="Z7" s="122"/>
      <c r="AA7" s="299"/>
      <c r="AB7" s="299"/>
      <c r="AC7" s="299"/>
      <c r="AD7" s="122"/>
      <c r="AE7" s="310"/>
      <c r="AF7" s="310"/>
      <c r="AG7" s="310"/>
      <c r="AH7" s="122"/>
    </row>
    <row r="8" spans="1:34" ht="16.5" thickTop="1" thickBot="1">
      <c r="A8" s="122"/>
      <c r="B8" s="27" t="s">
        <v>4</v>
      </c>
      <c r="C8" s="28">
        <v>42678</v>
      </c>
      <c r="D8" s="122"/>
      <c r="E8" s="121"/>
      <c r="F8" s="30"/>
      <c r="G8" s="30">
        <f t="shared" si="8"/>
        <v>0</v>
      </c>
      <c r="H8" s="30">
        <f t="shared" si="0"/>
        <v>0</v>
      </c>
      <c r="I8" s="31">
        <f t="shared" si="9"/>
        <v>0</v>
      </c>
      <c r="J8" s="122"/>
      <c r="K8" s="121"/>
      <c r="L8" s="30"/>
      <c r="M8" s="30">
        <f t="shared" si="1"/>
        <v>0</v>
      </c>
      <c r="N8" s="30">
        <f t="shared" si="2"/>
        <v>0</v>
      </c>
      <c r="O8" s="31">
        <f t="shared" si="3"/>
        <v>0</v>
      </c>
      <c r="P8" s="122"/>
      <c r="Q8" s="121"/>
      <c r="R8" s="30"/>
      <c r="S8" s="30">
        <f t="shared" si="4"/>
        <v>0</v>
      </c>
      <c r="T8" s="30">
        <f t="shared" si="5"/>
        <v>0</v>
      </c>
      <c r="U8" s="31">
        <f t="shared" si="6"/>
        <v>0</v>
      </c>
      <c r="V8" s="122"/>
      <c r="W8" s="132">
        <f t="shared" si="10"/>
        <v>0</v>
      </c>
      <c r="X8" s="133">
        <f t="shared" si="7"/>
        <v>0</v>
      </c>
      <c r="Y8" s="134">
        <f t="shared" si="7"/>
        <v>0</v>
      </c>
      <c r="Z8" s="122"/>
      <c r="AA8" s="299"/>
      <c r="AB8" s="299"/>
      <c r="AC8" s="299"/>
      <c r="AD8" s="122"/>
      <c r="AE8" s="310"/>
      <c r="AF8" s="310"/>
      <c r="AG8" s="310"/>
      <c r="AH8" s="122"/>
    </row>
    <row r="9" spans="1:34" ht="16.5" thickTop="1" thickBot="1">
      <c r="A9" s="122"/>
      <c r="B9" s="27" t="s">
        <v>8</v>
      </c>
      <c r="C9" s="28">
        <v>42679</v>
      </c>
      <c r="D9" s="122"/>
      <c r="E9" s="121"/>
      <c r="F9" s="30"/>
      <c r="G9" s="30">
        <f t="shared" si="8"/>
        <v>0</v>
      </c>
      <c r="H9" s="30">
        <f t="shared" si="0"/>
        <v>0</v>
      </c>
      <c r="I9" s="31">
        <f t="shared" si="9"/>
        <v>0</v>
      </c>
      <c r="J9" s="122"/>
      <c r="K9" s="121"/>
      <c r="L9" s="30"/>
      <c r="M9" s="30">
        <f t="shared" si="1"/>
        <v>0</v>
      </c>
      <c r="N9" s="30">
        <f t="shared" si="2"/>
        <v>0</v>
      </c>
      <c r="O9" s="31">
        <f t="shared" si="3"/>
        <v>0</v>
      </c>
      <c r="P9" s="122"/>
      <c r="Q9" s="121"/>
      <c r="R9" s="30"/>
      <c r="S9" s="30">
        <f t="shared" si="4"/>
        <v>0</v>
      </c>
      <c r="T9" s="30">
        <f t="shared" si="5"/>
        <v>0</v>
      </c>
      <c r="U9" s="31">
        <f t="shared" si="6"/>
        <v>0</v>
      </c>
      <c r="V9" s="122"/>
      <c r="W9" s="132">
        <f t="shared" si="10"/>
        <v>0</v>
      </c>
      <c r="X9" s="133">
        <f t="shared" si="7"/>
        <v>0</v>
      </c>
      <c r="Y9" s="134">
        <f t="shared" si="7"/>
        <v>0</v>
      </c>
      <c r="Z9" s="122"/>
      <c r="AA9" s="299"/>
      <c r="AB9" s="299"/>
      <c r="AC9" s="299"/>
      <c r="AD9" s="122"/>
      <c r="AE9" s="310"/>
      <c r="AF9" s="310"/>
      <c r="AG9" s="310"/>
      <c r="AH9" s="122"/>
    </row>
    <row r="10" spans="1:34" ht="16.5" thickTop="1" thickBot="1">
      <c r="A10" s="122"/>
      <c r="B10" s="36" t="s">
        <v>9</v>
      </c>
      <c r="C10" s="37">
        <v>42680</v>
      </c>
      <c r="D10" s="122"/>
      <c r="E10" s="123"/>
      <c r="F10" s="52"/>
      <c r="G10" s="52">
        <f t="shared" si="8"/>
        <v>0</v>
      </c>
      <c r="H10" s="52">
        <f t="shared" si="0"/>
        <v>0</v>
      </c>
      <c r="I10" s="38">
        <f t="shared" si="9"/>
        <v>0</v>
      </c>
      <c r="J10" s="122"/>
      <c r="K10" s="123"/>
      <c r="L10" s="52"/>
      <c r="M10" s="52">
        <f t="shared" si="1"/>
        <v>0</v>
      </c>
      <c r="N10" s="52">
        <f t="shared" si="2"/>
        <v>0</v>
      </c>
      <c r="O10" s="38">
        <f t="shared" si="3"/>
        <v>0</v>
      </c>
      <c r="P10" s="122"/>
      <c r="Q10" s="123"/>
      <c r="R10" s="52"/>
      <c r="S10" s="52">
        <f t="shared" si="4"/>
        <v>0</v>
      </c>
      <c r="T10" s="52">
        <f t="shared" si="5"/>
        <v>0</v>
      </c>
      <c r="U10" s="38">
        <f t="shared" si="6"/>
        <v>0</v>
      </c>
      <c r="V10" s="122"/>
      <c r="W10" s="135">
        <f t="shared" si="10"/>
        <v>0</v>
      </c>
      <c r="X10" s="136">
        <f t="shared" si="7"/>
        <v>0</v>
      </c>
      <c r="Y10" s="137">
        <f t="shared" si="7"/>
        <v>0</v>
      </c>
      <c r="Z10" s="122"/>
      <c r="AA10" s="299"/>
      <c r="AB10" s="299"/>
      <c r="AC10" s="299"/>
      <c r="AD10" s="122"/>
      <c r="AE10" s="310"/>
      <c r="AF10" s="310"/>
      <c r="AG10" s="310"/>
      <c r="AH10" s="122"/>
    </row>
    <row r="11" spans="1:34" ht="16.5" thickTop="1" thickBot="1">
      <c r="A11" s="122"/>
      <c r="B11" s="22" t="s">
        <v>5</v>
      </c>
      <c r="C11" s="23">
        <v>42681</v>
      </c>
      <c r="D11" s="122"/>
      <c r="E11" s="152">
        <v>0.89583333333333337</v>
      </c>
      <c r="F11" s="153">
        <v>1</v>
      </c>
      <c r="G11" s="153">
        <f t="shared" si="8"/>
        <v>2.0833333333333259E-2</v>
      </c>
      <c r="H11" s="153">
        <f t="shared" si="0"/>
        <v>8.333333333333337E-2</v>
      </c>
      <c r="I11" s="154">
        <f t="shared" si="9"/>
        <v>0.10416666666666663</v>
      </c>
      <c r="J11" s="122"/>
      <c r="K11" s="126"/>
      <c r="L11" s="25"/>
      <c r="M11" s="25">
        <f t="shared" si="1"/>
        <v>0</v>
      </c>
      <c r="N11" s="25">
        <f t="shared" si="2"/>
        <v>0</v>
      </c>
      <c r="O11" s="26">
        <f t="shared" si="3"/>
        <v>0</v>
      </c>
      <c r="P11" s="122"/>
      <c r="Q11" s="126"/>
      <c r="R11" s="25"/>
      <c r="S11" s="25">
        <f t="shared" si="4"/>
        <v>0</v>
      </c>
      <c r="T11" s="25">
        <f t="shared" si="5"/>
        <v>0</v>
      </c>
      <c r="U11" s="26">
        <f t="shared" si="6"/>
        <v>0</v>
      </c>
      <c r="V11" s="122"/>
      <c r="W11" s="129">
        <f t="shared" si="10"/>
        <v>2.0833333333333259E-2</v>
      </c>
      <c r="X11" s="130">
        <f t="shared" si="7"/>
        <v>8.333333333333337E-2</v>
      </c>
      <c r="Y11" s="131">
        <f t="shared" si="7"/>
        <v>0.10416666666666663</v>
      </c>
      <c r="Z11" s="122"/>
      <c r="AA11" s="299">
        <f>SUM(W11:W17)</f>
        <v>0.60416666666666674</v>
      </c>
      <c r="AB11" s="299">
        <f>SUM(X11:X17)</f>
        <v>0.22916666666666674</v>
      </c>
      <c r="AC11" s="299">
        <f>SUM(Y11:Y17)</f>
        <v>0.83333333333333337</v>
      </c>
      <c r="AD11" s="122"/>
      <c r="AE11" s="310"/>
      <c r="AF11" s="310"/>
      <c r="AG11" s="310"/>
      <c r="AH11" s="122"/>
    </row>
    <row r="12" spans="1:34" ht="16.5" thickTop="1" thickBot="1">
      <c r="A12" s="122"/>
      <c r="B12" s="27" t="s">
        <v>6</v>
      </c>
      <c r="C12" s="28">
        <v>42682</v>
      </c>
      <c r="D12" s="122"/>
      <c r="E12" s="12">
        <v>1</v>
      </c>
      <c r="F12" s="4">
        <v>0.14583333333333334</v>
      </c>
      <c r="G12" s="4">
        <f t="shared" si="8"/>
        <v>0</v>
      </c>
      <c r="H12" s="4">
        <f t="shared" si="0"/>
        <v>0.14583333333333337</v>
      </c>
      <c r="I12" s="5">
        <f t="shared" si="9"/>
        <v>0.14583333333333337</v>
      </c>
      <c r="J12" s="122"/>
      <c r="K12" s="121"/>
      <c r="L12" s="30"/>
      <c r="M12" s="30">
        <f t="shared" si="1"/>
        <v>0</v>
      </c>
      <c r="N12" s="30">
        <f t="shared" si="2"/>
        <v>0</v>
      </c>
      <c r="O12" s="31">
        <f t="shared" si="3"/>
        <v>0</v>
      </c>
      <c r="P12" s="122"/>
      <c r="Q12" s="121"/>
      <c r="R12" s="30"/>
      <c r="S12" s="30">
        <f t="shared" si="4"/>
        <v>0</v>
      </c>
      <c r="T12" s="30">
        <f t="shared" si="5"/>
        <v>0</v>
      </c>
      <c r="U12" s="31">
        <f t="shared" si="6"/>
        <v>0</v>
      </c>
      <c r="V12" s="122"/>
      <c r="W12" s="132">
        <f t="shared" si="10"/>
        <v>0</v>
      </c>
      <c r="X12" s="133">
        <f t="shared" si="7"/>
        <v>0.14583333333333337</v>
      </c>
      <c r="Y12" s="134">
        <f t="shared" si="7"/>
        <v>0.14583333333333337</v>
      </c>
      <c r="Z12" s="122"/>
      <c r="AA12" s="299"/>
      <c r="AB12" s="299"/>
      <c r="AC12" s="299"/>
      <c r="AD12" s="122"/>
      <c r="AE12" s="310"/>
      <c r="AF12" s="310"/>
      <c r="AG12" s="310"/>
      <c r="AH12" s="122"/>
    </row>
    <row r="13" spans="1:34" ht="16.5" thickTop="1" thickBot="1">
      <c r="A13" s="122"/>
      <c r="B13" s="27" t="s">
        <v>7</v>
      </c>
      <c r="C13" s="28">
        <v>42683</v>
      </c>
      <c r="D13" s="122"/>
      <c r="E13" s="121"/>
      <c r="F13" s="30"/>
      <c r="G13" s="30">
        <f t="shared" si="8"/>
        <v>0</v>
      </c>
      <c r="H13" s="30">
        <f t="shared" si="0"/>
        <v>0</v>
      </c>
      <c r="I13" s="31">
        <f t="shared" si="9"/>
        <v>0</v>
      </c>
      <c r="J13" s="122"/>
      <c r="K13" s="121"/>
      <c r="L13" s="30"/>
      <c r="M13" s="30">
        <f t="shared" si="1"/>
        <v>0</v>
      </c>
      <c r="N13" s="30">
        <f t="shared" si="2"/>
        <v>0</v>
      </c>
      <c r="O13" s="31">
        <f t="shared" si="3"/>
        <v>0</v>
      </c>
      <c r="P13" s="122"/>
      <c r="Q13" s="121"/>
      <c r="R13" s="30"/>
      <c r="S13" s="30">
        <f t="shared" si="4"/>
        <v>0</v>
      </c>
      <c r="T13" s="30">
        <f t="shared" si="5"/>
        <v>0</v>
      </c>
      <c r="U13" s="31">
        <f t="shared" si="6"/>
        <v>0</v>
      </c>
      <c r="V13" s="122"/>
      <c r="W13" s="132">
        <f t="shared" si="10"/>
        <v>0</v>
      </c>
      <c r="X13" s="133">
        <f t="shared" si="7"/>
        <v>0</v>
      </c>
      <c r="Y13" s="134">
        <f t="shared" si="7"/>
        <v>0</v>
      </c>
      <c r="Z13" s="122"/>
      <c r="AA13" s="299"/>
      <c r="AB13" s="299"/>
      <c r="AC13" s="299"/>
      <c r="AD13" s="122"/>
      <c r="AE13" s="310"/>
      <c r="AF13" s="310"/>
      <c r="AG13" s="310"/>
      <c r="AH13" s="122"/>
    </row>
    <row r="14" spans="1:34" ht="16.5" thickTop="1" thickBot="1">
      <c r="A14" s="122"/>
      <c r="B14" s="27" t="s">
        <v>3</v>
      </c>
      <c r="C14" s="28">
        <v>42684</v>
      </c>
      <c r="D14" s="122"/>
      <c r="E14" s="100">
        <v>0.41666666666666669</v>
      </c>
      <c r="F14" s="14">
        <v>0.5</v>
      </c>
      <c r="G14" s="14">
        <f t="shared" si="8"/>
        <v>8.3333333333333315E-2</v>
      </c>
      <c r="H14" s="14">
        <f t="shared" si="0"/>
        <v>0</v>
      </c>
      <c r="I14" s="6">
        <f t="shared" si="9"/>
        <v>8.3333333333333315E-2</v>
      </c>
      <c r="J14" s="122"/>
      <c r="K14" s="101">
        <v>0.54166666666666663</v>
      </c>
      <c r="L14" s="15">
        <v>0.75</v>
      </c>
      <c r="M14" s="15">
        <f t="shared" si="1"/>
        <v>0.20833333333333337</v>
      </c>
      <c r="N14" s="15">
        <f t="shared" si="2"/>
        <v>0</v>
      </c>
      <c r="O14" s="7">
        <f t="shared" si="3"/>
        <v>0.20833333333333337</v>
      </c>
      <c r="P14" s="122"/>
      <c r="Q14" s="149">
        <v>0.8125</v>
      </c>
      <c r="R14" s="150">
        <v>0.89583333333333337</v>
      </c>
      <c r="S14" s="150">
        <f t="shared" si="4"/>
        <v>8.333333333333337E-2</v>
      </c>
      <c r="T14" s="150">
        <f t="shared" si="5"/>
        <v>0</v>
      </c>
      <c r="U14" s="151">
        <f t="shared" si="6"/>
        <v>8.333333333333337E-2</v>
      </c>
      <c r="V14" s="122"/>
      <c r="W14" s="132">
        <f t="shared" si="10"/>
        <v>0.37500000000000006</v>
      </c>
      <c r="X14" s="133">
        <f t="shared" si="7"/>
        <v>0</v>
      </c>
      <c r="Y14" s="134">
        <f t="shared" si="7"/>
        <v>0.37500000000000006</v>
      </c>
      <c r="Z14" s="122"/>
      <c r="AA14" s="299"/>
      <c r="AB14" s="299"/>
      <c r="AC14" s="299"/>
      <c r="AD14" s="122"/>
      <c r="AE14" s="310"/>
      <c r="AF14" s="310"/>
      <c r="AG14" s="310"/>
      <c r="AH14" s="122"/>
    </row>
    <row r="15" spans="1:34" ht="16.5" thickTop="1" thickBot="1">
      <c r="A15" s="122"/>
      <c r="B15" s="27" t="s">
        <v>4</v>
      </c>
      <c r="C15" s="28">
        <v>42685</v>
      </c>
      <c r="D15" s="122"/>
      <c r="E15" s="121"/>
      <c r="F15" s="30"/>
      <c r="G15" s="30">
        <f t="shared" si="8"/>
        <v>0</v>
      </c>
      <c r="H15" s="30">
        <f t="shared" si="0"/>
        <v>0</v>
      </c>
      <c r="I15" s="31">
        <f t="shared" si="9"/>
        <v>0</v>
      </c>
      <c r="J15" s="122"/>
      <c r="K15" s="121"/>
      <c r="L15" s="30"/>
      <c r="M15" s="30">
        <f t="shared" si="1"/>
        <v>0</v>
      </c>
      <c r="N15" s="30">
        <f t="shared" si="2"/>
        <v>0</v>
      </c>
      <c r="O15" s="31">
        <f t="shared" si="3"/>
        <v>0</v>
      </c>
      <c r="P15" s="122"/>
      <c r="Q15" s="121"/>
      <c r="R15" s="30"/>
      <c r="S15" s="30">
        <f t="shared" si="4"/>
        <v>0</v>
      </c>
      <c r="T15" s="30">
        <f t="shared" si="5"/>
        <v>0</v>
      </c>
      <c r="U15" s="31">
        <f t="shared" si="6"/>
        <v>0</v>
      </c>
      <c r="V15" s="122"/>
      <c r="W15" s="132">
        <f t="shared" si="10"/>
        <v>0</v>
      </c>
      <c r="X15" s="133">
        <f t="shared" si="7"/>
        <v>0</v>
      </c>
      <c r="Y15" s="134">
        <f t="shared" si="7"/>
        <v>0</v>
      </c>
      <c r="Z15" s="122"/>
      <c r="AA15" s="299"/>
      <c r="AB15" s="299"/>
      <c r="AC15" s="299"/>
      <c r="AD15" s="122"/>
      <c r="AE15" s="310"/>
      <c r="AF15" s="310"/>
      <c r="AG15" s="310"/>
      <c r="AH15" s="122"/>
    </row>
    <row r="16" spans="1:34" ht="16.5" thickTop="1" thickBot="1">
      <c r="A16" s="122"/>
      <c r="B16" s="27" t="s">
        <v>8</v>
      </c>
      <c r="C16" s="28">
        <v>42686</v>
      </c>
      <c r="D16" s="122"/>
      <c r="E16" s="101">
        <v>0.54166666666666663</v>
      </c>
      <c r="F16" s="15">
        <v>0.75</v>
      </c>
      <c r="G16" s="15">
        <f t="shared" si="8"/>
        <v>0.20833333333333337</v>
      </c>
      <c r="H16" s="15">
        <f t="shared" si="0"/>
        <v>0</v>
      </c>
      <c r="I16" s="7">
        <f t="shared" si="9"/>
        <v>0.20833333333333337</v>
      </c>
      <c r="J16" s="122"/>
      <c r="K16" s="121"/>
      <c r="L16" s="30"/>
      <c r="M16" s="30">
        <f t="shared" si="1"/>
        <v>0</v>
      </c>
      <c r="N16" s="30">
        <f t="shared" si="2"/>
        <v>0</v>
      </c>
      <c r="O16" s="31">
        <f t="shared" si="3"/>
        <v>0</v>
      </c>
      <c r="P16" s="122"/>
      <c r="Q16" s="121"/>
      <c r="R16" s="30"/>
      <c r="S16" s="30">
        <f t="shared" si="4"/>
        <v>0</v>
      </c>
      <c r="T16" s="30">
        <f t="shared" si="5"/>
        <v>0</v>
      </c>
      <c r="U16" s="31">
        <f t="shared" si="6"/>
        <v>0</v>
      </c>
      <c r="V16" s="122"/>
      <c r="W16" s="132">
        <f t="shared" si="10"/>
        <v>0.20833333333333337</v>
      </c>
      <c r="X16" s="133">
        <f t="shared" si="7"/>
        <v>0</v>
      </c>
      <c r="Y16" s="134">
        <f t="shared" si="7"/>
        <v>0.20833333333333337</v>
      </c>
      <c r="Z16" s="122"/>
      <c r="AA16" s="299"/>
      <c r="AB16" s="299"/>
      <c r="AC16" s="299"/>
      <c r="AD16" s="122"/>
      <c r="AE16" s="310"/>
      <c r="AF16" s="310"/>
      <c r="AG16" s="310"/>
      <c r="AH16" s="122"/>
    </row>
    <row r="17" spans="1:36" ht="16.5" thickTop="1" thickBot="1">
      <c r="A17" s="122"/>
      <c r="B17" s="36" t="s">
        <v>9</v>
      </c>
      <c r="C17" s="37">
        <v>42687</v>
      </c>
      <c r="D17" s="122"/>
      <c r="E17" s="123"/>
      <c r="F17" s="52"/>
      <c r="G17" s="52">
        <f t="shared" si="8"/>
        <v>0</v>
      </c>
      <c r="H17" s="52">
        <f t="shared" si="0"/>
        <v>0</v>
      </c>
      <c r="I17" s="38">
        <f t="shared" si="9"/>
        <v>0</v>
      </c>
      <c r="J17" s="122"/>
      <c r="K17" s="123"/>
      <c r="L17" s="52"/>
      <c r="M17" s="52">
        <f t="shared" si="1"/>
        <v>0</v>
      </c>
      <c r="N17" s="52">
        <f t="shared" si="2"/>
        <v>0</v>
      </c>
      <c r="O17" s="38">
        <f t="shared" si="3"/>
        <v>0</v>
      </c>
      <c r="P17" s="122"/>
      <c r="Q17" s="123"/>
      <c r="R17" s="52"/>
      <c r="S17" s="52">
        <f t="shared" si="4"/>
        <v>0</v>
      </c>
      <c r="T17" s="52">
        <f t="shared" si="5"/>
        <v>0</v>
      </c>
      <c r="U17" s="38">
        <f t="shared" si="6"/>
        <v>0</v>
      </c>
      <c r="V17" s="122"/>
      <c r="W17" s="135">
        <f t="shared" si="10"/>
        <v>0</v>
      </c>
      <c r="X17" s="136">
        <f t="shared" si="7"/>
        <v>0</v>
      </c>
      <c r="Y17" s="137">
        <f t="shared" si="7"/>
        <v>0</v>
      </c>
      <c r="Z17" s="122"/>
      <c r="AA17" s="299"/>
      <c r="AB17" s="299"/>
      <c r="AC17" s="299"/>
      <c r="AD17" s="122"/>
      <c r="AE17" s="310"/>
      <c r="AF17" s="310"/>
      <c r="AG17" s="310"/>
      <c r="AH17" s="122"/>
    </row>
    <row r="18" spans="1:36" ht="16.5" thickTop="1" thickBot="1">
      <c r="A18" s="122"/>
      <c r="B18" s="22" t="s">
        <v>5</v>
      </c>
      <c r="C18" s="23">
        <v>42688</v>
      </c>
      <c r="D18" s="122"/>
      <c r="E18" s="155">
        <v>0.875</v>
      </c>
      <c r="F18" s="156">
        <v>1</v>
      </c>
      <c r="G18" s="156">
        <f t="shared" si="8"/>
        <v>4.166666666666663E-2</v>
      </c>
      <c r="H18" s="156">
        <f t="shared" si="0"/>
        <v>8.333333333333337E-2</v>
      </c>
      <c r="I18" s="157">
        <f t="shared" si="9"/>
        <v>0.125</v>
      </c>
      <c r="J18" s="122"/>
      <c r="K18" s="126"/>
      <c r="L18" s="25"/>
      <c r="M18" s="25">
        <f t="shared" si="1"/>
        <v>0</v>
      </c>
      <c r="N18" s="25">
        <f t="shared" si="2"/>
        <v>0</v>
      </c>
      <c r="O18" s="26">
        <f t="shared" si="3"/>
        <v>0</v>
      </c>
      <c r="P18" s="122"/>
      <c r="Q18" s="126"/>
      <c r="R18" s="25"/>
      <c r="S18" s="25">
        <f t="shared" si="4"/>
        <v>0</v>
      </c>
      <c r="T18" s="25">
        <f t="shared" si="5"/>
        <v>0</v>
      </c>
      <c r="U18" s="26">
        <f t="shared" si="6"/>
        <v>0</v>
      </c>
      <c r="V18" s="122"/>
      <c r="W18" s="129">
        <f t="shared" si="10"/>
        <v>4.166666666666663E-2</v>
      </c>
      <c r="X18" s="130">
        <f t="shared" si="7"/>
        <v>8.333333333333337E-2</v>
      </c>
      <c r="Y18" s="131">
        <f t="shared" si="7"/>
        <v>0.125</v>
      </c>
      <c r="Z18" s="122"/>
      <c r="AA18" s="299">
        <f>SUM(W18:W24)</f>
        <v>1.2083333333333333</v>
      </c>
      <c r="AB18" s="299">
        <f>SUM(X18:X24)</f>
        <v>0.50000000000000011</v>
      </c>
      <c r="AC18" s="299">
        <f>SUM(Y18:Y24)</f>
        <v>1.7083333333333335</v>
      </c>
      <c r="AD18" s="122"/>
      <c r="AE18" s="310"/>
      <c r="AF18" s="310"/>
      <c r="AG18" s="310"/>
      <c r="AH18" s="122"/>
    </row>
    <row r="19" spans="1:36" ht="16.5" thickTop="1" thickBot="1">
      <c r="A19" s="122"/>
      <c r="B19" s="27" t="s">
        <v>6</v>
      </c>
      <c r="C19" s="28">
        <v>42689</v>
      </c>
      <c r="D19" s="122"/>
      <c r="E19" s="96">
        <v>0.16666666666666666</v>
      </c>
      <c r="F19" s="97">
        <v>0.33333333333333331</v>
      </c>
      <c r="G19" s="97">
        <f t="shared" si="8"/>
        <v>8.3333333333333315E-2</v>
      </c>
      <c r="H19" s="97">
        <f t="shared" si="0"/>
        <v>8.3333333333333343E-2</v>
      </c>
      <c r="I19" s="98">
        <f t="shared" si="9"/>
        <v>0.16666666666666666</v>
      </c>
      <c r="J19" s="122"/>
      <c r="K19" s="121"/>
      <c r="L19" s="30"/>
      <c r="M19" s="30">
        <f t="shared" si="1"/>
        <v>0</v>
      </c>
      <c r="N19" s="30">
        <f t="shared" si="2"/>
        <v>0</v>
      </c>
      <c r="O19" s="31">
        <f t="shared" si="3"/>
        <v>0</v>
      </c>
      <c r="P19" s="122"/>
      <c r="Q19" s="124"/>
      <c r="R19" s="33"/>
      <c r="S19" s="30">
        <f t="shared" si="4"/>
        <v>0</v>
      </c>
      <c r="T19" s="30">
        <f t="shared" si="5"/>
        <v>0</v>
      </c>
      <c r="U19" s="31">
        <f t="shared" si="6"/>
        <v>0</v>
      </c>
      <c r="V19" s="122"/>
      <c r="W19" s="132">
        <f t="shared" si="10"/>
        <v>8.3333333333333315E-2</v>
      </c>
      <c r="X19" s="133">
        <f t="shared" si="7"/>
        <v>8.3333333333333343E-2</v>
      </c>
      <c r="Y19" s="134">
        <f t="shared" si="7"/>
        <v>0.16666666666666666</v>
      </c>
      <c r="Z19" s="122"/>
      <c r="AA19" s="299"/>
      <c r="AB19" s="299"/>
      <c r="AC19" s="299"/>
      <c r="AD19" s="122"/>
      <c r="AE19" s="310"/>
      <c r="AF19" s="310"/>
      <c r="AG19" s="310"/>
      <c r="AH19" s="122"/>
    </row>
    <row r="20" spans="1:36" ht="16.5" thickTop="1" thickBot="1">
      <c r="A20" s="122"/>
      <c r="B20" s="27" t="s">
        <v>7</v>
      </c>
      <c r="C20" s="28">
        <v>42690</v>
      </c>
      <c r="D20" s="122"/>
      <c r="E20" s="96">
        <v>0.16666666666666666</v>
      </c>
      <c r="F20" s="97">
        <v>0.33333333333333331</v>
      </c>
      <c r="G20" s="97">
        <f t="shared" si="8"/>
        <v>8.3333333333333315E-2</v>
      </c>
      <c r="H20" s="97">
        <f t="shared" si="0"/>
        <v>8.3333333333333343E-2</v>
      </c>
      <c r="I20" s="98">
        <f t="shared" si="9"/>
        <v>0.16666666666666666</v>
      </c>
      <c r="J20" s="122"/>
      <c r="K20" s="96">
        <v>0.83333333333333337</v>
      </c>
      <c r="L20" s="97">
        <v>4.1666666666666664E-2</v>
      </c>
      <c r="M20" s="97">
        <f t="shared" si="1"/>
        <v>8.3333333333333259E-2</v>
      </c>
      <c r="N20" s="97">
        <f t="shared" si="2"/>
        <v>0.125</v>
      </c>
      <c r="O20" s="98">
        <f t="shared" si="3"/>
        <v>0.20833333333333326</v>
      </c>
      <c r="P20" s="122"/>
      <c r="Q20" s="121"/>
      <c r="R20" s="30"/>
      <c r="S20" s="30">
        <f t="shared" si="4"/>
        <v>0</v>
      </c>
      <c r="T20" s="30">
        <f t="shared" si="5"/>
        <v>0</v>
      </c>
      <c r="U20" s="31">
        <f t="shared" si="6"/>
        <v>0</v>
      </c>
      <c r="V20" s="122"/>
      <c r="W20" s="132">
        <f t="shared" si="10"/>
        <v>0.16666666666666657</v>
      </c>
      <c r="X20" s="133">
        <f t="shared" si="7"/>
        <v>0.20833333333333334</v>
      </c>
      <c r="Y20" s="134">
        <f t="shared" si="7"/>
        <v>0.37499999999999989</v>
      </c>
      <c r="Z20" s="122"/>
      <c r="AA20" s="299"/>
      <c r="AB20" s="299"/>
      <c r="AC20" s="299"/>
      <c r="AD20" s="122"/>
      <c r="AE20" s="310"/>
      <c r="AF20" s="310"/>
      <c r="AG20" s="310"/>
      <c r="AH20" s="122"/>
    </row>
    <row r="21" spans="1:36" ht="16.5" thickTop="1" thickBot="1">
      <c r="A21" s="122"/>
      <c r="B21" s="27" t="s">
        <v>3</v>
      </c>
      <c r="C21" s="28">
        <v>42691</v>
      </c>
      <c r="D21" s="122"/>
      <c r="E21" s="96">
        <v>0.16666666666666666</v>
      </c>
      <c r="F21" s="97">
        <v>0.33333333333333331</v>
      </c>
      <c r="G21" s="97">
        <f t="shared" si="8"/>
        <v>8.3333333333333315E-2</v>
      </c>
      <c r="H21" s="97">
        <f t="shared" si="0"/>
        <v>8.3333333333333343E-2</v>
      </c>
      <c r="I21" s="98">
        <f t="shared" si="9"/>
        <v>0.16666666666666666</v>
      </c>
      <c r="J21" s="122"/>
      <c r="K21" s="149">
        <v>0.54166666666666663</v>
      </c>
      <c r="L21" s="150">
        <v>0.625</v>
      </c>
      <c r="M21" s="150">
        <f t="shared" si="1"/>
        <v>8.333333333333337E-2</v>
      </c>
      <c r="N21" s="150">
        <f t="shared" si="2"/>
        <v>0</v>
      </c>
      <c r="O21" s="151">
        <f t="shared" si="3"/>
        <v>8.333333333333337E-2</v>
      </c>
      <c r="P21" s="122"/>
      <c r="Q21" s="100">
        <v>0.75</v>
      </c>
      <c r="R21" s="14">
        <v>0.95833333333333337</v>
      </c>
      <c r="S21" s="14">
        <f t="shared" si="4"/>
        <v>0.16666666666666663</v>
      </c>
      <c r="T21" s="14">
        <f t="shared" si="5"/>
        <v>4.1666666666666741E-2</v>
      </c>
      <c r="U21" s="6">
        <f t="shared" si="6"/>
        <v>0.20833333333333337</v>
      </c>
      <c r="V21" s="122"/>
      <c r="W21" s="132">
        <f t="shared" si="10"/>
        <v>0.33333333333333331</v>
      </c>
      <c r="X21" s="133">
        <f t="shared" si="10"/>
        <v>0.12500000000000008</v>
      </c>
      <c r="Y21" s="134">
        <f t="shared" si="10"/>
        <v>0.45833333333333337</v>
      </c>
      <c r="Z21" s="122"/>
      <c r="AA21" s="299"/>
      <c r="AB21" s="299"/>
      <c r="AC21" s="299"/>
      <c r="AD21" s="122"/>
      <c r="AE21" s="310"/>
      <c r="AF21" s="310"/>
      <c r="AG21" s="310"/>
      <c r="AH21" s="122"/>
    </row>
    <row r="22" spans="1:36" ht="16.5" thickTop="1" thickBot="1">
      <c r="A22" s="122"/>
      <c r="B22" s="27" t="s">
        <v>4</v>
      </c>
      <c r="C22" s="28">
        <v>42692</v>
      </c>
      <c r="D22" s="122"/>
      <c r="E22" s="101">
        <v>0.54166666666666663</v>
      </c>
      <c r="F22" s="15">
        <v>0.83333333333333337</v>
      </c>
      <c r="G22" s="15">
        <f t="shared" si="8"/>
        <v>0.29166666666666674</v>
      </c>
      <c r="H22" s="15">
        <f t="shared" si="0"/>
        <v>0</v>
      </c>
      <c r="I22" s="7">
        <f t="shared" si="9"/>
        <v>0.29166666666666674</v>
      </c>
      <c r="J22" s="122"/>
      <c r="K22" s="124"/>
      <c r="L22" s="33"/>
      <c r="M22" s="30">
        <f t="shared" si="1"/>
        <v>0</v>
      </c>
      <c r="N22" s="30">
        <f t="shared" si="2"/>
        <v>0</v>
      </c>
      <c r="O22" s="31">
        <f t="shared" si="3"/>
        <v>0</v>
      </c>
      <c r="P22" s="122"/>
      <c r="Q22" s="124"/>
      <c r="R22" s="33"/>
      <c r="S22" s="30">
        <f t="shared" si="4"/>
        <v>0</v>
      </c>
      <c r="T22" s="30">
        <f t="shared" si="5"/>
        <v>0</v>
      </c>
      <c r="U22" s="31">
        <f t="shared" si="6"/>
        <v>0</v>
      </c>
      <c r="V22" s="122"/>
      <c r="W22" s="132">
        <f t="shared" si="10"/>
        <v>0.29166666666666674</v>
      </c>
      <c r="X22" s="133">
        <f t="shared" si="10"/>
        <v>0</v>
      </c>
      <c r="Y22" s="134">
        <f t="shared" si="10"/>
        <v>0.29166666666666674</v>
      </c>
      <c r="Z22" s="122"/>
      <c r="AA22" s="299"/>
      <c r="AB22" s="299"/>
      <c r="AC22" s="299"/>
      <c r="AD22" s="122"/>
      <c r="AE22" s="310"/>
      <c r="AF22" s="310"/>
      <c r="AG22" s="310"/>
      <c r="AH22" s="122"/>
    </row>
    <row r="23" spans="1:36" ht="16.5" thickTop="1" thickBot="1">
      <c r="A23" s="122"/>
      <c r="B23" s="27" t="s">
        <v>8</v>
      </c>
      <c r="C23" s="28">
        <v>42693</v>
      </c>
      <c r="D23" s="122"/>
      <c r="E23" s="101">
        <v>0.54166666666666663</v>
      </c>
      <c r="F23" s="15">
        <v>0.83333333333333337</v>
      </c>
      <c r="G23" s="15">
        <f t="shared" si="8"/>
        <v>0.29166666666666674</v>
      </c>
      <c r="H23" s="15">
        <f t="shared" si="0"/>
        <v>0</v>
      </c>
      <c r="I23" s="7">
        <f t="shared" si="9"/>
        <v>0.29166666666666674</v>
      </c>
      <c r="J23" s="122"/>
      <c r="K23" s="124"/>
      <c r="L23" s="33"/>
      <c r="M23" s="30">
        <f t="shared" si="1"/>
        <v>0</v>
      </c>
      <c r="N23" s="30">
        <f t="shared" si="2"/>
        <v>0</v>
      </c>
      <c r="O23" s="31">
        <f t="shared" si="3"/>
        <v>0</v>
      </c>
      <c r="P23" s="122"/>
      <c r="Q23" s="124"/>
      <c r="R23" s="33"/>
      <c r="S23" s="30">
        <f t="shared" si="4"/>
        <v>0</v>
      </c>
      <c r="T23" s="30">
        <f t="shared" si="5"/>
        <v>0</v>
      </c>
      <c r="U23" s="31">
        <f t="shared" si="6"/>
        <v>0</v>
      </c>
      <c r="V23" s="122"/>
      <c r="W23" s="132">
        <f t="shared" si="10"/>
        <v>0.29166666666666674</v>
      </c>
      <c r="X23" s="133">
        <f t="shared" si="10"/>
        <v>0</v>
      </c>
      <c r="Y23" s="134">
        <f t="shared" si="10"/>
        <v>0.29166666666666674</v>
      </c>
      <c r="Z23" s="122"/>
      <c r="AA23" s="299"/>
      <c r="AB23" s="299"/>
      <c r="AC23" s="299"/>
      <c r="AD23" s="122"/>
      <c r="AE23" s="310"/>
      <c r="AF23" s="310"/>
      <c r="AG23" s="310"/>
      <c r="AH23" s="122"/>
    </row>
    <row r="24" spans="1:36" ht="16.5" thickTop="1" thickBot="1">
      <c r="A24" s="122"/>
      <c r="B24" s="36" t="s">
        <v>9</v>
      </c>
      <c r="C24" s="37">
        <v>42694</v>
      </c>
      <c r="D24" s="122"/>
      <c r="E24" s="123"/>
      <c r="F24" s="40"/>
      <c r="G24" s="52">
        <f t="shared" si="8"/>
        <v>0</v>
      </c>
      <c r="H24" s="52">
        <f t="shared" si="0"/>
        <v>0</v>
      </c>
      <c r="I24" s="38">
        <f t="shared" si="9"/>
        <v>0</v>
      </c>
      <c r="J24" s="122"/>
      <c r="K24" s="125"/>
      <c r="L24" s="40"/>
      <c r="M24" s="52">
        <f t="shared" si="1"/>
        <v>0</v>
      </c>
      <c r="N24" s="52">
        <f t="shared" si="2"/>
        <v>0</v>
      </c>
      <c r="O24" s="38">
        <f t="shared" si="3"/>
        <v>0</v>
      </c>
      <c r="P24" s="122"/>
      <c r="Q24" s="125"/>
      <c r="R24" s="40"/>
      <c r="S24" s="52">
        <f t="shared" si="4"/>
        <v>0</v>
      </c>
      <c r="T24" s="52">
        <f t="shared" si="5"/>
        <v>0</v>
      </c>
      <c r="U24" s="38">
        <f t="shared" si="6"/>
        <v>0</v>
      </c>
      <c r="V24" s="122"/>
      <c r="W24" s="135">
        <f t="shared" si="10"/>
        <v>0</v>
      </c>
      <c r="X24" s="136">
        <f t="shared" si="10"/>
        <v>0</v>
      </c>
      <c r="Y24" s="137">
        <f t="shared" si="10"/>
        <v>0</v>
      </c>
      <c r="Z24" s="122"/>
      <c r="AA24" s="299"/>
      <c r="AB24" s="299"/>
      <c r="AC24" s="299"/>
      <c r="AD24" s="122"/>
      <c r="AE24" s="310"/>
      <c r="AF24" s="310"/>
      <c r="AG24" s="310"/>
      <c r="AH24" s="122"/>
    </row>
    <row r="25" spans="1:36" ht="16.5" thickTop="1" thickBot="1">
      <c r="A25" s="122"/>
      <c r="B25" s="22" t="s">
        <v>5</v>
      </c>
      <c r="C25" s="23">
        <v>42695</v>
      </c>
      <c r="D25" s="122"/>
      <c r="E25" s="160">
        <v>0.8125</v>
      </c>
      <c r="F25" s="161">
        <v>0</v>
      </c>
      <c r="G25" s="161">
        <f t="shared" si="8"/>
        <v>0.10416666666666663</v>
      </c>
      <c r="H25" s="161">
        <f t="shared" si="0"/>
        <v>8.333333333333337E-2</v>
      </c>
      <c r="I25" s="162">
        <f t="shared" si="9"/>
        <v>0.1875</v>
      </c>
      <c r="J25" s="122"/>
      <c r="K25" s="71"/>
      <c r="L25" s="72"/>
      <c r="M25" s="25">
        <f t="shared" si="1"/>
        <v>0</v>
      </c>
      <c r="N25" s="25">
        <f t="shared" si="2"/>
        <v>0</v>
      </c>
      <c r="O25" s="26">
        <f t="shared" si="3"/>
        <v>0</v>
      </c>
      <c r="P25" s="122"/>
      <c r="Q25" s="71"/>
      <c r="R25" s="72"/>
      <c r="S25" s="25">
        <f t="shared" si="4"/>
        <v>0</v>
      </c>
      <c r="T25" s="25">
        <f t="shared" si="5"/>
        <v>0</v>
      </c>
      <c r="U25" s="26">
        <f t="shared" si="6"/>
        <v>0</v>
      </c>
      <c r="V25" s="122"/>
      <c r="W25" s="129">
        <f t="shared" si="10"/>
        <v>0.10416666666666663</v>
      </c>
      <c r="X25" s="130">
        <f t="shared" si="10"/>
        <v>8.333333333333337E-2</v>
      </c>
      <c r="Y25" s="131">
        <f t="shared" si="10"/>
        <v>0.1875</v>
      </c>
      <c r="Z25" s="122"/>
      <c r="AA25" s="299">
        <f>SUM(W25:W31)</f>
        <v>0.35416666666666641</v>
      </c>
      <c r="AB25" s="299">
        <f>SUM(X25:X31)</f>
        <v>1.3680555555555558</v>
      </c>
      <c r="AC25" s="299">
        <f>SUM(Y25:Y31)</f>
        <v>1.7222222222222223</v>
      </c>
      <c r="AD25" s="122"/>
      <c r="AE25" s="310"/>
      <c r="AF25" s="310"/>
      <c r="AG25" s="310"/>
      <c r="AH25" s="122"/>
    </row>
    <row r="26" spans="1:36" ht="16.5" thickTop="1" thickBot="1">
      <c r="A26" s="122"/>
      <c r="B26" s="27" t="s">
        <v>6</v>
      </c>
      <c r="C26" s="28">
        <v>42696</v>
      </c>
      <c r="D26" s="122"/>
      <c r="E26" s="76">
        <v>0</v>
      </c>
      <c r="F26" s="77">
        <v>6.25E-2</v>
      </c>
      <c r="G26" s="77">
        <f t="shared" si="8"/>
        <v>0</v>
      </c>
      <c r="H26" s="77">
        <f t="shared" si="0"/>
        <v>6.25E-2</v>
      </c>
      <c r="I26" s="78">
        <f t="shared" si="9"/>
        <v>6.25E-2</v>
      </c>
      <c r="J26" s="122"/>
      <c r="K26" s="76">
        <v>0.875</v>
      </c>
      <c r="L26" s="77">
        <v>0</v>
      </c>
      <c r="M26" s="77">
        <f t="shared" si="1"/>
        <v>4.166666666666663E-2</v>
      </c>
      <c r="N26" s="77">
        <f t="shared" si="2"/>
        <v>8.333333333333337E-2</v>
      </c>
      <c r="O26" s="78">
        <f t="shared" si="3"/>
        <v>0.125</v>
      </c>
      <c r="P26" s="122"/>
      <c r="Q26" s="124"/>
      <c r="R26" s="33"/>
      <c r="S26" s="30">
        <f t="shared" si="4"/>
        <v>0</v>
      </c>
      <c r="T26" s="30">
        <f t="shared" si="5"/>
        <v>0</v>
      </c>
      <c r="U26" s="31">
        <f t="shared" si="6"/>
        <v>0</v>
      </c>
      <c r="V26" s="122"/>
      <c r="W26" s="132">
        <f t="shared" si="10"/>
        <v>4.166666666666663E-2</v>
      </c>
      <c r="X26" s="133">
        <f t="shared" si="10"/>
        <v>0.14583333333333337</v>
      </c>
      <c r="Y26" s="134">
        <f t="shared" si="10"/>
        <v>0.1875</v>
      </c>
      <c r="Z26" s="122"/>
      <c r="AA26" s="299"/>
      <c r="AB26" s="299"/>
      <c r="AC26" s="299"/>
      <c r="AD26" s="122"/>
      <c r="AE26" s="310"/>
      <c r="AF26" s="310"/>
      <c r="AG26" s="310"/>
      <c r="AH26" s="122"/>
    </row>
    <row r="27" spans="1:36" ht="16.5" thickTop="1" thickBot="1">
      <c r="A27" s="122"/>
      <c r="B27" s="27" t="s">
        <v>7</v>
      </c>
      <c r="C27" s="28">
        <v>42697</v>
      </c>
      <c r="D27" s="122"/>
      <c r="E27" s="76">
        <v>0</v>
      </c>
      <c r="F27" s="77">
        <v>0.22222222222222221</v>
      </c>
      <c r="G27" s="77">
        <f t="shared" si="8"/>
        <v>0</v>
      </c>
      <c r="H27" s="77">
        <f t="shared" si="0"/>
        <v>0.22222222222222221</v>
      </c>
      <c r="I27" s="78">
        <f t="shared" si="9"/>
        <v>0.22222222222222221</v>
      </c>
      <c r="J27" s="122"/>
      <c r="K27" s="76">
        <v>0.875</v>
      </c>
      <c r="L27" s="77">
        <v>0</v>
      </c>
      <c r="M27" s="77">
        <f t="shared" si="1"/>
        <v>4.166666666666663E-2</v>
      </c>
      <c r="N27" s="77">
        <f t="shared" si="2"/>
        <v>8.333333333333337E-2</v>
      </c>
      <c r="O27" s="78">
        <f t="shared" si="3"/>
        <v>0.125</v>
      </c>
      <c r="P27" s="122"/>
      <c r="Q27" s="124"/>
      <c r="R27" s="33"/>
      <c r="S27" s="30">
        <f t="shared" si="4"/>
        <v>0</v>
      </c>
      <c r="T27" s="30">
        <f t="shared" si="5"/>
        <v>0</v>
      </c>
      <c r="U27" s="31">
        <f t="shared" si="6"/>
        <v>0</v>
      </c>
      <c r="V27" s="122"/>
      <c r="W27" s="132">
        <f t="shared" si="10"/>
        <v>4.166666666666663E-2</v>
      </c>
      <c r="X27" s="133">
        <f t="shared" si="10"/>
        <v>0.30555555555555558</v>
      </c>
      <c r="Y27" s="134">
        <f t="shared" si="10"/>
        <v>0.34722222222222221</v>
      </c>
      <c r="Z27" s="122"/>
      <c r="AA27" s="299"/>
      <c r="AB27" s="299"/>
      <c r="AC27" s="299"/>
      <c r="AD27" s="122"/>
      <c r="AE27" s="310"/>
      <c r="AF27" s="310"/>
      <c r="AG27" s="310"/>
      <c r="AH27" s="122"/>
    </row>
    <row r="28" spans="1:36" ht="16.5" thickTop="1" thickBot="1">
      <c r="A28" s="122"/>
      <c r="B28" s="27" t="s">
        <v>3</v>
      </c>
      <c r="C28" s="28">
        <v>42698</v>
      </c>
      <c r="D28" s="122"/>
      <c r="E28" s="76">
        <v>0</v>
      </c>
      <c r="F28" s="77">
        <v>0.22222222222222221</v>
      </c>
      <c r="G28" s="77">
        <f t="shared" si="8"/>
        <v>0</v>
      </c>
      <c r="H28" s="77">
        <f t="shared" si="0"/>
        <v>0.22222222222222221</v>
      </c>
      <c r="I28" s="78">
        <f t="shared" si="9"/>
        <v>0.22222222222222221</v>
      </c>
      <c r="J28" s="122"/>
      <c r="K28" s="76">
        <v>0.875</v>
      </c>
      <c r="L28" s="77">
        <v>0</v>
      </c>
      <c r="M28" s="77">
        <f t="shared" si="1"/>
        <v>4.166666666666663E-2</v>
      </c>
      <c r="N28" s="77">
        <f t="shared" si="2"/>
        <v>8.333333333333337E-2</v>
      </c>
      <c r="O28" s="78">
        <f t="shared" si="3"/>
        <v>0.125</v>
      </c>
      <c r="P28" s="122"/>
      <c r="Q28" s="124"/>
      <c r="R28" s="33"/>
      <c r="S28" s="30">
        <f t="shared" si="4"/>
        <v>0</v>
      </c>
      <c r="T28" s="30">
        <f t="shared" si="5"/>
        <v>0</v>
      </c>
      <c r="U28" s="31">
        <f t="shared" si="6"/>
        <v>0</v>
      </c>
      <c r="V28" s="122"/>
      <c r="W28" s="132">
        <f t="shared" si="10"/>
        <v>4.166666666666663E-2</v>
      </c>
      <c r="X28" s="133">
        <f t="shared" si="10"/>
        <v>0.30555555555555558</v>
      </c>
      <c r="Y28" s="134">
        <f t="shared" si="10"/>
        <v>0.34722222222222221</v>
      </c>
      <c r="Z28" s="122"/>
      <c r="AA28" s="299"/>
      <c r="AB28" s="299"/>
      <c r="AC28" s="299"/>
      <c r="AD28" s="122"/>
      <c r="AE28" s="310"/>
      <c r="AF28" s="310"/>
      <c r="AG28" s="310"/>
      <c r="AH28" s="122"/>
    </row>
    <row r="29" spans="1:36" ht="16.5" thickTop="1" thickBot="1">
      <c r="A29" s="122"/>
      <c r="B29" s="27" t="s">
        <v>4</v>
      </c>
      <c r="C29" s="28">
        <v>42699</v>
      </c>
      <c r="D29" s="122"/>
      <c r="E29" s="76">
        <v>0</v>
      </c>
      <c r="F29" s="77">
        <v>0.22222222222222221</v>
      </c>
      <c r="G29" s="77">
        <f t="shared" si="8"/>
        <v>0</v>
      </c>
      <c r="H29" s="77">
        <f t="shared" si="0"/>
        <v>0.22222222222222221</v>
      </c>
      <c r="I29" s="78">
        <f t="shared" si="9"/>
        <v>0.22222222222222221</v>
      </c>
      <c r="J29" s="122"/>
      <c r="K29" s="76">
        <v>0.875</v>
      </c>
      <c r="L29" s="77">
        <v>0</v>
      </c>
      <c r="M29" s="77">
        <f t="shared" si="1"/>
        <v>4.166666666666663E-2</v>
      </c>
      <c r="N29" s="77">
        <f t="shared" si="2"/>
        <v>8.333333333333337E-2</v>
      </c>
      <c r="O29" s="78">
        <f t="shared" si="3"/>
        <v>0.125</v>
      </c>
      <c r="P29" s="122"/>
      <c r="Q29" s="149">
        <v>0.77083333333333337</v>
      </c>
      <c r="R29" s="150">
        <v>0.85416666666666663</v>
      </c>
      <c r="S29" s="150">
        <f t="shared" si="4"/>
        <v>8.3333333333333259E-2</v>
      </c>
      <c r="T29" s="150">
        <f t="shared" si="5"/>
        <v>0</v>
      </c>
      <c r="U29" s="151">
        <f t="shared" si="6"/>
        <v>8.3333333333333259E-2</v>
      </c>
      <c r="V29" s="122"/>
      <c r="W29" s="132">
        <f t="shared" si="10"/>
        <v>0.12499999999999989</v>
      </c>
      <c r="X29" s="133">
        <f t="shared" si="10"/>
        <v>0.30555555555555558</v>
      </c>
      <c r="Y29" s="134">
        <f t="shared" si="10"/>
        <v>0.43055555555555547</v>
      </c>
      <c r="Z29" s="122"/>
      <c r="AA29" s="299"/>
      <c r="AB29" s="299"/>
      <c r="AC29" s="299"/>
      <c r="AD29" s="122"/>
      <c r="AE29" s="310"/>
      <c r="AF29" s="310"/>
      <c r="AG29" s="310"/>
      <c r="AH29" s="122"/>
    </row>
    <row r="30" spans="1:36" ht="16.5" thickTop="1" thickBot="1">
      <c r="A30" s="122"/>
      <c r="B30" s="27" t="s">
        <v>8</v>
      </c>
      <c r="C30" s="28">
        <v>42700</v>
      </c>
      <c r="D30" s="122"/>
      <c r="E30" s="76">
        <v>0</v>
      </c>
      <c r="F30" s="77">
        <v>0.22222222222222221</v>
      </c>
      <c r="G30" s="77">
        <f t="shared" si="8"/>
        <v>0</v>
      </c>
      <c r="H30" s="77">
        <f t="shared" si="0"/>
        <v>0.22222222222222221</v>
      </c>
      <c r="I30" s="78">
        <f t="shared" si="9"/>
        <v>0.22222222222222221</v>
      </c>
      <c r="J30" s="122"/>
      <c r="K30" s="124"/>
      <c r="L30" s="33"/>
      <c r="M30" s="30">
        <f t="shared" si="1"/>
        <v>0</v>
      </c>
      <c r="N30" s="30">
        <f t="shared" si="2"/>
        <v>0</v>
      </c>
      <c r="O30" s="31">
        <f t="shared" si="3"/>
        <v>0</v>
      </c>
      <c r="P30" s="122"/>
      <c r="Q30" s="124"/>
      <c r="R30" s="33"/>
      <c r="S30" s="30">
        <f t="shared" si="4"/>
        <v>0</v>
      </c>
      <c r="T30" s="30">
        <f t="shared" si="5"/>
        <v>0</v>
      </c>
      <c r="U30" s="31">
        <f t="shared" si="6"/>
        <v>0</v>
      </c>
      <c r="V30" s="122"/>
      <c r="W30" s="132">
        <f t="shared" si="10"/>
        <v>0</v>
      </c>
      <c r="X30" s="133">
        <f t="shared" si="10"/>
        <v>0.22222222222222221</v>
      </c>
      <c r="Y30" s="134">
        <f t="shared" si="10"/>
        <v>0.22222222222222221</v>
      </c>
      <c r="Z30" s="122"/>
      <c r="AA30" s="299"/>
      <c r="AB30" s="299"/>
      <c r="AC30" s="299"/>
      <c r="AD30" s="122"/>
      <c r="AE30" s="310"/>
      <c r="AF30" s="310"/>
      <c r="AG30" s="310"/>
      <c r="AH30" s="122"/>
    </row>
    <row r="31" spans="1:36" ht="16.5" thickTop="1" thickBot="1">
      <c r="A31" s="122"/>
      <c r="B31" s="36" t="s">
        <v>9</v>
      </c>
      <c r="C31" s="37">
        <v>42701</v>
      </c>
      <c r="D31" s="122"/>
      <c r="E31" s="123"/>
      <c r="F31" s="52"/>
      <c r="G31" s="52">
        <f t="shared" si="8"/>
        <v>0</v>
      </c>
      <c r="H31" s="52">
        <f t="shared" si="0"/>
        <v>0</v>
      </c>
      <c r="I31" s="38">
        <f t="shared" si="9"/>
        <v>0</v>
      </c>
      <c r="J31" s="122"/>
      <c r="K31" s="125"/>
      <c r="L31" s="40"/>
      <c r="M31" s="52">
        <f t="shared" si="1"/>
        <v>0</v>
      </c>
      <c r="N31" s="52">
        <f t="shared" si="2"/>
        <v>0</v>
      </c>
      <c r="O31" s="38">
        <f t="shared" si="3"/>
        <v>0</v>
      </c>
      <c r="P31" s="122"/>
      <c r="Q31" s="125"/>
      <c r="R31" s="40"/>
      <c r="S31" s="52">
        <f t="shared" si="4"/>
        <v>0</v>
      </c>
      <c r="T31" s="52">
        <f t="shared" si="5"/>
        <v>0</v>
      </c>
      <c r="U31" s="38">
        <f t="shared" si="6"/>
        <v>0</v>
      </c>
      <c r="V31" s="122"/>
      <c r="W31" s="135">
        <f t="shared" si="10"/>
        <v>0</v>
      </c>
      <c r="X31" s="136">
        <f t="shared" si="10"/>
        <v>0</v>
      </c>
      <c r="Y31" s="137">
        <f t="shared" si="10"/>
        <v>0</v>
      </c>
      <c r="Z31" s="122"/>
      <c r="AA31" s="299"/>
      <c r="AB31" s="299"/>
      <c r="AC31" s="299"/>
      <c r="AD31" s="122"/>
      <c r="AE31" s="310"/>
      <c r="AF31" s="310"/>
      <c r="AG31" s="310"/>
      <c r="AH31" s="122"/>
      <c r="AJ31" s="138"/>
    </row>
    <row r="32" spans="1:36" ht="16.5" thickTop="1" thickBot="1">
      <c r="A32" s="122"/>
      <c r="B32" s="22" t="s">
        <v>5</v>
      </c>
      <c r="C32" s="23">
        <v>42702</v>
      </c>
      <c r="D32" s="122"/>
      <c r="E32" s="160">
        <v>0.875</v>
      </c>
      <c r="F32" s="161">
        <v>0</v>
      </c>
      <c r="G32" s="25">
        <f t="shared" si="8"/>
        <v>4.166666666666663E-2</v>
      </c>
      <c r="H32" s="25">
        <f t="shared" si="0"/>
        <v>8.333333333333337E-2</v>
      </c>
      <c r="I32" s="162">
        <f t="shared" si="9"/>
        <v>0.125</v>
      </c>
      <c r="J32" s="122"/>
      <c r="K32" s="71"/>
      <c r="L32" s="72"/>
      <c r="M32" s="25">
        <f t="shared" si="1"/>
        <v>0</v>
      </c>
      <c r="N32" s="25">
        <f t="shared" si="2"/>
        <v>0</v>
      </c>
      <c r="O32" s="26">
        <f t="shared" si="3"/>
        <v>0</v>
      </c>
      <c r="P32" s="122"/>
      <c r="Q32" s="71"/>
      <c r="R32" s="72"/>
      <c r="S32" s="25">
        <f t="shared" si="4"/>
        <v>0</v>
      </c>
      <c r="T32" s="25">
        <f t="shared" si="5"/>
        <v>0</v>
      </c>
      <c r="U32" s="26">
        <f t="shared" si="6"/>
        <v>0</v>
      </c>
      <c r="V32" s="122"/>
      <c r="W32" s="129">
        <f t="shared" si="10"/>
        <v>4.166666666666663E-2</v>
      </c>
      <c r="X32" s="130">
        <f t="shared" si="10"/>
        <v>8.333333333333337E-2</v>
      </c>
      <c r="Y32" s="131">
        <f t="shared" si="10"/>
        <v>0.125</v>
      </c>
      <c r="Z32" s="122"/>
      <c r="AA32" s="299">
        <f>SUM(W32:W34)</f>
        <v>0.12499999999999989</v>
      </c>
      <c r="AB32" s="299">
        <f>SUM(X32:X34)</f>
        <v>0.69444444444444453</v>
      </c>
      <c r="AC32" s="299">
        <f>SUM(Y32:Y34)</f>
        <v>0.81944444444444442</v>
      </c>
      <c r="AD32" s="122"/>
      <c r="AE32" s="310"/>
      <c r="AF32" s="310"/>
      <c r="AG32" s="310"/>
      <c r="AH32" s="122"/>
      <c r="AJ32" s="138"/>
    </row>
    <row r="33" spans="1:38" ht="16.5" thickTop="1" thickBot="1">
      <c r="A33" s="122"/>
      <c r="B33" s="27" t="s">
        <v>6</v>
      </c>
      <c r="C33" s="28">
        <v>42703</v>
      </c>
      <c r="D33" s="122"/>
      <c r="E33" s="76">
        <v>0</v>
      </c>
      <c r="F33" s="77">
        <v>0.22222222222222221</v>
      </c>
      <c r="G33" s="30">
        <f t="shared" si="8"/>
        <v>0</v>
      </c>
      <c r="H33" s="30">
        <f t="shared" si="0"/>
        <v>0.22222222222222221</v>
      </c>
      <c r="I33" s="78">
        <f t="shared" si="9"/>
        <v>0.22222222222222221</v>
      </c>
      <c r="J33" s="122"/>
      <c r="K33" s="76">
        <v>0.875</v>
      </c>
      <c r="L33" s="77">
        <v>0</v>
      </c>
      <c r="M33" s="77">
        <f t="shared" si="1"/>
        <v>4.166666666666663E-2</v>
      </c>
      <c r="N33" s="77">
        <f t="shared" si="2"/>
        <v>8.333333333333337E-2</v>
      </c>
      <c r="O33" s="78">
        <f t="shared" si="3"/>
        <v>0.125</v>
      </c>
      <c r="P33" s="122"/>
      <c r="Q33" s="124"/>
      <c r="R33" s="33"/>
      <c r="S33" s="30">
        <f t="shared" si="4"/>
        <v>0</v>
      </c>
      <c r="T33" s="30">
        <f t="shared" si="5"/>
        <v>0</v>
      </c>
      <c r="U33" s="31">
        <f t="shared" si="6"/>
        <v>0</v>
      </c>
      <c r="V33" s="122"/>
      <c r="W33" s="132">
        <f t="shared" si="10"/>
        <v>4.166666666666663E-2</v>
      </c>
      <c r="X33" s="133">
        <f t="shared" si="10"/>
        <v>0.30555555555555558</v>
      </c>
      <c r="Y33" s="134">
        <f t="shared" si="10"/>
        <v>0.34722222222222221</v>
      </c>
      <c r="Z33" s="122"/>
      <c r="AA33" s="299"/>
      <c r="AB33" s="299"/>
      <c r="AC33" s="299"/>
      <c r="AD33" s="122"/>
      <c r="AE33" s="310"/>
      <c r="AF33" s="310"/>
      <c r="AG33" s="310"/>
      <c r="AH33" s="122"/>
      <c r="AJ33" s="138"/>
    </row>
    <row r="34" spans="1:38" ht="16.5" thickTop="1" thickBot="1">
      <c r="A34" s="122"/>
      <c r="B34" s="36" t="s">
        <v>7</v>
      </c>
      <c r="C34" s="37">
        <v>42704</v>
      </c>
      <c r="D34" s="122"/>
      <c r="E34" s="163">
        <v>0</v>
      </c>
      <c r="F34" s="164">
        <v>0.22222222222222221</v>
      </c>
      <c r="G34" s="52">
        <f t="shared" si="8"/>
        <v>0</v>
      </c>
      <c r="H34" s="52">
        <f t="shared" si="0"/>
        <v>0.22222222222222221</v>
      </c>
      <c r="I34" s="165">
        <f t="shared" si="9"/>
        <v>0.22222222222222221</v>
      </c>
      <c r="J34" s="122"/>
      <c r="K34" s="163">
        <v>0.875</v>
      </c>
      <c r="L34" s="164">
        <v>0</v>
      </c>
      <c r="M34" s="164">
        <f t="shared" si="1"/>
        <v>4.166666666666663E-2</v>
      </c>
      <c r="N34" s="164">
        <f t="shared" si="2"/>
        <v>8.333333333333337E-2</v>
      </c>
      <c r="O34" s="165">
        <f t="shared" si="3"/>
        <v>0.125</v>
      </c>
      <c r="P34" s="122"/>
      <c r="Q34" s="125"/>
      <c r="R34" s="40"/>
      <c r="S34" s="52">
        <f t="shared" si="4"/>
        <v>0</v>
      </c>
      <c r="T34" s="52">
        <f t="shared" si="5"/>
        <v>0</v>
      </c>
      <c r="U34" s="38">
        <f t="shared" si="6"/>
        <v>0</v>
      </c>
      <c r="V34" s="122"/>
      <c r="W34" s="135">
        <f t="shared" si="10"/>
        <v>4.166666666666663E-2</v>
      </c>
      <c r="X34" s="136">
        <f t="shared" si="10"/>
        <v>0.30555555555555558</v>
      </c>
      <c r="Y34" s="137">
        <f t="shared" si="10"/>
        <v>0.34722222222222221</v>
      </c>
      <c r="Z34" s="122"/>
      <c r="AA34" s="299"/>
      <c r="AB34" s="299"/>
      <c r="AC34" s="299"/>
      <c r="AD34" s="122"/>
      <c r="AE34" s="311"/>
      <c r="AF34" s="311"/>
      <c r="AG34" s="311"/>
      <c r="AH34" s="122"/>
      <c r="AJ34" s="138"/>
    </row>
    <row r="35" spans="1:38" ht="3.75" customHeight="1" thickTop="1" thickBot="1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</row>
    <row r="36" spans="1:38" ht="16.5" thickTop="1" thickBot="1">
      <c r="A36" s="122"/>
      <c r="B36" s="148"/>
      <c r="C36" s="148"/>
      <c r="D36" s="148"/>
      <c r="E36" s="296" t="s">
        <v>41</v>
      </c>
      <c r="F36" s="297"/>
      <c r="G36" s="297"/>
      <c r="H36" s="297"/>
      <c r="I36" s="298"/>
      <c r="J36" s="148"/>
      <c r="K36" s="296" t="s">
        <v>43</v>
      </c>
      <c r="L36" s="297"/>
      <c r="M36" s="297"/>
      <c r="N36" s="297"/>
      <c r="O36" s="298"/>
      <c r="P36" s="148"/>
      <c r="Q36" s="148"/>
      <c r="R36" s="148"/>
      <c r="S36" s="148"/>
      <c r="T36" s="148"/>
      <c r="U36" s="148"/>
      <c r="V36" s="122"/>
      <c r="W36" s="122"/>
      <c r="X36" s="122"/>
      <c r="Y36" s="122"/>
      <c r="Z36" s="122"/>
      <c r="AA36" s="301" t="s">
        <v>40</v>
      </c>
      <c r="AB36" s="301"/>
      <c r="AC36" s="301"/>
      <c r="AD36" s="122"/>
      <c r="AE36" s="305">
        <f>AG5</f>
        <v>5.166666666666667</v>
      </c>
      <c r="AF36" s="306"/>
      <c r="AG36" s="307"/>
      <c r="AH36" s="122"/>
      <c r="AL36" s="139"/>
    </row>
    <row r="37" spans="1:38" ht="3.75" customHeight="1" thickTop="1" thickBot="1">
      <c r="A37" s="148"/>
      <c r="B37" s="148"/>
      <c r="C37" s="148"/>
      <c r="D37" s="148"/>
      <c r="E37" s="293"/>
      <c r="F37" s="294"/>
      <c r="G37" s="294"/>
      <c r="H37" s="294"/>
      <c r="I37" s="295"/>
      <c r="J37" s="148"/>
      <c r="K37" s="272"/>
      <c r="L37" s="273"/>
      <c r="M37" s="273"/>
      <c r="N37" s="273"/>
      <c r="O37" s="274"/>
      <c r="P37" s="148"/>
      <c r="Q37" s="148"/>
      <c r="R37" s="148"/>
      <c r="S37" s="148"/>
      <c r="T37" s="148"/>
      <c r="U37" s="148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</row>
    <row r="38" spans="1:38" ht="16.5" thickTop="1" thickBot="1">
      <c r="A38" s="148"/>
      <c r="B38" s="148"/>
      <c r="C38" s="148"/>
      <c r="D38" s="148"/>
      <c r="E38" s="266" t="s">
        <v>61</v>
      </c>
      <c r="F38" s="267"/>
      <c r="G38" s="169"/>
      <c r="H38" s="169"/>
      <c r="I38" s="170" t="s">
        <v>62</v>
      </c>
      <c r="J38" s="148"/>
      <c r="K38" s="266" t="s">
        <v>61</v>
      </c>
      <c r="L38" s="267"/>
      <c r="M38" s="169"/>
      <c r="N38" s="169"/>
      <c r="O38" s="170" t="s">
        <v>62</v>
      </c>
      <c r="P38" s="168"/>
      <c r="Q38" s="148"/>
      <c r="R38" s="148"/>
      <c r="S38" s="148"/>
      <c r="T38" s="148"/>
      <c r="U38" s="148"/>
      <c r="V38" s="122"/>
      <c r="W38" s="300" t="s">
        <v>58</v>
      </c>
      <c r="X38" s="261"/>
      <c r="Y38" s="140">
        <v>9.67</v>
      </c>
      <c r="Z38" s="122"/>
      <c r="AA38" s="301" t="s">
        <v>42</v>
      </c>
      <c r="AB38" s="301"/>
      <c r="AC38" s="301"/>
      <c r="AD38" s="122"/>
      <c r="AE38" s="305">
        <f>AE5</f>
        <v>2.375</v>
      </c>
      <c r="AF38" s="306"/>
      <c r="AG38" s="307"/>
      <c r="AH38" s="122"/>
      <c r="AL38" s="139"/>
    </row>
    <row r="39" spans="1:38" ht="3.75" customHeight="1" thickTop="1" thickBot="1">
      <c r="A39" s="148"/>
      <c r="B39" s="148"/>
      <c r="C39" s="148"/>
      <c r="D39" s="148"/>
      <c r="E39" s="293"/>
      <c r="F39" s="294"/>
      <c r="G39" s="294"/>
      <c r="H39" s="294"/>
      <c r="I39" s="295"/>
      <c r="J39" s="148"/>
      <c r="K39" s="272"/>
      <c r="L39" s="273"/>
      <c r="M39" s="273"/>
      <c r="N39" s="273"/>
      <c r="O39" s="274"/>
      <c r="P39" s="168"/>
      <c r="Q39" s="148"/>
      <c r="R39" s="148"/>
      <c r="S39" s="148"/>
      <c r="T39" s="148"/>
      <c r="U39" s="148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</row>
    <row r="40" spans="1:38" ht="16.5" thickTop="1" thickBot="1">
      <c r="A40" s="122"/>
      <c r="B40" s="285" t="s">
        <v>52</v>
      </c>
      <c r="C40" s="286"/>
      <c r="D40" s="148"/>
      <c r="E40" s="266"/>
      <c r="F40" s="267"/>
      <c r="G40" s="169"/>
      <c r="H40" s="169"/>
      <c r="I40" s="170"/>
      <c r="J40" s="148"/>
      <c r="K40" s="266"/>
      <c r="L40" s="267"/>
      <c r="M40" s="169"/>
      <c r="N40" s="169"/>
      <c r="O40" s="170"/>
      <c r="P40" s="168"/>
      <c r="Q40" s="148"/>
      <c r="R40" s="148"/>
      <c r="S40" s="148"/>
      <c r="T40" s="148"/>
      <c r="U40" s="148"/>
      <c r="V40" s="122"/>
      <c r="W40" s="300" t="s">
        <v>59</v>
      </c>
      <c r="X40" s="261"/>
      <c r="Y40" s="140">
        <v>14.51</v>
      </c>
      <c r="Z40" s="122"/>
      <c r="AA40" s="301" t="s">
        <v>44</v>
      </c>
      <c r="AB40" s="301"/>
      <c r="AC40" s="301"/>
      <c r="AD40" s="122"/>
      <c r="AE40" s="305">
        <f>AF5</f>
        <v>2.7916666666666674</v>
      </c>
      <c r="AF40" s="306"/>
      <c r="AG40" s="307"/>
      <c r="AH40" s="122"/>
      <c r="AL40" s="141"/>
    </row>
    <row r="41" spans="1:38" ht="3.75" customHeight="1" thickTop="1" thickBot="1">
      <c r="A41" s="122"/>
      <c r="B41" s="158"/>
      <c r="C41" s="159"/>
      <c r="D41" s="148"/>
      <c r="E41" s="266"/>
      <c r="F41" s="270"/>
      <c r="G41" s="270"/>
      <c r="H41" s="270"/>
      <c r="I41" s="271"/>
      <c r="J41" s="148"/>
      <c r="K41" s="272"/>
      <c r="L41" s="273"/>
      <c r="M41" s="273"/>
      <c r="N41" s="273"/>
      <c r="O41" s="274"/>
      <c r="P41" s="168"/>
      <c r="Q41" s="148"/>
      <c r="R41" s="148"/>
      <c r="S41" s="148"/>
      <c r="T41" s="148"/>
      <c r="U41" s="148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</row>
    <row r="42" spans="1:38" ht="16.5" thickTop="1" thickBot="1">
      <c r="A42" s="122"/>
      <c r="B42" s="287" t="s">
        <v>53</v>
      </c>
      <c r="C42" s="288"/>
      <c r="D42" s="148"/>
      <c r="E42" s="266"/>
      <c r="F42" s="267"/>
      <c r="G42" s="169"/>
      <c r="H42" s="169"/>
      <c r="I42" s="170"/>
      <c r="J42" s="148"/>
      <c r="K42" s="266"/>
      <c r="L42" s="267"/>
      <c r="M42" s="169"/>
      <c r="N42" s="169"/>
      <c r="O42" s="170"/>
      <c r="P42" s="168"/>
      <c r="Q42" s="148"/>
      <c r="R42" s="148"/>
      <c r="S42" s="148"/>
      <c r="T42" s="148"/>
      <c r="U42" s="148"/>
      <c r="V42" s="122"/>
      <c r="W42" s="122"/>
      <c r="X42" s="122"/>
      <c r="Y42" s="122"/>
      <c r="Z42" s="122"/>
      <c r="AA42" s="301" t="s">
        <v>45</v>
      </c>
      <c r="AB42" s="301"/>
      <c r="AC42" s="301"/>
      <c r="AD42" s="122"/>
      <c r="AE42" s="302">
        <f>AE38*24*Y38</f>
        <v>551.18999999999994</v>
      </c>
      <c r="AF42" s="303"/>
      <c r="AG42" s="304"/>
      <c r="AH42" s="122"/>
    </row>
    <row r="43" spans="1:38" ht="3.75" customHeight="1" thickTop="1" thickBot="1">
      <c r="A43" s="122"/>
      <c r="B43" s="158"/>
      <c r="C43" s="159"/>
      <c r="D43" s="148"/>
      <c r="E43" s="266"/>
      <c r="F43" s="270"/>
      <c r="G43" s="270"/>
      <c r="H43" s="270"/>
      <c r="I43" s="271"/>
      <c r="J43" s="148"/>
      <c r="K43" s="272"/>
      <c r="L43" s="273"/>
      <c r="M43" s="273"/>
      <c r="N43" s="273"/>
      <c r="O43" s="274"/>
      <c r="P43" s="168"/>
      <c r="Q43" s="148"/>
      <c r="R43" s="148"/>
      <c r="S43" s="148"/>
      <c r="T43" s="148"/>
      <c r="U43" s="148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</row>
    <row r="44" spans="1:38" ht="16.5" thickTop="1" thickBot="1">
      <c r="A44" s="122"/>
      <c r="B44" s="289" t="s">
        <v>54</v>
      </c>
      <c r="C44" s="290"/>
      <c r="D44" s="148"/>
      <c r="E44" s="266"/>
      <c r="F44" s="267"/>
      <c r="G44" s="171"/>
      <c r="H44" s="171"/>
      <c r="I44" s="174"/>
      <c r="J44" s="148"/>
      <c r="K44" s="266"/>
      <c r="L44" s="267"/>
      <c r="M44" s="169"/>
      <c r="N44" s="169"/>
      <c r="O44" s="170"/>
      <c r="P44" s="168"/>
      <c r="Q44" s="148"/>
      <c r="R44" s="148"/>
      <c r="S44" s="148"/>
      <c r="T44" s="148"/>
      <c r="U44" s="148"/>
      <c r="V44" s="122"/>
      <c r="W44" s="122"/>
      <c r="X44" s="122"/>
      <c r="Y44" s="122"/>
      <c r="Z44" s="122"/>
      <c r="AA44" s="301" t="s">
        <v>46</v>
      </c>
      <c r="AB44" s="301"/>
      <c r="AC44" s="301"/>
      <c r="AD44" s="122"/>
      <c r="AE44" s="302">
        <f>AE40*24*Y40</f>
        <v>972.17000000000019</v>
      </c>
      <c r="AF44" s="303"/>
      <c r="AG44" s="304"/>
      <c r="AH44" s="122"/>
    </row>
    <row r="45" spans="1:38" ht="3.75" customHeight="1" thickTop="1" thickBot="1">
      <c r="A45" s="122"/>
      <c r="B45" s="158"/>
      <c r="C45" s="159"/>
      <c r="D45" s="148"/>
      <c r="E45" s="266"/>
      <c r="F45" s="270"/>
      <c r="G45" s="270"/>
      <c r="H45" s="270"/>
      <c r="I45" s="271"/>
      <c r="J45" s="148"/>
      <c r="K45" s="272"/>
      <c r="L45" s="273"/>
      <c r="M45" s="273"/>
      <c r="N45" s="273"/>
      <c r="O45" s="274"/>
      <c r="P45" s="168"/>
      <c r="Q45" s="148"/>
      <c r="R45" s="148"/>
      <c r="S45" s="148"/>
      <c r="T45" s="148"/>
      <c r="U45" s="148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</row>
    <row r="46" spans="1:38" ht="16.5" thickTop="1" thickBot="1">
      <c r="A46" s="122"/>
      <c r="B46" s="291" t="s">
        <v>55</v>
      </c>
      <c r="C46" s="292"/>
      <c r="D46" s="148"/>
      <c r="E46" s="266"/>
      <c r="F46" s="267"/>
      <c r="G46" s="169"/>
      <c r="H46" s="169"/>
      <c r="I46" s="170"/>
      <c r="J46" s="148"/>
      <c r="K46" s="266"/>
      <c r="L46" s="267"/>
      <c r="M46" s="169"/>
      <c r="N46" s="169"/>
      <c r="O46" s="170"/>
      <c r="P46" s="168"/>
      <c r="Q46" s="148"/>
      <c r="R46" s="148"/>
      <c r="S46" s="148"/>
      <c r="T46" s="148"/>
      <c r="U46" s="148"/>
      <c r="V46" s="122"/>
      <c r="W46" s="122"/>
      <c r="X46" s="122"/>
      <c r="Y46" s="122"/>
      <c r="Z46" s="122"/>
      <c r="AA46" s="301" t="s">
        <v>49</v>
      </c>
      <c r="AB46" s="301"/>
      <c r="AC46" s="301"/>
      <c r="AD46" s="122"/>
      <c r="AE46" s="302">
        <f>AE42+AE44</f>
        <v>1523.3600000000001</v>
      </c>
      <c r="AF46" s="303"/>
      <c r="AG46" s="304"/>
      <c r="AH46" s="122"/>
    </row>
    <row r="47" spans="1:38" ht="3.75" customHeight="1" thickTop="1" thickBot="1">
      <c r="A47" s="122"/>
      <c r="B47" s="158"/>
      <c r="C47" s="159"/>
      <c r="D47" s="148"/>
      <c r="E47" s="266"/>
      <c r="F47" s="270"/>
      <c r="G47" s="270"/>
      <c r="H47" s="270"/>
      <c r="I47" s="271"/>
      <c r="J47" s="148"/>
      <c r="K47" s="272"/>
      <c r="L47" s="273"/>
      <c r="M47" s="273"/>
      <c r="N47" s="273"/>
      <c r="O47" s="274"/>
      <c r="P47" s="168"/>
      <c r="Q47" s="148"/>
      <c r="R47" s="148"/>
      <c r="S47" s="148"/>
      <c r="T47" s="148"/>
      <c r="U47" s="148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</row>
    <row r="48" spans="1:38" ht="16.5" thickTop="1" thickBot="1">
      <c r="A48" s="122"/>
      <c r="B48" s="279" t="s">
        <v>56</v>
      </c>
      <c r="C48" s="280"/>
      <c r="D48" s="148"/>
      <c r="E48" s="266">
        <v>10.539</v>
      </c>
      <c r="F48" s="267"/>
      <c r="G48" s="169"/>
      <c r="H48" s="169"/>
      <c r="I48" s="170">
        <f>E48-Y48</f>
        <v>10.308999999999999</v>
      </c>
      <c r="J48" s="148"/>
      <c r="K48" s="266">
        <f>E48+35%</f>
        <v>10.888999999999999</v>
      </c>
      <c r="L48" s="267"/>
      <c r="M48" s="169"/>
      <c r="N48" s="169"/>
      <c r="O48" s="170">
        <f>K48-Y48</f>
        <v>10.658999999999999</v>
      </c>
      <c r="P48" s="168"/>
      <c r="Q48" s="148"/>
      <c r="R48" s="148"/>
      <c r="S48" s="148"/>
      <c r="T48" s="148"/>
      <c r="U48" s="148"/>
      <c r="V48" s="122"/>
      <c r="W48" s="300" t="s">
        <v>47</v>
      </c>
      <c r="X48" s="261"/>
      <c r="Y48" s="142">
        <v>0.23</v>
      </c>
      <c r="Z48" s="122"/>
      <c r="AA48" s="301" t="s">
        <v>48</v>
      </c>
      <c r="AB48" s="301"/>
      <c r="AC48" s="301"/>
      <c r="AD48" s="122"/>
      <c r="AE48" s="302">
        <f>SUM((AE42+AE44)-(AE42+AE44)*Y48)</f>
        <v>1172.9872</v>
      </c>
      <c r="AF48" s="303"/>
      <c r="AG48" s="304"/>
      <c r="AH48" s="122"/>
    </row>
    <row r="49" spans="1:34" ht="3.75" customHeight="1" thickTop="1">
      <c r="A49" s="122"/>
      <c r="B49" s="158"/>
      <c r="C49" s="159"/>
      <c r="D49" s="148"/>
      <c r="E49" s="266"/>
      <c r="F49" s="270"/>
      <c r="G49" s="270"/>
      <c r="H49" s="270"/>
      <c r="I49" s="271"/>
      <c r="J49" s="148"/>
      <c r="K49" s="272"/>
      <c r="L49" s="273"/>
      <c r="M49" s="273"/>
      <c r="N49" s="273"/>
      <c r="O49" s="274"/>
      <c r="P49" s="168"/>
      <c r="Q49" s="148"/>
      <c r="R49" s="148"/>
      <c r="S49" s="148"/>
      <c r="T49" s="148"/>
      <c r="U49" s="148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</row>
    <row r="50" spans="1:34">
      <c r="A50" s="148"/>
      <c r="B50" s="281" t="s">
        <v>57</v>
      </c>
      <c r="C50" s="282"/>
      <c r="D50" s="148"/>
      <c r="E50" s="266"/>
      <c r="F50" s="267"/>
      <c r="G50" s="169"/>
      <c r="H50" s="169"/>
      <c r="I50" s="170"/>
      <c r="J50" s="148"/>
      <c r="K50" s="266"/>
      <c r="L50" s="267"/>
      <c r="M50" s="169"/>
      <c r="N50" s="169"/>
      <c r="O50" s="170"/>
      <c r="P50" s="16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</row>
    <row r="51" spans="1:34" ht="3.75" customHeight="1">
      <c r="A51" s="148"/>
      <c r="B51" s="166"/>
      <c r="C51" s="167"/>
      <c r="D51" s="148"/>
      <c r="E51" s="266"/>
      <c r="F51" s="270"/>
      <c r="G51" s="270"/>
      <c r="H51" s="270"/>
      <c r="I51" s="271"/>
      <c r="J51" s="148"/>
      <c r="K51" s="272"/>
      <c r="L51" s="273"/>
      <c r="M51" s="273"/>
      <c r="N51" s="273"/>
      <c r="O51" s="274"/>
      <c r="P51" s="168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8"/>
      <c r="AB51" s="148"/>
      <c r="AC51" s="148"/>
      <c r="AD51" s="148"/>
      <c r="AE51" s="148"/>
      <c r="AF51" s="148"/>
      <c r="AG51" s="148"/>
      <c r="AH51" s="148"/>
    </row>
    <row r="52" spans="1:34">
      <c r="A52" s="148"/>
      <c r="B52" s="283" t="s">
        <v>60</v>
      </c>
      <c r="C52" s="284"/>
      <c r="D52" s="148"/>
      <c r="E52" s="266">
        <v>9.94</v>
      </c>
      <c r="F52" s="267"/>
      <c r="G52" s="169"/>
      <c r="H52" s="169"/>
      <c r="I52" s="170">
        <f>E52-Y48</f>
        <v>9.7099999999999991</v>
      </c>
      <c r="J52" s="148"/>
      <c r="K52" s="266">
        <f>E52+27%</f>
        <v>10.209999999999999</v>
      </c>
      <c r="L52" s="267"/>
      <c r="M52" s="169"/>
      <c r="N52" s="169"/>
      <c r="O52" s="170">
        <f>K52-Y48</f>
        <v>9.9799999999999986</v>
      </c>
      <c r="P52" s="16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</row>
    <row r="53" spans="1:34" ht="3.75" customHeight="1">
      <c r="A53" s="148"/>
      <c r="B53" s="166"/>
      <c r="C53" s="167"/>
      <c r="D53" s="148"/>
      <c r="E53" s="266"/>
      <c r="F53" s="270"/>
      <c r="G53" s="270"/>
      <c r="H53" s="270"/>
      <c r="I53" s="271"/>
      <c r="J53" s="148"/>
      <c r="K53" s="272"/>
      <c r="L53" s="273"/>
      <c r="M53" s="273"/>
      <c r="N53" s="273"/>
      <c r="O53" s="274"/>
      <c r="P53" s="16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8"/>
      <c r="AF53" s="148"/>
      <c r="AG53" s="148"/>
      <c r="AH53" s="148"/>
    </row>
    <row r="54" spans="1:34">
      <c r="A54" s="148"/>
      <c r="B54" s="277"/>
      <c r="C54" s="278"/>
      <c r="D54" s="148"/>
      <c r="E54" s="266"/>
      <c r="F54" s="267"/>
      <c r="G54" s="169"/>
      <c r="H54" s="169"/>
      <c r="I54" s="170"/>
      <c r="J54" s="148"/>
      <c r="K54" s="266"/>
      <c r="L54" s="267"/>
      <c r="M54" s="169"/>
      <c r="N54" s="169"/>
      <c r="O54" s="170"/>
      <c r="P54" s="16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</row>
    <row r="55" spans="1:34" ht="3.75" customHeight="1">
      <c r="A55" s="148"/>
      <c r="B55" s="166"/>
      <c r="C55" s="167"/>
      <c r="D55" s="148"/>
      <c r="E55" s="266"/>
      <c r="F55" s="270"/>
      <c r="G55" s="270"/>
      <c r="H55" s="270"/>
      <c r="I55" s="271"/>
      <c r="J55" s="148"/>
      <c r="K55" s="272"/>
      <c r="L55" s="273"/>
      <c r="M55" s="273"/>
      <c r="N55" s="273"/>
      <c r="O55" s="274"/>
      <c r="P55" s="16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48"/>
      <c r="AE55" s="148"/>
      <c r="AF55" s="148"/>
      <c r="AG55" s="148"/>
      <c r="AH55" s="148"/>
    </row>
    <row r="56" spans="1:34">
      <c r="A56" s="148"/>
      <c r="B56" s="277"/>
      <c r="C56" s="278"/>
      <c r="D56" s="148"/>
      <c r="E56" s="266"/>
      <c r="F56" s="267"/>
      <c r="G56" s="169"/>
      <c r="H56" s="169"/>
      <c r="I56" s="170"/>
      <c r="J56" s="148"/>
      <c r="K56" s="266"/>
      <c r="L56" s="267"/>
      <c r="M56" s="169"/>
      <c r="N56" s="169"/>
      <c r="O56" s="170"/>
      <c r="P56" s="168"/>
      <c r="Q56" s="148"/>
      <c r="R56" s="148"/>
      <c r="S56" s="148"/>
      <c r="T56" s="148"/>
      <c r="U56" s="148"/>
      <c r="V56" s="148"/>
      <c r="W56" s="148"/>
      <c r="X56" s="148"/>
      <c r="Y56" s="148"/>
      <c r="Z56" s="148"/>
      <c r="AA56" s="148"/>
      <c r="AB56" s="148"/>
      <c r="AC56" s="148"/>
      <c r="AD56" s="148"/>
      <c r="AE56" s="148"/>
      <c r="AF56" s="148"/>
      <c r="AG56" s="148"/>
      <c r="AH56" s="148"/>
    </row>
    <row r="57" spans="1:34" ht="3.75" customHeight="1">
      <c r="A57" s="148"/>
      <c r="B57" s="166"/>
      <c r="C57" s="167"/>
      <c r="D57" s="148"/>
      <c r="E57" s="266"/>
      <c r="F57" s="270"/>
      <c r="G57" s="270"/>
      <c r="H57" s="270"/>
      <c r="I57" s="271"/>
      <c r="J57" s="148"/>
      <c r="K57" s="272"/>
      <c r="L57" s="273"/>
      <c r="M57" s="273"/>
      <c r="N57" s="273"/>
      <c r="O57" s="274"/>
      <c r="P57" s="168"/>
      <c r="Q57" s="148"/>
      <c r="R57" s="148"/>
      <c r="S57" s="148"/>
      <c r="T57" s="148"/>
      <c r="U57" s="148"/>
      <c r="V57" s="148"/>
      <c r="W57" s="148"/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</row>
    <row r="58" spans="1:34">
      <c r="A58" s="148"/>
      <c r="B58" s="277"/>
      <c r="C58" s="278"/>
      <c r="D58" s="148"/>
      <c r="E58" s="266"/>
      <c r="F58" s="267"/>
      <c r="G58" s="169"/>
      <c r="H58" s="169"/>
      <c r="I58" s="170"/>
      <c r="J58" s="148"/>
      <c r="K58" s="266"/>
      <c r="L58" s="267"/>
      <c r="M58" s="169"/>
      <c r="N58" s="169"/>
      <c r="O58" s="170"/>
      <c r="P58" s="16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</row>
    <row r="59" spans="1:34" ht="3.75" customHeight="1">
      <c r="A59" s="148"/>
      <c r="B59" s="166"/>
      <c r="C59" s="167"/>
      <c r="D59" s="148"/>
      <c r="E59" s="266"/>
      <c r="F59" s="270"/>
      <c r="G59" s="270"/>
      <c r="H59" s="270"/>
      <c r="I59" s="271"/>
      <c r="J59" s="148"/>
      <c r="K59" s="272"/>
      <c r="L59" s="273"/>
      <c r="M59" s="273"/>
      <c r="N59" s="273"/>
      <c r="O59" s="274"/>
      <c r="P59" s="16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8"/>
      <c r="AD59" s="148"/>
      <c r="AE59" s="148"/>
      <c r="AF59" s="148"/>
      <c r="AG59" s="148"/>
      <c r="AH59" s="148"/>
    </row>
    <row r="60" spans="1:34">
      <c r="A60" s="148"/>
      <c r="B60" s="277"/>
      <c r="C60" s="278"/>
      <c r="D60" s="148"/>
      <c r="E60" s="266"/>
      <c r="F60" s="267"/>
      <c r="G60" s="169"/>
      <c r="H60" s="169"/>
      <c r="I60" s="170"/>
      <c r="J60" s="148"/>
      <c r="K60" s="266"/>
      <c r="L60" s="267"/>
      <c r="M60" s="169"/>
      <c r="N60" s="169"/>
      <c r="O60" s="170"/>
      <c r="P60" s="16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</row>
    <row r="61" spans="1:34" ht="3.75" customHeight="1">
      <c r="A61" s="148"/>
      <c r="B61" s="166"/>
      <c r="C61" s="167"/>
      <c r="D61" s="148"/>
      <c r="E61" s="266"/>
      <c r="F61" s="270"/>
      <c r="G61" s="270"/>
      <c r="H61" s="270"/>
      <c r="I61" s="271"/>
      <c r="J61" s="148"/>
      <c r="K61" s="272"/>
      <c r="L61" s="273"/>
      <c r="M61" s="273"/>
      <c r="N61" s="273"/>
      <c r="O61" s="274"/>
      <c r="P61" s="168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</row>
    <row r="62" spans="1:34" ht="15.75" thickBot="1">
      <c r="A62" s="148"/>
      <c r="B62" s="275"/>
      <c r="C62" s="276"/>
      <c r="D62" s="148"/>
      <c r="E62" s="268"/>
      <c r="F62" s="269"/>
      <c r="G62" s="172"/>
      <c r="H62" s="172"/>
      <c r="I62" s="173"/>
      <c r="J62" s="148"/>
      <c r="K62" s="268"/>
      <c r="L62" s="269"/>
      <c r="M62" s="172"/>
      <c r="N62" s="172"/>
      <c r="O62" s="173"/>
      <c r="P62" s="16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</row>
    <row r="63" spans="1:34" ht="15.75" thickTop="1">
      <c r="A63" s="148"/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8"/>
      <c r="AB63" s="148"/>
      <c r="AC63" s="148"/>
      <c r="AD63" s="148"/>
      <c r="AE63" s="148"/>
      <c r="AF63" s="148"/>
      <c r="AG63" s="148"/>
      <c r="AH63" s="148"/>
    </row>
  </sheetData>
  <mergeCells count="107">
    <mergeCell ref="AE2:AG2"/>
    <mergeCell ref="AE5:AE34"/>
    <mergeCell ref="AF5:AF34"/>
    <mergeCell ref="AG5:AG34"/>
    <mergeCell ref="E2:I2"/>
    <mergeCell ref="K2:O2"/>
    <mergeCell ref="Q2:U2"/>
    <mergeCell ref="W2:Y2"/>
    <mergeCell ref="AA2:AC2"/>
    <mergeCell ref="AA5:AA10"/>
    <mergeCell ref="AB5:AB10"/>
    <mergeCell ref="AC5:AC10"/>
    <mergeCell ref="AA11:AA17"/>
    <mergeCell ref="AB11:AB17"/>
    <mergeCell ref="AC11:AC17"/>
    <mergeCell ref="AA18:AA24"/>
    <mergeCell ref="AE38:AG38"/>
    <mergeCell ref="W40:X40"/>
    <mergeCell ref="AA40:AC40"/>
    <mergeCell ref="AE40:AG40"/>
    <mergeCell ref="AA36:AC36"/>
    <mergeCell ref="AE36:AG36"/>
    <mergeCell ref="AA32:AA34"/>
    <mergeCell ref="AB32:AB34"/>
    <mergeCell ref="AC32:AC34"/>
    <mergeCell ref="AA42:AC42"/>
    <mergeCell ref="AE42:AG42"/>
    <mergeCell ref="AA44:AC44"/>
    <mergeCell ref="AE44:AG44"/>
    <mergeCell ref="W48:X48"/>
    <mergeCell ref="AA48:AC48"/>
    <mergeCell ref="AE48:AG48"/>
    <mergeCell ref="AA46:AC46"/>
    <mergeCell ref="AE46:AG46"/>
    <mergeCell ref="E36:I36"/>
    <mergeCell ref="K36:O36"/>
    <mergeCell ref="E37:I37"/>
    <mergeCell ref="E38:F38"/>
    <mergeCell ref="AB18:AB24"/>
    <mergeCell ref="AC18:AC24"/>
    <mergeCell ref="AA25:AA31"/>
    <mergeCell ref="AB25:AB31"/>
    <mergeCell ref="AC25:AC31"/>
    <mergeCell ref="W38:X38"/>
    <mergeCell ref="AA38:AC38"/>
    <mergeCell ref="B40:C40"/>
    <mergeCell ref="B42:C42"/>
    <mergeCell ref="B44:C44"/>
    <mergeCell ref="B46:C46"/>
    <mergeCell ref="K47:O47"/>
    <mergeCell ref="K45:O45"/>
    <mergeCell ref="K43:O43"/>
    <mergeCell ref="K41:O41"/>
    <mergeCell ref="K37:O37"/>
    <mergeCell ref="K39:O39"/>
    <mergeCell ref="E39:I39"/>
    <mergeCell ref="E41:I41"/>
    <mergeCell ref="E43:I43"/>
    <mergeCell ref="E45:I45"/>
    <mergeCell ref="E47:I47"/>
    <mergeCell ref="E40:F40"/>
    <mergeCell ref="E42:F42"/>
    <mergeCell ref="E44:F44"/>
    <mergeCell ref="E46:F46"/>
    <mergeCell ref="B62:C62"/>
    <mergeCell ref="K62:L62"/>
    <mergeCell ref="E59:I59"/>
    <mergeCell ref="K59:O59"/>
    <mergeCell ref="B60:C60"/>
    <mergeCell ref="E57:I57"/>
    <mergeCell ref="K57:O57"/>
    <mergeCell ref="B58:C58"/>
    <mergeCell ref="B48:C48"/>
    <mergeCell ref="B50:C50"/>
    <mergeCell ref="B52:C52"/>
    <mergeCell ref="B54:C54"/>
    <mergeCell ref="B56:C56"/>
    <mergeCell ref="E49:I49"/>
    <mergeCell ref="E51:I51"/>
    <mergeCell ref="E53:I53"/>
    <mergeCell ref="E55:I55"/>
    <mergeCell ref="K55:O55"/>
    <mergeCell ref="K53:O53"/>
    <mergeCell ref="K51:O51"/>
    <mergeCell ref="K49:O49"/>
    <mergeCell ref="E50:F50"/>
    <mergeCell ref="E52:F52"/>
    <mergeCell ref="E54:F54"/>
    <mergeCell ref="E56:F56"/>
    <mergeCell ref="E58:F58"/>
    <mergeCell ref="E60:F60"/>
    <mergeCell ref="E62:F62"/>
    <mergeCell ref="K38:L38"/>
    <mergeCell ref="K40:L40"/>
    <mergeCell ref="K42:L42"/>
    <mergeCell ref="K44:L44"/>
    <mergeCell ref="K46:L46"/>
    <mergeCell ref="K48:L48"/>
    <mergeCell ref="K50:L50"/>
    <mergeCell ref="K52:L52"/>
    <mergeCell ref="K54:L54"/>
    <mergeCell ref="K56:L56"/>
    <mergeCell ref="K58:L58"/>
    <mergeCell ref="K60:L60"/>
    <mergeCell ref="E61:I61"/>
    <mergeCell ref="K61:O61"/>
    <mergeCell ref="E48:F4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H51"/>
  <sheetViews>
    <sheetView tabSelected="1" topLeftCell="AE1" workbookViewId="0">
      <selection activeCell="BA19" sqref="BA19"/>
    </sheetView>
  </sheetViews>
  <sheetFormatPr baseColWidth="10" defaultRowHeight="15"/>
  <cols>
    <col min="1" max="1" width="1.7109375" customWidth="1"/>
    <col min="4" max="4" width="1.7109375" customWidth="1"/>
    <col min="11" max="11" width="1.7109375" customWidth="1"/>
    <col min="18" max="18" width="1.7109375" customWidth="1"/>
    <col min="25" max="25" width="1.7109375" customWidth="1"/>
    <col min="29" max="29" width="1.7109375" customWidth="1"/>
    <col min="33" max="33" width="1.7109375" customWidth="1"/>
    <col min="37" max="38" width="1.7109375" customWidth="1"/>
    <col min="41" max="41" width="1.7109375" customWidth="1"/>
    <col min="42" max="45" width="7.7109375" customWidth="1"/>
    <col min="46" max="46" width="1.7109375" customWidth="1"/>
    <col min="47" max="50" width="7.7109375" customWidth="1"/>
    <col min="51" max="51" width="1.7109375" customWidth="1"/>
    <col min="52" max="54" width="7.7109375" customWidth="1"/>
    <col min="55" max="55" width="1.7109375" customWidth="1"/>
    <col min="56" max="59" width="7.7109375" customWidth="1"/>
    <col min="60" max="60" width="1.7109375" customWidth="1"/>
  </cols>
  <sheetData>
    <row r="1" spans="1:60" ht="15.75" thickBot="1">
      <c r="A1" s="177"/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7"/>
      <c r="BA1" s="177"/>
      <c r="BB1" s="177"/>
      <c r="BC1" s="177"/>
      <c r="BD1" s="177"/>
      <c r="BE1" s="177"/>
      <c r="BF1" s="177"/>
      <c r="BG1" s="177"/>
      <c r="BH1" s="177"/>
    </row>
    <row r="2" spans="1:60" ht="16.5" thickTop="1" thickBo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5"/>
      <c r="AN2" s="175"/>
      <c r="AO2" s="175"/>
      <c r="AP2" s="325" t="s">
        <v>41</v>
      </c>
      <c r="AQ2" s="326"/>
      <c r="AR2" s="326"/>
      <c r="AS2" s="327"/>
      <c r="AT2" s="175"/>
      <c r="AU2" s="325" t="s">
        <v>43</v>
      </c>
      <c r="AV2" s="326"/>
      <c r="AW2" s="326"/>
      <c r="AX2" s="327"/>
      <c r="AY2" s="177"/>
      <c r="AZ2" s="322" t="s">
        <v>81</v>
      </c>
      <c r="BA2" s="323"/>
      <c r="BB2" s="324"/>
      <c r="BC2" s="177"/>
      <c r="BD2" s="325" t="s">
        <v>85</v>
      </c>
      <c r="BE2" s="326"/>
      <c r="BF2" s="326"/>
      <c r="BG2" s="327"/>
      <c r="BH2" s="177"/>
    </row>
    <row r="3" spans="1:60" ht="16.5" thickTop="1" thickBot="1">
      <c r="A3" s="177"/>
      <c r="B3" s="177"/>
      <c r="C3" s="177"/>
      <c r="D3" s="177"/>
      <c r="E3" s="301" t="s">
        <v>10</v>
      </c>
      <c r="F3" s="301"/>
      <c r="G3" s="301"/>
      <c r="H3" s="301"/>
      <c r="I3" s="301"/>
      <c r="J3" s="301"/>
      <c r="K3" s="177"/>
      <c r="L3" s="308" t="s">
        <v>11</v>
      </c>
      <c r="M3" s="308"/>
      <c r="N3" s="308"/>
      <c r="O3" s="308"/>
      <c r="P3" s="308"/>
      <c r="Q3" s="308"/>
      <c r="R3" s="177"/>
      <c r="S3" s="308" t="s">
        <v>12</v>
      </c>
      <c r="T3" s="308"/>
      <c r="U3" s="308"/>
      <c r="V3" s="308"/>
      <c r="W3" s="308"/>
      <c r="X3" s="308"/>
      <c r="Y3" s="177"/>
      <c r="Z3" s="308" t="s">
        <v>0</v>
      </c>
      <c r="AA3" s="308"/>
      <c r="AB3" s="308"/>
      <c r="AC3" s="177"/>
      <c r="AD3" s="308" t="s">
        <v>1</v>
      </c>
      <c r="AE3" s="308"/>
      <c r="AF3" s="308"/>
      <c r="AG3" s="177"/>
      <c r="AH3" s="308" t="s">
        <v>2</v>
      </c>
      <c r="AI3" s="308"/>
      <c r="AJ3" s="308"/>
      <c r="AK3" s="177"/>
      <c r="AL3" s="177"/>
      <c r="AM3" s="189"/>
      <c r="AN3" s="189"/>
      <c r="AO3" s="189"/>
      <c r="AP3" s="317"/>
      <c r="AQ3" s="317"/>
      <c r="AR3" s="317"/>
      <c r="AS3" s="317"/>
      <c r="AT3" s="189"/>
      <c r="AU3" s="349"/>
      <c r="AV3" s="349"/>
      <c r="AW3" s="349"/>
      <c r="AX3" s="349"/>
      <c r="AY3" s="177"/>
      <c r="AZ3" s="188"/>
      <c r="BA3" s="188"/>
      <c r="BB3" s="188"/>
      <c r="BC3" s="177"/>
      <c r="BD3" s="317"/>
      <c r="BE3" s="317"/>
      <c r="BF3" s="317"/>
      <c r="BG3" s="317"/>
      <c r="BH3" s="177"/>
    </row>
    <row r="4" spans="1:60" ht="16.5" thickTop="1" thickBot="1">
      <c r="A4" s="177"/>
      <c r="B4" s="177"/>
      <c r="C4" s="177"/>
      <c r="D4" s="177"/>
      <c r="E4" s="128" t="s">
        <v>51</v>
      </c>
      <c r="F4" s="128" t="s">
        <v>50</v>
      </c>
      <c r="G4" s="128" t="s">
        <v>37</v>
      </c>
      <c r="H4" s="128" t="s">
        <v>38</v>
      </c>
      <c r="I4" s="128" t="s">
        <v>39</v>
      </c>
      <c r="J4" s="128" t="s">
        <v>63</v>
      </c>
      <c r="K4" s="177"/>
      <c r="L4" s="128" t="s">
        <v>51</v>
      </c>
      <c r="M4" s="128" t="s">
        <v>50</v>
      </c>
      <c r="N4" s="128" t="s">
        <v>37</v>
      </c>
      <c r="O4" s="128" t="s">
        <v>38</v>
      </c>
      <c r="P4" s="128" t="s">
        <v>39</v>
      </c>
      <c r="Q4" s="128" t="s">
        <v>63</v>
      </c>
      <c r="R4" s="177"/>
      <c r="S4" s="128" t="s">
        <v>51</v>
      </c>
      <c r="T4" s="128" t="s">
        <v>50</v>
      </c>
      <c r="U4" s="128" t="s">
        <v>37</v>
      </c>
      <c r="V4" s="128" t="s">
        <v>38</v>
      </c>
      <c r="W4" s="128" t="s">
        <v>39</v>
      </c>
      <c r="X4" s="128" t="s">
        <v>63</v>
      </c>
      <c r="Y4" s="177"/>
      <c r="Z4" s="128" t="s">
        <v>37</v>
      </c>
      <c r="AA4" s="128" t="s">
        <v>38</v>
      </c>
      <c r="AB4" s="128" t="s">
        <v>39</v>
      </c>
      <c r="AC4" s="177"/>
      <c r="AD4" s="128" t="s">
        <v>37</v>
      </c>
      <c r="AE4" s="128" t="s">
        <v>38</v>
      </c>
      <c r="AF4" s="128" t="s">
        <v>39</v>
      </c>
      <c r="AG4" s="177"/>
      <c r="AH4" s="128" t="s">
        <v>37</v>
      </c>
      <c r="AI4" s="128" t="s">
        <v>38</v>
      </c>
      <c r="AJ4" s="128" t="s">
        <v>39</v>
      </c>
      <c r="AK4" s="177"/>
      <c r="AL4" s="177"/>
      <c r="AM4" s="175"/>
      <c r="AN4" s="175"/>
      <c r="AO4" s="175"/>
      <c r="AP4" s="328" t="s">
        <v>61</v>
      </c>
      <c r="AQ4" s="329"/>
      <c r="AR4" s="329" t="s">
        <v>62</v>
      </c>
      <c r="AS4" s="330"/>
      <c r="AT4" s="175"/>
      <c r="AU4" s="328" t="s">
        <v>61</v>
      </c>
      <c r="AV4" s="329"/>
      <c r="AW4" s="329" t="s">
        <v>62</v>
      </c>
      <c r="AX4" s="330"/>
      <c r="AY4" s="177"/>
      <c r="AZ4" s="200" t="s">
        <v>82</v>
      </c>
      <c r="BA4" s="202" t="s">
        <v>83</v>
      </c>
      <c r="BB4" s="201" t="s">
        <v>84</v>
      </c>
      <c r="BC4" s="177"/>
      <c r="BD4" s="328" t="s">
        <v>51</v>
      </c>
      <c r="BE4" s="329"/>
      <c r="BF4" s="329" t="s">
        <v>50</v>
      </c>
      <c r="BG4" s="330"/>
      <c r="BH4" s="177"/>
    </row>
    <row r="5" spans="1:60" ht="16.5" thickTop="1" thickBot="1">
      <c r="A5" s="177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5"/>
      <c r="AN5" s="175"/>
      <c r="AO5" s="175"/>
      <c r="AP5" s="317"/>
      <c r="AQ5" s="317"/>
      <c r="AR5" s="317"/>
      <c r="AS5" s="317"/>
      <c r="AT5" s="175"/>
      <c r="AU5" s="317"/>
      <c r="AV5" s="317"/>
      <c r="AW5" s="317"/>
      <c r="AX5" s="317"/>
      <c r="AY5" s="177"/>
      <c r="AZ5" s="189"/>
      <c r="BA5" s="189"/>
      <c r="BB5" s="189"/>
      <c r="BC5" s="177"/>
      <c r="BD5" s="317"/>
      <c r="BE5" s="317"/>
      <c r="BF5" s="317"/>
      <c r="BG5" s="317"/>
      <c r="BH5" s="177"/>
    </row>
    <row r="6" spans="1:60" ht="16.5" thickTop="1" thickBot="1">
      <c r="A6" s="177"/>
      <c r="B6" s="22" t="s">
        <v>3</v>
      </c>
      <c r="C6" s="23">
        <v>42705</v>
      </c>
      <c r="D6" s="177"/>
      <c r="E6" s="196">
        <v>0.875</v>
      </c>
      <c r="F6" s="197">
        <v>0</v>
      </c>
      <c r="G6" s="197">
        <f>I6-H6</f>
        <v>4.166666666666663E-2</v>
      </c>
      <c r="H6" s="197">
        <f>IF(AND(E6&lt;Début_Nuit,E6&gt;=Fin_Nuit),IF(F6&gt;E6,IF(F6&lt;=Début_Nuit,0,MOD(F6-Début_Nuit,1)),IF(F6&gt;=Fin_Nuit,MOD(Fin_Nuit-Début_Nuit,1),MOD(F6-Début_Nuit,1))),IF(E6&gt;=Début_Nuit,IF(OR(F6&gt;E6,F6&lt;=Fin_Nuit),MOD(F6-E6,1),IF(F6&lt;=Début_Nuit,MOD(Fin_Nuit-E6,1),MOD(Fin_Nuit-E6,1)+MOD(F6-Début_Nuit,1))),IF(OR(F6&lt;E6,F6&gt;Début_Nuit),MOD(Fin_Nuit-E6,1)+MOD(F6-Début_Nuit,1),IF(F6&lt;Fin_Nuit,MOD(F6-E6,1),MOD(Fin_Nuit-E6,1)))))</f>
        <v>8.333333333333337E-2</v>
      </c>
      <c r="I6" s="197">
        <f>MOD(F6-E6,1)</f>
        <v>0.125</v>
      </c>
      <c r="J6" s="26"/>
      <c r="K6" s="177"/>
      <c r="L6" s="181"/>
      <c r="M6" s="25"/>
      <c r="N6" s="25">
        <f t="shared" ref="N6:N35" si="0">P6-O6</f>
        <v>0</v>
      </c>
      <c r="O6" s="25">
        <f t="shared" ref="O6:O35" si="1">IF(AND(L6&lt;Début_Nuit,L6&gt;=Fin_Nuit),IF(M6&gt;L6,IF(M6&lt;=Début_Nuit,0,MOD(M6-Début_Nuit,1)),IF(M6&gt;=Fin_Nuit,MOD(Fin_Nuit-Début_Nuit,1),MOD(M6-Début_Nuit,1))),IF(L6&gt;=Début_Nuit,IF(OR(M6&gt;L6,M6&lt;=Fin_Nuit),MOD(M6-L6,1),IF(M6&lt;=Début_Nuit,MOD(Fin_Nuit-L6,1),MOD(Fin_Nuit-L6,1)+MOD(M6-Début_Nuit,1))),IF(OR(M6&lt;L6,M6&gt;Début_Nuit),MOD(Fin_Nuit-L6,1)+MOD(M6-Début_Nuit,1),IF(M6&lt;Fin_Nuit,MOD(M6-L6,1),MOD(Fin_Nuit-L6,1)))))</f>
        <v>0</v>
      </c>
      <c r="P6" s="25">
        <f t="shared" ref="P6:P36" si="2">MOD(M6-L6,1)</f>
        <v>0</v>
      </c>
      <c r="Q6" s="26"/>
      <c r="R6" s="177"/>
      <c r="S6" s="181"/>
      <c r="T6" s="25"/>
      <c r="U6" s="25">
        <f t="shared" ref="U6:U35" si="3">W6-V6</f>
        <v>0</v>
      </c>
      <c r="V6" s="25">
        <f t="shared" ref="V6:V35" si="4">IF(AND(S6&lt;Début_Nuit,S6&gt;=Fin_Nuit),IF(T6&gt;S6,IF(T6&lt;=Début_Nuit,0,MOD(T6-Début_Nuit,1)),IF(T6&gt;=Fin_Nuit,MOD(Fin_Nuit-Début_Nuit,1),MOD(T6-Début_Nuit,1))),IF(S6&gt;=Début_Nuit,IF(OR(T6&gt;S6,T6&lt;=Fin_Nuit),MOD(T6-S6,1),IF(T6&lt;=Début_Nuit,MOD(Fin_Nuit-S6,1),MOD(Fin_Nuit-S6,1)+MOD(T6-Début_Nuit,1))),IF(OR(T6&lt;S6,T6&gt;Début_Nuit),MOD(Fin_Nuit-S6,1)+MOD(T6-Début_Nuit,1),IF(T6&lt;Fin_Nuit,MOD(T6-S6,1),MOD(Fin_Nuit-S6,1)))))</f>
        <v>0</v>
      </c>
      <c r="W6" s="25">
        <f t="shared" ref="W6:W36" si="5">MOD(T6-S6,1)</f>
        <v>0</v>
      </c>
      <c r="X6" s="26"/>
      <c r="Y6" s="177"/>
      <c r="Z6" s="143">
        <f t="shared" ref="Z6:AB35" si="6">MOD(G6+N6+U6,1)</f>
        <v>4.166666666666663E-2</v>
      </c>
      <c r="AA6" s="143">
        <f t="shared" si="6"/>
        <v>8.333333333333337E-2</v>
      </c>
      <c r="AB6" s="143">
        <f t="shared" si="6"/>
        <v>0.125</v>
      </c>
      <c r="AC6" s="177"/>
      <c r="AD6" s="299">
        <f>SUM(Z6:Z9)</f>
        <v>0.16666666666666663</v>
      </c>
      <c r="AE6" s="299">
        <f>SUM(AA6:AA9)</f>
        <v>0.61111111111111116</v>
      </c>
      <c r="AF6" s="338">
        <f>AD6+AE6</f>
        <v>0.77777777777777779</v>
      </c>
      <c r="AG6" s="177"/>
      <c r="AH6" s="309">
        <f>SUM(AD6:AD35)</f>
        <v>1.2916666666666661</v>
      </c>
      <c r="AI6" s="309">
        <f>SUM(AE6:AE35)</f>
        <v>6.4166666666666661</v>
      </c>
      <c r="AJ6" s="309">
        <f>SUM(AF6:AF35)</f>
        <v>7.9305555555555554</v>
      </c>
      <c r="AK6" s="177"/>
      <c r="AL6" s="177"/>
      <c r="AM6" s="347" t="s">
        <v>70</v>
      </c>
      <c r="AN6" s="348"/>
      <c r="AO6" s="175"/>
      <c r="AP6" s="318">
        <v>9.67</v>
      </c>
      <c r="AQ6" s="319"/>
      <c r="AR6" s="320">
        <f>AP6-E$49*AP6</f>
        <v>7.4459</v>
      </c>
      <c r="AS6" s="321"/>
      <c r="AT6" s="175"/>
      <c r="AU6" s="318">
        <v>10.050000000000001</v>
      </c>
      <c r="AV6" s="319"/>
      <c r="AW6" s="350">
        <f>AU6-E$49*AU6</f>
        <v>7.7385000000000002</v>
      </c>
      <c r="AX6" s="351"/>
      <c r="AY6" s="177"/>
      <c r="AZ6" s="190">
        <v>0.24</v>
      </c>
      <c r="BA6" s="191"/>
      <c r="BB6" s="192">
        <v>11</v>
      </c>
      <c r="BC6" s="177"/>
      <c r="BD6" s="318" t="s">
        <v>86</v>
      </c>
      <c r="BE6" s="319"/>
      <c r="BF6" s="320" t="s">
        <v>87</v>
      </c>
      <c r="BG6" s="321"/>
      <c r="BH6" s="177"/>
    </row>
    <row r="7" spans="1:60" ht="16.5" thickTop="1" thickBot="1">
      <c r="A7" s="177"/>
      <c r="B7" s="27" t="s">
        <v>4</v>
      </c>
      <c r="C7" s="28">
        <v>42706</v>
      </c>
      <c r="D7" s="177"/>
      <c r="E7" s="194">
        <v>0</v>
      </c>
      <c r="F7" s="195">
        <v>0.22222222222222221</v>
      </c>
      <c r="G7" s="195">
        <f t="shared" ref="G7:G35" si="7">I7-H7</f>
        <v>0</v>
      </c>
      <c r="H7" s="195">
        <f t="shared" ref="H7:H35" si="8">IF(AND(E7&lt;Début_Nuit,E7&gt;=Fin_Nuit),IF(F7&gt;E7,IF(F7&lt;=Début_Nuit,0,MOD(F7-Début_Nuit,1)),IF(F7&gt;=Fin_Nuit,MOD(Fin_Nuit-Début_Nuit,1),MOD(F7-Début_Nuit,1))),IF(E7&gt;=Début_Nuit,IF(OR(F7&gt;E7,F7&lt;=Fin_Nuit),MOD(F7-E7,1),IF(F7&lt;=Début_Nuit,MOD(Fin_Nuit-E7,1),MOD(Fin_Nuit-E7,1)+MOD(F7-Début_Nuit,1))),IF(OR(F7&lt;E7,F7&gt;Début_Nuit),MOD(Fin_Nuit-E7,1)+MOD(F7-Début_Nuit,1),IF(F7&lt;Fin_Nuit,MOD(F7-E7,1),MOD(Fin_Nuit-E7,1)))))</f>
        <v>0.22222222222222221</v>
      </c>
      <c r="I7" s="195">
        <f t="shared" ref="I7:I36" si="9">MOD(F7-E7,1)</f>
        <v>0.22222222222222221</v>
      </c>
      <c r="J7" s="31"/>
      <c r="K7" s="177"/>
      <c r="L7" s="149">
        <v>0.75</v>
      </c>
      <c r="M7" s="150">
        <v>0.83333333333333337</v>
      </c>
      <c r="N7" s="150">
        <f t="shared" si="0"/>
        <v>8.333333333333337E-2</v>
      </c>
      <c r="O7" s="150">
        <f t="shared" si="1"/>
        <v>0</v>
      </c>
      <c r="P7" s="150">
        <f t="shared" si="2"/>
        <v>8.333333333333337E-2</v>
      </c>
      <c r="Q7" s="31"/>
      <c r="R7" s="177"/>
      <c r="S7" s="194">
        <v>0.875</v>
      </c>
      <c r="T7" s="195">
        <v>0</v>
      </c>
      <c r="U7" s="195">
        <f t="shared" si="3"/>
        <v>4.166666666666663E-2</v>
      </c>
      <c r="V7" s="195">
        <f t="shared" si="4"/>
        <v>8.333333333333337E-2</v>
      </c>
      <c r="W7" s="195">
        <f t="shared" si="5"/>
        <v>0.125</v>
      </c>
      <c r="X7" s="31"/>
      <c r="Y7" s="177"/>
      <c r="Z7" s="144">
        <f t="shared" si="6"/>
        <v>0.125</v>
      </c>
      <c r="AA7" s="144">
        <f t="shared" si="6"/>
        <v>0.30555555555555558</v>
      </c>
      <c r="AB7" s="144">
        <f t="shared" si="6"/>
        <v>0.43055555555555558</v>
      </c>
      <c r="AC7" s="177"/>
      <c r="AD7" s="299"/>
      <c r="AE7" s="299"/>
      <c r="AF7" s="338"/>
      <c r="AG7" s="177"/>
      <c r="AH7" s="310"/>
      <c r="AI7" s="310"/>
      <c r="AJ7" s="310"/>
      <c r="AK7" s="177"/>
      <c r="AL7" s="177"/>
      <c r="AM7" s="287" t="s">
        <v>71</v>
      </c>
      <c r="AN7" s="288"/>
      <c r="AO7" s="175"/>
      <c r="AP7" s="266">
        <v>9.6999999999999993</v>
      </c>
      <c r="AQ7" s="267"/>
      <c r="AR7" s="320">
        <f t="shared" ref="AR7:AR15" si="10">AP7-E$49*AP7</f>
        <v>7.4689999999999994</v>
      </c>
      <c r="AS7" s="321"/>
      <c r="AT7" s="175"/>
      <c r="AU7" s="272">
        <v>11.02</v>
      </c>
      <c r="AV7" s="273"/>
      <c r="AW7" s="350">
        <f t="shared" ref="AW7:AW16" si="11">AU7-E$49*AU7</f>
        <v>8.4853999999999985</v>
      </c>
      <c r="AX7" s="351"/>
      <c r="AY7" s="177"/>
      <c r="AZ7" s="182">
        <v>0.25</v>
      </c>
      <c r="BA7" s="183"/>
      <c r="BB7" s="184">
        <v>10</v>
      </c>
      <c r="BC7" s="177"/>
      <c r="BD7" s="266" t="s">
        <v>88</v>
      </c>
      <c r="BE7" s="267"/>
      <c r="BF7" s="312" t="s">
        <v>89</v>
      </c>
      <c r="BG7" s="271"/>
      <c r="BH7" s="177"/>
    </row>
    <row r="8" spans="1:60" ht="16.5" thickTop="1" thickBot="1">
      <c r="A8" s="177"/>
      <c r="B8" s="27" t="s">
        <v>8</v>
      </c>
      <c r="C8" s="28">
        <v>42707</v>
      </c>
      <c r="D8" s="177"/>
      <c r="E8" s="194">
        <v>0</v>
      </c>
      <c r="F8" s="195">
        <v>0.22222222222222221</v>
      </c>
      <c r="G8" s="195">
        <f t="shared" si="7"/>
        <v>0</v>
      </c>
      <c r="H8" s="195">
        <f t="shared" si="8"/>
        <v>0.22222222222222221</v>
      </c>
      <c r="I8" s="195">
        <f t="shared" si="9"/>
        <v>0.22222222222222221</v>
      </c>
      <c r="J8" s="31"/>
      <c r="K8" s="177"/>
      <c r="L8" s="176"/>
      <c r="M8" s="30"/>
      <c r="N8" s="30">
        <f t="shared" si="0"/>
        <v>0</v>
      </c>
      <c r="O8" s="30">
        <f t="shared" si="1"/>
        <v>0</v>
      </c>
      <c r="P8" s="30">
        <f t="shared" si="2"/>
        <v>0</v>
      </c>
      <c r="Q8" s="31"/>
      <c r="R8" s="177"/>
      <c r="S8" s="176"/>
      <c r="T8" s="30"/>
      <c r="U8" s="30">
        <f t="shared" si="3"/>
        <v>0</v>
      </c>
      <c r="V8" s="30">
        <f t="shared" si="4"/>
        <v>0</v>
      </c>
      <c r="W8" s="30">
        <f t="shared" si="5"/>
        <v>0</v>
      </c>
      <c r="X8" s="31"/>
      <c r="Y8" s="177"/>
      <c r="Z8" s="144">
        <f t="shared" si="6"/>
        <v>0</v>
      </c>
      <c r="AA8" s="144">
        <f t="shared" si="6"/>
        <v>0.22222222222222221</v>
      </c>
      <c r="AB8" s="144">
        <f t="shared" si="6"/>
        <v>0.22222222222222221</v>
      </c>
      <c r="AC8" s="177"/>
      <c r="AD8" s="299"/>
      <c r="AE8" s="299"/>
      <c r="AF8" s="338"/>
      <c r="AG8" s="177"/>
      <c r="AH8" s="310"/>
      <c r="AI8" s="310"/>
      <c r="AJ8" s="310"/>
      <c r="AK8" s="177"/>
      <c r="AL8" s="177"/>
      <c r="AM8" s="289" t="s">
        <v>72</v>
      </c>
      <c r="AN8" s="290"/>
      <c r="AO8" s="175"/>
      <c r="AP8" s="272">
        <v>9.99</v>
      </c>
      <c r="AQ8" s="273"/>
      <c r="AR8" s="320">
        <f t="shared" si="10"/>
        <v>7.6922999999999995</v>
      </c>
      <c r="AS8" s="321"/>
      <c r="AT8" s="175"/>
      <c r="AU8" s="272"/>
      <c r="AV8" s="273"/>
      <c r="AW8" s="350">
        <f t="shared" si="11"/>
        <v>0</v>
      </c>
      <c r="AX8" s="351"/>
      <c r="AY8" s="177"/>
      <c r="AZ8" s="182">
        <v>0.4</v>
      </c>
      <c r="BA8" s="183"/>
      <c r="BB8" s="184">
        <v>9</v>
      </c>
      <c r="BC8" s="177"/>
      <c r="BD8" s="272" t="s">
        <v>90</v>
      </c>
      <c r="BE8" s="273"/>
      <c r="BF8" s="312" t="s">
        <v>91</v>
      </c>
      <c r="BG8" s="271"/>
      <c r="BH8" s="177"/>
    </row>
    <row r="9" spans="1:60" ht="16.5" thickTop="1" thickBot="1">
      <c r="A9" s="177"/>
      <c r="B9" s="36" t="s">
        <v>9</v>
      </c>
      <c r="C9" s="37">
        <v>42708</v>
      </c>
      <c r="D9" s="177"/>
      <c r="E9" s="178"/>
      <c r="F9" s="52"/>
      <c r="G9" s="52">
        <f t="shared" si="7"/>
        <v>0</v>
      </c>
      <c r="H9" s="52">
        <f t="shared" si="8"/>
        <v>0</v>
      </c>
      <c r="I9" s="52">
        <f t="shared" si="9"/>
        <v>0</v>
      </c>
      <c r="J9" s="38"/>
      <c r="K9" s="177"/>
      <c r="L9" s="178"/>
      <c r="M9" s="52"/>
      <c r="N9" s="52">
        <f t="shared" si="0"/>
        <v>0</v>
      </c>
      <c r="O9" s="52">
        <f t="shared" si="1"/>
        <v>0</v>
      </c>
      <c r="P9" s="52">
        <f t="shared" si="2"/>
        <v>0</v>
      </c>
      <c r="Q9" s="38"/>
      <c r="R9" s="177"/>
      <c r="S9" s="178"/>
      <c r="T9" s="52"/>
      <c r="U9" s="52">
        <f t="shared" si="3"/>
        <v>0</v>
      </c>
      <c r="V9" s="52">
        <f t="shared" si="4"/>
        <v>0</v>
      </c>
      <c r="W9" s="52">
        <f t="shared" si="5"/>
        <v>0</v>
      </c>
      <c r="X9" s="38"/>
      <c r="Y9" s="177"/>
      <c r="Z9" s="145">
        <f t="shared" si="6"/>
        <v>0</v>
      </c>
      <c r="AA9" s="145">
        <f t="shared" si="6"/>
        <v>0</v>
      </c>
      <c r="AB9" s="145">
        <f t="shared" si="6"/>
        <v>0</v>
      </c>
      <c r="AC9" s="177"/>
      <c r="AD9" s="299"/>
      <c r="AE9" s="299"/>
      <c r="AF9" s="338"/>
      <c r="AG9" s="177"/>
      <c r="AH9" s="310"/>
      <c r="AI9" s="310"/>
      <c r="AJ9" s="310"/>
      <c r="AK9" s="177"/>
      <c r="AL9" s="177"/>
      <c r="AM9" s="291" t="s">
        <v>73</v>
      </c>
      <c r="AN9" s="292"/>
      <c r="AO9" s="175"/>
      <c r="AP9" s="266">
        <v>9.75</v>
      </c>
      <c r="AQ9" s="267"/>
      <c r="AR9" s="320">
        <f t="shared" si="10"/>
        <v>7.5075000000000003</v>
      </c>
      <c r="AS9" s="321"/>
      <c r="AT9" s="175"/>
      <c r="AU9" s="272">
        <v>25</v>
      </c>
      <c r="AV9" s="273"/>
      <c r="AW9" s="350">
        <f t="shared" si="11"/>
        <v>19.25</v>
      </c>
      <c r="AX9" s="351"/>
      <c r="AY9" s="177"/>
      <c r="AZ9" s="182">
        <v>0.22</v>
      </c>
      <c r="BA9" s="183"/>
      <c r="BB9" s="184">
        <v>8</v>
      </c>
      <c r="BC9" s="177"/>
      <c r="BD9" s="266" t="s">
        <v>92</v>
      </c>
      <c r="BE9" s="267"/>
      <c r="BF9" s="312" t="s">
        <v>93</v>
      </c>
      <c r="BG9" s="271"/>
      <c r="BH9" s="177"/>
    </row>
    <row r="10" spans="1:60" ht="16.5" thickTop="1" thickBot="1">
      <c r="A10" s="177"/>
      <c r="B10" s="107" t="s">
        <v>5</v>
      </c>
      <c r="C10" s="108">
        <v>42709</v>
      </c>
      <c r="D10" s="177"/>
      <c r="E10" s="196">
        <v>0.875</v>
      </c>
      <c r="F10" s="197">
        <v>0</v>
      </c>
      <c r="G10" s="197">
        <f t="shared" si="7"/>
        <v>4.166666666666663E-2</v>
      </c>
      <c r="H10" s="197">
        <f t="shared" si="8"/>
        <v>8.333333333333337E-2</v>
      </c>
      <c r="I10" s="197">
        <f t="shared" si="9"/>
        <v>0.125</v>
      </c>
      <c r="J10" s="26"/>
      <c r="K10" s="177"/>
      <c r="L10" s="181"/>
      <c r="M10" s="25"/>
      <c r="N10" s="25">
        <f t="shared" si="0"/>
        <v>0</v>
      </c>
      <c r="O10" s="25">
        <f t="shared" si="1"/>
        <v>0</v>
      </c>
      <c r="P10" s="25">
        <f t="shared" si="2"/>
        <v>0</v>
      </c>
      <c r="Q10" s="26"/>
      <c r="R10" s="177"/>
      <c r="S10" s="181"/>
      <c r="T10" s="25"/>
      <c r="U10" s="25">
        <f t="shared" si="3"/>
        <v>0</v>
      </c>
      <c r="V10" s="25">
        <f t="shared" si="4"/>
        <v>0</v>
      </c>
      <c r="W10" s="25">
        <f t="shared" si="5"/>
        <v>0</v>
      </c>
      <c r="X10" s="26"/>
      <c r="Y10" s="177"/>
      <c r="Z10" s="143">
        <f t="shared" si="6"/>
        <v>4.166666666666663E-2</v>
      </c>
      <c r="AA10" s="143">
        <f t="shared" si="6"/>
        <v>8.333333333333337E-2</v>
      </c>
      <c r="AB10" s="143">
        <f t="shared" si="6"/>
        <v>0.125</v>
      </c>
      <c r="AC10" s="177"/>
      <c r="AD10" s="299">
        <f>SUM(Z10:Z16)</f>
        <v>0.29166666666666652</v>
      </c>
      <c r="AE10" s="299">
        <f>SUM(AA10:AA16)</f>
        <v>1.5277777777777777</v>
      </c>
      <c r="AF10" s="338">
        <f>SUM(AB10:AB16)</f>
        <v>1.8194444444444442</v>
      </c>
      <c r="AG10" s="177"/>
      <c r="AH10" s="310"/>
      <c r="AI10" s="310"/>
      <c r="AJ10" s="310"/>
      <c r="AK10" s="177"/>
      <c r="AL10" s="177"/>
      <c r="AM10" s="279" t="s">
        <v>74</v>
      </c>
      <c r="AN10" s="280"/>
      <c r="AO10" s="175"/>
      <c r="AP10" s="272">
        <v>9.7200000000000006</v>
      </c>
      <c r="AQ10" s="273"/>
      <c r="AR10" s="320">
        <f t="shared" si="10"/>
        <v>7.4844000000000008</v>
      </c>
      <c r="AS10" s="321"/>
      <c r="AT10" s="175"/>
      <c r="AU10" s="272"/>
      <c r="AV10" s="273"/>
      <c r="AW10" s="350">
        <f t="shared" si="11"/>
        <v>0</v>
      </c>
      <c r="AX10" s="351"/>
      <c r="AY10" s="177"/>
      <c r="AZ10" s="182">
        <v>0.26</v>
      </c>
      <c r="BA10" s="183"/>
      <c r="BB10" s="184">
        <v>7</v>
      </c>
      <c r="BC10" s="177"/>
      <c r="BD10" s="272" t="s">
        <v>94</v>
      </c>
      <c r="BE10" s="273"/>
      <c r="BF10" s="312" t="s">
        <v>95</v>
      </c>
      <c r="BG10" s="271"/>
      <c r="BH10" s="177"/>
    </row>
    <row r="11" spans="1:60" ht="16.5" thickTop="1" thickBot="1">
      <c r="A11" s="177"/>
      <c r="B11" s="27" t="s">
        <v>6</v>
      </c>
      <c r="C11" s="28">
        <v>42710</v>
      </c>
      <c r="D11" s="177"/>
      <c r="E11" s="194">
        <v>0</v>
      </c>
      <c r="F11" s="195">
        <v>0.22222222222222221</v>
      </c>
      <c r="G11" s="195">
        <f t="shared" si="7"/>
        <v>0</v>
      </c>
      <c r="H11" s="195">
        <f t="shared" si="8"/>
        <v>0.22222222222222221</v>
      </c>
      <c r="I11" s="195">
        <f t="shared" si="9"/>
        <v>0.22222222222222221</v>
      </c>
      <c r="J11" s="31"/>
      <c r="K11" s="177"/>
      <c r="L11" s="194">
        <v>0.875</v>
      </c>
      <c r="M11" s="195">
        <v>0</v>
      </c>
      <c r="N11" s="195">
        <f t="shared" si="0"/>
        <v>4.166666666666663E-2</v>
      </c>
      <c r="O11" s="195">
        <f t="shared" si="1"/>
        <v>8.333333333333337E-2</v>
      </c>
      <c r="P11" s="195">
        <f t="shared" si="2"/>
        <v>0.125</v>
      </c>
      <c r="Q11" s="31"/>
      <c r="R11" s="177"/>
      <c r="S11" s="176"/>
      <c r="T11" s="30"/>
      <c r="U11" s="30">
        <f t="shared" si="3"/>
        <v>0</v>
      </c>
      <c r="V11" s="30">
        <f t="shared" si="4"/>
        <v>0</v>
      </c>
      <c r="W11" s="30">
        <f t="shared" si="5"/>
        <v>0</v>
      </c>
      <c r="X11" s="31"/>
      <c r="Y11" s="177"/>
      <c r="Z11" s="144">
        <f t="shared" si="6"/>
        <v>4.166666666666663E-2</v>
      </c>
      <c r="AA11" s="144">
        <f t="shared" si="6"/>
        <v>0.30555555555555558</v>
      </c>
      <c r="AB11" s="144">
        <f t="shared" si="6"/>
        <v>0.34722222222222221</v>
      </c>
      <c r="AC11" s="177"/>
      <c r="AD11" s="299"/>
      <c r="AE11" s="299"/>
      <c r="AF11" s="338"/>
      <c r="AG11" s="177"/>
      <c r="AH11" s="310"/>
      <c r="AI11" s="310"/>
      <c r="AJ11" s="310"/>
      <c r="AK11" s="177"/>
      <c r="AL11" s="177"/>
      <c r="AM11" s="281" t="s">
        <v>75</v>
      </c>
      <c r="AN11" s="282"/>
      <c r="AO11" s="175"/>
      <c r="AP11" s="266">
        <v>9.73</v>
      </c>
      <c r="AQ11" s="267"/>
      <c r="AR11" s="320">
        <f t="shared" si="10"/>
        <v>7.4921000000000006</v>
      </c>
      <c r="AS11" s="321"/>
      <c r="AT11" s="175"/>
      <c r="AU11" s="272"/>
      <c r="AV11" s="273"/>
      <c r="AW11" s="350">
        <f t="shared" si="11"/>
        <v>0</v>
      </c>
      <c r="AX11" s="351"/>
      <c r="AY11" s="177"/>
      <c r="AZ11" s="182">
        <v>0.28999999999999998</v>
      </c>
      <c r="BA11" s="183"/>
      <c r="BB11" s="184">
        <v>6</v>
      </c>
      <c r="BC11" s="177"/>
      <c r="BD11" s="266" t="s">
        <v>88</v>
      </c>
      <c r="BE11" s="267"/>
      <c r="BF11" s="312" t="s">
        <v>96</v>
      </c>
      <c r="BG11" s="271"/>
      <c r="BH11" s="177"/>
    </row>
    <row r="12" spans="1:60" ht="16.5" thickTop="1" thickBot="1">
      <c r="A12" s="177"/>
      <c r="B12" s="27" t="s">
        <v>7</v>
      </c>
      <c r="C12" s="28">
        <v>42711</v>
      </c>
      <c r="D12" s="177"/>
      <c r="E12" s="194">
        <v>0</v>
      </c>
      <c r="F12" s="195">
        <v>0.22222222222222221</v>
      </c>
      <c r="G12" s="195">
        <f t="shared" si="7"/>
        <v>0</v>
      </c>
      <c r="H12" s="195">
        <f t="shared" si="8"/>
        <v>0.22222222222222221</v>
      </c>
      <c r="I12" s="195">
        <f t="shared" si="9"/>
        <v>0.22222222222222221</v>
      </c>
      <c r="J12" s="31"/>
      <c r="K12" s="177"/>
      <c r="L12" s="194">
        <v>0.875</v>
      </c>
      <c r="M12" s="195">
        <v>0</v>
      </c>
      <c r="N12" s="195">
        <f t="shared" si="0"/>
        <v>4.166666666666663E-2</v>
      </c>
      <c r="O12" s="195">
        <f t="shared" si="1"/>
        <v>8.333333333333337E-2</v>
      </c>
      <c r="P12" s="195">
        <f t="shared" si="2"/>
        <v>0.125</v>
      </c>
      <c r="Q12" s="31"/>
      <c r="R12" s="177"/>
      <c r="S12" s="176"/>
      <c r="T12" s="30"/>
      <c r="U12" s="30">
        <f t="shared" si="3"/>
        <v>0</v>
      </c>
      <c r="V12" s="30">
        <f t="shared" si="4"/>
        <v>0</v>
      </c>
      <c r="W12" s="30">
        <f t="shared" si="5"/>
        <v>0</v>
      </c>
      <c r="X12" s="31"/>
      <c r="Y12" s="177"/>
      <c r="Z12" s="144">
        <f t="shared" si="6"/>
        <v>4.166666666666663E-2</v>
      </c>
      <c r="AA12" s="144">
        <f t="shared" si="6"/>
        <v>0.30555555555555558</v>
      </c>
      <c r="AB12" s="144">
        <f t="shared" si="6"/>
        <v>0.34722222222222221</v>
      </c>
      <c r="AC12" s="177"/>
      <c r="AD12" s="299"/>
      <c r="AE12" s="299"/>
      <c r="AF12" s="338"/>
      <c r="AG12" s="177"/>
      <c r="AH12" s="310"/>
      <c r="AI12" s="310"/>
      <c r="AJ12" s="310"/>
      <c r="AK12" s="177"/>
      <c r="AL12" s="177"/>
      <c r="AM12" s="283" t="s">
        <v>76</v>
      </c>
      <c r="AN12" s="284"/>
      <c r="AO12" s="175"/>
      <c r="AP12" s="272">
        <v>9.94</v>
      </c>
      <c r="AQ12" s="273"/>
      <c r="AR12" s="320">
        <f t="shared" si="10"/>
        <v>7.6537999999999995</v>
      </c>
      <c r="AS12" s="321"/>
      <c r="AT12" s="175"/>
      <c r="AU12" s="272">
        <f>AP12+27%</f>
        <v>10.209999999999999</v>
      </c>
      <c r="AV12" s="273"/>
      <c r="AW12" s="350">
        <f t="shared" si="11"/>
        <v>7.861699999999999</v>
      </c>
      <c r="AX12" s="351"/>
      <c r="AY12" s="177"/>
      <c r="AZ12" s="182">
        <v>0.35</v>
      </c>
      <c r="BA12" s="183"/>
      <c r="BB12" s="184">
        <v>5</v>
      </c>
      <c r="BC12" s="177"/>
      <c r="BD12" s="272" t="s">
        <v>88</v>
      </c>
      <c r="BE12" s="273"/>
      <c r="BF12" s="273" t="s">
        <v>97</v>
      </c>
      <c r="BG12" s="274"/>
      <c r="BH12" s="177"/>
    </row>
    <row r="13" spans="1:60" ht="16.5" thickTop="1" thickBot="1">
      <c r="A13" s="177"/>
      <c r="B13" s="27" t="s">
        <v>3</v>
      </c>
      <c r="C13" s="28">
        <v>42712</v>
      </c>
      <c r="D13" s="177"/>
      <c r="E13" s="194">
        <v>0</v>
      </c>
      <c r="F13" s="195">
        <v>0.22222222222222221</v>
      </c>
      <c r="G13" s="195">
        <f t="shared" si="7"/>
        <v>0</v>
      </c>
      <c r="H13" s="195">
        <f t="shared" si="8"/>
        <v>0.22222222222222221</v>
      </c>
      <c r="I13" s="195">
        <f t="shared" si="9"/>
        <v>0.22222222222222221</v>
      </c>
      <c r="J13" s="31"/>
      <c r="K13" s="177"/>
      <c r="L13" s="194">
        <v>0.875</v>
      </c>
      <c r="M13" s="195">
        <v>0</v>
      </c>
      <c r="N13" s="195">
        <f t="shared" si="0"/>
        <v>4.166666666666663E-2</v>
      </c>
      <c r="O13" s="195">
        <f t="shared" si="1"/>
        <v>8.333333333333337E-2</v>
      </c>
      <c r="P13" s="195">
        <f t="shared" si="2"/>
        <v>0.125</v>
      </c>
      <c r="Q13" s="31"/>
      <c r="R13" s="177"/>
      <c r="S13" s="176"/>
      <c r="T13" s="30"/>
      <c r="U13" s="30">
        <f t="shared" si="3"/>
        <v>0</v>
      </c>
      <c r="V13" s="30">
        <f t="shared" si="4"/>
        <v>0</v>
      </c>
      <c r="W13" s="30">
        <f t="shared" si="5"/>
        <v>0</v>
      </c>
      <c r="X13" s="31"/>
      <c r="Y13" s="177"/>
      <c r="Z13" s="144">
        <f t="shared" si="6"/>
        <v>4.166666666666663E-2</v>
      </c>
      <c r="AA13" s="144">
        <f t="shared" si="6"/>
        <v>0.30555555555555558</v>
      </c>
      <c r="AB13" s="144">
        <f t="shared" si="6"/>
        <v>0.34722222222222221</v>
      </c>
      <c r="AC13" s="177"/>
      <c r="AD13" s="299"/>
      <c r="AE13" s="299"/>
      <c r="AF13" s="338"/>
      <c r="AG13" s="177"/>
      <c r="AH13" s="310"/>
      <c r="AI13" s="310"/>
      <c r="AJ13" s="310"/>
      <c r="AK13" s="177"/>
      <c r="AL13" s="177"/>
      <c r="AM13" s="345" t="s">
        <v>77</v>
      </c>
      <c r="AN13" s="346"/>
      <c r="AO13" s="175"/>
      <c r="AP13" s="266">
        <v>10</v>
      </c>
      <c r="AQ13" s="267"/>
      <c r="AR13" s="320">
        <f t="shared" si="10"/>
        <v>7.6999999999999993</v>
      </c>
      <c r="AS13" s="321"/>
      <c r="AT13" s="175"/>
      <c r="AU13" s="266"/>
      <c r="AV13" s="267"/>
      <c r="AW13" s="350">
        <f t="shared" si="11"/>
        <v>0</v>
      </c>
      <c r="AX13" s="351"/>
      <c r="AY13" s="177"/>
      <c r="AZ13" s="182">
        <v>0.37</v>
      </c>
      <c r="BA13" s="183"/>
      <c r="BB13" s="184">
        <v>4</v>
      </c>
      <c r="BC13" s="177"/>
      <c r="BD13" s="266" t="s">
        <v>88</v>
      </c>
      <c r="BE13" s="267"/>
      <c r="BF13" s="312" t="s">
        <v>98</v>
      </c>
      <c r="BG13" s="271"/>
      <c r="BH13" s="177"/>
    </row>
    <row r="14" spans="1:60" ht="16.5" thickTop="1" thickBot="1">
      <c r="A14" s="177"/>
      <c r="B14" s="27" t="s">
        <v>4</v>
      </c>
      <c r="C14" s="28">
        <v>42713</v>
      </c>
      <c r="D14" s="177"/>
      <c r="E14" s="194">
        <v>0</v>
      </c>
      <c r="F14" s="195">
        <v>0.22222222222222221</v>
      </c>
      <c r="G14" s="195">
        <f t="shared" si="7"/>
        <v>0</v>
      </c>
      <c r="H14" s="195">
        <f t="shared" si="8"/>
        <v>0.22222222222222221</v>
      </c>
      <c r="I14" s="195">
        <f t="shared" si="9"/>
        <v>0.22222222222222221</v>
      </c>
      <c r="J14" s="31"/>
      <c r="K14" s="177"/>
      <c r="L14" s="149">
        <v>0.75</v>
      </c>
      <c r="M14" s="150">
        <v>0.83333333333333337</v>
      </c>
      <c r="N14" s="150">
        <f t="shared" si="0"/>
        <v>8.333333333333337E-2</v>
      </c>
      <c r="O14" s="150">
        <f t="shared" si="1"/>
        <v>0</v>
      </c>
      <c r="P14" s="150">
        <f t="shared" si="2"/>
        <v>8.333333333333337E-2</v>
      </c>
      <c r="Q14" s="31"/>
      <c r="R14" s="177"/>
      <c r="S14" s="194">
        <v>0.875</v>
      </c>
      <c r="T14" s="195">
        <v>0</v>
      </c>
      <c r="U14" s="195">
        <f t="shared" si="3"/>
        <v>4.166666666666663E-2</v>
      </c>
      <c r="V14" s="195">
        <f t="shared" si="4"/>
        <v>8.333333333333337E-2</v>
      </c>
      <c r="W14" s="195">
        <f t="shared" si="5"/>
        <v>0.125</v>
      </c>
      <c r="X14" s="31"/>
      <c r="Y14" s="177"/>
      <c r="Z14" s="144">
        <f t="shared" si="6"/>
        <v>0.125</v>
      </c>
      <c r="AA14" s="144">
        <f t="shared" si="6"/>
        <v>0.30555555555555558</v>
      </c>
      <c r="AB14" s="144">
        <f t="shared" si="6"/>
        <v>0.43055555555555558</v>
      </c>
      <c r="AC14" s="177"/>
      <c r="AD14" s="299"/>
      <c r="AE14" s="299"/>
      <c r="AF14" s="338"/>
      <c r="AG14" s="177"/>
      <c r="AH14" s="310"/>
      <c r="AI14" s="310"/>
      <c r="AJ14" s="310"/>
      <c r="AK14" s="177"/>
      <c r="AL14" s="177"/>
      <c r="AM14" s="343" t="s">
        <v>78</v>
      </c>
      <c r="AN14" s="344"/>
      <c r="AO14" s="175"/>
      <c r="AP14" s="272">
        <v>15</v>
      </c>
      <c r="AQ14" s="273"/>
      <c r="AR14" s="320">
        <f t="shared" si="10"/>
        <v>11.55</v>
      </c>
      <c r="AS14" s="321"/>
      <c r="AT14" s="175"/>
      <c r="AU14" s="272"/>
      <c r="AV14" s="273"/>
      <c r="AW14" s="350">
        <f t="shared" si="11"/>
        <v>0</v>
      </c>
      <c r="AX14" s="351"/>
      <c r="AY14" s="177"/>
      <c r="AZ14" s="182">
        <v>0.39</v>
      </c>
      <c r="BA14" s="183"/>
      <c r="BB14" s="184">
        <v>3</v>
      </c>
      <c r="BC14" s="177"/>
      <c r="BD14" s="272" t="s">
        <v>99</v>
      </c>
      <c r="BE14" s="273"/>
      <c r="BF14" s="312" t="s">
        <v>87</v>
      </c>
      <c r="BG14" s="271"/>
      <c r="BH14" s="177"/>
    </row>
    <row r="15" spans="1:60" ht="16.5" thickTop="1" thickBot="1">
      <c r="A15" s="177"/>
      <c r="B15" s="27" t="s">
        <v>8</v>
      </c>
      <c r="C15" s="28">
        <v>42714</v>
      </c>
      <c r="D15" s="177"/>
      <c r="E15" s="194">
        <v>0</v>
      </c>
      <c r="F15" s="195">
        <v>0.22222222222222221</v>
      </c>
      <c r="G15" s="195">
        <f t="shared" si="7"/>
        <v>0</v>
      </c>
      <c r="H15" s="195">
        <f t="shared" si="8"/>
        <v>0.22222222222222221</v>
      </c>
      <c r="I15" s="195">
        <f t="shared" si="9"/>
        <v>0.22222222222222221</v>
      </c>
      <c r="J15" s="31"/>
      <c r="K15" s="177"/>
      <c r="L15" s="176"/>
      <c r="M15" s="30"/>
      <c r="N15" s="30">
        <f t="shared" si="0"/>
        <v>0</v>
      </c>
      <c r="O15" s="30">
        <f t="shared" si="1"/>
        <v>0</v>
      </c>
      <c r="P15" s="30">
        <f t="shared" si="2"/>
        <v>0</v>
      </c>
      <c r="Q15" s="31"/>
      <c r="R15" s="177"/>
      <c r="S15" s="176"/>
      <c r="T15" s="30"/>
      <c r="U15" s="30">
        <f t="shared" si="3"/>
        <v>0</v>
      </c>
      <c r="V15" s="30">
        <f t="shared" si="4"/>
        <v>0</v>
      </c>
      <c r="W15" s="30">
        <f t="shared" si="5"/>
        <v>0</v>
      </c>
      <c r="X15" s="31"/>
      <c r="Y15" s="177"/>
      <c r="Z15" s="144">
        <f t="shared" si="6"/>
        <v>0</v>
      </c>
      <c r="AA15" s="144">
        <f t="shared" si="6"/>
        <v>0.22222222222222221</v>
      </c>
      <c r="AB15" s="144">
        <f t="shared" si="6"/>
        <v>0.22222222222222221</v>
      </c>
      <c r="AC15" s="177"/>
      <c r="AD15" s="299"/>
      <c r="AE15" s="299"/>
      <c r="AF15" s="338"/>
      <c r="AG15" s="177"/>
      <c r="AH15" s="310"/>
      <c r="AI15" s="310"/>
      <c r="AJ15" s="310"/>
      <c r="AK15" s="177"/>
      <c r="AL15" s="177"/>
      <c r="AM15" s="341" t="s">
        <v>79</v>
      </c>
      <c r="AN15" s="342"/>
      <c r="AO15" s="175"/>
      <c r="AP15" s="266">
        <v>12.5</v>
      </c>
      <c r="AQ15" s="267"/>
      <c r="AR15" s="320">
        <f t="shared" si="10"/>
        <v>9.625</v>
      </c>
      <c r="AS15" s="321"/>
      <c r="AT15" s="175"/>
      <c r="AU15" s="266"/>
      <c r="AV15" s="267"/>
      <c r="AW15" s="350">
        <f t="shared" si="11"/>
        <v>0</v>
      </c>
      <c r="AX15" s="351"/>
      <c r="AY15" s="177"/>
      <c r="AZ15" s="182">
        <v>0.42</v>
      </c>
      <c r="BA15" s="183"/>
      <c r="BB15" s="184">
        <v>2</v>
      </c>
      <c r="BC15" s="177"/>
      <c r="BD15" s="266" t="s">
        <v>100</v>
      </c>
      <c r="BE15" s="267"/>
      <c r="BF15" s="312" t="s">
        <v>96</v>
      </c>
      <c r="BG15" s="271"/>
      <c r="BH15" s="177"/>
    </row>
    <row r="16" spans="1:60" ht="16.5" thickTop="1" thickBot="1">
      <c r="A16" s="177"/>
      <c r="B16" s="36" t="s">
        <v>9</v>
      </c>
      <c r="C16" s="37">
        <v>42715</v>
      </c>
      <c r="D16" s="177"/>
      <c r="E16" s="178"/>
      <c r="F16" s="52"/>
      <c r="G16" s="52">
        <f t="shared" si="7"/>
        <v>0</v>
      </c>
      <c r="H16" s="52">
        <f t="shared" si="8"/>
        <v>0</v>
      </c>
      <c r="I16" s="52">
        <f t="shared" si="9"/>
        <v>0</v>
      </c>
      <c r="J16" s="38"/>
      <c r="K16" s="177"/>
      <c r="L16" s="178"/>
      <c r="M16" s="52"/>
      <c r="N16" s="52">
        <f t="shared" si="0"/>
        <v>0</v>
      </c>
      <c r="O16" s="52">
        <f t="shared" si="1"/>
        <v>0</v>
      </c>
      <c r="P16" s="52">
        <f t="shared" si="2"/>
        <v>0</v>
      </c>
      <c r="Q16" s="38"/>
      <c r="R16" s="177"/>
      <c r="S16" s="178"/>
      <c r="T16" s="52"/>
      <c r="U16" s="52">
        <f t="shared" si="3"/>
        <v>0</v>
      </c>
      <c r="V16" s="52">
        <f t="shared" si="4"/>
        <v>0</v>
      </c>
      <c r="W16" s="52">
        <f t="shared" si="5"/>
        <v>0</v>
      </c>
      <c r="X16" s="38"/>
      <c r="Y16" s="177"/>
      <c r="Z16" s="145">
        <f t="shared" si="6"/>
        <v>0</v>
      </c>
      <c r="AA16" s="145">
        <f t="shared" si="6"/>
        <v>0</v>
      </c>
      <c r="AB16" s="145">
        <f t="shared" si="6"/>
        <v>0</v>
      </c>
      <c r="AC16" s="177"/>
      <c r="AD16" s="299"/>
      <c r="AE16" s="299"/>
      <c r="AF16" s="338"/>
      <c r="AG16" s="177"/>
      <c r="AH16" s="310"/>
      <c r="AI16" s="310"/>
      <c r="AJ16" s="310"/>
      <c r="AK16" s="177"/>
      <c r="AL16" s="177"/>
      <c r="AM16" s="339" t="s">
        <v>80</v>
      </c>
      <c r="AN16" s="340"/>
      <c r="AO16" s="175"/>
      <c r="AP16" s="313">
        <v>12.67</v>
      </c>
      <c r="AQ16" s="314"/>
      <c r="AR16" s="320">
        <f>AP16-E$49*AP16</f>
        <v>9.7559000000000005</v>
      </c>
      <c r="AS16" s="321"/>
      <c r="AT16" s="175"/>
      <c r="AU16" s="313"/>
      <c r="AV16" s="314"/>
      <c r="AW16" s="350">
        <f t="shared" si="11"/>
        <v>0</v>
      </c>
      <c r="AX16" s="351"/>
      <c r="AY16" s="177"/>
      <c r="AZ16" s="185"/>
      <c r="BA16" s="186">
        <v>16</v>
      </c>
      <c r="BB16" s="187">
        <v>1</v>
      </c>
      <c r="BC16" s="177"/>
      <c r="BD16" s="313" t="s">
        <v>88</v>
      </c>
      <c r="BE16" s="314"/>
      <c r="BF16" s="315" t="s">
        <v>87</v>
      </c>
      <c r="BG16" s="316"/>
      <c r="BH16" s="177"/>
    </row>
    <row r="17" spans="1:60" ht="16.5" thickTop="1" thickBot="1">
      <c r="A17" s="177"/>
      <c r="B17" s="107" t="s">
        <v>5</v>
      </c>
      <c r="C17" s="108">
        <v>42716</v>
      </c>
      <c r="D17" s="177"/>
      <c r="E17" s="196">
        <v>0.875</v>
      </c>
      <c r="F17" s="197">
        <v>0</v>
      </c>
      <c r="G17" s="197">
        <f t="shared" si="7"/>
        <v>4.166666666666663E-2</v>
      </c>
      <c r="H17" s="197">
        <f t="shared" si="8"/>
        <v>8.333333333333337E-2</v>
      </c>
      <c r="I17" s="197">
        <f t="shared" si="9"/>
        <v>0.125</v>
      </c>
      <c r="J17" s="26"/>
      <c r="K17" s="177"/>
      <c r="L17" s="181"/>
      <c r="M17" s="25"/>
      <c r="N17" s="25">
        <f t="shared" si="0"/>
        <v>0</v>
      </c>
      <c r="O17" s="25">
        <f t="shared" si="1"/>
        <v>0</v>
      </c>
      <c r="P17" s="25">
        <f t="shared" si="2"/>
        <v>0</v>
      </c>
      <c r="Q17" s="26"/>
      <c r="R17" s="177"/>
      <c r="S17" s="181"/>
      <c r="T17" s="25"/>
      <c r="U17" s="25">
        <f t="shared" si="3"/>
        <v>0</v>
      </c>
      <c r="V17" s="25">
        <f t="shared" si="4"/>
        <v>0</v>
      </c>
      <c r="W17" s="25">
        <f t="shared" si="5"/>
        <v>0</v>
      </c>
      <c r="X17" s="26"/>
      <c r="Y17" s="177"/>
      <c r="Z17" s="143">
        <f t="shared" si="6"/>
        <v>4.166666666666663E-2</v>
      </c>
      <c r="AA17" s="143">
        <f t="shared" si="6"/>
        <v>8.333333333333337E-2</v>
      </c>
      <c r="AB17" s="143">
        <f t="shared" si="6"/>
        <v>0.125</v>
      </c>
      <c r="AC17" s="177"/>
      <c r="AD17" s="299">
        <f>SUM(Z17:Z23)</f>
        <v>0.29166666666666652</v>
      </c>
      <c r="AE17" s="299">
        <f>SUM(AA17:AA23)</f>
        <v>1.5277777777777777</v>
      </c>
      <c r="AF17" s="338">
        <f>SUM(AB17:AB23)</f>
        <v>1.8194444444444442</v>
      </c>
      <c r="AG17" s="177"/>
      <c r="AH17" s="310"/>
      <c r="AI17" s="310"/>
      <c r="AJ17" s="310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C17" s="177"/>
      <c r="BD17" s="177"/>
      <c r="BE17" s="177"/>
      <c r="BF17" s="177"/>
      <c r="BG17" s="177"/>
      <c r="BH17" s="177"/>
    </row>
    <row r="18" spans="1:60" ht="16.5" thickTop="1" thickBot="1">
      <c r="A18" s="177"/>
      <c r="B18" s="27" t="s">
        <v>6</v>
      </c>
      <c r="C18" s="28">
        <v>42717</v>
      </c>
      <c r="D18" s="177"/>
      <c r="E18" s="194">
        <v>0</v>
      </c>
      <c r="F18" s="195">
        <v>0.22222222222222221</v>
      </c>
      <c r="G18" s="195">
        <f t="shared" si="7"/>
        <v>0</v>
      </c>
      <c r="H18" s="195">
        <f t="shared" si="8"/>
        <v>0.22222222222222221</v>
      </c>
      <c r="I18" s="195">
        <f t="shared" si="9"/>
        <v>0.22222222222222221</v>
      </c>
      <c r="J18" s="31"/>
      <c r="K18" s="177"/>
      <c r="L18" s="194">
        <v>0.875</v>
      </c>
      <c r="M18" s="195">
        <v>0</v>
      </c>
      <c r="N18" s="195">
        <f t="shared" si="0"/>
        <v>4.166666666666663E-2</v>
      </c>
      <c r="O18" s="195">
        <f t="shared" si="1"/>
        <v>8.333333333333337E-2</v>
      </c>
      <c r="P18" s="195">
        <f t="shared" si="2"/>
        <v>0.125</v>
      </c>
      <c r="Q18" s="31"/>
      <c r="R18" s="177"/>
      <c r="S18" s="176"/>
      <c r="T18" s="30"/>
      <c r="U18" s="30">
        <f t="shared" si="3"/>
        <v>0</v>
      </c>
      <c r="V18" s="30">
        <f t="shared" si="4"/>
        <v>0</v>
      </c>
      <c r="W18" s="30">
        <f t="shared" si="5"/>
        <v>0</v>
      </c>
      <c r="X18" s="31"/>
      <c r="Y18" s="177"/>
      <c r="Z18" s="144">
        <f t="shared" si="6"/>
        <v>4.166666666666663E-2</v>
      </c>
      <c r="AA18" s="144">
        <f t="shared" si="6"/>
        <v>0.30555555555555558</v>
      </c>
      <c r="AB18" s="144">
        <f t="shared" si="6"/>
        <v>0.34722222222222221</v>
      </c>
      <c r="AC18" s="177"/>
      <c r="AD18" s="299"/>
      <c r="AE18" s="299"/>
      <c r="AF18" s="338"/>
      <c r="AG18" s="177"/>
      <c r="AH18" s="310"/>
      <c r="AI18" s="310"/>
      <c r="AJ18" s="310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  <c r="AZ18" s="177"/>
      <c r="BA18" s="177"/>
      <c r="BB18" s="177"/>
      <c r="BC18" s="177"/>
      <c r="BD18" s="177"/>
      <c r="BE18" s="177"/>
      <c r="BF18" s="177"/>
      <c r="BG18" s="177"/>
      <c r="BH18" s="177"/>
    </row>
    <row r="19" spans="1:60" ht="16.5" thickTop="1" thickBot="1">
      <c r="A19" s="177"/>
      <c r="B19" s="27" t="s">
        <v>7</v>
      </c>
      <c r="C19" s="28">
        <v>42718</v>
      </c>
      <c r="D19" s="177"/>
      <c r="E19" s="194">
        <v>0</v>
      </c>
      <c r="F19" s="195">
        <v>0.22222222222222221</v>
      </c>
      <c r="G19" s="195">
        <f t="shared" si="7"/>
        <v>0</v>
      </c>
      <c r="H19" s="195">
        <f t="shared" si="8"/>
        <v>0.22222222222222221</v>
      </c>
      <c r="I19" s="195">
        <f t="shared" si="9"/>
        <v>0.22222222222222221</v>
      </c>
      <c r="J19" s="31"/>
      <c r="K19" s="177"/>
      <c r="L19" s="194">
        <v>0.875</v>
      </c>
      <c r="M19" s="195">
        <v>0</v>
      </c>
      <c r="N19" s="195">
        <f t="shared" si="0"/>
        <v>4.166666666666663E-2</v>
      </c>
      <c r="O19" s="195">
        <f t="shared" si="1"/>
        <v>8.333333333333337E-2</v>
      </c>
      <c r="P19" s="195">
        <f t="shared" si="2"/>
        <v>0.125</v>
      </c>
      <c r="Q19" s="31"/>
      <c r="R19" s="177"/>
      <c r="S19" s="176"/>
      <c r="T19" s="30"/>
      <c r="U19" s="30">
        <f t="shared" si="3"/>
        <v>0</v>
      </c>
      <c r="V19" s="30">
        <f t="shared" si="4"/>
        <v>0</v>
      </c>
      <c r="W19" s="30">
        <f t="shared" si="5"/>
        <v>0</v>
      </c>
      <c r="X19" s="31"/>
      <c r="Y19" s="177"/>
      <c r="Z19" s="144">
        <f t="shared" si="6"/>
        <v>4.166666666666663E-2</v>
      </c>
      <c r="AA19" s="144">
        <f t="shared" si="6"/>
        <v>0.30555555555555558</v>
      </c>
      <c r="AB19" s="144">
        <f t="shared" si="6"/>
        <v>0.34722222222222221</v>
      </c>
      <c r="AC19" s="177"/>
      <c r="AD19" s="299"/>
      <c r="AE19" s="299"/>
      <c r="AF19" s="338"/>
      <c r="AG19" s="177"/>
      <c r="AH19" s="310"/>
      <c r="AI19" s="310"/>
      <c r="AJ19" s="310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7"/>
      <c r="BB19" s="177"/>
      <c r="BC19" s="177"/>
      <c r="BD19" s="177"/>
      <c r="BE19" s="177"/>
      <c r="BF19" s="177"/>
      <c r="BG19" s="177"/>
      <c r="BH19" s="177"/>
    </row>
    <row r="20" spans="1:60" ht="16.5" thickTop="1" thickBot="1">
      <c r="A20" s="177"/>
      <c r="B20" s="27" t="s">
        <v>3</v>
      </c>
      <c r="C20" s="28">
        <v>42719</v>
      </c>
      <c r="D20" s="177"/>
      <c r="E20" s="194">
        <v>0</v>
      </c>
      <c r="F20" s="195">
        <v>0.22222222222222221</v>
      </c>
      <c r="G20" s="195">
        <f t="shared" si="7"/>
        <v>0</v>
      </c>
      <c r="H20" s="195">
        <f t="shared" si="8"/>
        <v>0.22222222222222221</v>
      </c>
      <c r="I20" s="195">
        <f t="shared" si="9"/>
        <v>0.22222222222222221</v>
      </c>
      <c r="J20" s="31"/>
      <c r="K20" s="177"/>
      <c r="L20" s="194">
        <v>0.875</v>
      </c>
      <c r="M20" s="195">
        <v>0</v>
      </c>
      <c r="N20" s="195">
        <f t="shared" si="0"/>
        <v>4.166666666666663E-2</v>
      </c>
      <c r="O20" s="195">
        <f t="shared" si="1"/>
        <v>8.333333333333337E-2</v>
      </c>
      <c r="P20" s="195">
        <f t="shared" si="2"/>
        <v>0.125</v>
      </c>
      <c r="Q20" s="31"/>
      <c r="R20" s="177"/>
      <c r="S20" s="179"/>
      <c r="T20" s="33"/>
      <c r="U20" s="30">
        <f t="shared" si="3"/>
        <v>0</v>
      </c>
      <c r="V20" s="30">
        <f t="shared" si="4"/>
        <v>0</v>
      </c>
      <c r="W20" s="30">
        <f t="shared" si="5"/>
        <v>0</v>
      </c>
      <c r="X20" s="31"/>
      <c r="Y20" s="177"/>
      <c r="Z20" s="144">
        <f t="shared" si="6"/>
        <v>4.166666666666663E-2</v>
      </c>
      <c r="AA20" s="144">
        <f t="shared" si="6"/>
        <v>0.30555555555555558</v>
      </c>
      <c r="AB20" s="144">
        <f t="shared" si="6"/>
        <v>0.34722222222222221</v>
      </c>
      <c r="AC20" s="177"/>
      <c r="AD20" s="299"/>
      <c r="AE20" s="299"/>
      <c r="AF20" s="338"/>
      <c r="AG20" s="177"/>
      <c r="AH20" s="310"/>
      <c r="AI20" s="310"/>
      <c r="AJ20" s="310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77"/>
      <c r="BC20" s="177"/>
      <c r="BD20" s="177"/>
      <c r="BE20" s="177"/>
      <c r="BF20" s="177"/>
      <c r="BG20" s="177"/>
      <c r="BH20" s="177"/>
    </row>
    <row r="21" spans="1:60" ht="16.5" thickTop="1" thickBot="1">
      <c r="A21" s="177"/>
      <c r="B21" s="27" t="s">
        <v>4</v>
      </c>
      <c r="C21" s="28">
        <v>42720</v>
      </c>
      <c r="D21" s="177"/>
      <c r="E21" s="194">
        <v>0</v>
      </c>
      <c r="F21" s="195">
        <v>0.22222222222222221</v>
      </c>
      <c r="G21" s="195">
        <f t="shared" si="7"/>
        <v>0</v>
      </c>
      <c r="H21" s="195">
        <f t="shared" si="8"/>
        <v>0.22222222222222221</v>
      </c>
      <c r="I21" s="195">
        <f t="shared" si="9"/>
        <v>0.22222222222222221</v>
      </c>
      <c r="J21" s="31"/>
      <c r="K21" s="177"/>
      <c r="L21" s="149">
        <v>0.75</v>
      </c>
      <c r="M21" s="150">
        <v>0.83333333333333337</v>
      </c>
      <c r="N21" s="150">
        <f t="shared" si="0"/>
        <v>8.333333333333337E-2</v>
      </c>
      <c r="O21" s="150">
        <f t="shared" si="1"/>
        <v>0</v>
      </c>
      <c r="P21" s="150">
        <f t="shared" si="2"/>
        <v>8.333333333333337E-2</v>
      </c>
      <c r="Q21" s="31"/>
      <c r="R21" s="177"/>
      <c r="S21" s="194">
        <v>0.875</v>
      </c>
      <c r="T21" s="195">
        <v>0</v>
      </c>
      <c r="U21" s="195">
        <f t="shared" si="3"/>
        <v>4.166666666666663E-2</v>
      </c>
      <c r="V21" s="195">
        <f t="shared" si="4"/>
        <v>8.333333333333337E-2</v>
      </c>
      <c r="W21" s="195">
        <f t="shared" si="5"/>
        <v>0.125</v>
      </c>
      <c r="X21" s="31"/>
      <c r="Y21" s="177"/>
      <c r="Z21" s="144">
        <f t="shared" si="6"/>
        <v>0.125</v>
      </c>
      <c r="AA21" s="144">
        <f t="shared" si="6"/>
        <v>0.30555555555555558</v>
      </c>
      <c r="AB21" s="144">
        <f t="shared" si="6"/>
        <v>0.43055555555555558</v>
      </c>
      <c r="AC21" s="177"/>
      <c r="AD21" s="299"/>
      <c r="AE21" s="299"/>
      <c r="AF21" s="338"/>
      <c r="AG21" s="177"/>
      <c r="AH21" s="310"/>
      <c r="AI21" s="310"/>
      <c r="AJ21" s="310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  <c r="BC21" s="177"/>
      <c r="BD21" s="177"/>
      <c r="BE21" s="177"/>
      <c r="BF21" s="177"/>
      <c r="BG21" s="177"/>
      <c r="BH21" s="177"/>
    </row>
    <row r="22" spans="1:60" ht="16.5" thickTop="1" thickBot="1">
      <c r="A22" s="177"/>
      <c r="B22" s="27" t="s">
        <v>8</v>
      </c>
      <c r="C22" s="28">
        <v>42721</v>
      </c>
      <c r="D22" s="177"/>
      <c r="E22" s="194">
        <v>0</v>
      </c>
      <c r="F22" s="195">
        <v>0.22222222222222221</v>
      </c>
      <c r="G22" s="195">
        <f t="shared" si="7"/>
        <v>0</v>
      </c>
      <c r="H22" s="195">
        <f t="shared" si="8"/>
        <v>0.22222222222222221</v>
      </c>
      <c r="I22" s="195">
        <f t="shared" si="9"/>
        <v>0.22222222222222221</v>
      </c>
      <c r="J22" s="31"/>
      <c r="K22" s="177"/>
      <c r="L22" s="176"/>
      <c r="M22" s="30"/>
      <c r="N22" s="30">
        <f t="shared" si="0"/>
        <v>0</v>
      </c>
      <c r="O22" s="30">
        <f t="shared" si="1"/>
        <v>0</v>
      </c>
      <c r="P22" s="30">
        <f t="shared" si="2"/>
        <v>0</v>
      </c>
      <c r="Q22" s="31"/>
      <c r="R22" s="177"/>
      <c r="S22" s="176"/>
      <c r="T22" s="30"/>
      <c r="U22" s="30">
        <f t="shared" si="3"/>
        <v>0</v>
      </c>
      <c r="V22" s="30">
        <f t="shared" si="4"/>
        <v>0</v>
      </c>
      <c r="W22" s="30">
        <f t="shared" si="5"/>
        <v>0</v>
      </c>
      <c r="X22" s="31"/>
      <c r="Y22" s="177"/>
      <c r="Z22" s="144">
        <f t="shared" si="6"/>
        <v>0</v>
      </c>
      <c r="AA22" s="144">
        <f t="shared" si="6"/>
        <v>0.22222222222222221</v>
      </c>
      <c r="AB22" s="144">
        <f t="shared" si="6"/>
        <v>0.22222222222222221</v>
      </c>
      <c r="AC22" s="177"/>
      <c r="AD22" s="299"/>
      <c r="AE22" s="299"/>
      <c r="AF22" s="338"/>
      <c r="AG22" s="177"/>
      <c r="AH22" s="310"/>
      <c r="AI22" s="310"/>
      <c r="AJ22" s="310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  <c r="BF22" s="177"/>
      <c r="BG22" s="177"/>
      <c r="BH22" s="177"/>
    </row>
    <row r="23" spans="1:60" ht="16.5" thickTop="1" thickBot="1">
      <c r="A23" s="177"/>
      <c r="B23" s="36" t="s">
        <v>9</v>
      </c>
      <c r="C23" s="37">
        <v>42722</v>
      </c>
      <c r="D23" s="177"/>
      <c r="E23" s="178"/>
      <c r="F23" s="52"/>
      <c r="G23" s="52">
        <f t="shared" si="7"/>
        <v>0</v>
      </c>
      <c r="H23" s="52">
        <f t="shared" si="8"/>
        <v>0</v>
      </c>
      <c r="I23" s="52">
        <f t="shared" si="9"/>
        <v>0</v>
      </c>
      <c r="J23" s="38"/>
      <c r="K23" s="177"/>
      <c r="L23" s="178"/>
      <c r="M23" s="52"/>
      <c r="N23" s="52">
        <f t="shared" si="0"/>
        <v>0</v>
      </c>
      <c r="O23" s="52">
        <f t="shared" si="1"/>
        <v>0</v>
      </c>
      <c r="P23" s="52">
        <f t="shared" si="2"/>
        <v>0</v>
      </c>
      <c r="Q23" s="38"/>
      <c r="R23" s="177"/>
      <c r="S23" s="180"/>
      <c r="T23" s="40"/>
      <c r="U23" s="52">
        <f t="shared" si="3"/>
        <v>0</v>
      </c>
      <c r="V23" s="52">
        <f t="shared" si="4"/>
        <v>0</v>
      </c>
      <c r="W23" s="52">
        <f t="shared" si="5"/>
        <v>0</v>
      </c>
      <c r="X23" s="38"/>
      <c r="Y23" s="177"/>
      <c r="Z23" s="145">
        <f t="shared" si="6"/>
        <v>0</v>
      </c>
      <c r="AA23" s="145">
        <f t="shared" si="6"/>
        <v>0</v>
      </c>
      <c r="AB23" s="145">
        <f t="shared" si="6"/>
        <v>0</v>
      </c>
      <c r="AC23" s="177"/>
      <c r="AD23" s="299"/>
      <c r="AE23" s="299"/>
      <c r="AF23" s="338"/>
      <c r="AG23" s="177"/>
      <c r="AH23" s="310"/>
      <c r="AI23" s="310"/>
      <c r="AJ23" s="310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</row>
    <row r="24" spans="1:60" ht="16.5" thickTop="1" thickBot="1">
      <c r="A24" s="177"/>
      <c r="B24" s="107" t="s">
        <v>5</v>
      </c>
      <c r="C24" s="108">
        <v>42723</v>
      </c>
      <c r="D24" s="177"/>
      <c r="E24" s="196">
        <v>0.875</v>
      </c>
      <c r="F24" s="197">
        <v>0</v>
      </c>
      <c r="G24" s="197">
        <f t="shared" si="7"/>
        <v>4.166666666666663E-2</v>
      </c>
      <c r="H24" s="197">
        <f t="shared" si="8"/>
        <v>8.333333333333337E-2</v>
      </c>
      <c r="I24" s="197">
        <f t="shared" si="9"/>
        <v>0.125</v>
      </c>
      <c r="J24" s="26"/>
      <c r="K24" s="177"/>
      <c r="L24" s="181"/>
      <c r="M24" s="25"/>
      <c r="N24" s="25">
        <f t="shared" si="0"/>
        <v>0</v>
      </c>
      <c r="O24" s="25">
        <f t="shared" si="1"/>
        <v>0</v>
      </c>
      <c r="P24" s="25">
        <f t="shared" si="2"/>
        <v>0</v>
      </c>
      <c r="Q24" s="26"/>
      <c r="R24" s="177"/>
      <c r="S24" s="71"/>
      <c r="T24" s="72"/>
      <c r="U24" s="25">
        <f t="shared" si="3"/>
        <v>0</v>
      </c>
      <c r="V24" s="25">
        <f t="shared" si="4"/>
        <v>0</v>
      </c>
      <c r="W24" s="25">
        <f t="shared" si="5"/>
        <v>0</v>
      </c>
      <c r="X24" s="26"/>
      <c r="Y24" s="177"/>
      <c r="Z24" s="143">
        <f t="shared" si="6"/>
        <v>4.166666666666663E-2</v>
      </c>
      <c r="AA24" s="143">
        <f t="shared" si="6"/>
        <v>8.333333333333337E-2</v>
      </c>
      <c r="AB24" s="143">
        <f t="shared" si="6"/>
        <v>0.125</v>
      </c>
      <c r="AC24" s="177"/>
      <c r="AD24" s="299">
        <f>SUM(Z24:Z30)</f>
        <v>0.24999999999999989</v>
      </c>
      <c r="AE24" s="299">
        <f>SUM(AA24:AA30)</f>
        <v>1.4444444444444446</v>
      </c>
      <c r="AF24" s="338">
        <f>SUM(AB24:AB30)</f>
        <v>1.6944444444444442</v>
      </c>
      <c r="AG24" s="177"/>
      <c r="AH24" s="310"/>
      <c r="AI24" s="310"/>
      <c r="AJ24" s="310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7"/>
      <c r="BE24" s="177"/>
      <c r="BF24" s="177"/>
      <c r="BG24" s="177"/>
      <c r="BH24" s="177"/>
    </row>
    <row r="25" spans="1:60" ht="16.5" thickTop="1" thickBot="1">
      <c r="A25" s="177"/>
      <c r="B25" s="27" t="s">
        <v>6</v>
      </c>
      <c r="C25" s="28">
        <v>42724</v>
      </c>
      <c r="D25" s="177"/>
      <c r="E25" s="194">
        <v>0</v>
      </c>
      <c r="F25" s="195">
        <v>0.22222222222222221</v>
      </c>
      <c r="G25" s="195">
        <f t="shared" si="7"/>
        <v>0</v>
      </c>
      <c r="H25" s="195">
        <f t="shared" si="8"/>
        <v>0.22222222222222221</v>
      </c>
      <c r="I25" s="195">
        <f t="shared" si="9"/>
        <v>0.22222222222222221</v>
      </c>
      <c r="J25" s="31"/>
      <c r="K25" s="177"/>
      <c r="L25" s="194">
        <v>0.875</v>
      </c>
      <c r="M25" s="195">
        <v>0</v>
      </c>
      <c r="N25" s="195">
        <f t="shared" si="0"/>
        <v>4.166666666666663E-2</v>
      </c>
      <c r="O25" s="195">
        <f t="shared" si="1"/>
        <v>8.333333333333337E-2</v>
      </c>
      <c r="P25" s="195">
        <f t="shared" si="2"/>
        <v>0.125</v>
      </c>
      <c r="Q25" s="31"/>
      <c r="R25" s="177"/>
      <c r="S25" s="179"/>
      <c r="T25" s="33"/>
      <c r="U25" s="30">
        <f t="shared" si="3"/>
        <v>0</v>
      </c>
      <c r="V25" s="30">
        <f t="shared" si="4"/>
        <v>0</v>
      </c>
      <c r="W25" s="30">
        <f t="shared" si="5"/>
        <v>0</v>
      </c>
      <c r="X25" s="31"/>
      <c r="Y25" s="177"/>
      <c r="Z25" s="144">
        <f t="shared" si="6"/>
        <v>4.166666666666663E-2</v>
      </c>
      <c r="AA25" s="144">
        <f t="shared" si="6"/>
        <v>0.30555555555555558</v>
      </c>
      <c r="AB25" s="144">
        <f t="shared" si="6"/>
        <v>0.34722222222222221</v>
      </c>
      <c r="AC25" s="177"/>
      <c r="AD25" s="299"/>
      <c r="AE25" s="299"/>
      <c r="AF25" s="338"/>
      <c r="AG25" s="177"/>
      <c r="AH25" s="310"/>
      <c r="AI25" s="310"/>
      <c r="AJ25" s="310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7"/>
      <c r="BE25" s="177"/>
      <c r="BF25" s="177"/>
      <c r="BG25" s="177"/>
      <c r="BH25" s="177"/>
    </row>
    <row r="26" spans="1:60" ht="16.5" thickTop="1" thickBot="1">
      <c r="A26" s="177"/>
      <c r="B26" s="27" t="s">
        <v>7</v>
      </c>
      <c r="C26" s="28">
        <v>42725</v>
      </c>
      <c r="D26" s="177"/>
      <c r="E26" s="194">
        <v>0</v>
      </c>
      <c r="F26" s="195">
        <v>0.22222222222222221</v>
      </c>
      <c r="G26" s="195">
        <f t="shared" si="7"/>
        <v>0</v>
      </c>
      <c r="H26" s="195">
        <f t="shared" si="8"/>
        <v>0.22222222222222221</v>
      </c>
      <c r="I26" s="195">
        <f t="shared" si="9"/>
        <v>0.22222222222222221</v>
      </c>
      <c r="J26" s="31"/>
      <c r="K26" s="177"/>
      <c r="L26" s="194">
        <v>0.875</v>
      </c>
      <c r="M26" s="195">
        <v>0</v>
      </c>
      <c r="N26" s="195">
        <f t="shared" si="0"/>
        <v>4.166666666666663E-2</v>
      </c>
      <c r="O26" s="195">
        <f t="shared" si="1"/>
        <v>8.333333333333337E-2</v>
      </c>
      <c r="P26" s="195">
        <f t="shared" si="2"/>
        <v>0.125</v>
      </c>
      <c r="Q26" s="31"/>
      <c r="R26" s="177"/>
      <c r="S26" s="179"/>
      <c r="T26" s="33"/>
      <c r="U26" s="30">
        <f t="shared" si="3"/>
        <v>0</v>
      </c>
      <c r="V26" s="30">
        <f t="shared" si="4"/>
        <v>0</v>
      </c>
      <c r="W26" s="30">
        <f t="shared" si="5"/>
        <v>0</v>
      </c>
      <c r="X26" s="31"/>
      <c r="Y26" s="177"/>
      <c r="Z26" s="144">
        <f t="shared" si="6"/>
        <v>4.166666666666663E-2</v>
      </c>
      <c r="AA26" s="144">
        <f t="shared" si="6"/>
        <v>0.30555555555555558</v>
      </c>
      <c r="AB26" s="144">
        <f t="shared" si="6"/>
        <v>0.34722222222222221</v>
      </c>
      <c r="AC26" s="177"/>
      <c r="AD26" s="299"/>
      <c r="AE26" s="299"/>
      <c r="AF26" s="338"/>
      <c r="AG26" s="177"/>
      <c r="AH26" s="310"/>
      <c r="AI26" s="310"/>
      <c r="AJ26" s="310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177"/>
      <c r="BE26" s="177"/>
      <c r="BF26" s="177"/>
      <c r="BG26" s="177"/>
      <c r="BH26" s="177"/>
    </row>
    <row r="27" spans="1:60" ht="16.5" thickTop="1" thickBot="1">
      <c r="A27" s="177"/>
      <c r="B27" s="27" t="s">
        <v>3</v>
      </c>
      <c r="C27" s="28">
        <v>42726</v>
      </c>
      <c r="D27" s="177"/>
      <c r="E27" s="194">
        <v>0</v>
      </c>
      <c r="F27" s="195">
        <v>0.22222222222222221</v>
      </c>
      <c r="G27" s="195">
        <f t="shared" si="7"/>
        <v>0</v>
      </c>
      <c r="H27" s="195">
        <f t="shared" si="8"/>
        <v>0.22222222222222221</v>
      </c>
      <c r="I27" s="195">
        <f t="shared" si="9"/>
        <v>0.22222222222222221</v>
      </c>
      <c r="J27" s="31"/>
      <c r="K27" s="177"/>
      <c r="L27" s="194">
        <v>0.875</v>
      </c>
      <c r="M27" s="195">
        <v>0</v>
      </c>
      <c r="N27" s="195">
        <f t="shared" si="0"/>
        <v>4.166666666666663E-2</v>
      </c>
      <c r="O27" s="195">
        <f t="shared" si="1"/>
        <v>8.333333333333337E-2</v>
      </c>
      <c r="P27" s="195">
        <f t="shared" si="2"/>
        <v>0.125</v>
      </c>
      <c r="Q27" s="31"/>
      <c r="R27" s="177"/>
      <c r="S27" s="179"/>
      <c r="T27" s="33"/>
      <c r="U27" s="30">
        <f t="shared" si="3"/>
        <v>0</v>
      </c>
      <c r="V27" s="30">
        <f t="shared" si="4"/>
        <v>0</v>
      </c>
      <c r="W27" s="30">
        <f t="shared" si="5"/>
        <v>0</v>
      </c>
      <c r="X27" s="31"/>
      <c r="Y27" s="177"/>
      <c r="Z27" s="144">
        <f t="shared" si="6"/>
        <v>4.166666666666663E-2</v>
      </c>
      <c r="AA27" s="144">
        <f t="shared" si="6"/>
        <v>0.30555555555555558</v>
      </c>
      <c r="AB27" s="144">
        <f t="shared" si="6"/>
        <v>0.34722222222222221</v>
      </c>
      <c r="AC27" s="177"/>
      <c r="AD27" s="299"/>
      <c r="AE27" s="299"/>
      <c r="AF27" s="338"/>
      <c r="AG27" s="177"/>
      <c r="AH27" s="310"/>
      <c r="AI27" s="310"/>
      <c r="AJ27" s="310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7"/>
      <c r="BE27" s="177"/>
      <c r="BF27" s="177"/>
      <c r="BG27" s="177"/>
      <c r="BH27" s="177"/>
    </row>
    <row r="28" spans="1:60" ht="16.5" thickTop="1" thickBot="1">
      <c r="A28" s="177"/>
      <c r="B28" s="27" t="s">
        <v>4</v>
      </c>
      <c r="C28" s="28">
        <v>42727</v>
      </c>
      <c r="D28" s="177"/>
      <c r="E28" s="194">
        <v>0</v>
      </c>
      <c r="F28" s="195">
        <v>0.22222222222222221</v>
      </c>
      <c r="G28" s="195">
        <f t="shared" si="7"/>
        <v>0</v>
      </c>
      <c r="H28" s="195">
        <f t="shared" si="8"/>
        <v>0.22222222222222221</v>
      </c>
      <c r="I28" s="195">
        <f t="shared" si="9"/>
        <v>0.22222222222222221</v>
      </c>
      <c r="J28" s="31"/>
      <c r="K28" s="177"/>
      <c r="L28" s="149">
        <v>0.75</v>
      </c>
      <c r="M28" s="150">
        <v>0.83333333333333337</v>
      </c>
      <c r="N28" s="150">
        <f t="shared" si="0"/>
        <v>8.333333333333337E-2</v>
      </c>
      <c r="O28" s="150">
        <f t="shared" si="1"/>
        <v>0</v>
      </c>
      <c r="P28" s="150">
        <f t="shared" si="2"/>
        <v>8.333333333333337E-2</v>
      </c>
      <c r="Q28" s="31"/>
      <c r="R28" s="177"/>
      <c r="S28" s="179"/>
      <c r="T28" s="33"/>
      <c r="U28" s="30">
        <f t="shared" si="3"/>
        <v>0</v>
      </c>
      <c r="V28" s="30">
        <f t="shared" si="4"/>
        <v>0</v>
      </c>
      <c r="W28" s="30">
        <f t="shared" si="5"/>
        <v>0</v>
      </c>
      <c r="X28" s="31"/>
      <c r="Y28" s="177"/>
      <c r="Z28" s="144">
        <f t="shared" si="6"/>
        <v>8.333333333333337E-2</v>
      </c>
      <c r="AA28" s="144">
        <f t="shared" si="6"/>
        <v>0.22222222222222221</v>
      </c>
      <c r="AB28" s="144">
        <f t="shared" si="6"/>
        <v>0.30555555555555558</v>
      </c>
      <c r="AC28" s="177"/>
      <c r="AD28" s="299"/>
      <c r="AE28" s="299"/>
      <c r="AF28" s="338"/>
      <c r="AG28" s="177"/>
      <c r="AH28" s="310"/>
      <c r="AI28" s="310"/>
      <c r="AJ28" s="310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7"/>
      <c r="BE28" s="177"/>
      <c r="BF28" s="177"/>
      <c r="BG28" s="177"/>
      <c r="BH28" s="177"/>
    </row>
    <row r="29" spans="1:60" ht="16.5" thickTop="1" thickBot="1">
      <c r="A29" s="177"/>
      <c r="B29" s="27" t="s">
        <v>8</v>
      </c>
      <c r="C29" s="28">
        <v>42728</v>
      </c>
      <c r="D29" s="177"/>
      <c r="E29" s="194">
        <v>0</v>
      </c>
      <c r="F29" s="195">
        <v>0.22222222222222221</v>
      </c>
      <c r="G29" s="195">
        <f t="shared" si="7"/>
        <v>0</v>
      </c>
      <c r="H29" s="195">
        <f t="shared" si="8"/>
        <v>0.22222222222222221</v>
      </c>
      <c r="I29" s="195">
        <f t="shared" si="9"/>
        <v>0.22222222222222221</v>
      </c>
      <c r="J29" s="31"/>
      <c r="K29" s="177"/>
      <c r="L29" s="179"/>
      <c r="M29" s="33"/>
      <c r="N29" s="30">
        <f t="shared" si="0"/>
        <v>0</v>
      </c>
      <c r="O29" s="30">
        <f t="shared" si="1"/>
        <v>0</v>
      </c>
      <c r="P29" s="30">
        <f t="shared" si="2"/>
        <v>0</v>
      </c>
      <c r="Q29" s="31"/>
      <c r="R29" s="177"/>
      <c r="S29" s="179"/>
      <c r="T29" s="33"/>
      <c r="U29" s="30">
        <f t="shared" si="3"/>
        <v>0</v>
      </c>
      <c r="V29" s="30">
        <f t="shared" si="4"/>
        <v>0</v>
      </c>
      <c r="W29" s="30">
        <f t="shared" si="5"/>
        <v>0</v>
      </c>
      <c r="X29" s="31"/>
      <c r="Y29" s="177"/>
      <c r="Z29" s="144">
        <f t="shared" si="6"/>
        <v>0</v>
      </c>
      <c r="AA29" s="144">
        <f t="shared" si="6"/>
        <v>0.22222222222222221</v>
      </c>
      <c r="AB29" s="144">
        <f t="shared" si="6"/>
        <v>0.22222222222222221</v>
      </c>
      <c r="AC29" s="177"/>
      <c r="AD29" s="299"/>
      <c r="AE29" s="299"/>
      <c r="AF29" s="338"/>
      <c r="AG29" s="177"/>
      <c r="AH29" s="310"/>
      <c r="AI29" s="310"/>
      <c r="AJ29" s="310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</row>
    <row r="30" spans="1:60" ht="16.5" thickTop="1" thickBot="1">
      <c r="A30" s="177"/>
      <c r="B30" s="36" t="s">
        <v>9</v>
      </c>
      <c r="C30" s="37">
        <v>42729</v>
      </c>
      <c r="D30" s="177"/>
      <c r="E30" s="178"/>
      <c r="F30" s="52"/>
      <c r="G30" s="52">
        <f t="shared" si="7"/>
        <v>0</v>
      </c>
      <c r="H30" s="52">
        <f t="shared" si="8"/>
        <v>0</v>
      </c>
      <c r="I30" s="52">
        <f t="shared" si="9"/>
        <v>0</v>
      </c>
      <c r="J30" s="38"/>
      <c r="K30" s="177"/>
      <c r="L30" s="178"/>
      <c r="M30" s="52"/>
      <c r="N30" s="52">
        <f t="shared" si="0"/>
        <v>0</v>
      </c>
      <c r="O30" s="52">
        <f t="shared" si="1"/>
        <v>0</v>
      </c>
      <c r="P30" s="52">
        <f t="shared" si="2"/>
        <v>0</v>
      </c>
      <c r="Q30" s="38"/>
      <c r="R30" s="177"/>
      <c r="S30" s="180"/>
      <c r="T30" s="40"/>
      <c r="U30" s="52">
        <f t="shared" si="3"/>
        <v>0</v>
      </c>
      <c r="V30" s="52">
        <f t="shared" si="4"/>
        <v>0</v>
      </c>
      <c r="W30" s="52">
        <f t="shared" si="5"/>
        <v>0</v>
      </c>
      <c r="X30" s="38"/>
      <c r="Y30" s="177"/>
      <c r="Z30" s="145">
        <f t="shared" si="6"/>
        <v>0</v>
      </c>
      <c r="AA30" s="145">
        <f t="shared" si="6"/>
        <v>0</v>
      </c>
      <c r="AB30" s="145">
        <f t="shared" si="6"/>
        <v>0</v>
      </c>
      <c r="AC30" s="177"/>
      <c r="AD30" s="299"/>
      <c r="AE30" s="299"/>
      <c r="AF30" s="338"/>
      <c r="AG30" s="177"/>
      <c r="AH30" s="310"/>
      <c r="AI30" s="310"/>
      <c r="AJ30" s="310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7"/>
      <c r="BE30" s="177"/>
      <c r="BF30" s="177"/>
      <c r="BG30" s="177"/>
      <c r="BH30" s="177"/>
    </row>
    <row r="31" spans="1:60" ht="16.5" thickTop="1" thickBot="1">
      <c r="A31" s="177"/>
      <c r="B31" s="107" t="s">
        <v>5</v>
      </c>
      <c r="C31" s="108">
        <v>42730</v>
      </c>
      <c r="D31" s="177"/>
      <c r="E31" s="196">
        <v>0.875</v>
      </c>
      <c r="F31" s="197">
        <v>0</v>
      </c>
      <c r="G31" s="197">
        <f t="shared" si="7"/>
        <v>4.166666666666663E-2</v>
      </c>
      <c r="H31" s="197">
        <f t="shared" si="8"/>
        <v>8.333333333333337E-2</v>
      </c>
      <c r="I31" s="197">
        <f t="shared" si="9"/>
        <v>0.125</v>
      </c>
      <c r="J31" s="26"/>
      <c r="K31" s="177"/>
      <c r="L31" s="181"/>
      <c r="M31" s="25"/>
      <c r="N31" s="25">
        <f t="shared" si="0"/>
        <v>0</v>
      </c>
      <c r="O31" s="25">
        <f t="shared" si="1"/>
        <v>0</v>
      </c>
      <c r="P31" s="25">
        <f t="shared" si="2"/>
        <v>0</v>
      </c>
      <c r="Q31" s="26"/>
      <c r="R31" s="177"/>
      <c r="S31" s="71"/>
      <c r="T31" s="72"/>
      <c r="U31" s="25">
        <f t="shared" si="3"/>
        <v>0</v>
      </c>
      <c r="V31" s="25">
        <f t="shared" si="4"/>
        <v>0</v>
      </c>
      <c r="W31" s="25">
        <f t="shared" si="5"/>
        <v>0</v>
      </c>
      <c r="X31" s="26"/>
      <c r="Y31" s="177"/>
      <c r="Z31" s="143">
        <f t="shared" si="6"/>
        <v>4.166666666666663E-2</v>
      </c>
      <c r="AA31" s="143">
        <f t="shared" si="6"/>
        <v>8.333333333333337E-2</v>
      </c>
      <c r="AB31" s="143">
        <f t="shared" si="6"/>
        <v>0.125</v>
      </c>
      <c r="AC31" s="177"/>
      <c r="AD31" s="299">
        <f>SUM(Z31:Z36)</f>
        <v>0.29166666666666652</v>
      </c>
      <c r="AE31" s="299">
        <f>SUM(AA31:AA36)</f>
        <v>1.3055555555555556</v>
      </c>
      <c r="AF31" s="338">
        <f>SUM(AB31:AB36)</f>
        <v>1.8194444444444442</v>
      </c>
      <c r="AG31" s="177"/>
      <c r="AH31" s="310"/>
      <c r="AI31" s="310"/>
      <c r="AJ31" s="310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7"/>
      <c r="BE31" s="177"/>
      <c r="BF31" s="177"/>
      <c r="BG31" s="177"/>
      <c r="BH31" s="177"/>
    </row>
    <row r="32" spans="1:60" ht="16.5" thickTop="1" thickBot="1">
      <c r="A32" s="177"/>
      <c r="B32" s="27" t="s">
        <v>6</v>
      </c>
      <c r="C32" s="28">
        <v>42731</v>
      </c>
      <c r="D32" s="177"/>
      <c r="E32" s="194">
        <v>0</v>
      </c>
      <c r="F32" s="195">
        <v>0.22222222222222221</v>
      </c>
      <c r="G32" s="195">
        <f t="shared" si="7"/>
        <v>0</v>
      </c>
      <c r="H32" s="195">
        <f t="shared" si="8"/>
        <v>0.22222222222222221</v>
      </c>
      <c r="I32" s="195">
        <f t="shared" si="9"/>
        <v>0.22222222222222221</v>
      </c>
      <c r="J32" s="31"/>
      <c r="K32" s="177"/>
      <c r="L32" s="194">
        <v>0.875</v>
      </c>
      <c r="M32" s="195">
        <v>0</v>
      </c>
      <c r="N32" s="195">
        <f t="shared" si="0"/>
        <v>4.166666666666663E-2</v>
      </c>
      <c r="O32" s="195">
        <f t="shared" si="1"/>
        <v>8.333333333333337E-2</v>
      </c>
      <c r="P32" s="195">
        <f t="shared" si="2"/>
        <v>0.125</v>
      </c>
      <c r="Q32" s="31"/>
      <c r="R32" s="177"/>
      <c r="S32" s="179"/>
      <c r="T32" s="33"/>
      <c r="U32" s="30">
        <f t="shared" si="3"/>
        <v>0</v>
      </c>
      <c r="V32" s="30">
        <f t="shared" si="4"/>
        <v>0</v>
      </c>
      <c r="W32" s="30">
        <f t="shared" si="5"/>
        <v>0</v>
      </c>
      <c r="X32" s="31"/>
      <c r="Y32" s="177"/>
      <c r="Z32" s="144">
        <f t="shared" si="6"/>
        <v>4.166666666666663E-2</v>
      </c>
      <c r="AA32" s="144">
        <f t="shared" si="6"/>
        <v>0.30555555555555558</v>
      </c>
      <c r="AB32" s="144">
        <f t="shared" si="6"/>
        <v>0.34722222222222221</v>
      </c>
      <c r="AC32" s="177"/>
      <c r="AD32" s="299"/>
      <c r="AE32" s="299"/>
      <c r="AF32" s="338"/>
      <c r="AG32" s="177"/>
      <c r="AH32" s="310"/>
      <c r="AI32" s="310"/>
      <c r="AJ32" s="310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177"/>
      <c r="BE32" s="177"/>
      <c r="BF32" s="177"/>
      <c r="BG32" s="177"/>
      <c r="BH32" s="177"/>
    </row>
    <row r="33" spans="1:60" ht="16.5" thickTop="1" thickBot="1">
      <c r="A33" s="177"/>
      <c r="B33" s="27" t="s">
        <v>7</v>
      </c>
      <c r="C33" s="28">
        <v>42732</v>
      </c>
      <c r="D33" s="177"/>
      <c r="E33" s="194">
        <v>0</v>
      </c>
      <c r="F33" s="195">
        <v>0.22222222222222221</v>
      </c>
      <c r="G33" s="195">
        <f t="shared" si="7"/>
        <v>0</v>
      </c>
      <c r="H33" s="195">
        <f t="shared" si="8"/>
        <v>0.22222222222222221</v>
      </c>
      <c r="I33" s="195">
        <f t="shared" si="9"/>
        <v>0.22222222222222221</v>
      </c>
      <c r="J33" s="31"/>
      <c r="K33" s="177"/>
      <c r="L33" s="194">
        <v>0.875</v>
      </c>
      <c r="M33" s="195">
        <v>0</v>
      </c>
      <c r="N33" s="195">
        <f t="shared" si="0"/>
        <v>4.166666666666663E-2</v>
      </c>
      <c r="O33" s="195">
        <f t="shared" si="1"/>
        <v>8.333333333333337E-2</v>
      </c>
      <c r="P33" s="195">
        <f t="shared" si="2"/>
        <v>0.125</v>
      </c>
      <c r="Q33" s="31"/>
      <c r="R33" s="177"/>
      <c r="S33" s="179"/>
      <c r="T33" s="33"/>
      <c r="U33" s="30">
        <f t="shared" si="3"/>
        <v>0</v>
      </c>
      <c r="V33" s="30">
        <f t="shared" si="4"/>
        <v>0</v>
      </c>
      <c r="W33" s="30">
        <f t="shared" si="5"/>
        <v>0</v>
      </c>
      <c r="X33" s="31"/>
      <c r="Y33" s="177"/>
      <c r="Z33" s="144">
        <f t="shared" si="6"/>
        <v>4.166666666666663E-2</v>
      </c>
      <c r="AA33" s="144">
        <f t="shared" si="6"/>
        <v>0.30555555555555558</v>
      </c>
      <c r="AB33" s="144">
        <f t="shared" si="6"/>
        <v>0.34722222222222221</v>
      </c>
      <c r="AC33" s="177"/>
      <c r="AD33" s="299"/>
      <c r="AE33" s="299"/>
      <c r="AF33" s="338"/>
      <c r="AG33" s="177"/>
      <c r="AH33" s="310"/>
      <c r="AI33" s="310"/>
      <c r="AJ33" s="310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  <c r="BB33" s="177"/>
      <c r="BC33" s="177"/>
      <c r="BD33" s="177"/>
      <c r="BE33" s="177"/>
      <c r="BF33" s="177"/>
      <c r="BG33" s="177"/>
      <c r="BH33" s="177"/>
    </row>
    <row r="34" spans="1:60" ht="16.5" thickTop="1" thickBot="1">
      <c r="A34" s="177"/>
      <c r="B34" s="27" t="s">
        <v>3</v>
      </c>
      <c r="C34" s="28">
        <v>42733</v>
      </c>
      <c r="D34" s="177"/>
      <c r="E34" s="194">
        <v>0</v>
      </c>
      <c r="F34" s="195">
        <v>0.22222222222222221</v>
      </c>
      <c r="G34" s="195">
        <f t="shared" si="7"/>
        <v>0</v>
      </c>
      <c r="H34" s="195">
        <f t="shared" si="8"/>
        <v>0.22222222222222221</v>
      </c>
      <c r="I34" s="195">
        <f t="shared" si="9"/>
        <v>0.22222222222222221</v>
      </c>
      <c r="J34" s="31"/>
      <c r="K34" s="177"/>
      <c r="L34" s="194">
        <v>0.875</v>
      </c>
      <c r="M34" s="195">
        <v>0</v>
      </c>
      <c r="N34" s="195">
        <f t="shared" si="0"/>
        <v>4.166666666666663E-2</v>
      </c>
      <c r="O34" s="195">
        <f t="shared" si="1"/>
        <v>8.333333333333337E-2</v>
      </c>
      <c r="P34" s="195">
        <f t="shared" si="2"/>
        <v>0.125</v>
      </c>
      <c r="Q34" s="31"/>
      <c r="R34" s="177"/>
      <c r="S34" s="179"/>
      <c r="T34" s="33"/>
      <c r="U34" s="30">
        <f t="shared" si="3"/>
        <v>0</v>
      </c>
      <c r="V34" s="30">
        <f t="shared" si="4"/>
        <v>0</v>
      </c>
      <c r="W34" s="30">
        <f t="shared" si="5"/>
        <v>0</v>
      </c>
      <c r="X34" s="31"/>
      <c r="Y34" s="177"/>
      <c r="Z34" s="144">
        <f t="shared" si="6"/>
        <v>4.166666666666663E-2</v>
      </c>
      <c r="AA34" s="144">
        <f t="shared" si="6"/>
        <v>0.30555555555555558</v>
      </c>
      <c r="AB34" s="144">
        <f t="shared" si="6"/>
        <v>0.34722222222222221</v>
      </c>
      <c r="AC34" s="177"/>
      <c r="AD34" s="299"/>
      <c r="AE34" s="299"/>
      <c r="AF34" s="338"/>
      <c r="AG34" s="177"/>
      <c r="AH34" s="310"/>
      <c r="AI34" s="310"/>
      <c r="AJ34" s="310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7"/>
      <c r="BC34" s="177"/>
      <c r="BD34" s="177"/>
      <c r="BE34" s="177"/>
      <c r="BF34" s="177"/>
      <c r="BG34" s="177"/>
      <c r="BH34" s="177"/>
    </row>
    <row r="35" spans="1:60" ht="16.5" thickTop="1" thickBot="1">
      <c r="A35" s="177"/>
      <c r="B35" s="27" t="s">
        <v>4</v>
      </c>
      <c r="C35" s="28">
        <v>42734</v>
      </c>
      <c r="D35" s="177"/>
      <c r="E35" s="194">
        <v>0</v>
      </c>
      <c r="F35" s="195">
        <v>0.22222222222222221</v>
      </c>
      <c r="G35" s="195">
        <f t="shared" si="7"/>
        <v>0</v>
      </c>
      <c r="H35" s="195">
        <f t="shared" si="8"/>
        <v>0.22222222222222221</v>
      </c>
      <c r="I35" s="195">
        <f t="shared" si="9"/>
        <v>0.22222222222222221</v>
      </c>
      <c r="J35" s="31"/>
      <c r="K35" s="177"/>
      <c r="L35" s="149">
        <v>0.75</v>
      </c>
      <c r="M35" s="150">
        <v>0.83333333333333337</v>
      </c>
      <c r="N35" s="150">
        <f t="shared" si="0"/>
        <v>8.333333333333337E-2</v>
      </c>
      <c r="O35" s="150">
        <f t="shared" si="1"/>
        <v>0</v>
      </c>
      <c r="P35" s="150">
        <f t="shared" si="2"/>
        <v>8.333333333333337E-2</v>
      </c>
      <c r="Q35" s="31"/>
      <c r="R35" s="177"/>
      <c r="S35" s="194">
        <v>0.875</v>
      </c>
      <c r="T35" s="195">
        <v>0</v>
      </c>
      <c r="U35" s="195">
        <f t="shared" si="3"/>
        <v>4.166666666666663E-2</v>
      </c>
      <c r="V35" s="195">
        <f t="shared" si="4"/>
        <v>8.333333333333337E-2</v>
      </c>
      <c r="W35" s="195">
        <f t="shared" si="5"/>
        <v>0.125</v>
      </c>
      <c r="X35" s="31"/>
      <c r="Y35" s="177"/>
      <c r="Z35" s="144">
        <f t="shared" si="6"/>
        <v>0.125</v>
      </c>
      <c r="AA35" s="144">
        <f t="shared" si="6"/>
        <v>0.30555555555555558</v>
      </c>
      <c r="AB35" s="144">
        <f t="shared" si="6"/>
        <v>0.43055555555555558</v>
      </c>
      <c r="AC35" s="177"/>
      <c r="AD35" s="299"/>
      <c r="AE35" s="299"/>
      <c r="AF35" s="338"/>
      <c r="AG35" s="177"/>
      <c r="AH35" s="310"/>
      <c r="AI35" s="310"/>
      <c r="AJ35" s="310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D35" s="177"/>
      <c r="BE35" s="177"/>
      <c r="BF35" s="177"/>
      <c r="BG35" s="177"/>
      <c r="BH35" s="177"/>
    </row>
    <row r="36" spans="1:60" ht="16.5" thickTop="1" thickBot="1">
      <c r="A36" s="177"/>
      <c r="B36" s="36" t="s">
        <v>8</v>
      </c>
      <c r="C36" s="37">
        <v>42735</v>
      </c>
      <c r="D36" s="177"/>
      <c r="E36" s="198">
        <v>0</v>
      </c>
      <c r="F36" s="199">
        <v>0.22222222222222221</v>
      </c>
      <c r="G36" s="52"/>
      <c r="H36" s="52"/>
      <c r="I36" s="199">
        <f t="shared" si="9"/>
        <v>0.22222222222222221</v>
      </c>
      <c r="J36" s="38"/>
      <c r="K36" s="177"/>
      <c r="L36" s="178"/>
      <c r="M36" s="52"/>
      <c r="N36" s="52"/>
      <c r="O36" s="52"/>
      <c r="P36" s="52">
        <f t="shared" si="2"/>
        <v>0</v>
      </c>
      <c r="Q36" s="38"/>
      <c r="R36" s="177"/>
      <c r="S36" s="180"/>
      <c r="T36" s="40"/>
      <c r="U36" s="52"/>
      <c r="V36" s="52"/>
      <c r="W36" s="52">
        <f t="shared" si="5"/>
        <v>0</v>
      </c>
      <c r="X36" s="38"/>
      <c r="Y36" s="177"/>
      <c r="Z36" s="145">
        <f t="shared" ref="Z36:AB36" si="12">MOD(G36+N36+U36,1)</f>
        <v>0</v>
      </c>
      <c r="AA36" s="145">
        <f t="shared" si="12"/>
        <v>0</v>
      </c>
      <c r="AB36" s="145">
        <f t="shared" si="12"/>
        <v>0.22222222222222221</v>
      </c>
      <c r="AC36" s="177"/>
      <c r="AD36" s="299"/>
      <c r="AE36" s="299"/>
      <c r="AF36" s="338"/>
      <c r="AG36" s="177"/>
      <c r="AH36" s="311"/>
      <c r="AI36" s="311"/>
      <c r="AJ36" s="311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177"/>
      <c r="BE36" s="177"/>
      <c r="BF36" s="177"/>
      <c r="BG36" s="177"/>
      <c r="BH36" s="177"/>
    </row>
    <row r="37" spans="1:60" ht="16.5" thickTop="1" thickBot="1">
      <c r="A37" s="177"/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7"/>
      <c r="AX37" s="177"/>
      <c r="AY37" s="177"/>
      <c r="AZ37" s="177"/>
      <c r="BA37" s="177"/>
      <c r="BB37" s="177"/>
      <c r="BC37" s="177"/>
      <c r="BD37" s="177"/>
      <c r="BE37" s="177"/>
      <c r="BF37" s="177"/>
      <c r="BG37" s="177"/>
      <c r="BH37" s="177"/>
    </row>
    <row r="38" spans="1:60" ht="16.5" thickTop="1" thickBot="1">
      <c r="A38" s="177"/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301" t="s">
        <v>64</v>
      </c>
      <c r="Q38" s="301"/>
      <c r="R38" s="301"/>
      <c r="S38" s="301"/>
      <c r="T38" s="177"/>
      <c r="U38" s="177"/>
      <c r="V38" s="177"/>
      <c r="W38" s="146">
        <f>AJ6</f>
        <v>7.9305555555555554</v>
      </c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7"/>
      <c r="AX38" s="177"/>
      <c r="AY38" s="177"/>
      <c r="AZ38" s="177"/>
      <c r="BA38" s="177"/>
      <c r="BB38" s="177"/>
      <c r="BC38" s="177"/>
      <c r="BD38" s="177"/>
      <c r="BE38" s="177"/>
      <c r="BF38" s="177"/>
      <c r="BG38" s="177"/>
      <c r="BH38" s="177"/>
    </row>
    <row r="39" spans="1:60" ht="16.5" thickTop="1" thickBot="1">
      <c r="A39" s="177"/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77"/>
      <c r="BD39" s="177"/>
      <c r="BE39" s="177"/>
      <c r="BF39" s="177"/>
      <c r="BG39" s="177"/>
      <c r="BH39" s="177"/>
    </row>
    <row r="40" spans="1:60" ht="16.5" thickTop="1" thickBot="1">
      <c r="A40" s="177"/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229" t="s">
        <v>65</v>
      </c>
      <c r="Q40" s="337"/>
      <c r="R40" s="337"/>
      <c r="S40" s="230"/>
      <c r="T40" s="177"/>
      <c r="U40" s="177"/>
      <c r="V40" s="177"/>
      <c r="W40" s="146">
        <f>AH6</f>
        <v>1.2916666666666661</v>
      </c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177"/>
      <c r="BE40" s="177"/>
      <c r="BF40" s="177"/>
      <c r="BG40" s="177"/>
      <c r="BH40" s="177"/>
    </row>
    <row r="41" spans="1:60" ht="16.5" thickTop="1" thickBot="1">
      <c r="A41" s="177"/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7"/>
      <c r="BE41" s="177"/>
      <c r="BF41" s="177"/>
      <c r="BG41" s="177"/>
      <c r="BH41" s="177"/>
    </row>
    <row r="42" spans="1:60" ht="16.5" thickTop="1" thickBot="1">
      <c r="A42" s="177"/>
      <c r="B42" s="177"/>
      <c r="C42" s="177"/>
      <c r="D42" s="177"/>
      <c r="E42" s="333" t="s">
        <v>68</v>
      </c>
      <c r="F42" s="334"/>
      <c r="G42" s="177"/>
      <c r="H42" s="177"/>
      <c r="I42" s="177"/>
      <c r="J42" s="177"/>
      <c r="K42" s="177"/>
      <c r="L42" s="177"/>
      <c r="M42" s="177"/>
      <c r="N42" s="177"/>
      <c r="O42" s="177"/>
      <c r="P42" s="229" t="s">
        <v>66</v>
      </c>
      <c r="Q42" s="337"/>
      <c r="R42" s="337"/>
      <c r="S42" s="230"/>
      <c r="T42" s="177"/>
      <c r="U42" s="177"/>
      <c r="V42" s="177"/>
      <c r="W42" s="146">
        <f>AI6</f>
        <v>6.4166666666666661</v>
      </c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7"/>
      <c r="AX42" s="177"/>
      <c r="AY42" s="177"/>
      <c r="AZ42" s="177"/>
      <c r="BA42" s="177"/>
      <c r="BB42" s="177"/>
      <c r="BC42" s="177"/>
      <c r="BD42" s="177"/>
      <c r="BE42" s="177"/>
      <c r="BF42" s="177"/>
      <c r="BG42" s="177"/>
      <c r="BH42" s="177"/>
    </row>
    <row r="43" spans="1:60" ht="16.5" thickTop="1" thickBot="1">
      <c r="A43" s="177"/>
      <c r="B43" s="177"/>
      <c r="C43" s="177"/>
      <c r="D43" s="177"/>
      <c r="E43" s="335">
        <v>9.67</v>
      </c>
      <c r="F43" s="336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7"/>
      <c r="BE43" s="177"/>
      <c r="BF43" s="177"/>
      <c r="BG43" s="177"/>
      <c r="BH43" s="177"/>
    </row>
    <row r="44" spans="1:60" ht="16.5" thickTop="1" thickBot="1">
      <c r="A44" s="177"/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301" t="s">
        <v>45</v>
      </c>
      <c r="Q44" s="301"/>
      <c r="R44" s="301"/>
      <c r="S44" s="301"/>
      <c r="T44" s="177"/>
      <c r="U44" s="177"/>
      <c r="V44" s="177"/>
      <c r="W44" s="147">
        <f>(W40*24*E43)</f>
        <v>299.76999999999987</v>
      </c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7"/>
      <c r="AX44" s="177"/>
      <c r="AY44" s="177"/>
      <c r="AZ44" s="177"/>
      <c r="BA44" s="177"/>
      <c r="BB44" s="177"/>
      <c r="BC44" s="177"/>
      <c r="BD44" s="177"/>
      <c r="BE44" s="177"/>
      <c r="BF44" s="177"/>
      <c r="BG44" s="177"/>
      <c r="BH44" s="177"/>
    </row>
    <row r="45" spans="1:60" ht="16.5" thickTop="1" thickBot="1">
      <c r="A45" s="177"/>
      <c r="B45" s="177"/>
      <c r="C45" s="177"/>
      <c r="D45" s="177"/>
      <c r="E45" s="333" t="s">
        <v>67</v>
      </c>
      <c r="F45" s="334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177"/>
      <c r="BE45" s="177"/>
      <c r="BF45" s="177"/>
      <c r="BG45" s="177"/>
      <c r="BH45" s="177"/>
    </row>
    <row r="46" spans="1:60" ht="16.5" thickTop="1" thickBot="1">
      <c r="A46" s="177"/>
      <c r="B46" s="177"/>
      <c r="C46" s="177"/>
      <c r="D46" s="177"/>
      <c r="E46" s="335">
        <v>14.51</v>
      </c>
      <c r="F46" s="336"/>
      <c r="G46" s="177"/>
      <c r="H46" s="177"/>
      <c r="I46" s="177"/>
      <c r="J46" s="177"/>
      <c r="K46" s="177"/>
      <c r="L46" s="177"/>
      <c r="M46" s="177"/>
      <c r="N46" s="177"/>
      <c r="O46" s="177"/>
      <c r="P46" s="301" t="s">
        <v>46</v>
      </c>
      <c r="Q46" s="301"/>
      <c r="R46" s="301"/>
      <c r="S46" s="301"/>
      <c r="T46" s="177"/>
      <c r="U46" s="177"/>
      <c r="V46" s="177"/>
      <c r="W46" s="147">
        <f>W42*24*E46</f>
        <v>2234.54</v>
      </c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93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D46" s="177"/>
      <c r="BE46" s="177"/>
      <c r="BF46" s="177"/>
      <c r="BG46" s="177"/>
      <c r="BH46" s="177"/>
    </row>
    <row r="47" spans="1:60" ht="16.5" thickTop="1" thickBot="1">
      <c r="A47" s="177"/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177"/>
      <c r="BE47" s="177"/>
      <c r="BF47" s="177"/>
      <c r="BG47" s="177"/>
      <c r="BH47" s="177"/>
    </row>
    <row r="48" spans="1:60" ht="16.5" thickTop="1" thickBot="1">
      <c r="A48" s="177"/>
      <c r="B48" s="177"/>
      <c r="C48" s="177"/>
      <c r="D48" s="177"/>
      <c r="E48" s="333" t="s">
        <v>69</v>
      </c>
      <c r="F48" s="334"/>
      <c r="G48" s="177"/>
      <c r="H48" s="177"/>
      <c r="I48" s="177"/>
      <c r="J48" s="177"/>
      <c r="K48" s="177"/>
      <c r="L48" s="177"/>
      <c r="M48" s="177"/>
      <c r="N48" s="177"/>
      <c r="O48" s="177"/>
      <c r="P48" s="301" t="s">
        <v>49</v>
      </c>
      <c r="Q48" s="301"/>
      <c r="R48" s="301"/>
      <c r="S48" s="301"/>
      <c r="T48" s="177"/>
      <c r="U48" s="177"/>
      <c r="V48" s="177"/>
      <c r="W48" s="147">
        <f>W44+W46</f>
        <v>2534.31</v>
      </c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177"/>
      <c r="BE48" s="177"/>
      <c r="BF48" s="177"/>
      <c r="BG48" s="177"/>
      <c r="BH48" s="177"/>
    </row>
    <row r="49" spans="1:60" ht="16.5" thickTop="1" thickBot="1">
      <c r="A49" s="177"/>
      <c r="B49" s="177"/>
      <c r="C49" s="177"/>
      <c r="D49" s="177"/>
      <c r="E49" s="331">
        <v>0.23</v>
      </c>
      <c r="F49" s="332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7"/>
      <c r="AX49" s="177"/>
      <c r="AY49" s="177"/>
      <c r="AZ49" s="177"/>
      <c r="BA49" s="177"/>
      <c r="BB49" s="177"/>
      <c r="BC49" s="177"/>
      <c r="BD49" s="177"/>
      <c r="BE49" s="177"/>
      <c r="BF49" s="177"/>
      <c r="BG49" s="177"/>
      <c r="BH49" s="177"/>
    </row>
    <row r="50" spans="1:60" ht="16.5" thickTop="1" thickBot="1">
      <c r="A50" s="177"/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301" t="s">
        <v>48</v>
      </c>
      <c r="Q50" s="301"/>
      <c r="R50" s="301"/>
      <c r="S50" s="301"/>
      <c r="T50" s="177"/>
      <c r="U50" s="177"/>
      <c r="V50" s="177"/>
      <c r="W50" s="147">
        <f>SUM((W44+W46)-(W44+W46)*E49)</f>
        <v>1951.4186999999999</v>
      </c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7"/>
      <c r="BE50" s="177"/>
      <c r="BF50" s="177"/>
      <c r="BG50" s="177"/>
      <c r="BH50" s="177"/>
    </row>
    <row r="51" spans="1:60" ht="15.75" thickTop="1">
      <c r="A51" s="177"/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177"/>
      <c r="AV51" s="177"/>
      <c r="AW51" s="177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</row>
  </sheetData>
  <mergeCells count="130">
    <mergeCell ref="AU3:AX3"/>
    <mergeCell ref="AP4:AQ4"/>
    <mergeCell ref="AR4:AS4"/>
    <mergeCell ref="AU4:AV4"/>
    <mergeCell ref="AW4:AX4"/>
    <mergeCell ref="AP2:AS2"/>
    <mergeCell ref="AU2:AX2"/>
    <mergeCell ref="E3:J3"/>
    <mergeCell ref="L3:Q3"/>
    <mergeCell ref="S3:X3"/>
    <mergeCell ref="Z3:AB3"/>
    <mergeCell ref="AD3:AF3"/>
    <mergeCell ref="AH3:AJ3"/>
    <mergeCell ref="AP3:AS3"/>
    <mergeCell ref="AP5:AS5"/>
    <mergeCell ref="AU5:AX5"/>
    <mergeCell ref="AD6:AD9"/>
    <mergeCell ref="AE6:AE9"/>
    <mergeCell ref="AF6:AF9"/>
    <mergeCell ref="AH6:AH36"/>
    <mergeCell ref="AI6:AI36"/>
    <mergeCell ref="AJ6:AJ36"/>
    <mergeCell ref="AM6:AN6"/>
    <mergeCell ref="AM7:AN7"/>
    <mergeCell ref="AP7:AQ7"/>
    <mergeCell ref="AR7:AS7"/>
    <mergeCell ref="AU7:AV7"/>
    <mergeCell ref="AW7:AX7"/>
    <mergeCell ref="AP6:AQ6"/>
    <mergeCell ref="AR6:AS6"/>
    <mergeCell ref="AU6:AV6"/>
    <mergeCell ref="AW6:AX6"/>
    <mergeCell ref="AM9:AN9"/>
    <mergeCell ref="AP9:AQ9"/>
    <mergeCell ref="AR9:AS9"/>
    <mergeCell ref="AU9:AV9"/>
    <mergeCell ref="AW9:AX9"/>
    <mergeCell ref="AM8:AN8"/>
    <mergeCell ref="AP8:AQ8"/>
    <mergeCell ref="AR8:AS8"/>
    <mergeCell ref="AU8:AV8"/>
    <mergeCell ref="AW8:AX8"/>
    <mergeCell ref="AM12:AN12"/>
    <mergeCell ref="AP12:AQ12"/>
    <mergeCell ref="AR12:AS12"/>
    <mergeCell ref="AU12:AV12"/>
    <mergeCell ref="AW12:AX12"/>
    <mergeCell ref="AM11:AN11"/>
    <mergeCell ref="AP11:AQ11"/>
    <mergeCell ref="AR11:AS11"/>
    <mergeCell ref="AU11:AV11"/>
    <mergeCell ref="AW11:AX11"/>
    <mergeCell ref="AM14:AN14"/>
    <mergeCell ref="AP14:AQ14"/>
    <mergeCell ref="AR14:AS14"/>
    <mergeCell ref="AU14:AV14"/>
    <mergeCell ref="AW14:AX14"/>
    <mergeCell ref="AM13:AN13"/>
    <mergeCell ref="AP13:AQ13"/>
    <mergeCell ref="AR13:AS13"/>
    <mergeCell ref="AU13:AV13"/>
    <mergeCell ref="AW13:AX13"/>
    <mergeCell ref="AD17:AD23"/>
    <mergeCell ref="AE17:AE23"/>
    <mergeCell ref="AF17:AF23"/>
    <mergeCell ref="AM16:AN16"/>
    <mergeCell ref="AP16:AQ16"/>
    <mergeCell ref="AR16:AS16"/>
    <mergeCell ref="AU16:AV16"/>
    <mergeCell ref="AW16:AX16"/>
    <mergeCell ref="AM15:AN15"/>
    <mergeCell ref="AP15:AQ15"/>
    <mergeCell ref="AR15:AS15"/>
    <mergeCell ref="AU15:AV15"/>
    <mergeCell ref="AW15:AX15"/>
    <mergeCell ref="AD10:AD16"/>
    <mergeCell ref="AE10:AE16"/>
    <mergeCell ref="AF10:AF16"/>
    <mergeCell ref="AM10:AN10"/>
    <mergeCell ref="AP10:AQ10"/>
    <mergeCell ref="AR10:AS10"/>
    <mergeCell ref="AU10:AV10"/>
    <mergeCell ref="AW10:AX10"/>
    <mergeCell ref="AZ2:BB2"/>
    <mergeCell ref="BD2:BG2"/>
    <mergeCell ref="BD3:BG3"/>
    <mergeCell ref="BD4:BE4"/>
    <mergeCell ref="BF4:BG4"/>
    <mergeCell ref="E49:F49"/>
    <mergeCell ref="P50:S50"/>
    <mergeCell ref="E48:F48"/>
    <mergeCell ref="P48:S48"/>
    <mergeCell ref="E45:F45"/>
    <mergeCell ref="E46:F46"/>
    <mergeCell ref="P46:S46"/>
    <mergeCell ref="E43:F43"/>
    <mergeCell ref="P44:S44"/>
    <mergeCell ref="E42:F42"/>
    <mergeCell ref="P42:S42"/>
    <mergeCell ref="P38:S38"/>
    <mergeCell ref="P40:S40"/>
    <mergeCell ref="AD31:AD36"/>
    <mergeCell ref="AE31:AE36"/>
    <mergeCell ref="AF31:AF36"/>
    <mergeCell ref="AD24:AD30"/>
    <mergeCell ref="AE24:AE30"/>
    <mergeCell ref="AF24:AF30"/>
    <mergeCell ref="BD9:BE9"/>
    <mergeCell ref="BF9:BG9"/>
    <mergeCell ref="BD10:BE10"/>
    <mergeCell ref="BF10:BG10"/>
    <mergeCell ref="BD11:BE11"/>
    <mergeCell ref="BF11:BG11"/>
    <mergeCell ref="BD5:BG5"/>
    <mergeCell ref="BD6:BE6"/>
    <mergeCell ref="BF6:BG6"/>
    <mergeCell ref="BD7:BE7"/>
    <mergeCell ref="BF7:BG7"/>
    <mergeCell ref="BD8:BE8"/>
    <mergeCell ref="BF8:BG8"/>
    <mergeCell ref="BD15:BE15"/>
    <mergeCell ref="BF15:BG15"/>
    <mergeCell ref="BD16:BE16"/>
    <mergeCell ref="BF16:BG16"/>
    <mergeCell ref="BD12:BE12"/>
    <mergeCell ref="BF12:BG12"/>
    <mergeCell ref="BD13:BE13"/>
    <mergeCell ref="BF13:BG13"/>
    <mergeCell ref="BD14:BE14"/>
    <mergeCell ref="BF14:BG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Août 2016</vt:lpstr>
      <vt:lpstr>Septembre 2016</vt:lpstr>
      <vt:lpstr>Octobre 2016</vt:lpstr>
      <vt:lpstr>Novembre 2016</vt:lpstr>
      <vt:lpstr>Décembre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2016-12-10T10:54:42Z</dcterms:modified>
</cp:coreProperties>
</file>