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4240" windowHeight="11370" activeTab="4"/>
  </bookViews>
  <sheets>
    <sheet name="Août 2016" sheetId="3" r:id="rId1"/>
    <sheet name="Septembre 2016" sheetId="4" r:id="rId2"/>
    <sheet name="Octobre 2016" sheetId="5" r:id="rId3"/>
    <sheet name="Novembre 2016" sheetId="6" r:id="rId4"/>
    <sheet name="Décembre 2016" sheetId="8" r:id="rId5"/>
  </sheets>
  <definedNames>
    <definedName name="Début_Nuit">TIMEVALUE("22:00")</definedName>
    <definedName name="Fin_Nuit">TIMEVALUE("06:00")</definedName>
  </definedNames>
  <calcPr calcId="125725" iterateDelta="1E-4"/>
</workbook>
</file>

<file path=xl/calcChain.xml><?xml version="1.0" encoding="utf-8"?>
<calcChain xmlns="http://schemas.openxmlformats.org/spreadsheetml/2006/main">
  <c r="Y48" i="8"/>
  <c r="Y50"/>
  <c r="AQ7"/>
  <c r="AQ8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Q30"/>
  <c r="AQ31"/>
  <c r="AQ32"/>
  <c r="AQ33"/>
  <c r="AQ34"/>
  <c r="AQ35"/>
  <c r="AQ36"/>
  <c r="AO7"/>
  <c r="AO8"/>
  <c r="AO9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AO31"/>
  <c r="AO32"/>
  <c r="AO33"/>
  <c r="AO34"/>
  <c r="AO35"/>
  <c r="AO36"/>
  <c r="AQ6"/>
  <c r="AO6"/>
  <c r="AR7"/>
  <c r="AR8"/>
  <c r="AR9"/>
  <c r="AR10"/>
  <c r="AR11"/>
  <c r="AR12"/>
  <c r="AR13"/>
  <c r="AR14"/>
  <c r="AR15"/>
  <c r="AR16"/>
  <c r="AR17"/>
  <c r="AR18"/>
  <c r="AR19"/>
  <c r="AR20"/>
  <c r="AR21"/>
  <c r="AR22"/>
  <c r="AR23"/>
  <c r="AR24"/>
  <c r="AR25"/>
  <c r="AR26"/>
  <c r="AR27"/>
  <c r="AR28"/>
  <c r="AR29"/>
  <c r="AR30"/>
  <c r="AR31"/>
  <c r="AR32"/>
  <c r="AR33"/>
  <c r="AR34"/>
  <c r="AR35"/>
  <c r="AR36"/>
  <c r="AP7"/>
  <c r="AP8"/>
  <c r="AP9"/>
  <c r="AP10"/>
  <c r="AP11"/>
  <c r="AP12"/>
  <c r="AP13"/>
  <c r="AP14"/>
  <c r="AP15"/>
  <c r="AP16"/>
  <c r="AP17"/>
  <c r="AP18"/>
  <c r="AP19"/>
  <c r="AP20"/>
  <c r="AP21"/>
  <c r="AP22"/>
  <c r="AP23"/>
  <c r="AP24"/>
  <c r="AP25"/>
  <c r="AP26"/>
  <c r="AP27"/>
  <c r="AP28"/>
  <c r="AP29"/>
  <c r="AP30"/>
  <c r="AP31"/>
  <c r="AP32"/>
  <c r="AP33"/>
  <c r="AP34"/>
  <c r="AP35"/>
  <c r="AP36"/>
  <c r="AR6"/>
  <c r="AP6"/>
  <c r="BI7"/>
  <c r="BI8"/>
  <c r="BI9"/>
  <c r="BI10"/>
  <c r="BI11"/>
  <c r="BI12"/>
  <c r="BI13"/>
  <c r="BI14"/>
  <c r="BI15"/>
  <c r="BI16"/>
  <c r="BG7"/>
  <c r="BI6"/>
  <c r="BG8"/>
  <c r="BG9"/>
  <c r="BG10"/>
  <c r="BG11"/>
  <c r="BG12"/>
  <c r="BG13"/>
  <c r="BG14"/>
  <c r="BG15"/>
  <c r="BG16"/>
  <c r="BG6"/>
  <c r="P6"/>
  <c r="Q6"/>
  <c r="O6" s="1"/>
  <c r="P7"/>
  <c r="O7" s="1"/>
  <c r="Q7"/>
  <c r="P8"/>
  <c r="Q8"/>
  <c r="O8" s="1"/>
  <c r="P9"/>
  <c r="Q9"/>
  <c r="P10"/>
  <c r="Q10"/>
  <c r="O10" s="1"/>
  <c r="P11"/>
  <c r="Q11"/>
  <c r="P12"/>
  <c r="Q12"/>
  <c r="P13"/>
  <c r="Q13"/>
  <c r="O13" s="1"/>
  <c r="P14"/>
  <c r="O14" s="1"/>
  <c r="Q14"/>
  <c r="P15"/>
  <c r="Q15"/>
  <c r="P16"/>
  <c r="Q16"/>
  <c r="P17"/>
  <c r="Q17"/>
  <c r="O17" s="1"/>
  <c r="O18"/>
  <c r="P18"/>
  <c r="Q18"/>
  <c r="P19"/>
  <c r="Q19"/>
  <c r="P20"/>
  <c r="Q20"/>
  <c r="O20" s="1"/>
  <c r="P21"/>
  <c r="Q21"/>
  <c r="O21" s="1"/>
  <c r="P22"/>
  <c r="Q22"/>
  <c r="O22" s="1"/>
  <c r="P23"/>
  <c r="Q23"/>
  <c r="P24"/>
  <c r="Q24"/>
  <c r="O24" s="1"/>
  <c r="P25"/>
  <c r="Q25"/>
  <c r="P26"/>
  <c r="Q26"/>
  <c r="O26" s="1"/>
  <c r="P27"/>
  <c r="Q27"/>
  <c r="P28"/>
  <c r="Q28"/>
  <c r="O28" s="1"/>
  <c r="P29"/>
  <c r="Q29"/>
  <c r="O29" s="1"/>
  <c r="P30"/>
  <c r="O30" s="1"/>
  <c r="Q30"/>
  <c r="P31"/>
  <c r="Q31"/>
  <c r="P32"/>
  <c r="Q32"/>
  <c r="P33"/>
  <c r="Q33"/>
  <c r="O33" s="1"/>
  <c r="O34"/>
  <c r="P34"/>
  <c r="Q34"/>
  <c r="P35"/>
  <c r="Q35"/>
  <c r="Q36"/>
  <c r="X6"/>
  <c r="Y6"/>
  <c r="X7"/>
  <c r="Y7"/>
  <c r="X8"/>
  <c r="Y8"/>
  <c r="X9"/>
  <c r="Y9"/>
  <c r="X10"/>
  <c r="Y10"/>
  <c r="W10" s="1"/>
  <c r="X11"/>
  <c r="Y11"/>
  <c r="X12"/>
  <c r="Y12"/>
  <c r="W12" s="1"/>
  <c r="X13"/>
  <c r="Y13"/>
  <c r="W13" s="1"/>
  <c r="X14"/>
  <c r="W14" s="1"/>
  <c r="Y14"/>
  <c r="X15"/>
  <c r="Y15"/>
  <c r="X16"/>
  <c r="Y16"/>
  <c r="W16" s="1"/>
  <c r="X17"/>
  <c r="Y17"/>
  <c r="W17" s="1"/>
  <c r="X18"/>
  <c r="Y18"/>
  <c r="X19"/>
  <c r="Y19"/>
  <c r="W19" s="1"/>
  <c r="X20"/>
  <c r="W20" s="1"/>
  <c r="Y20"/>
  <c r="X21"/>
  <c r="Y21"/>
  <c r="W21" s="1"/>
  <c r="X22"/>
  <c r="Y22"/>
  <c r="X23"/>
  <c r="Y23"/>
  <c r="X24"/>
  <c r="Y24"/>
  <c r="X25"/>
  <c r="Y25"/>
  <c r="W25" s="1"/>
  <c r="X26"/>
  <c r="Y26"/>
  <c r="X27"/>
  <c r="W27" s="1"/>
  <c r="Y27"/>
  <c r="X28"/>
  <c r="Y28"/>
  <c r="W28" s="1"/>
  <c r="X29"/>
  <c r="Y29"/>
  <c r="W29" s="1"/>
  <c r="X30"/>
  <c r="Y30"/>
  <c r="W30" s="1"/>
  <c r="X31"/>
  <c r="W31" s="1"/>
  <c r="Y31"/>
  <c r="X32"/>
  <c r="Y32"/>
  <c r="X33"/>
  <c r="Y33"/>
  <c r="X34"/>
  <c r="Y34"/>
  <c r="W34" s="1"/>
  <c r="X35"/>
  <c r="Y35"/>
  <c r="Y36"/>
  <c r="AC36"/>
  <c r="AD36"/>
  <c r="BJ7"/>
  <c r="BJ8"/>
  <c r="BJ9"/>
  <c r="BJ10"/>
  <c r="BJ11"/>
  <c r="BJ12"/>
  <c r="BJ13"/>
  <c r="BJ14"/>
  <c r="BJ15"/>
  <c r="BJ16"/>
  <c r="BJ6"/>
  <c r="BH7"/>
  <c r="BH8"/>
  <c r="BH9"/>
  <c r="BH10"/>
  <c r="BH11"/>
  <c r="BH12"/>
  <c r="BH13"/>
  <c r="BH14"/>
  <c r="BH15"/>
  <c r="BH16"/>
  <c r="BH6"/>
  <c r="BD7"/>
  <c r="BD8"/>
  <c r="BD9"/>
  <c r="BD10"/>
  <c r="BD11"/>
  <c r="BD13"/>
  <c r="BD14"/>
  <c r="BD15"/>
  <c r="BD16"/>
  <c r="BD6"/>
  <c r="AY16"/>
  <c r="AY7"/>
  <c r="AY8"/>
  <c r="AY9"/>
  <c r="AY10"/>
  <c r="AY11"/>
  <c r="AY12"/>
  <c r="AY13"/>
  <c r="AY14"/>
  <c r="AY15"/>
  <c r="AY6"/>
  <c r="AD32" l="1"/>
  <c r="W18"/>
  <c r="AD28"/>
  <c r="W33"/>
  <c r="AE26"/>
  <c r="W9"/>
  <c r="W6"/>
  <c r="O31"/>
  <c r="O15"/>
  <c r="AE12"/>
  <c r="W35"/>
  <c r="O35"/>
  <c r="W32"/>
  <c r="AD30"/>
  <c r="W23"/>
  <c r="W22"/>
  <c r="AD10"/>
  <c r="W8"/>
  <c r="W7"/>
  <c r="AE32"/>
  <c r="O27"/>
  <c r="O25"/>
  <c r="O11"/>
  <c r="O9"/>
  <c r="AE30"/>
  <c r="W24"/>
  <c r="AD22"/>
  <c r="AD20"/>
  <c r="AD9"/>
  <c r="O19"/>
  <c r="W26"/>
  <c r="W15"/>
  <c r="W11"/>
  <c r="AE10"/>
  <c r="O32"/>
  <c r="O16"/>
  <c r="O12"/>
  <c r="O23"/>
  <c r="AE25"/>
  <c r="H6"/>
  <c r="AD6" s="1"/>
  <c r="I36"/>
  <c r="AE36" s="1"/>
  <c r="I35"/>
  <c r="AE35" s="1"/>
  <c r="H35"/>
  <c r="AD35" s="1"/>
  <c r="I34"/>
  <c r="AE34" s="1"/>
  <c r="AI31" s="1"/>
  <c r="H34"/>
  <c r="AD34" s="1"/>
  <c r="I33"/>
  <c r="AE33" s="1"/>
  <c r="H33"/>
  <c r="AD33" s="1"/>
  <c r="AH31" s="1"/>
  <c r="I32"/>
  <c r="H32"/>
  <c r="G32" s="1"/>
  <c r="I31"/>
  <c r="AE31" s="1"/>
  <c r="H31"/>
  <c r="AD31" s="1"/>
  <c r="I30"/>
  <c r="H30"/>
  <c r="G30" s="1"/>
  <c r="AC30" s="1"/>
  <c r="I29"/>
  <c r="AE29" s="1"/>
  <c r="H29"/>
  <c r="I28"/>
  <c r="AE28" s="1"/>
  <c r="H28"/>
  <c r="I27"/>
  <c r="AE27" s="1"/>
  <c r="H27"/>
  <c r="AD27" s="1"/>
  <c r="I26"/>
  <c r="H26"/>
  <c r="AD26" s="1"/>
  <c r="I25"/>
  <c r="H25"/>
  <c r="AD25" s="1"/>
  <c r="I24"/>
  <c r="AE24" s="1"/>
  <c r="H24"/>
  <c r="AD24" s="1"/>
  <c r="I23"/>
  <c r="AE23" s="1"/>
  <c r="H23"/>
  <c r="G23" s="1"/>
  <c r="I22"/>
  <c r="AE22" s="1"/>
  <c r="H22"/>
  <c r="I21"/>
  <c r="AE21" s="1"/>
  <c r="H21"/>
  <c r="AD21" s="1"/>
  <c r="I20"/>
  <c r="AE20" s="1"/>
  <c r="H20"/>
  <c r="I19"/>
  <c r="AE19" s="1"/>
  <c r="H19"/>
  <c r="AD19" s="1"/>
  <c r="I18"/>
  <c r="AE18" s="1"/>
  <c r="H18"/>
  <c r="AD18" s="1"/>
  <c r="I17"/>
  <c r="AE17" s="1"/>
  <c r="H17"/>
  <c r="AD17" s="1"/>
  <c r="I16"/>
  <c r="AE16" s="1"/>
  <c r="H16"/>
  <c r="AD16" s="1"/>
  <c r="I15"/>
  <c r="AE15" s="1"/>
  <c r="H15"/>
  <c r="AD15" s="1"/>
  <c r="I14"/>
  <c r="AE14" s="1"/>
  <c r="H14"/>
  <c r="AD14" s="1"/>
  <c r="I13"/>
  <c r="AE13" s="1"/>
  <c r="H13"/>
  <c r="AD13" s="1"/>
  <c r="BB12"/>
  <c r="BD12" s="1"/>
  <c r="I12"/>
  <c r="H12"/>
  <c r="AD12" s="1"/>
  <c r="I11"/>
  <c r="AE11" s="1"/>
  <c r="H11"/>
  <c r="AD11" s="1"/>
  <c r="I10"/>
  <c r="H10"/>
  <c r="I9"/>
  <c r="AE9" s="1"/>
  <c r="H9"/>
  <c r="I8"/>
  <c r="AE8" s="1"/>
  <c r="H8"/>
  <c r="AD8" s="1"/>
  <c r="I7"/>
  <c r="AE7" s="1"/>
  <c r="H7"/>
  <c r="AD7" s="1"/>
  <c r="I6"/>
  <c r="AH10" l="1"/>
  <c r="AI10"/>
  <c r="AH17"/>
  <c r="AC32"/>
  <c r="AD23"/>
  <c r="G29"/>
  <c r="AC29" s="1"/>
  <c r="AD29"/>
  <c r="AH24" s="1"/>
  <c r="AI24"/>
  <c r="AC12"/>
  <c r="AC26"/>
  <c r="AC27"/>
  <c r="AC19"/>
  <c r="G6"/>
  <c r="AC6" s="1"/>
  <c r="AG6" s="1"/>
  <c r="AE6"/>
  <c r="G9"/>
  <c r="AC9" s="1"/>
  <c r="AC23"/>
  <c r="AC25"/>
  <c r="AH6"/>
  <c r="AI17"/>
  <c r="G14"/>
  <c r="AC14" s="1"/>
  <c r="G13"/>
  <c r="AC13" s="1"/>
  <c r="G11"/>
  <c r="AC11" s="1"/>
  <c r="G12"/>
  <c r="G33"/>
  <c r="AC33" s="1"/>
  <c r="G35"/>
  <c r="AC35" s="1"/>
  <c r="G7"/>
  <c r="AC7" s="1"/>
  <c r="G8"/>
  <c r="AC8" s="1"/>
  <c r="G10"/>
  <c r="AC10" s="1"/>
  <c r="G15"/>
  <c r="AC15" s="1"/>
  <c r="G18"/>
  <c r="AC18" s="1"/>
  <c r="G19"/>
  <c r="G20"/>
  <c r="AC20" s="1"/>
  <c r="G21"/>
  <c r="AC21" s="1"/>
  <c r="G22"/>
  <c r="AC22" s="1"/>
  <c r="G25"/>
  <c r="G26"/>
  <c r="G27"/>
  <c r="G28"/>
  <c r="AC28" s="1"/>
  <c r="G34"/>
  <c r="AC34" s="1"/>
  <c r="G16"/>
  <c r="AC16" s="1"/>
  <c r="G17"/>
  <c r="AC17" s="1"/>
  <c r="G24"/>
  <c r="AC24" s="1"/>
  <c r="AG24" s="1"/>
  <c r="G31"/>
  <c r="AC31" s="1"/>
  <c r="AG31" s="1"/>
  <c r="K48" i="6"/>
  <c r="O48" s="1"/>
  <c r="I48"/>
  <c r="AG10" i="8" l="1"/>
  <c r="AG17"/>
  <c r="AK6" s="1"/>
  <c r="AL6"/>
  <c r="AI6"/>
  <c r="AM6" s="1"/>
  <c r="O52" i="6"/>
  <c r="I52"/>
  <c r="K52"/>
  <c r="Y42" i="8" l="1"/>
  <c r="Y46" s="1"/>
  <c r="Y38"/>
  <c r="Y40"/>
  <c r="Y44" s="1"/>
  <c r="Y54" l="1"/>
  <c r="Y52"/>
  <c r="U34" i="6"/>
  <c r="T34"/>
  <c r="S34" s="1"/>
  <c r="O34"/>
  <c r="N34"/>
  <c r="I34"/>
  <c r="H34"/>
  <c r="U33"/>
  <c r="T33"/>
  <c r="O33"/>
  <c r="N33"/>
  <c r="M33" s="1"/>
  <c r="I33"/>
  <c r="H33"/>
  <c r="U32"/>
  <c r="T32"/>
  <c r="O32"/>
  <c r="N32"/>
  <c r="I32"/>
  <c r="H32"/>
  <c r="G32" s="1"/>
  <c r="U31"/>
  <c r="T31"/>
  <c r="O31"/>
  <c r="N31"/>
  <c r="I31"/>
  <c r="H31"/>
  <c r="U30"/>
  <c r="T30"/>
  <c r="O30"/>
  <c r="N30"/>
  <c r="I30"/>
  <c r="H30"/>
  <c r="U29"/>
  <c r="T29"/>
  <c r="O29"/>
  <c r="N29"/>
  <c r="I29"/>
  <c r="H29"/>
  <c r="U28"/>
  <c r="T28"/>
  <c r="O28"/>
  <c r="N28"/>
  <c r="I28"/>
  <c r="H28"/>
  <c r="U27"/>
  <c r="T27"/>
  <c r="O27"/>
  <c r="N27"/>
  <c r="I27"/>
  <c r="H27"/>
  <c r="U26"/>
  <c r="T26"/>
  <c r="O26"/>
  <c r="N26"/>
  <c r="I26"/>
  <c r="H26"/>
  <c r="U25"/>
  <c r="T25"/>
  <c r="O25"/>
  <c r="N25"/>
  <c r="I25"/>
  <c r="Y25" s="1"/>
  <c r="H25"/>
  <c r="U24"/>
  <c r="T24"/>
  <c r="O24"/>
  <c r="N24"/>
  <c r="I24"/>
  <c r="H24"/>
  <c r="U23"/>
  <c r="T23"/>
  <c r="O23"/>
  <c r="N23"/>
  <c r="M23" s="1"/>
  <c r="I23"/>
  <c r="H23"/>
  <c r="U22"/>
  <c r="T22"/>
  <c r="O22"/>
  <c r="N22"/>
  <c r="I22"/>
  <c r="H22"/>
  <c r="U21"/>
  <c r="T21"/>
  <c r="O21"/>
  <c r="N21"/>
  <c r="I21"/>
  <c r="H21"/>
  <c r="U20"/>
  <c r="T20"/>
  <c r="O20"/>
  <c r="N20"/>
  <c r="I20"/>
  <c r="H20"/>
  <c r="U19"/>
  <c r="S19" s="1"/>
  <c r="T19"/>
  <c r="O19"/>
  <c r="N19"/>
  <c r="I19"/>
  <c r="H19"/>
  <c r="U18"/>
  <c r="T18"/>
  <c r="O18"/>
  <c r="N18"/>
  <c r="I18"/>
  <c r="H18"/>
  <c r="U17"/>
  <c r="T17"/>
  <c r="O17"/>
  <c r="N17"/>
  <c r="I17"/>
  <c r="H17"/>
  <c r="U16"/>
  <c r="T16"/>
  <c r="O16"/>
  <c r="N16"/>
  <c r="I16"/>
  <c r="H16"/>
  <c r="U15"/>
  <c r="T15"/>
  <c r="O15"/>
  <c r="N15"/>
  <c r="I15"/>
  <c r="H15"/>
  <c r="U14"/>
  <c r="T14"/>
  <c r="O14"/>
  <c r="N14"/>
  <c r="I14"/>
  <c r="H14"/>
  <c r="U13"/>
  <c r="T13"/>
  <c r="O13"/>
  <c r="N13"/>
  <c r="I13"/>
  <c r="H13"/>
  <c r="U12"/>
  <c r="T12"/>
  <c r="O12"/>
  <c r="N12"/>
  <c r="I12"/>
  <c r="H12"/>
  <c r="U11"/>
  <c r="T11"/>
  <c r="O11"/>
  <c r="N11"/>
  <c r="I11"/>
  <c r="H11"/>
  <c r="U10"/>
  <c r="T10"/>
  <c r="S10" s="1"/>
  <c r="O10"/>
  <c r="N10"/>
  <c r="I10"/>
  <c r="H10"/>
  <c r="U9"/>
  <c r="T9"/>
  <c r="O9"/>
  <c r="N9"/>
  <c r="M9" s="1"/>
  <c r="I9"/>
  <c r="H9"/>
  <c r="U8"/>
  <c r="T8"/>
  <c r="O8"/>
  <c r="N8"/>
  <c r="I8"/>
  <c r="H8"/>
  <c r="X8" s="1"/>
  <c r="U7"/>
  <c r="T7"/>
  <c r="O7"/>
  <c r="N7"/>
  <c r="M7" s="1"/>
  <c r="I7"/>
  <c r="H7"/>
  <c r="U6"/>
  <c r="T6"/>
  <c r="O6"/>
  <c r="N6"/>
  <c r="I6"/>
  <c r="H6"/>
  <c r="X6" s="1"/>
  <c r="U5"/>
  <c r="T5"/>
  <c r="S5" s="1"/>
  <c r="O5"/>
  <c r="N5"/>
  <c r="I5"/>
  <c r="H5"/>
  <c r="X5" s="1"/>
  <c r="G6" l="1"/>
  <c r="S23"/>
  <c r="G31"/>
  <c r="M17"/>
  <c r="S15"/>
  <c r="M18"/>
  <c r="G26"/>
  <c r="S26"/>
  <c r="Y30"/>
  <c r="S12"/>
  <c r="M19"/>
  <c r="M5"/>
  <c r="S7"/>
  <c r="Y9"/>
  <c r="S11"/>
  <c r="X26"/>
  <c r="M28"/>
  <c r="S29"/>
  <c r="S13"/>
  <c r="M14"/>
  <c r="S8"/>
  <c r="S14"/>
  <c r="S17"/>
  <c r="M20"/>
  <c r="M22"/>
  <c r="Y26"/>
  <c r="Y27"/>
  <c r="S27"/>
  <c r="S20"/>
  <c r="X9"/>
  <c r="X11"/>
  <c r="M24"/>
  <c r="G25"/>
  <c r="S30"/>
  <c r="M32"/>
  <c r="M34"/>
  <c r="X33"/>
  <c r="G33"/>
  <c r="M27"/>
  <c r="M26"/>
  <c r="W26" s="1"/>
  <c r="X30"/>
  <c r="G29"/>
  <c r="X29"/>
  <c r="Y29"/>
  <c r="X27"/>
  <c r="X25"/>
  <c r="S9"/>
  <c r="X15"/>
  <c r="S16"/>
  <c r="G9"/>
  <c r="S18"/>
  <c r="S24"/>
  <c r="M25"/>
  <c r="S25"/>
  <c r="S28"/>
  <c r="M29"/>
  <c r="M30"/>
  <c r="S21"/>
  <c r="M21"/>
  <c r="X14"/>
  <c r="G14"/>
  <c r="G7"/>
  <c r="W7" s="1"/>
  <c r="S22"/>
  <c r="M10"/>
  <c r="M31"/>
  <c r="M13"/>
  <c r="X10"/>
  <c r="X13"/>
  <c r="M16"/>
  <c r="X17"/>
  <c r="X18"/>
  <c r="X19"/>
  <c r="X20"/>
  <c r="X21"/>
  <c r="X22"/>
  <c r="X23"/>
  <c r="X24"/>
  <c r="X32"/>
  <c r="X34"/>
  <c r="Y5"/>
  <c r="Y8"/>
  <c r="M12"/>
  <c r="M6"/>
  <c r="X7"/>
  <c r="AB5" s="1"/>
  <c r="M8"/>
  <c r="M11"/>
  <c r="X12"/>
  <c r="M15"/>
  <c r="X16"/>
  <c r="Y17"/>
  <c r="Y18"/>
  <c r="Y19"/>
  <c r="Y20"/>
  <c r="Y21"/>
  <c r="Y22"/>
  <c r="Y23"/>
  <c r="Y24"/>
  <c r="Y28"/>
  <c r="X31"/>
  <c r="Y34"/>
  <c r="G10"/>
  <c r="G27"/>
  <c r="G30"/>
  <c r="Y32"/>
  <c r="G34"/>
  <c r="G13"/>
  <c r="Y33"/>
  <c r="Y6"/>
  <c r="G8"/>
  <c r="G12"/>
  <c r="G16"/>
  <c r="Y7"/>
  <c r="G11"/>
  <c r="W11" s="1"/>
  <c r="G15"/>
  <c r="G24"/>
  <c r="W24" s="1"/>
  <c r="G28"/>
  <c r="W28" s="1"/>
  <c r="X28"/>
  <c r="Y31"/>
  <c r="G5"/>
  <c r="S6"/>
  <c r="Y10"/>
  <c r="Y11"/>
  <c r="Y12"/>
  <c r="Y13"/>
  <c r="Y14"/>
  <c r="Y15"/>
  <c r="Y16"/>
  <c r="G17"/>
  <c r="G18"/>
  <c r="G19"/>
  <c r="G20"/>
  <c r="G21"/>
  <c r="G22"/>
  <c r="W22" s="1"/>
  <c r="G23"/>
  <c r="W23" s="1"/>
  <c r="S31"/>
  <c r="S32"/>
  <c r="S33"/>
  <c r="W34" l="1"/>
  <c r="W9"/>
  <c r="W12"/>
  <c r="W5"/>
  <c r="W14"/>
  <c r="AB11"/>
  <c r="W19"/>
  <c r="W33"/>
  <c r="AA32" s="1"/>
  <c r="W18"/>
  <c r="W32"/>
  <c r="W17"/>
  <c r="W27"/>
  <c r="AC5"/>
  <c r="W16"/>
  <c r="AC18"/>
  <c r="W6"/>
  <c r="AA5" s="1"/>
  <c r="W31"/>
  <c r="W20"/>
  <c r="W15"/>
  <c r="W30"/>
  <c r="AC11"/>
  <c r="W8"/>
  <c r="W10"/>
  <c r="W25"/>
  <c r="AC32"/>
  <c r="W29"/>
  <c r="AC25"/>
  <c r="AB25"/>
  <c r="AB32"/>
  <c r="AB18"/>
  <c r="W21"/>
  <c r="AA18" s="1"/>
  <c r="W13"/>
  <c r="AA11" l="1"/>
  <c r="AA25"/>
  <c r="AG5"/>
  <c r="AE36" s="1"/>
  <c r="AF5"/>
  <c r="AE40" s="1"/>
  <c r="AE44" s="1"/>
  <c r="AE5"/>
  <c r="AE38" s="1"/>
  <c r="AE42" s="1"/>
  <c r="AE48" l="1"/>
  <c r="AE46"/>
  <c r="G18" i="4" l="1"/>
  <c r="G20"/>
  <c r="G19"/>
  <c r="O37" i="5" l="1"/>
  <c r="K37"/>
  <c r="G37"/>
  <c r="Q37" s="1"/>
  <c r="T37" s="1"/>
  <c r="O36"/>
  <c r="K36"/>
  <c r="G36"/>
  <c r="O35"/>
  <c r="K35"/>
  <c r="G35"/>
  <c r="Q35" s="1"/>
  <c r="O34"/>
  <c r="K34"/>
  <c r="G34"/>
  <c r="Q34" s="1"/>
  <c r="O33"/>
  <c r="K33"/>
  <c r="G33"/>
  <c r="O32"/>
  <c r="K32"/>
  <c r="Q32" s="1"/>
  <c r="G32"/>
  <c r="O31"/>
  <c r="K31"/>
  <c r="G31"/>
  <c r="O30"/>
  <c r="K30"/>
  <c r="G30"/>
  <c r="O29"/>
  <c r="K29"/>
  <c r="G29"/>
  <c r="O28"/>
  <c r="K28"/>
  <c r="Q28" s="1"/>
  <c r="G28"/>
  <c r="O27"/>
  <c r="K27"/>
  <c r="G27"/>
  <c r="O26"/>
  <c r="K26"/>
  <c r="G26"/>
  <c r="O25"/>
  <c r="Q25" s="1"/>
  <c r="K25"/>
  <c r="G25"/>
  <c r="O24"/>
  <c r="K24"/>
  <c r="G24"/>
  <c r="O23"/>
  <c r="K23"/>
  <c r="G23"/>
  <c r="O22"/>
  <c r="K22"/>
  <c r="G22"/>
  <c r="O21"/>
  <c r="Q21" s="1"/>
  <c r="K21"/>
  <c r="G21"/>
  <c r="O20"/>
  <c r="K20"/>
  <c r="G20"/>
  <c r="O19"/>
  <c r="K19"/>
  <c r="G19"/>
  <c r="O18"/>
  <c r="K18"/>
  <c r="G18"/>
  <c r="Q18" s="1"/>
  <c r="O17"/>
  <c r="K17"/>
  <c r="G17"/>
  <c r="Q17" s="1"/>
  <c r="O16"/>
  <c r="K16"/>
  <c r="G16"/>
  <c r="Q16" s="1"/>
  <c r="O15"/>
  <c r="K15"/>
  <c r="G15"/>
  <c r="Q15" s="1"/>
  <c r="O14"/>
  <c r="K14"/>
  <c r="G14"/>
  <c r="Q14" s="1"/>
  <c r="O13"/>
  <c r="K13"/>
  <c r="G13"/>
  <c r="Q13" s="1"/>
  <c r="O12"/>
  <c r="K12"/>
  <c r="G12"/>
  <c r="Q12" s="1"/>
  <c r="O11"/>
  <c r="K11"/>
  <c r="G11"/>
  <c r="Q11" s="1"/>
  <c r="O10"/>
  <c r="K10"/>
  <c r="G10"/>
  <c r="O9"/>
  <c r="K9"/>
  <c r="G9"/>
  <c r="O8"/>
  <c r="K8"/>
  <c r="G8"/>
  <c r="Q8" s="1"/>
  <c r="O7"/>
  <c r="K7"/>
  <c r="G7"/>
  <c r="Q20" l="1"/>
  <c r="Q24"/>
  <c r="Q31"/>
  <c r="T30"/>
  <c r="Q10"/>
  <c r="Q19"/>
  <c r="Q23"/>
  <c r="Q26"/>
  <c r="Q30"/>
  <c r="Q33"/>
  <c r="Q7"/>
  <c r="T7" s="1"/>
  <c r="Q9"/>
  <c r="T9" s="1"/>
  <c r="Q22"/>
  <c r="Q29"/>
  <c r="Q36"/>
  <c r="T16"/>
  <c r="Q27"/>
  <c r="O33" i="4"/>
  <c r="K33"/>
  <c r="G33"/>
  <c r="O32"/>
  <c r="K32"/>
  <c r="G32"/>
  <c r="O31"/>
  <c r="K31"/>
  <c r="G31"/>
  <c r="O30"/>
  <c r="K30"/>
  <c r="G30"/>
  <c r="O29"/>
  <c r="K29"/>
  <c r="G29"/>
  <c r="O28"/>
  <c r="K28"/>
  <c r="G28"/>
  <c r="O27"/>
  <c r="K27"/>
  <c r="G27"/>
  <c r="O26"/>
  <c r="K26"/>
  <c r="G26"/>
  <c r="O25"/>
  <c r="K25"/>
  <c r="G25"/>
  <c r="O24"/>
  <c r="K24"/>
  <c r="G24"/>
  <c r="O23"/>
  <c r="K23"/>
  <c r="G23"/>
  <c r="O22"/>
  <c r="K22"/>
  <c r="G22"/>
  <c r="O21"/>
  <c r="K21"/>
  <c r="G21"/>
  <c r="O20"/>
  <c r="K20"/>
  <c r="O19"/>
  <c r="K19"/>
  <c r="O18"/>
  <c r="K18"/>
  <c r="O17"/>
  <c r="K17"/>
  <c r="G17"/>
  <c r="O16"/>
  <c r="K16"/>
  <c r="G16"/>
  <c r="O15"/>
  <c r="K15"/>
  <c r="G15"/>
  <c r="O14"/>
  <c r="K14"/>
  <c r="G14"/>
  <c r="O13"/>
  <c r="K13"/>
  <c r="G13"/>
  <c r="O12"/>
  <c r="K12"/>
  <c r="G12"/>
  <c r="O11"/>
  <c r="K11"/>
  <c r="G11"/>
  <c r="O10"/>
  <c r="K10"/>
  <c r="G10"/>
  <c r="O9"/>
  <c r="K9"/>
  <c r="G9"/>
  <c r="O8"/>
  <c r="K8"/>
  <c r="G8"/>
  <c r="O7"/>
  <c r="K7"/>
  <c r="G7"/>
  <c r="O6"/>
  <c r="K6"/>
  <c r="G6"/>
  <c r="O5"/>
  <c r="K5"/>
  <c r="G5"/>
  <c r="O4"/>
  <c r="K4"/>
  <c r="G4"/>
  <c r="O37" i="3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Q17" s="1"/>
  <c r="O16"/>
  <c r="O15"/>
  <c r="O14"/>
  <c r="O13"/>
  <c r="O12"/>
  <c r="O11"/>
  <c r="O10"/>
  <c r="O9"/>
  <c r="O8"/>
  <c r="O7"/>
  <c r="G18"/>
  <c r="G19"/>
  <c r="Q19" s="1"/>
  <c r="G20"/>
  <c r="G21"/>
  <c r="Q21" s="1"/>
  <c r="G22"/>
  <c r="Q22" s="1"/>
  <c r="G23"/>
  <c r="G24"/>
  <c r="G25"/>
  <c r="G26"/>
  <c r="Q26" s="1"/>
  <c r="G27"/>
  <c r="Q27" s="1"/>
  <c r="G28"/>
  <c r="G29"/>
  <c r="G30"/>
  <c r="G31"/>
  <c r="Q31" s="1"/>
  <c r="G32"/>
  <c r="G33"/>
  <c r="Q33" s="1"/>
  <c r="G34"/>
  <c r="Q34" s="1"/>
  <c r="G35"/>
  <c r="G36"/>
  <c r="G37"/>
  <c r="G12"/>
  <c r="G13"/>
  <c r="Q13" s="1"/>
  <c r="K12"/>
  <c r="K13"/>
  <c r="K19"/>
  <c r="K20"/>
  <c r="Q20" s="1"/>
  <c r="K26"/>
  <c r="K27"/>
  <c r="K33"/>
  <c r="K34"/>
  <c r="K35"/>
  <c r="K36"/>
  <c r="K37"/>
  <c r="K7"/>
  <c r="K8"/>
  <c r="K9"/>
  <c r="G7"/>
  <c r="G8"/>
  <c r="G9"/>
  <c r="K32"/>
  <c r="K31"/>
  <c r="K30"/>
  <c r="K29"/>
  <c r="K28"/>
  <c r="K25"/>
  <c r="K24"/>
  <c r="K23"/>
  <c r="K22"/>
  <c r="K21"/>
  <c r="K18"/>
  <c r="K17"/>
  <c r="G17"/>
  <c r="K16"/>
  <c r="G16"/>
  <c r="Q16" s="1"/>
  <c r="K15"/>
  <c r="G15"/>
  <c r="K14"/>
  <c r="G14"/>
  <c r="K11"/>
  <c r="G11"/>
  <c r="K10"/>
  <c r="G10"/>
  <c r="Q7" l="1"/>
  <c r="Q30"/>
  <c r="Q10"/>
  <c r="Q14"/>
  <c r="T14" s="1"/>
  <c r="Q18"/>
  <c r="Q9"/>
  <c r="Q37"/>
  <c r="Q29"/>
  <c r="Q25"/>
  <c r="Q11"/>
  <c r="Q15"/>
  <c r="Q32"/>
  <c r="Q28"/>
  <c r="Q12"/>
  <c r="Q29" i="4"/>
  <c r="Q33"/>
  <c r="T23" i="5"/>
  <c r="W7" s="1"/>
  <c r="Q6" i="4"/>
  <c r="Q5"/>
  <c r="Q8"/>
  <c r="Q7"/>
  <c r="Q22"/>
  <c r="Q11"/>
  <c r="Q10"/>
  <c r="Q9"/>
  <c r="Q28"/>
  <c r="Q32"/>
  <c r="Q15"/>
  <c r="Q14"/>
  <c r="Q18"/>
  <c r="Q21"/>
  <c r="Q25"/>
  <c r="Q13"/>
  <c r="Q17"/>
  <c r="Q20"/>
  <c r="Q24"/>
  <c r="Q27"/>
  <c r="Q31"/>
  <c r="Q4"/>
  <c r="Q12"/>
  <c r="Q16"/>
  <c r="Q19"/>
  <c r="Q23"/>
  <c r="Q26"/>
  <c r="Q30"/>
  <c r="Q36" i="3"/>
  <c r="Q35"/>
  <c r="T28"/>
  <c r="Q24"/>
  <c r="Q23"/>
  <c r="T21" s="1"/>
  <c r="Q8"/>
  <c r="T7" s="1"/>
  <c r="T22" i="4" l="1"/>
  <c r="T29"/>
  <c r="T4"/>
  <c r="T15"/>
  <c r="T8"/>
  <c r="T35" i="3"/>
  <c r="W7"/>
  <c r="W4" i="4" l="1"/>
</calcChain>
</file>

<file path=xl/sharedStrings.xml><?xml version="1.0" encoding="utf-8"?>
<sst xmlns="http://schemas.openxmlformats.org/spreadsheetml/2006/main" count="360" uniqueCount="115">
  <si>
    <t>Journée</t>
  </si>
  <si>
    <t>Total Semaine</t>
  </si>
  <si>
    <t>Total Mois</t>
  </si>
  <si>
    <t>Jeudi</t>
  </si>
  <si>
    <t>Vendredi</t>
  </si>
  <si>
    <t>Lundi</t>
  </si>
  <si>
    <t>Mardi</t>
  </si>
  <si>
    <t>Mercredi</t>
  </si>
  <si>
    <t>Samedi</t>
  </si>
  <si>
    <t>Dimanche</t>
  </si>
  <si>
    <t>Mission 1</t>
  </si>
  <si>
    <t>Mission 2</t>
  </si>
  <si>
    <t>Mission 3</t>
  </si>
  <si>
    <t>Pepsico</t>
  </si>
  <si>
    <t>Libercourt</t>
  </si>
  <si>
    <t>Simastock</t>
  </si>
  <si>
    <t>Lauwin Planque</t>
  </si>
  <si>
    <t>Maufrey</t>
  </si>
  <si>
    <t>Harnes</t>
  </si>
  <si>
    <t>Techsell</t>
  </si>
  <si>
    <t>Flers</t>
  </si>
  <si>
    <t>SIG</t>
  </si>
  <si>
    <t>Mission Apple</t>
  </si>
  <si>
    <t>GEL Interim</t>
  </si>
  <si>
    <t>Vertigo</t>
  </si>
  <si>
    <t>Solinest</t>
  </si>
  <si>
    <t>Total heure de jour sur le mois</t>
  </si>
  <si>
    <t>Total heure de nuit sur le mois</t>
  </si>
  <si>
    <t>Total heure global sur le mois</t>
  </si>
  <si>
    <t>Salaire total jour Brut</t>
  </si>
  <si>
    <t>Salaire total nuit Brut</t>
  </si>
  <si>
    <t>Salaire GLOBAL Net</t>
  </si>
  <si>
    <t>Mission Herta</t>
  </si>
  <si>
    <t>Techsell Presse</t>
  </si>
  <si>
    <t>Actiale Herta</t>
  </si>
  <si>
    <t>DÉBUT</t>
  </si>
  <si>
    <t>FIN</t>
  </si>
  <si>
    <t>Heure Jour</t>
  </si>
  <si>
    <t>Heure Nuit</t>
  </si>
  <si>
    <t>Heure Total</t>
  </si>
  <si>
    <t>Total Heure Global Sur Le Mois</t>
  </si>
  <si>
    <t>Taux Horaire Jour</t>
  </si>
  <si>
    <t>Total Heure De Jour Sur Le Mois</t>
  </si>
  <si>
    <t>Taux Horaire Nuit</t>
  </si>
  <si>
    <t>Total Heure De Nuit Sur Le Mois</t>
  </si>
  <si>
    <t>Salaire Total Jour Brut</t>
  </si>
  <si>
    <t>Salaire Total Nuit Brut</t>
  </si>
  <si>
    <t>Taux de prélèvement</t>
  </si>
  <si>
    <t>Salaire Global Net</t>
  </si>
  <si>
    <t>Salaire Global Brut</t>
  </si>
  <si>
    <t>Fin</t>
  </si>
  <si>
    <t>Début</t>
  </si>
  <si>
    <t>Techsell - PGP</t>
  </si>
  <si>
    <t>SIG - Herta</t>
  </si>
  <si>
    <t>SIG - Sonos</t>
  </si>
  <si>
    <t>SIG - AA Drink</t>
  </si>
  <si>
    <t>IDTT - Lindt</t>
  </si>
  <si>
    <t>Techsell - L'Oréal</t>
  </si>
  <si>
    <t>Taux Horaire Jour Brut</t>
  </si>
  <si>
    <t>Taux Horaire Nuit Brut</t>
  </si>
  <si>
    <t>Adecco - Amazon</t>
  </si>
  <si>
    <t>Brut</t>
  </si>
  <si>
    <t>Net</t>
  </si>
  <si>
    <t>Km</t>
  </si>
  <si>
    <t>Heure Global Sur Le Mois</t>
  </si>
  <si>
    <t>Heure De Jour Sur Le Mois</t>
  </si>
  <si>
    <t>Heure De Nuit Sur Le Mois</t>
  </si>
  <si>
    <t>Taux Nuit</t>
  </si>
  <si>
    <t>Taux Jour</t>
  </si>
  <si>
    <t>But / Net</t>
  </si>
  <si>
    <t>Société 1</t>
  </si>
  <si>
    <t>Société 2</t>
  </si>
  <si>
    <t>Société 3</t>
  </si>
  <si>
    <t>Société 4</t>
  </si>
  <si>
    <t>Société 5</t>
  </si>
  <si>
    <t>Société 6</t>
  </si>
  <si>
    <t>Société 7</t>
  </si>
  <si>
    <t>Société 8</t>
  </si>
  <si>
    <t>Société 9</t>
  </si>
  <si>
    <t>Société 10</t>
  </si>
  <si>
    <t>Société 11</t>
  </si>
  <si>
    <t>KM</t>
  </si>
  <si>
    <t>Réél</t>
  </si>
  <si>
    <t>Forfait</t>
  </si>
  <si>
    <t>Péage</t>
  </si>
  <si>
    <t>Heures de Nuit</t>
  </si>
  <si>
    <t>22h00</t>
  </si>
  <si>
    <t>06h00</t>
  </si>
  <si>
    <t>21h00</t>
  </si>
  <si>
    <t>06h15</t>
  </si>
  <si>
    <t>20h00</t>
  </si>
  <si>
    <t>05h00</t>
  </si>
  <si>
    <t>20h30</t>
  </si>
  <si>
    <t>05h30</t>
  </si>
  <si>
    <t>20h45</t>
  </si>
  <si>
    <t>05h45</t>
  </si>
  <si>
    <t>07h00</t>
  </si>
  <si>
    <t>07h15</t>
  </si>
  <si>
    <t>07h20</t>
  </si>
  <si>
    <t>22h30</t>
  </si>
  <si>
    <t>23h00</t>
  </si>
  <si>
    <t>nb KM</t>
  </si>
  <si>
    <t>&gt;50km</t>
  </si>
  <si>
    <t>Indemnité Kilométrique</t>
  </si>
  <si>
    <t>Total Péage</t>
  </si>
  <si>
    <t>L'idée est que je suis soit remboursé au réel soit au forfait et pas les 2 ...</t>
  </si>
  <si>
    <t>Donc il faut par exemple tester le contenu de la cellule :</t>
  </si>
  <si>
    <t>R7 qui à 27 km pour cette mission cela me fait donc une indemnité de 6.75€</t>
  </si>
  <si>
    <t>R14 qui à 52 km pour cette mission cela me fait donc un forfait de 12,50€</t>
  </si>
  <si>
    <t>Toutes les cellules km ( colonne J R Z ) sont à tester sur le même modèle.</t>
  </si>
  <si>
    <t>Puis ajouter tous les montants calculés pour avoir un total en case Y50 pour les km.</t>
  </si>
  <si>
    <t>Ensuite pour les péages c'est la même chose donc pour S7 et S14 ça me fait donc 29,00€.</t>
  </si>
  <si>
    <t>Toutes les cellules péage ( colonne J S AA ) sont à ajouter ensemble.</t>
  </si>
  <si>
    <t>Puis ajouter tous les montants calculés pour avoir un total en case Y48 pour les péages.</t>
  </si>
  <si>
    <t>Précision importante le calcul du nombre de km se fait à la mission et non au mois.</t>
  </si>
</sst>
</file>

<file path=xl/styles.xml><?xml version="1.0" encoding="utf-8"?>
<styleSheet xmlns="http://schemas.openxmlformats.org/spreadsheetml/2006/main">
  <numFmts count="9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[h]:mm"/>
    <numFmt numFmtId="165" formatCode="#,##0.00\ &quot;€&quot;"/>
    <numFmt numFmtId="166" formatCode="[$-F400]h:mm:ss\ AM/PM"/>
    <numFmt numFmtId="167" formatCode="h:mm;@"/>
    <numFmt numFmtId="168" formatCode="0.00\ &quot;€&quot;"/>
    <numFmt numFmtId="169" formatCode="00&quot;km&quot;"/>
    <numFmt numFmtId="170" formatCode="0&quot;km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333333"/>
      <name val="Segoe UI"/>
      <family val="2"/>
    </font>
  </fonts>
  <fills count="20">
    <fill>
      <patternFill patternType="none"/>
    </fill>
    <fill>
      <patternFill patternType="gray125"/>
    </fill>
    <fill>
      <patternFill patternType="lightTrellis"/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lightTrellis">
        <bgColor auto="1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auto="1"/>
        <bgColor indexed="64"/>
      </patternFill>
    </fill>
    <fill>
      <patternFill patternType="solid">
        <fgColor theme="0"/>
        <bgColor indexed="64"/>
      </patternFill>
    </fill>
    <fill>
      <patternFill patternType="lightTrellis">
        <bgColor theme="0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01">
    <xf numFmtId="0" fontId="0" fillId="0" borderId="0" xfId="0"/>
    <xf numFmtId="0" fontId="0" fillId="0" borderId="0" xfId="0" applyAlignment="1">
      <alignment vertical="center"/>
    </xf>
    <xf numFmtId="20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20" fontId="0" fillId="4" borderId="11" xfId="0" applyNumberFormat="1" applyFill="1" applyBorder="1" applyAlignment="1">
      <alignment horizontal="center" vertical="center"/>
    </xf>
    <xf numFmtId="20" fontId="0" fillId="4" borderId="4" xfId="0" applyNumberFormat="1" applyFill="1" applyBorder="1" applyAlignment="1">
      <alignment horizontal="center" vertical="center"/>
    </xf>
    <xf numFmtId="20" fontId="0" fillId="3" borderId="4" xfId="0" applyNumberFormat="1" applyFill="1" applyBorder="1" applyAlignment="1">
      <alignment horizontal="center" vertical="center"/>
    </xf>
    <xf numFmtId="20" fontId="0" fillId="5" borderId="4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5" borderId="3" xfId="0" applyNumberFormat="1" applyFill="1" applyBorder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46" fontId="0" fillId="3" borderId="11" xfId="0" applyNumberFormat="1" applyFill="1" applyBorder="1" applyAlignment="1">
      <alignment horizontal="center" vertical="center"/>
    </xf>
    <xf numFmtId="20" fontId="0" fillId="3" borderId="11" xfId="0" applyNumberFormat="1" applyFill="1" applyBorder="1" applyAlignment="1">
      <alignment horizontal="center" vertical="center"/>
    </xf>
    <xf numFmtId="20" fontId="0" fillId="5" borderId="11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11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20" fontId="0" fillId="6" borderId="12" xfId="0" applyNumberFormat="1" applyFill="1" applyBorder="1" applyAlignment="1">
      <alignment horizontal="center" vertical="center"/>
    </xf>
    <xf numFmtId="20" fontId="0" fillId="6" borderId="6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0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11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6" fontId="0" fillId="0" borderId="11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14" fontId="0" fillId="0" borderId="6" xfId="0" applyNumberFormat="1" applyFill="1" applyBorder="1" applyAlignment="1">
      <alignment horizontal="center" vertical="center"/>
    </xf>
    <xf numFmtId="20" fontId="0" fillId="0" borderId="6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0" fontId="0" fillId="4" borderId="5" xfId="0" applyNumberFormat="1" applyFill="1" applyBorder="1" applyAlignment="1">
      <alignment horizontal="center" vertical="center"/>
    </xf>
    <xf numFmtId="20" fontId="0" fillId="4" borderId="12" xfId="0" applyNumberFormat="1" applyFill="1" applyBorder="1" applyAlignment="1">
      <alignment horizontal="center" vertical="center"/>
    </xf>
    <xf numFmtId="20" fontId="0" fillId="4" borderId="6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5" borderId="3" xfId="0" applyNumberFormat="1" applyFill="1" applyBorder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  <xf numFmtId="14" fontId="0" fillId="7" borderId="2" xfId="0" applyNumberFormat="1" applyFill="1" applyBorder="1" applyAlignment="1">
      <alignment horizontal="center" vertical="center"/>
    </xf>
    <xf numFmtId="14" fontId="0" fillId="7" borderId="3" xfId="0" applyNumberFormat="1" applyFill="1" applyBorder="1" applyAlignment="1">
      <alignment horizontal="center" vertical="center"/>
    </xf>
    <xf numFmtId="14" fontId="0" fillId="7" borderId="4" xfId="0" applyNumberFormat="1" applyFill="1" applyBorder="1" applyAlignment="1">
      <alignment horizontal="center" vertical="center"/>
    </xf>
    <xf numFmtId="14" fontId="0" fillId="7" borderId="5" xfId="0" applyNumberFormat="1" applyFill="1" applyBorder="1" applyAlignment="1">
      <alignment horizontal="center" vertical="center"/>
    </xf>
    <xf numFmtId="14" fontId="0" fillId="7" borderId="6" xfId="0" applyNumberFormat="1" applyFill="1" applyBorder="1" applyAlignment="1">
      <alignment horizontal="center" vertical="center"/>
    </xf>
    <xf numFmtId="20" fontId="0" fillId="0" borderId="24" xfId="0" applyNumberForma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20" fontId="0" fillId="5" borderId="1" xfId="0" applyNumberFormat="1" applyFill="1" applyBorder="1" applyAlignment="1">
      <alignment horizontal="center" vertical="center"/>
    </xf>
    <xf numFmtId="20" fontId="0" fillId="5" borderId="10" xfId="0" applyNumberFormat="1" applyFill="1" applyBorder="1" applyAlignment="1">
      <alignment horizontal="center" vertical="center"/>
    </xf>
    <xf numFmtId="20" fontId="0" fillId="5" borderId="2" xfId="0" applyNumberFormat="1" applyFill="1" applyBorder="1" applyAlignment="1">
      <alignment horizontal="center" vertical="center"/>
    </xf>
    <xf numFmtId="20" fontId="0" fillId="8" borderId="3" xfId="0" applyNumberFormat="1" applyFill="1" applyBorder="1" applyAlignment="1">
      <alignment horizontal="center" vertical="center"/>
    </xf>
    <xf numFmtId="20" fontId="0" fillId="8" borderId="11" xfId="0" applyNumberFormat="1" applyFill="1" applyBorder="1" applyAlignment="1">
      <alignment horizontal="center" vertical="center"/>
    </xf>
    <xf numFmtId="20" fontId="0" fillId="8" borderId="4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5" borderId="3" xfId="0" applyNumberFormat="1" applyFill="1" applyBorder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20" fontId="0" fillId="6" borderId="5" xfId="0" applyNumberForma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20" fontId="0" fillId="3" borderId="23" xfId="0" applyNumberFormat="1" applyFill="1" applyBorder="1" applyAlignment="1">
      <alignment horizontal="center" vertical="center"/>
    </xf>
    <xf numFmtId="20" fontId="0" fillId="3" borderId="25" xfId="0" applyNumberFormat="1" applyFill="1" applyBorder="1" applyAlignment="1">
      <alignment horizontal="center" vertical="center"/>
    </xf>
    <xf numFmtId="20" fontId="0" fillId="3" borderId="24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9" borderId="3" xfId="0" applyNumberFormat="1" applyFill="1" applyBorder="1" applyAlignment="1">
      <alignment horizontal="center" vertical="center"/>
    </xf>
    <xf numFmtId="20" fontId="0" fillId="9" borderId="11" xfId="0" applyNumberFormat="1" applyFill="1" applyBorder="1" applyAlignment="1">
      <alignment horizontal="center" vertical="center"/>
    </xf>
    <xf numFmtId="20" fontId="0" fillId="9" borderId="4" xfId="0" applyNumberForma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20" fontId="0" fillId="5" borderId="3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20" fontId="0" fillId="0" borderId="9" xfId="0" applyNumberFormat="1" applyFill="1" applyBorder="1" applyAlignment="1">
      <alignment horizontal="center" vertical="center"/>
    </xf>
    <xf numFmtId="20" fontId="0" fillId="0" borderId="7" xfId="0" applyNumberFormat="1" applyFill="1" applyBorder="1" applyAlignment="1">
      <alignment horizontal="center" vertical="center"/>
    </xf>
    <xf numFmtId="20" fontId="0" fillId="0" borderId="8" xfId="0" applyNumberFormat="1" applyFill="1" applyBorder="1" applyAlignment="1">
      <alignment horizontal="center" vertical="center"/>
    </xf>
    <xf numFmtId="14" fontId="0" fillId="0" borderId="23" xfId="0" applyNumberFormat="1" applyFill="1" applyBorder="1" applyAlignment="1">
      <alignment horizontal="center" vertical="center"/>
    </xf>
    <xf numFmtId="14" fontId="0" fillId="0" borderId="24" xfId="0" applyNumberFormat="1" applyFill="1" applyBorder="1" applyAlignment="1">
      <alignment horizontal="center" vertical="center"/>
    </xf>
    <xf numFmtId="14" fontId="0" fillId="0" borderId="28" xfId="0" applyNumberFormat="1" applyFill="1" applyBorder="1" applyAlignment="1">
      <alignment horizontal="center" vertical="center"/>
    </xf>
    <xf numFmtId="14" fontId="0" fillId="0" borderId="29" xfId="0" applyNumberFormat="1" applyFill="1" applyBorder="1" applyAlignment="1">
      <alignment horizontal="center" vertical="center"/>
    </xf>
    <xf numFmtId="20" fontId="0" fillId="0" borderId="23" xfId="0" applyNumberFormat="1" applyFill="1" applyBorder="1" applyAlignment="1">
      <alignment horizontal="center" vertical="center"/>
    </xf>
    <xf numFmtId="20" fontId="0" fillId="0" borderId="25" xfId="0" applyNumberFormat="1" applyFill="1" applyBorder="1" applyAlignment="1">
      <alignment horizontal="center" vertical="center"/>
    </xf>
    <xf numFmtId="20" fontId="0" fillId="0" borderId="28" xfId="0" applyNumberFormat="1" applyFill="1" applyBorder="1" applyAlignment="1">
      <alignment horizontal="center" vertical="center"/>
    </xf>
    <xf numFmtId="20" fontId="0" fillId="0" borderId="30" xfId="0" applyNumberFormat="1" applyFill="1" applyBorder="1" applyAlignment="1">
      <alignment horizontal="center" vertical="center"/>
    </xf>
    <xf numFmtId="20" fontId="0" fillId="0" borderId="29" xfId="0" applyNumberForma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46" fontId="0" fillId="0" borderId="25" xfId="0" applyNumberFormat="1" applyFill="1" applyBorder="1" applyAlignment="1">
      <alignment horizontal="center" vertical="center"/>
    </xf>
    <xf numFmtId="14" fontId="0" fillId="0" borderId="7" xfId="0" applyNumberFormat="1" applyFill="1" applyBorder="1" applyAlignment="1">
      <alignment horizontal="center" vertical="center"/>
    </xf>
    <xf numFmtId="14" fontId="0" fillId="0" borderId="9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1" fillId="10" borderId="31" xfId="0" applyNumberFormat="1" applyFont="1" applyFill="1" applyBorder="1" applyAlignment="1">
      <alignment horizontal="center" vertical="center"/>
    </xf>
    <xf numFmtId="167" fontId="0" fillId="0" borderId="1" xfId="0" applyNumberFormat="1" applyFill="1" applyBorder="1" applyAlignment="1">
      <alignment horizontal="center" vertical="center"/>
    </xf>
    <xf numFmtId="167" fontId="0" fillId="0" borderId="10" xfId="0" applyNumberFormat="1" applyFill="1" applyBorder="1" applyAlignment="1">
      <alignment horizontal="center" vertical="center"/>
    </xf>
    <xf numFmtId="167" fontId="0" fillId="0" borderId="2" xfId="0" applyNumberFormat="1" applyFill="1" applyBorder="1" applyAlignment="1">
      <alignment horizontal="center" vertical="center"/>
    </xf>
    <xf numFmtId="167" fontId="0" fillId="0" borderId="3" xfId="0" applyNumberFormat="1" applyFill="1" applyBorder="1" applyAlignment="1">
      <alignment horizontal="center" vertical="center"/>
    </xf>
    <xf numFmtId="167" fontId="0" fillId="0" borderId="11" xfId="0" applyNumberFormat="1" applyFill="1" applyBorder="1" applyAlignment="1">
      <alignment horizontal="center" vertical="center"/>
    </xf>
    <xf numFmtId="167" fontId="0" fillId="0" borderId="4" xfId="0" applyNumberFormat="1" applyFill="1" applyBorder="1" applyAlignment="1">
      <alignment horizontal="center" vertical="center"/>
    </xf>
    <xf numFmtId="167" fontId="0" fillId="0" borderId="5" xfId="0" applyNumberFormat="1" applyFill="1" applyBorder="1" applyAlignment="1">
      <alignment horizontal="center" vertical="center"/>
    </xf>
    <xf numFmtId="167" fontId="0" fillId="0" borderId="12" xfId="0" applyNumberFormat="1" applyFill="1" applyBorder="1" applyAlignment="1">
      <alignment horizontal="center" vertical="center"/>
    </xf>
    <xf numFmtId="167" fontId="0" fillId="0" borderId="6" xfId="0" applyNumberFormat="1" applyFill="1" applyBorder="1" applyAlignment="1">
      <alignment horizontal="center" vertical="center"/>
    </xf>
    <xf numFmtId="0" fontId="0" fillId="0" borderId="0" xfId="0" applyFont="1"/>
    <xf numFmtId="46" fontId="0" fillId="0" borderId="0" xfId="0" applyNumberFormat="1"/>
    <xf numFmtId="165" fontId="0" fillId="0" borderId="31" xfId="0" applyNumberFormat="1" applyFill="1" applyBorder="1" applyAlignment="1">
      <alignment horizontal="center" vertical="center"/>
    </xf>
    <xf numFmtId="20" fontId="0" fillId="0" borderId="0" xfId="0" applyNumberFormat="1"/>
    <xf numFmtId="10" fontId="0" fillId="0" borderId="31" xfId="0" applyNumberFormat="1" applyFill="1" applyBorder="1" applyAlignment="1">
      <alignment horizontal="center" vertical="center"/>
    </xf>
    <xf numFmtId="167" fontId="0" fillId="0" borderId="36" xfId="0" applyNumberFormat="1" applyFill="1" applyBorder="1" applyAlignment="1">
      <alignment horizontal="center" vertical="center"/>
    </xf>
    <xf numFmtId="167" fontId="0" fillId="0" borderId="37" xfId="0" applyNumberFormat="1" applyFill="1" applyBorder="1" applyAlignment="1">
      <alignment horizontal="center" vertical="center"/>
    </xf>
    <xf numFmtId="167" fontId="0" fillId="0" borderId="38" xfId="0" applyNumberFormat="1" applyFill="1" applyBorder="1" applyAlignment="1">
      <alignment horizontal="center" vertical="center"/>
    </xf>
    <xf numFmtId="164" fontId="1" fillId="0" borderId="31" xfId="0" applyNumberFormat="1" applyFont="1" applyBorder="1" applyAlignment="1">
      <alignment horizontal="center" vertical="center"/>
    </xf>
    <xf numFmtId="165" fontId="1" fillId="0" borderId="31" xfId="0" applyNumberFormat="1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11" borderId="3" xfId="0" applyNumberFormat="1" applyFill="1" applyBorder="1" applyAlignment="1">
      <alignment horizontal="center" vertical="center"/>
    </xf>
    <xf numFmtId="20" fontId="0" fillId="11" borderId="11" xfId="0" applyNumberFormat="1" applyFill="1" applyBorder="1" applyAlignment="1">
      <alignment horizontal="center" vertical="center"/>
    </xf>
    <xf numFmtId="20" fontId="0" fillId="11" borderId="4" xfId="0" applyNumberFormat="1" applyFill="1" applyBorder="1" applyAlignment="1">
      <alignment horizontal="center" vertical="center"/>
    </xf>
    <xf numFmtId="20" fontId="0" fillId="4" borderId="1" xfId="0" applyNumberFormat="1" applyFill="1" applyBorder="1" applyAlignment="1">
      <alignment horizontal="center" vertical="center"/>
    </xf>
    <xf numFmtId="20" fontId="0" fillId="4" borderId="10" xfId="0" applyNumberFormat="1" applyFill="1" applyBorder="1" applyAlignment="1">
      <alignment horizontal="center" vertical="center"/>
    </xf>
    <xf numFmtId="20" fontId="0" fillId="4" borderId="2" xfId="0" applyNumberFormat="1" applyFill="1" applyBorder="1" applyAlignment="1">
      <alignment horizontal="center" vertical="center"/>
    </xf>
    <xf numFmtId="20" fontId="0" fillId="12" borderId="1" xfId="0" applyNumberFormat="1" applyFill="1" applyBorder="1" applyAlignment="1">
      <alignment horizontal="center" vertical="center"/>
    </xf>
    <xf numFmtId="20" fontId="0" fillId="12" borderId="10" xfId="0" applyNumberFormat="1" applyFill="1" applyBorder="1" applyAlignment="1">
      <alignment horizontal="center" vertical="center"/>
    </xf>
    <xf numFmtId="20" fontId="0" fillId="12" borderId="2" xfId="0" applyNumberFormat="1" applyFill="1" applyBorder="1" applyAlignment="1">
      <alignment horizontal="center" vertical="center"/>
    </xf>
    <xf numFmtId="0" fontId="0" fillId="10" borderId="39" xfId="0" applyFill="1" applyBorder="1" applyAlignment="1">
      <alignment horizontal="center" vertical="center"/>
    </xf>
    <xf numFmtId="0" fontId="0" fillId="10" borderId="41" xfId="0" applyFill="1" applyBorder="1" applyAlignment="1">
      <alignment horizontal="center" vertical="center"/>
    </xf>
    <xf numFmtId="20" fontId="0" fillId="8" borderId="1" xfId="0" applyNumberFormat="1" applyFill="1" applyBorder="1" applyAlignment="1">
      <alignment horizontal="center" vertical="center"/>
    </xf>
    <xf numFmtId="20" fontId="0" fillId="8" borderId="10" xfId="0" applyNumberFormat="1" applyFill="1" applyBorder="1" applyAlignment="1">
      <alignment horizontal="center" vertical="center"/>
    </xf>
    <xf numFmtId="20" fontId="0" fillId="8" borderId="2" xfId="0" applyNumberFormat="1" applyFill="1" applyBorder="1" applyAlignment="1">
      <alignment horizontal="center" vertical="center"/>
    </xf>
    <xf numFmtId="20" fontId="0" fillId="8" borderId="5" xfId="0" applyNumberFormat="1" applyFill="1" applyBorder="1" applyAlignment="1">
      <alignment horizontal="center" vertical="center"/>
    </xf>
    <xf numFmtId="20" fontId="0" fillId="8" borderId="12" xfId="0" applyNumberFormat="1" applyFill="1" applyBorder="1" applyAlignment="1">
      <alignment horizontal="center" vertical="center"/>
    </xf>
    <xf numFmtId="20" fontId="0" fillId="8" borderId="6" xfId="0" applyNumberForma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168" fontId="0" fillId="2" borderId="0" xfId="0" applyNumberFormat="1" applyFill="1" applyAlignment="1">
      <alignment horizontal="center" vertical="center"/>
    </xf>
    <xf numFmtId="168" fontId="0" fillId="10" borderId="11" xfId="0" applyNumberFormat="1" applyFill="1" applyBorder="1" applyAlignment="1">
      <alignment horizontal="center" vertical="center"/>
    </xf>
    <xf numFmtId="168" fontId="0" fillId="10" borderId="4" xfId="0" applyNumberFormat="1" applyFill="1" applyBorder="1" applyAlignment="1">
      <alignment horizontal="center" vertical="center"/>
    </xf>
    <xf numFmtId="168" fontId="0" fillId="10" borderId="40" xfId="0" applyNumberFormat="1" applyFill="1" applyBorder="1" applyAlignment="1">
      <alignment horizontal="center" vertical="center"/>
    </xf>
    <xf numFmtId="168" fontId="0" fillId="10" borderId="12" xfId="0" applyNumberFormat="1" applyFill="1" applyBorder="1" applyAlignment="1">
      <alignment horizontal="center" vertical="center"/>
    </xf>
    <xf numFmtId="168" fontId="0" fillId="10" borderId="6" xfId="0" applyNumberFormat="1" applyFill="1" applyBorder="1" applyAlignment="1">
      <alignment horizontal="center" vertical="center"/>
    </xf>
    <xf numFmtId="168" fontId="0" fillId="10" borderId="41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8" fontId="0" fillId="13" borderId="0" xfId="0" applyNumberFormat="1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20" fontId="0" fillId="15" borderId="3" xfId="0" applyNumberFormat="1" applyFill="1" applyBorder="1" applyAlignment="1">
      <alignment horizontal="center" vertical="center"/>
    </xf>
    <xf numFmtId="20" fontId="0" fillId="15" borderId="11" xfId="0" applyNumberFormat="1" applyFill="1" applyBorder="1" applyAlignment="1">
      <alignment horizontal="center" vertical="center"/>
    </xf>
    <xf numFmtId="20" fontId="0" fillId="15" borderId="1" xfId="0" applyNumberFormat="1" applyFill="1" applyBorder="1" applyAlignment="1">
      <alignment horizontal="center" vertical="center"/>
    </xf>
    <xf numFmtId="20" fontId="0" fillId="15" borderId="10" xfId="0" applyNumberFormat="1" applyFill="1" applyBorder="1" applyAlignment="1">
      <alignment horizontal="center" vertical="center"/>
    </xf>
    <xf numFmtId="20" fontId="0" fillId="15" borderId="5" xfId="0" applyNumberFormat="1" applyFill="1" applyBorder="1" applyAlignment="1">
      <alignment horizontal="center" vertical="center"/>
    </xf>
    <xf numFmtId="20" fontId="0" fillId="15" borderId="12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168" fontId="0" fillId="13" borderId="0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8" fontId="0" fillId="10" borderId="11" xfId="0" applyNumberFormat="1" applyFill="1" applyBorder="1" applyAlignment="1">
      <alignment horizontal="center" vertical="center"/>
    </xf>
    <xf numFmtId="168" fontId="0" fillId="10" borderId="4" xfId="0" applyNumberFormat="1" applyFill="1" applyBorder="1" applyAlignment="1">
      <alignment horizontal="center" vertical="center"/>
    </xf>
    <xf numFmtId="168" fontId="0" fillId="10" borderId="10" xfId="0" applyNumberFormat="1" applyFill="1" applyBorder="1" applyAlignment="1">
      <alignment horizontal="center" vertical="center"/>
    </xf>
    <xf numFmtId="168" fontId="0" fillId="10" borderId="12" xfId="0" applyNumberFormat="1" applyFill="1" applyBorder="1" applyAlignment="1">
      <alignment horizontal="center" vertical="center"/>
    </xf>
    <xf numFmtId="0" fontId="0" fillId="18" borderId="0" xfId="0" applyFill="1" applyAlignment="1">
      <alignment horizontal="center" vertical="center"/>
    </xf>
    <xf numFmtId="20" fontId="1" fillId="10" borderId="5" xfId="0" applyNumberFormat="1" applyFont="1" applyFill="1" applyBorder="1" applyAlignment="1">
      <alignment horizontal="center" vertical="center"/>
    </xf>
    <xf numFmtId="20" fontId="1" fillId="10" borderId="12" xfId="0" applyNumberFormat="1" applyFont="1" applyFill="1" applyBorder="1" applyAlignment="1">
      <alignment horizontal="center" vertical="center"/>
    </xf>
    <xf numFmtId="169" fontId="0" fillId="10" borderId="1" xfId="0" applyNumberFormat="1" applyFill="1" applyBorder="1" applyAlignment="1">
      <alignment horizontal="center" vertical="center"/>
    </xf>
    <xf numFmtId="170" fontId="0" fillId="10" borderId="10" xfId="0" applyNumberFormat="1" applyFill="1" applyBorder="1" applyAlignment="1">
      <alignment horizontal="center" vertical="center"/>
    </xf>
    <xf numFmtId="168" fontId="0" fillId="10" borderId="2" xfId="0" applyNumberFormat="1" applyFill="1" applyBorder="1" applyAlignment="1">
      <alignment horizontal="center" vertical="center"/>
    </xf>
    <xf numFmtId="0" fontId="0" fillId="16" borderId="7" xfId="0" applyFill="1" applyBorder="1" applyAlignment="1">
      <alignment horizontal="center" vertical="center"/>
    </xf>
    <xf numFmtId="0" fontId="0" fillId="16" borderId="8" xfId="0" applyFill="1" applyBorder="1" applyAlignment="1">
      <alignment horizontal="center" vertical="center"/>
    </xf>
    <xf numFmtId="0" fontId="0" fillId="16" borderId="9" xfId="0" applyFill="1" applyBorder="1" applyAlignment="1">
      <alignment horizontal="center" vertical="center"/>
    </xf>
    <xf numFmtId="0" fontId="0" fillId="0" borderId="11" xfId="0" applyNumberFormat="1" applyFill="1" applyBorder="1" applyAlignment="1">
      <alignment horizontal="center" vertical="center"/>
    </xf>
    <xf numFmtId="0" fontId="1" fillId="10" borderId="12" xfId="0" applyNumberFormat="1" applyFon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0" fontId="0" fillId="0" borderId="0" xfId="0" applyNumberFormat="1"/>
    <xf numFmtId="44" fontId="0" fillId="2" borderId="0" xfId="0" applyNumberFormat="1" applyFill="1" applyAlignment="1">
      <alignment horizontal="center" vertical="center"/>
    </xf>
    <xf numFmtId="44" fontId="1" fillId="10" borderId="6" xfId="0" applyNumberFormat="1" applyFont="1" applyFill="1" applyBorder="1" applyAlignment="1">
      <alignment horizontal="center" vertical="center"/>
    </xf>
    <xf numFmtId="44" fontId="0" fillId="0" borderId="2" xfId="0" applyNumberFormat="1" applyFill="1" applyBorder="1" applyAlignment="1">
      <alignment horizontal="center" vertical="center"/>
    </xf>
    <xf numFmtId="44" fontId="0" fillId="0" borderId="4" xfId="0" applyNumberFormat="1" applyFill="1" applyBorder="1" applyAlignment="1">
      <alignment horizontal="center" vertical="center"/>
    </xf>
    <xf numFmtId="44" fontId="0" fillId="0" borderId="6" xfId="0" applyNumberFormat="1" applyFill="1" applyBorder="1" applyAlignment="1">
      <alignment horizontal="center" vertical="center"/>
    </xf>
    <xf numFmtId="44" fontId="0" fillId="0" borderId="0" xfId="0" applyNumberFormat="1"/>
    <xf numFmtId="0" fontId="0" fillId="2" borderId="0" xfId="0" applyFill="1" applyAlignment="1">
      <alignment horizontal="center" vertical="center"/>
    </xf>
    <xf numFmtId="168" fontId="0" fillId="10" borderId="11" xfId="0" applyNumberFormat="1" applyFill="1" applyBorder="1" applyAlignment="1">
      <alignment horizontal="center" vertical="center"/>
    </xf>
    <xf numFmtId="168" fontId="0" fillId="10" borderId="53" xfId="0" applyNumberFormat="1" applyFill="1" applyBorder="1" applyAlignment="1">
      <alignment horizontal="center" vertical="center"/>
    </xf>
    <xf numFmtId="168" fontId="0" fillId="10" borderId="54" xfId="0" applyNumberFormat="1" applyFill="1" applyBorder="1" applyAlignment="1">
      <alignment horizontal="center" vertical="center"/>
    </xf>
    <xf numFmtId="168" fontId="0" fillId="10" borderId="51" xfId="0" applyNumberFormat="1" applyFill="1" applyBorder="1" applyAlignment="1">
      <alignment horizontal="center" vertical="center"/>
    </xf>
    <xf numFmtId="168" fontId="0" fillId="10" borderId="48" xfId="0" applyNumberFormat="1" applyFill="1" applyBorder="1" applyAlignment="1">
      <alignment horizontal="center" vertical="center"/>
    </xf>
    <xf numFmtId="168" fontId="0" fillId="10" borderId="49" xfId="0" applyNumberFormat="1" applyFill="1" applyBorder="1" applyAlignment="1">
      <alignment horizontal="center" vertical="center"/>
    </xf>
    <xf numFmtId="0" fontId="3" fillId="17" borderId="0" xfId="0" applyFont="1" applyFill="1" applyAlignment="1"/>
    <xf numFmtId="0" fontId="3" fillId="0" borderId="0" xfId="0" applyFont="1"/>
    <xf numFmtId="168" fontId="0" fillId="19" borderId="31" xfId="0" applyNumberForma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20" fontId="0" fillId="7" borderId="5" xfId="0" applyNumberForma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20" fontId="0" fillId="7" borderId="1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164" fontId="0" fillId="7" borderId="15" xfId="0" applyNumberFormat="1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164" fontId="0" fillId="7" borderId="13" xfId="0" applyNumberFormat="1" applyFill="1" applyBorder="1" applyAlignment="1">
      <alignment horizontal="center" vertical="center"/>
    </xf>
    <xf numFmtId="20" fontId="0" fillId="7" borderId="23" xfId="0" applyNumberFormat="1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166" fontId="0" fillId="0" borderId="26" xfId="0" applyNumberFormat="1" applyBorder="1" applyAlignment="1">
      <alignment horizontal="center" vertical="center"/>
    </xf>
    <xf numFmtId="166" fontId="0" fillId="0" borderId="27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165" fontId="0" fillId="0" borderId="27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20" fontId="0" fillId="0" borderId="23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20" fontId="0" fillId="0" borderId="28" xfId="0" applyNumberForma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20" fontId="0" fillId="0" borderId="7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26" xfId="0" applyNumberForma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10" borderId="31" xfId="0" applyFill="1" applyBorder="1" applyAlignment="1">
      <alignment horizontal="center" vertical="center"/>
    </xf>
    <xf numFmtId="164" fontId="2" fillId="0" borderId="32" xfId="0" applyNumberFormat="1" applyFont="1" applyFill="1" applyBorder="1" applyAlignment="1">
      <alignment horizontal="center" vertical="center"/>
    </xf>
    <xf numFmtId="164" fontId="2" fillId="0" borderId="33" xfId="0" applyNumberFormat="1" applyFont="1" applyFill="1" applyBorder="1" applyAlignment="1">
      <alignment horizontal="center" vertical="center"/>
    </xf>
    <xf numFmtId="164" fontId="2" fillId="0" borderId="34" xfId="0" applyNumberFormat="1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4" fontId="1" fillId="0" borderId="31" xfId="0" applyNumberFormat="1" applyFont="1" applyFill="1" applyBorder="1" applyAlignment="1">
      <alignment horizontal="center" vertical="center"/>
    </xf>
    <xf numFmtId="164" fontId="1" fillId="0" borderId="26" xfId="0" applyNumberFormat="1" applyFont="1" applyBorder="1" applyAlignment="1">
      <alignment horizontal="center" vertical="center"/>
    </xf>
    <xf numFmtId="164" fontId="1" fillId="0" borderId="35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165" fontId="1" fillId="0" borderId="26" xfId="0" applyNumberFormat="1" applyFont="1" applyBorder="1" applyAlignment="1">
      <alignment horizontal="center" vertical="center"/>
    </xf>
    <xf numFmtId="165" fontId="1" fillId="0" borderId="35" xfId="0" applyNumberFormat="1" applyFont="1" applyBorder="1" applyAlignment="1">
      <alignment horizontal="center" vertical="center"/>
    </xf>
    <xf numFmtId="165" fontId="1" fillId="0" borderId="27" xfId="0" applyNumberFormat="1" applyFont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39" xfId="0" applyFill="1" applyBorder="1" applyAlignment="1">
      <alignment horizontal="center" vertical="center"/>
    </xf>
    <xf numFmtId="0" fontId="0" fillId="10" borderId="40" xfId="0" applyFill="1" applyBorder="1" applyAlignment="1">
      <alignment horizontal="center" vertical="center"/>
    </xf>
    <xf numFmtId="0" fontId="0" fillId="10" borderId="41" xfId="0" applyFill="1" applyBorder="1" applyAlignment="1">
      <alignment horizontal="center" vertical="center"/>
    </xf>
    <xf numFmtId="168" fontId="0" fillId="10" borderId="39" xfId="0" applyNumberFormat="1" applyFill="1" applyBorder="1" applyAlignment="1">
      <alignment horizontal="center" vertical="center"/>
    </xf>
    <xf numFmtId="168" fontId="0" fillId="10" borderId="42" xfId="0" applyNumberFormat="1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0" fillId="11" borderId="22" xfId="0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168" fontId="0" fillId="10" borderId="3" xfId="0" applyNumberFormat="1" applyFill="1" applyBorder="1" applyAlignment="1">
      <alignment horizontal="center" vertical="center"/>
    </xf>
    <xf numFmtId="168" fontId="0" fillId="10" borderId="11" xfId="0" applyNumberFormat="1" applyFill="1" applyBorder="1" applyAlignment="1">
      <alignment horizontal="center" vertical="center"/>
    </xf>
    <xf numFmtId="168" fontId="0" fillId="10" borderId="4" xfId="0" applyNumberFormat="1" applyFill="1" applyBorder="1" applyAlignment="1">
      <alignment horizontal="center" vertical="center"/>
    </xf>
    <xf numFmtId="168" fontId="0" fillId="10" borderId="40" xfId="0" applyNumberFormat="1" applyFill="1" applyBorder="1" applyAlignment="1">
      <alignment horizontal="center" vertical="center"/>
    </xf>
    <xf numFmtId="168" fontId="0" fillId="10" borderId="41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168" fontId="0" fillId="10" borderId="19" xfId="0" applyNumberFormat="1" applyFill="1" applyBorder="1" applyAlignment="1">
      <alignment horizontal="center" vertical="center"/>
    </xf>
    <xf numFmtId="168" fontId="0" fillId="10" borderId="43" xfId="0" applyNumberForma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12" borderId="39" xfId="0" applyFill="1" applyBorder="1" applyAlignment="1">
      <alignment horizontal="center" vertical="center"/>
    </xf>
    <xf numFmtId="0" fontId="0" fillId="12" borderId="41" xfId="0" applyFill="1" applyBorder="1" applyAlignment="1">
      <alignment horizontal="center" vertical="center"/>
    </xf>
    <xf numFmtId="0" fontId="0" fillId="9" borderId="39" xfId="0" applyFill="1" applyBorder="1" applyAlignment="1">
      <alignment horizontal="center" vertical="center"/>
    </xf>
    <xf numFmtId="0" fontId="0" fillId="9" borderId="41" xfId="0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0" fontId="0" fillId="8" borderId="41" xfId="0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168" fontId="0" fillId="13" borderId="0" xfId="0" applyNumberFormat="1" applyFill="1" applyBorder="1" applyAlignment="1">
      <alignment horizontal="center" vertical="center"/>
    </xf>
    <xf numFmtId="168" fontId="0" fillId="10" borderId="7" xfId="0" applyNumberFormat="1" applyFill="1" applyBorder="1" applyAlignment="1">
      <alignment horizontal="center" vertical="center"/>
    </xf>
    <xf numFmtId="168" fontId="0" fillId="10" borderId="8" xfId="0" applyNumberFormat="1" applyFill="1" applyBorder="1" applyAlignment="1">
      <alignment horizontal="center" vertical="center"/>
    </xf>
    <xf numFmtId="168" fontId="0" fillId="10" borderId="9" xfId="0" applyNumberFormat="1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168" fontId="0" fillId="10" borderId="50" xfId="0" applyNumberFormat="1" applyFill="1" applyBorder="1" applyAlignment="1">
      <alignment horizontal="center" vertical="center"/>
    </xf>
    <xf numFmtId="44" fontId="0" fillId="10" borderId="11" xfId="0" applyNumberFormat="1" applyFill="1" applyBorder="1" applyAlignment="1">
      <alignment horizontal="center" vertical="center"/>
    </xf>
    <xf numFmtId="44" fontId="0" fillId="10" borderId="51" xfId="0" applyNumberFormat="1" applyFill="1" applyBorder="1" applyAlignment="1">
      <alignment horizontal="center" vertical="center"/>
    </xf>
    <xf numFmtId="168" fontId="0" fillId="10" borderId="5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7" fontId="1" fillId="0" borderId="31" xfId="0" applyNumberFormat="1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168" fontId="0" fillId="10" borderId="47" xfId="0" applyNumberFormat="1" applyFill="1" applyBorder="1" applyAlignment="1">
      <alignment horizontal="center" vertical="center"/>
    </xf>
    <xf numFmtId="168" fontId="0" fillId="10" borderId="48" xfId="0" applyNumberFormat="1" applyFill="1" applyBorder="1" applyAlignment="1">
      <alignment horizontal="center" vertical="center"/>
    </xf>
    <xf numFmtId="168" fontId="0" fillId="10" borderId="49" xfId="0" applyNumberFormat="1" applyFill="1" applyBorder="1" applyAlignment="1">
      <alignment horizontal="center" vertical="center"/>
    </xf>
    <xf numFmtId="44" fontId="0" fillId="10" borderId="48" xfId="0" applyNumberFormat="1" applyFill="1" applyBorder="1" applyAlignment="1">
      <alignment horizontal="center" vertical="center"/>
    </xf>
    <xf numFmtId="44" fontId="0" fillId="10" borderId="49" xfId="0" applyNumberFormat="1" applyFill="1" applyBorder="1" applyAlignment="1">
      <alignment horizontal="center" vertical="center"/>
    </xf>
    <xf numFmtId="0" fontId="0" fillId="7" borderId="39" xfId="0" applyFill="1" applyBorder="1" applyAlignment="1">
      <alignment horizontal="center"/>
    </xf>
    <xf numFmtId="0" fontId="0" fillId="7" borderId="41" xfId="0" applyFill="1" applyBorder="1" applyAlignment="1">
      <alignment horizontal="center"/>
    </xf>
    <xf numFmtId="0" fontId="0" fillId="6" borderId="39" xfId="0" applyFill="1" applyBorder="1" applyAlignment="1">
      <alignment horizontal="center" vertical="center"/>
    </xf>
    <xf numFmtId="0" fontId="0" fillId="6" borderId="41" xfId="0" applyFill="1" applyBorder="1" applyAlignment="1">
      <alignment horizontal="center" vertical="center"/>
    </xf>
    <xf numFmtId="0" fontId="0" fillId="15" borderId="19" xfId="0" applyFill="1" applyBorder="1" applyAlignment="1">
      <alignment horizontal="center"/>
    </xf>
    <xf numFmtId="0" fontId="0" fillId="15" borderId="20" xfId="0" applyFill="1" applyBorder="1" applyAlignment="1">
      <alignment horizontal="center"/>
    </xf>
    <xf numFmtId="168" fontId="0" fillId="10" borderId="52" xfId="0" applyNumberFormat="1" applyFill="1" applyBorder="1" applyAlignment="1">
      <alignment horizontal="center" vertical="center"/>
    </xf>
    <xf numFmtId="168" fontId="0" fillId="10" borderId="53" xfId="0" applyNumberFormat="1" applyFill="1" applyBorder="1" applyAlignment="1">
      <alignment horizontal="center" vertical="center"/>
    </xf>
    <xf numFmtId="168" fontId="0" fillId="10" borderId="54" xfId="0" applyNumberFormat="1" applyFill="1" applyBorder="1" applyAlignment="1">
      <alignment horizontal="center" vertical="center"/>
    </xf>
    <xf numFmtId="44" fontId="0" fillId="10" borderId="53" xfId="0" applyNumberFormat="1" applyFill="1" applyBorder="1" applyAlignment="1">
      <alignment horizontal="center" vertical="center"/>
    </xf>
    <xf numFmtId="44" fontId="0" fillId="10" borderId="54" xfId="0" applyNumberFormat="1" applyFill="1" applyBorder="1" applyAlignment="1">
      <alignment horizontal="center" vertical="center"/>
    </xf>
    <xf numFmtId="0" fontId="0" fillId="14" borderId="39" xfId="0" applyFill="1" applyBorder="1" applyAlignment="1">
      <alignment horizontal="center" vertical="center"/>
    </xf>
    <xf numFmtId="0" fontId="0" fillId="14" borderId="41" xfId="0" applyFill="1" applyBorder="1" applyAlignment="1">
      <alignment horizontal="center" vertical="center"/>
    </xf>
    <xf numFmtId="0" fontId="0" fillId="10" borderId="26" xfId="0" applyFill="1" applyBorder="1" applyAlignment="1">
      <alignment horizontal="center" vertical="center"/>
    </xf>
    <xf numFmtId="0" fontId="0" fillId="10" borderId="35" xfId="0" applyFill="1" applyBorder="1" applyAlignment="1">
      <alignment horizontal="center" vertical="center"/>
    </xf>
    <xf numFmtId="0" fontId="0" fillId="10" borderId="27" xfId="0" applyFill="1" applyBorder="1" applyAlignment="1">
      <alignment horizontal="center" vertical="center"/>
    </xf>
    <xf numFmtId="10" fontId="0" fillId="0" borderId="19" xfId="0" applyNumberFormat="1" applyFill="1" applyBorder="1" applyAlignment="1">
      <alignment horizontal="center" vertical="center"/>
    </xf>
    <xf numFmtId="10" fontId="0" fillId="0" borderId="20" xfId="0" applyNumberForma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165" fontId="0" fillId="0" borderId="19" xfId="0" applyNumberFormat="1" applyFill="1" applyBorder="1" applyAlignment="1">
      <alignment horizontal="center" vertical="center"/>
    </xf>
    <xf numFmtId="165" fontId="0" fillId="0" borderId="20" xfId="0" applyNumberForma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68" fontId="0" fillId="10" borderId="44" xfId="0" applyNumberFormat="1" applyFill="1" applyBorder="1" applyAlignment="1">
      <alignment horizontal="center" vertical="center"/>
    </xf>
    <xf numFmtId="168" fontId="0" fillId="10" borderId="1" xfId="0" applyNumberFormat="1" applyFill="1" applyBorder="1" applyAlignment="1">
      <alignment horizontal="center" vertical="center"/>
    </xf>
    <xf numFmtId="168" fontId="0" fillId="10" borderId="10" xfId="0" applyNumberFormat="1" applyFill="1" applyBorder="1" applyAlignment="1">
      <alignment horizontal="center" vertical="center"/>
    </xf>
    <xf numFmtId="168" fontId="0" fillId="10" borderId="45" xfId="0" applyNumberFormat="1" applyFill="1" applyBorder="1" applyAlignment="1">
      <alignment horizontal="center" vertical="center"/>
    </xf>
    <xf numFmtId="168" fontId="0" fillId="10" borderId="22" xfId="0" applyNumberFormat="1" applyFill="1" applyBorder="1" applyAlignment="1">
      <alignment horizontal="center" vertical="center"/>
    </xf>
    <xf numFmtId="168" fontId="0" fillId="10" borderId="5" xfId="0" applyNumberFormat="1" applyFill="1" applyBorder="1" applyAlignment="1">
      <alignment horizontal="center" vertical="center"/>
    </xf>
    <xf numFmtId="168" fontId="0" fillId="10" borderId="12" xfId="0" applyNumberFormat="1" applyFill="1" applyBorder="1" applyAlignment="1">
      <alignment horizontal="center" vertical="center"/>
    </xf>
    <xf numFmtId="168" fontId="0" fillId="10" borderId="46" xfId="0" applyNumberFormat="1" applyFill="1" applyBorder="1" applyAlignment="1">
      <alignment horizontal="center" vertical="center"/>
    </xf>
    <xf numFmtId="168" fontId="0" fillId="10" borderId="20" xfId="0" applyNumberFormat="1" applyFill="1" applyBorder="1" applyAlignment="1">
      <alignment horizontal="center" vertical="center"/>
    </xf>
    <xf numFmtId="170" fontId="0" fillId="10" borderId="11" xfId="0" applyNumberFormat="1" applyFill="1" applyBorder="1" applyAlignment="1">
      <alignment horizontal="center" vertical="center"/>
    </xf>
    <xf numFmtId="169" fontId="0" fillId="10" borderId="47" xfId="0" applyNumberFormat="1" applyFill="1" applyBorder="1" applyAlignment="1">
      <alignment horizontal="center" vertical="center"/>
    </xf>
    <xf numFmtId="170" fontId="0" fillId="10" borderId="48" xfId="0" applyNumberFormat="1" applyFill="1" applyBorder="1" applyAlignment="1">
      <alignment horizontal="center" vertical="center"/>
    </xf>
    <xf numFmtId="169" fontId="0" fillId="10" borderId="50" xfId="0" applyNumberFormat="1" applyFill="1" applyBorder="1" applyAlignment="1">
      <alignment horizontal="center" vertical="center"/>
    </xf>
    <xf numFmtId="169" fontId="0" fillId="10" borderId="52" xfId="0" applyNumberFormat="1" applyFill="1" applyBorder="1" applyAlignment="1">
      <alignment horizontal="center" vertical="center"/>
    </xf>
    <xf numFmtId="170" fontId="0" fillId="10" borderId="53" xfId="0" applyNumberFormat="1" applyFill="1" applyBorder="1" applyAlignment="1">
      <alignment horizontal="center" vertical="center"/>
    </xf>
    <xf numFmtId="42" fontId="0" fillId="0" borderId="2" xfId="0" applyNumberFormat="1" applyFill="1" applyBorder="1" applyAlignment="1">
      <alignment horizontal="center" vertical="center"/>
    </xf>
    <xf numFmtId="165" fontId="0" fillId="19" borderId="31" xfId="0" applyNumberFormat="1" applyFill="1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4:Y46"/>
  <sheetViews>
    <sheetView workbookViewId="0">
      <selection activeCell="G29" sqref="G29"/>
    </sheetView>
  </sheetViews>
  <sheetFormatPr baseColWidth="10" defaultRowHeight="15"/>
  <cols>
    <col min="1" max="1" width="4.28515625" style="3" customWidth="1"/>
    <col min="2" max="2" width="11.42578125" style="3"/>
    <col min="3" max="3" width="10.7109375" style="3" bestFit="1" customWidth="1"/>
    <col min="4" max="4" width="4.28515625" style="3" customWidth="1"/>
    <col min="5" max="7" width="11.42578125" style="3"/>
    <col min="8" max="8" width="4.28515625" style="3" customWidth="1"/>
    <col min="9" max="11" width="11.42578125" style="3"/>
    <col min="12" max="12" width="4.28515625" style="3" customWidth="1"/>
    <col min="13" max="15" width="11.42578125" style="3"/>
    <col min="16" max="16" width="4.28515625" style="3" customWidth="1"/>
    <col min="17" max="18" width="11.42578125" style="3"/>
    <col min="19" max="19" width="4.28515625" style="3" customWidth="1"/>
    <col min="20" max="21" width="11.42578125" style="3"/>
    <col min="22" max="22" width="4.28515625" style="3" customWidth="1"/>
    <col min="23" max="24" width="11.42578125" style="3"/>
    <col min="25" max="25" width="4.28515625" style="3" customWidth="1"/>
  </cols>
  <sheetData>
    <row r="4" spans="1:25" ht="15.75" thickBo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16.5" thickTop="1" thickBot="1">
      <c r="A5" s="8"/>
      <c r="B5" s="8"/>
      <c r="C5" s="8"/>
      <c r="D5" s="8"/>
      <c r="E5" s="234" t="s">
        <v>10</v>
      </c>
      <c r="F5" s="235"/>
      <c r="G5" s="236"/>
      <c r="H5" s="8"/>
      <c r="I5" s="234" t="s">
        <v>11</v>
      </c>
      <c r="J5" s="235"/>
      <c r="K5" s="236"/>
      <c r="L5" s="8"/>
      <c r="M5" s="234" t="s">
        <v>12</v>
      </c>
      <c r="N5" s="235"/>
      <c r="O5" s="236"/>
      <c r="P5" s="8"/>
      <c r="Q5" s="234" t="s">
        <v>0</v>
      </c>
      <c r="R5" s="236"/>
      <c r="S5" s="8"/>
      <c r="T5" s="234" t="s">
        <v>1</v>
      </c>
      <c r="U5" s="236"/>
      <c r="V5" s="8"/>
      <c r="W5" s="234" t="s">
        <v>2</v>
      </c>
      <c r="X5" s="236"/>
      <c r="Y5" s="8"/>
    </row>
    <row r="6" spans="1:25" ht="16.5" thickTop="1" thickBo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254"/>
      <c r="R6" s="254"/>
      <c r="S6" s="8"/>
      <c r="T6" s="8"/>
      <c r="U6" s="8"/>
      <c r="V6" s="8"/>
      <c r="W6" s="8"/>
      <c r="X6" s="8"/>
      <c r="Y6" s="8"/>
    </row>
    <row r="7" spans="1:25" ht="15.75" thickTop="1">
      <c r="A7" s="8"/>
      <c r="B7" s="22" t="s">
        <v>5</v>
      </c>
      <c r="C7" s="23">
        <v>42583</v>
      </c>
      <c r="D7" s="11"/>
      <c r="E7" s="24">
        <v>0.25</v>
      </c>
      <c r="F7" s="25">
        <v>0.35416666666666669</v>
      </c>
      <c r="G7" s="26">
        <f t="shared" ref="G7:G9" si="0">F7-E7</f>
        <v>0.10416666666666669</v>
      </c>
      <c r="H7" s="11"/>
      <c r="I7" s="24"/>
      <c r="J7" s="25"/>
      <c r="K7" s="26">
        <f t="shared" ref="K7:K9" si="1">J7-I7</f>
        <v>0</v>
      </c>
      <c r="L7" s="11"/>
      <c r="M7" s="24"/>
      <c r="N7" s="25"/>
      <c r="O7" s="26">
        <f t="shared" ref="O7:O9" si="2">N7-M7</f>
        <v>0</v>
      </c>
      <c r="P7" s="11"/>
      <c r="Q7" s="253">
        <f>G7+K7+O7</f>
        <v>0.10416666666666669</v>
      </c>
      <c r="R7" s="248"/>
      <c r="S7" s="11"/>
      <c r="T7" s="247">
        <f>Q7+Q8+Q9+Q10+Q11+Q12+Q13</f>
        <v>0.8333333333333337</v>
      </c>
      <c r="U7" s="248"/>
      <c r="V7" s="11"/>
      <c r="W7" s="237">
        <f>T7+T14+T21+T28+T35</f>
        <v>5.1562500000000009</v>
      </c>
      <c r="X7" s="238"/>
      <c r="Y7" s="8"/>
    </row>
    <row r="8" spans="1:25">
      <c r="A8" s="8"/>
      <c r="B8" s="27" t="s">
        <v>6</v>
      </c>
      <c r="C8" s="28">
        <v>42584</v>
      </c>
      <c r="D8" s="11"/>
      <c r="E8" s="29"/>
      <c r="F8" s="30"/>
      <c r="G8" s="31">
        <f t="shared" si="0"/>
        <v>0</v>
      </c>
      <c r="H8" s="11"/>
      <c r="I8" s="29"/>
      <c r="J8" s="30"/>
      <c r="K8" s="31">
        <f t="shared" si="1"/>
        <v>0</v>
      </c>
      <c r="L8" s="11"/>
      <c r="M8" s="29"/>
      <c r="N8" s="30"/>
      <c r="O8" s="31">
        <f t="shared" si="2"/>
        <v>0</v>
      </c>
      <c r="P8" s="11"/>
      <c r="Q8" s="243">
        <f t="shared" ref="Q8:Q14" si="3">G8+K8+O8</f>
        <v>0</v>
      </c>
      <c r="R8" s="244"/>
      <c r="S8" s="11"/>
      <c r="T8" s="249"/>
      <c r="U8" s="244"/>
      <c r="V8" s="11"/>
      <c r="W8" s="239"/>
      <c r="X8" s="240"/>
      <c r="Y8" s="8"/>
    </row>
    <row r="9" spans="1:25">
      <c r="A9" s="8"/>
      <c r="B9" s="27" t="s">
        <v>7</v>
      </c>
      <c r="C9" s="28">
        <v>42585</v>
      </c>
      <c r="D9" s="11"/>
      <c r="E9" s="29"/>
      <c r="F9" s="30"/>
      <c r="G9" s="31">
        <f t="shared" si="0"/>
        <v>0</v>
      </c>
      <c r="H9" s="11"/>
      <c r="I9" s="29"/>
      <c r="J9" s="30"/>
      <c r="K9" s="31">
        <f t="shared" si="1"/>
        <v>0</v>
      </c>
      <c r="L9" s="11"/>
      <c r="M9" s="29"/>
      <c r="N9" s="30"/>
      <c r="O9" s="31">
        <f t="shared" si="2"/>
        <v>0</v>
      </c>
      <c r="P9" s="11"/>
      <c r="Q9" s="243">
        <f t="shared" si="3"/>
        <v>0</v>
      </c>
      <c r="R9" s="244"/>
      <c r="S9" s="11"/>
      <c r="T9" s="249"/>
      <c r="U9" s="244"/>
      <c r="V9" s="11"/>
      <c r="W9" s="239"/>
      <c r="X9" s="240"/>
      <c r="Y9" s="8"/>
    </row>
    <row r="10" spans="1:25">
      <c r="A10" s="8"/>
      <c r="B10" s="27" t="s">
        <v>3</v>
      </c>
      <c r="C10" s="28">
        <v>42586</v>
      </c>
      <c r="D10" s="11"/>
      <c r="E10" s="9">
        <v>0.33333333333333298</v>
      </c>
      <c r="F10" s="15">
        <v>0.5</v>
      </c>
      <c r="G10" s="7">
        <f>F10-E10</f>
        <v>0.16666666666666702</v>
      </c>
      <c r="H10" s="11"/>
      <c r="I10" s="9">
        <v>0.5625</v>
      </c>
      <c r="J10" s="15">
        <v>0.72916666666666663</v>
      </c>
      <c r="K10" s="7">
        <f>J10-I10</f>
        <v>0.16666666666666663</v>
      </c>
      <c r="L10" s="11"/>
      <c r="M10" s="29"/>
      <c r="N10" s="30"/>
      <c r="O10" s="31">
        <f>N10-M10</f>
        <v>0</v>
      </c>
      <c r="P10" s="11"/>
      <c r="Q10" s="243">
        <f t="shared" si="3"/>
        <v>0.33333333333333365</v>
      </c>
      <c r="R10" s="244"/>
      <c r="S10" s="11"/>
      <c r="T10" s="249"/>
      <c r="U10" s="244"/>
      <c r="V10" s="11"/>
      <c r="W10" s="239"/>
      <c r="X10" s="240"/>
      <c r="Y10" s="8"/>
    </row>
    <row r="11" spans="1:25">
      <c r="A11" s="8"/>
      <c r="B11" s="27" t="s">
        <v>4</v>
      </c>
      <c r="C11" s="28">
        <v>42587</v>
      </c>
      <c r="D11" s="11"/>
      <c r="E11" s="9">
        <v>0.33333333333333331</v>
      </c>
      <c r="F11" s="15">
        <v>0.5</v>
      </c>
      <c r="G11" s="7">
        <f t="shared" ref="G11:G32" si="4">F11-E11</f>
        <v>0.16666666666666669</v>
      </c>
      <c r="H11" s="11"/>
      <c r="I11" s="9">
        <v>0.5625</v>
      </c>
      <c r="J11" s="15">
        <v>0.70833333333333337</v>
      </c>
      <c r="K11" s="7">
        <f t="shared" ref="K11:K32" si="5">J11-I11</f>
        <v>0.14583333333333337</v>
      </c>
      <c r="L11" s="11"/>
      <c r="M11" s="16">
        <v>0.79166666666666663</v>
      </c>
      <c r="N11" s="17">
        <v>0.875</v>
      </c>
      <c r="O11" s="18">
        <f t="shared" ref="O11:O37" si="6">N11-M11</f>
        <v>8.333333333333337E-2</v>
      </c>
      <c r="P11" s="11"/>
      <c r="Q11" s="243">
        <f t="shared" si="3"/>
        <v>0.39583333333333343</v>
      </c>
      <c r="R11" s="244"/>
      <c r="S11" s="11"/>
      <c r="T11" s="249"/>
      <c r="U11" s="244"/>
      <c r="V11" s="11"/>
      <c r="W11" s="239"/>
      <c r="X11" s="240"/>
      <c r="Y11" s="8"/>
    </row>
    <row r="12" spans="1:25">
      <c r="A12" s="8"/>
      <c r="B12" s="27" t="s">
        <v>8</v>
      </c>
      <c r="C12" s="28">
        <v>42588</v>
      </c>
      <c r="D12" s="11"/>
      <c r="E12" s="29"/>
      <c r="F12" s="30"/>
      <c r="G12" s="31">
        <f t="shared" si="4"/>
        <v>0</v>
      </c>
      <c r="H12" s="11"/>
      <c r="I12" s="29"/>
      <c r="J12" s="30"/>
      <c r="K12" s="31">
        <f t="shared" si="5"/>
        <v>0</v>
      </c>
      <c r="L12" s="11"/>
      <c r="M12" s="29"/>
      <c r="N12" s="30"/>
      <c r="O12" s="31">
        <f t="shared" si="6"/>
        <v>0</v>
      </c>
      <c r="P12" s="11"/>
      <c r="Q12" s="243">
        <f t="shared" si="3"/>
        <v>0</v>
      </c>
      <c r="R12" s="244"/>
      <c r="S12" s="11"/>
      <c r="T12" s="249"/>
      <c r="U12" s="244"/>
      <c r="V12" s="11"/>
      <c r="W12" s="239"/>
      <c r="X12" s="240"/>
      <c r="Y12" s="8"/>
    </row>
    <row r="13" spans="1:25">
      <c r="A13" s="8"/>
      <c r="B13" s="27" t="s">
        <v>9</v>
      </c>
      <c r="C13" s="28">
        <v>42589</v>
      </c>
      <c r="D13" s="11"/>
      <c r="E13" s="29"/>
      <c r="F13" s="30"/>
      <c r="G13" s="31">
        <f t="shared" si="4"/>
        <v>0</v>
      </c>
      <c r="H13" s="11"/>
      <c r="I13" s="29"/>
      <c r="J13" s="30"/>
      <c r="K13" s="31">
        <f t="shared" si="5"/>
        <v>0</v>
      </c>
      <c r="L13" s="11"/>
      <c r="M13" s="29"/>
      <c r="N13" s="30"/>
      <c r="O13" s="31">
        <f t="shared" si="6"/>
        <v>0</v>
      </c>
      <c r="P13" s="11"/>
      <c r="Q13" s="243">
        <f t="shared" si="3"/>
        <v>0</v>
      </c>
      <c r="R13" s="244"/>
      <c r="S13" s="11"/>
      <c r="T13" s="249"/>
      <c r="U13" s="244"/>
      <c r="V13" s="11"/>
      <c r="W13" s="239"/>
      <c r="X13" s="240"/>
      <c r="Y13" s="8"/>
    </row>
    <row r="14" spans="1:25">
      <c r="A14" s="8"/>
      <c r="B14" s="27" t="s">
        <v>5</v>
      </c>
      <c r="C14" s="28">
        <v>42590</v>
      </c>
      <c r="D14" s="11"/>
      <c r="E14" s="9">
        <v>0.33333333333333331</v>
      </c>
      <c r="F14" s="15">
        <v>0.51041666666666663</v>
      </c>
      <c r="G14" s="7">
        <f t="shared" si="4"/>
        <v>0.17708333333333331</v>
      </c>
      <c r="H14" s="11"/>
      <c r="I14" s="9">
        <v>0.5625</v>
      </c>
      <c r="J14" s="15">
        <v>0.78125</v>
      </c>
      <c r="K14" s="7">
        <f t="shared" si="5"/>
        <v>0.21875</v>
      </c>
      <c r="L14" s="11"/>
      <c r="M14" s="29"/>
      <c r="N14" s="30"/>
      <c r="O14" s="31">
        <f t="shared" si="6"/>
        <v>0</v>
      </c>
      <c r="P14" s="11"/>
      <c r="Q14" s="243">
        <f t="shared" si="3"/>
        <v>0.39583333333333331</v>
      </c>
      <c r="R14" s="244"/>
      <c r="S14" s="11"/>
      <c r="T14" s="250">
        <f>SUM(Q14+Q15+Q16+Q17+Q18+Q19+Q20)</f>
        <v>1.5104166666666667</v>
      </c>
      <c r="U14" s="251"/>
      <c r="V14" s="11"/>
      <c r="W14" s="239"/>
      <c r="X14" s="240"/>
      <c r="Y14" s="8"/>
    </row>
    <row r="15" spans="1:25">
      <c r="A15" s="8"/>
      <c r="B15" s="27" t="s">
        <v>6</v>
      </c>
      <c r="C15" s="28">
        <v>42591</v>
      </c>
      <c r="D15" s="11"/>
      <c r="E15" s="9">
        <v>0.33333333333333331</v>
      </c>
      <c r="F15" s="15">
        <v>0.52083333333333337</v>
      </c>
      <c r="G15" s="7">
        <f t="shared" si="4"/>
        <v>0.18750000000000006</v>
      </c>
      <c r="H15" s="11"/>
      <c r="I15" s="9">
        <v>0.5625</v>
      </c>
      <c r="J15" s="15">
        <v>0.78125</v>
      </c>
      <c r="K15" s="7">
        <f t="shared" si="5"/>
        <v>0.21875</v>
      </c>
      <c r="L15" s="11"/>
      <c r="M15" s="29"/>
      <c r="N15" s="30"/>
      <c r="O15" s="31">
        <f t="shared" si="6"/>
        <v>0</v>
      </c>
      <c r="P15" s="11"/>
      <c r="Q15" s="243">
        <f t="shared" ref="Q15:Q37" si="7">G15+K15+O15</f>
        <v>0.40625000000000006</v>
      </c>
      <c r="R15" s="244"/>
      <c r="S15" s="11"/>
      <c r="T15" s="250"/>
      <c r="U15" s="251"/>
      <c r="V15" s="11"/>
      <c r="W15" s="239"/>
      <c r="X15" s="240"/>
      <c r="Y15" s="8"/>
    </row>
    <row r="16" spans="1:25">
      <c r="A16" s="8"/>
      <c r="B16" s="27" t="s">
        <v>7</v>
      </c>
      <c r="C16" s="28">
        <v>42592</v>
      </c>
      <c r="D16" s="11"/>
      <c r="E16" s="9">
        <v>0.33333333333333331</v>
      </c>
      <c r="F16" s="15">
        <v>0.54166666666666663</v>
      </c>
      <c r="G16" s="7">
        <f t="shared" si="4"/>
        <v>0.20833333333333331</v>
      </c>
      <c r="H16" s="11"/>
      <c r="I16" s="9">
        <v>0.57291666666666663</v>
      </c>
      <c r="J16" s="15">
        <v>0.6875</v>
      </c>
      <c r="K16" s="7">
        <f t="shared" si="5"/>
        <v>0.11458333333333337</v>
      </c>
      <c r="L16" s="11"/>
      <c r="M16" s="29"/>
      <c r="N16" s="30"/>
      <c r="O16" s="31">
        <f t="shared" si="6"/>
        <v>0</v>
      </c>
      <c r="P16" s="11"/>
      <c r="Q16" s="243">
        <f t="shared" si="7"/>
        <v>0.32291666666666669</v>
      </c>
      <c r="R16" s="244"/>
      <c r="S16" s="11"/>
      <c r="T16" s="250"/>
      <c r="U16" s="251"/>
      <c r="V16" s="11"/>
      <c r="W16" s="239"/>
      <c r="X16" s="240"/>
      <c r="Y16" s="8"/>
    </row>
    <row r="17" spans="1:25">
      <c r="A17" s="8"/>
      <c r="B17" s="27" t="s">
        <v>3</v>
      </c>
      <c r="C17" s="28">
        <v>42593</v>
      </c>
      <c r="D17" s="11"/>
      <c r="E17" s="9">
        <v>0.33333333333333331</v>
      </c>
      <c r="F17" s="15">
        <v>0.5</v>
      </c>
      <c r="G17" s="7">
        <f t="shared" si="4"/>
        <v>0.16666666666666669</v>
      </c>
      <c r="H17" s="11"/>
      <c r="I17" s="9">
        <v>0.54166666666666663</v>
      </c>
      <c r="J17" s="15">
        <v>0.67708333333333337</v>
      </c>
      <c r="K17" s="7">
        <f t="shared" si="5"/>
        <v>0.13541666666666674</v>
      </c>
      <c r="L17" s="11"/>
      <c r="M17" s="29"/>
      <c r="N17" s="30"/>
      <c r="O17" s="31">
        <f t="shared" si="6"/>
        <v>0</v>
      </c>
      <c r="P17" s="11"/>
      <c r="Q17" s="243">
        <f t="shared" si="7"/>
        <v>0.30208333333333343</v>
      </c>
      <c r="R17" s="244"/>
      <c r="S17" s="11"/>
      <c r="T17" s="250"/>
      <c r="U17" s="251"/>
      <c r="V17" s="11"/>
      <c r="W17" s="239"/>
      <c r="X17" s="240"/>
      <c r="Y17" s="8"/>
    </row>
    <row r="18" spans="1:25">
      <c r="A18" s="8"/>
      <c r="B18" s="27" t="s">
        <v>4</v>
      </c>
      <c r="C18" s="28">
        <v>42594</v>
      </c>
      <c r="D18" s="11"/>
      <c r="E18" s="29"/>
      <c r="F18" s="30"/>
      <c r="G18" s="31">
        <f t="shared" si="4"/>
        <v>0</v>
      </c>
      <c r="H18" s="11"/>
      <c r="I18" s="29"/>
      <c r="J18" s="30"/>
      <c r="K18" s="31">
        <f t="shared" si="5"/>
        <v>0</v>
      </c>
      <c r="L18" s="11"/>
      <c r="M18" s="16">
        <v>0.58333333333333337</v>
      </c>
      <c r="N18" s="17">
        <v>0.66666666666666663</v>
      </c>
      <c r="O18" s="18">
        <f t="shared" si="6"/>
        <v>8.3333333333333259E-2</v>
      </c>
      <c r="P18" s="11"/>
      <c r="Q18" s="243">
        <f t="shared" si="7"/>
        <v>8.3333333333333259E-2</v>
      </c>
      <c r="R18" s="244"/>
      <c r="S18" s="11"/>
      <c r="T18" s="250"/>
      <c r="U18" s="251"/>
      <c r="V18" s="11"/>
      <c r="W18" s="239"/>
      <c r="X18" s="240"/>
      <c r="Y18" s="8"/>
    </row>
    <row r="19" spans="1:25">
      <c r="A19" s="8"/>
      <c r="B19" s="27" t="s">
        <v>8</v>
      </c>
      <c r="C19" s="28">
        <v>42595</v>
      </c>
      <c r="D19" s="11"/>
      <c r="E19" s="29"/>
      <c r="F19" s="30"/>
      <c r="G19" s="31">
        <f t="shared" si="4"/>
        <v>0</v>
      </c>
      <c r="H19" s="11"/>
      <c r="I19" s="29"/>
      <c r="J19" s="30"/>
      <c r="K19" s="31">
        <f t="shared" si="5"/>
        <v>0</v>
      </c>
      <c r="L19" s="11"/>
      <c r="M19" s="29"/>
      <c r="N19" s="30"/>
      <c r="O19" s="31">
        <f t="shared" si="6"/>
        <v>0</v>
      </c>
      <c r="P19" s="11"/>
      <c r="Q19" s="243">
        <f t="shared" si="7"/>
        <v>0</v>
      </c>
      <c r="R19" s="244"/>
      <c r="S19" s="11"/>
      <c r="T19" s="249"/>
      <c r="U19" s="244"/>
      <c r="V19" s="11"/>
      <c r="W19" s="239"/>
      <c r="X19" s="240"/>
      <c r="Y19" s="8"/>
    </row>
    <row r="20" spans="1:25">
      <c r="A20" s="8"/>
      <c r="B20" s="27" t="s">
        <v>9</v>
      </c>
      <c r="C20" s="28">
        <v>42596</v>
      </c>
      <c r="D20" s="11"/>
      <c r="E20" s="29"/>
      <c r="F20" s="30"/>
      <c r="G20" s="31">
        <f t="shared" si="4"/>
        <v>0</v>
      </c>
      <c r="H20" s="11"/>
      <c r="I20" s="29"/>
      <c r="J20" s="30"/>
      <c r="K20" s="31">
        <f t="shared" si="5"/>
        <v>0</v>
      </c>
      <c r="L20" s="11"/>
      <c r="M20" s="29"/>
      <c r="N20" s="30"/>
      <c r="O20" s="31">
        <f t="shared" si="6"/>
        <v>0</v>
      </c>
      <c r="P20" s="11"/>
      <c r="Q20" s="243">
        <f t="shared" si="7"/>
        <v>0</v>
      </c>
      <c r="R20" s="244"/>
      <c r="S20" s="11"/>
      <c r="T20" s="249"/>
      <c r="U20" s="244"/>
      <c r="V20" s="11"/>
      <c r="W20" s="239"/>
      <c r="X20" s="240"/>
      <c r="Y20" s="8"/>
    </row>
    <row r="21" spans="1:25">
      <c r="A21" s="8"/>
      <c r="B21" s="27" t="s">
        <v>5</v>
      </c>
      <c r="C21" s="28">
        <v>42597</v>
      </c>
      <c r="D21" s="11"/>
      <c r="E21" s="29"/>
      <c r="F21" s="33"/>
      <c r="G21" s="31">
        <f t="shared" si="4"/>
        <v>0</v>
      </c>
      <c r="H21" s="11"/>
      <c r="I21" s="34"/>
      <c r="J21" s="33"/>
      <c r="K21" s="31">
        <f t="shared" si="5"/>
        <v>0</v>
      </c>
      <c r="L21" s="11"/>
      <c r="M21" s="34"/>
      <c r="N21" s="33"/>
      <c r="O21" s="31">
        <f t="shared" si="6"/>
        <v>0</v>
      </c>
      <c r="P21" s="11"/>
      <c r="Q21" s="243">
        <f t="shared" si="7"/>
        <v>0</v>
      </c>
      <c r="R21" s="244"/>
      <c r="S21" s="11"/>
      <c r="T21" s="250">
        <f>SUM(Q21+Q22+Q23+Q24+Q25+Q26+Q27)</f>
        <v>0.39583333333333331</v>
      </c>
      <c r="U21" s="251"/>
      <c r="V21" s="11"/>
      <c r="W21" s="239"/>
      <c r="X21" s="240"/>
      <c r="Y21" s="8"/>
    </row>
    <row r="22" spans="1:25">
      <c r="A22" s="8"/>
      <c r="B22" s="27" t="s">
        <v>6</v>
      </c>
      <c r="C22" s="28">
        <v>42598</v>
      </c>
      <c r="D22" s="11"/>
      <c r="E22" s="29"/>
      <c r="F22" s="33"/>
      <c r="G22" s="31">
        <f t="shared" si="4"/>
        <v>0</v>
      </c>
      <c r="H22" s="11"/>
      <c r="I22" s="34"/>
      <c r="J22" s="33"/>
      <c r="K22" s="31">
        <f t="shared" si="5"/>
        <v>0</v>
      </c>
      <c r="L22" s="11"/>
      <c r="M22" s="34"/>
      <c r="N22" s="33"/>
      <c r="O22" s="31">
        <f t="shared" si="6"/>
        <v>0</v>
      </c>
      <c r="P22" s="11"/>
      <c r="Q22" s="243">
        <f t="shared" si="7"/>
        <v>0</v>
      </c>
      <c r="R22" s="244"/>
      <c r="S22" s="11"/>
      <c r="T22" s="250"/>
      <c r="U22" s="251"/>
      <c r="V22" s="11"/>
      <c r="W22" s="239"/>
      <c r="X22" s="240"/>
      <c r="Y22" s="8"/>
    </row>
    <row r="23" spans="1:25">
      <c r="A23" s="8"/>
      <c r="B23" s="27" t="s">
        <v>7</v>
      </c>
      <c r="C23" s="28">
        <v>42599</v>
      </c>
      <c r="D23" s="11"/>
      <c r="E23" s="10">
        <v>0.875</v>
      </c>
      <c r="F23" s="13">
        <v>1</v>
      </c>
      <c r="G23" s="6">
        <f t="shared" si="4"/>
        <v>0.125</v>
      </c>
      <c r="H23" s="11"/>
      <c r="I23" s="29"/>
      <c r="J23" s="30"/>
      <c r="K23" s="31">
        <f t="shared" si="5"/>
        <v>0</v>
      </c>
      <c r="L23" s="11"/>
      <c r="M23" s="34"/>
      <c r="N23" s="33"/>
      <c r="O23" s="31">
        <f t="shared" si="6"/>
        <v>0</v>
      </c>
      <c r="P23" s="11"/>
      <c r="Q23" s="243">
        <f t="shared" si="7"/>
        <v>0.125</v>
      </c>
      <c r="R23" s="244"/>
      <c r="S23" s="11"/>
      <c r="T23" s="250"/>
      <c r="U23" s="251"/>
      <c r="V23" s="11"/>
      <c r="W23" s="239"/>
      <c r="X23" s="240"/>
      <c r="Y23" s="8"/>
    </row>
    <row r="24" spans="1:25">
      <c r="A24" s="8"/>
      <c r="B24" s="27" t="s">
        <v>3</v>
      </c>
      <c r="C24" s="28">
        <v>42600</v>
      </c>
      <c r="D24" s="11"/>
      <c r="E24" s="10">
        <v>0</v>
      </c>
      <c r="F24" s="14">
        <v>0.1875</v>
      </c>
      <c r="G24" s="6">
        <f t="shared" si="4"/>
        <v>0.1875</v>
      </c>
      <c r="H24" s="11"/>
      <c r="I24" s="34"/>
      <c r="J24" s="33"/>
      <c r="K24" s="31">
        <f t="shared" si="5"/>
        <v>0</v>
      </c>
      <c r="L24" s="11"/>
      <c r="M24" s="34"/>
      <c r="N24" s="33"/>
      <c r="O24" s="31">
        <f t="shared" si="6"/>
        <v>0</v>
      </c>
      <c r="P24" s="11"/>
      <c r="Q24" s="243">
        <f t="shared" si="7"/>
        <v>0.1875</v>
      </c>
      <c r="R24" s="244"/>
      <c r="S24" s="11"/>
      <c r="T24" s="250"/>
      <c r="U24" s="251"/>
      <c r="V24" s="11"/>
      <c r="W24" s="239"/>
      <c r="X24" s="240"/>
      <c r="Y24" s="8"/>
    </row>
    <row r="25" spans="1:25">
      <c r="A25" s="8"/>
      <c r="B25" s="27" t="s">
        <v>4</v>
      </c>
      <c r="C25" s="28">
        <v>42601</v>
      </c>
      <c r="D25" s="11"/>
      <c r="E25" s="16">
        <v>0.45833333333333331</v>
      </c>
      <c r="F25" s="17">
        <v>0.54166666666666663</v>
      </c>
      <c r="G25" s="18">
        <f t="shared" si="4"/>
        <v>8.3333333333333315E-2</v>
      </c>
      <c r="H25" s="11"/>
      <c r="I25" s="34"/>
      <c r="J25" s="33"/>
      <c r="K25" s="31">
        <f t="shared" si="5"/>
        <v>0</v>
      </c>
      <c r="L25" s="11"/>
      <c r="M25" s="34"/>
      <c r="N25" s="33"/>
      <c r="O25" s="31">
        <f t="shared" si="6"/>
        <v>0</v>
      </c>
      <c r="P25" s="11"/>
      <c r="Q25" s="243">
        <f t="shared" si="7"/>
        <v>8.3333333333333315E-2</v>
      </c>
      <c r="R25" s="244"/>
      <c r="S25" s="11"/>
      <c r="T25" s="250"/>
      <c r="U25" s="251"/>
      <c r="V25" s="11"/>
      <c r="W25" s="239"/>
      <c r="X25" s="240"/>
      <c r="Y25" s="8"/>
    </row>
    <row r="26" spans="1:25">
      <c r="A26" s="8"/>
      <c r="B26" s="27" t="s">
        <v>8</v>
      </c>
      <c r="C26" s="28">
        <v>42602</v>
      </c>
      <c r="D26" s="11"/>
      <c r="E26" s="29"/>
      <c r="F26" s="33"/>
      <c r="G26" s="31">
        <f t="shared" si="4"/>
        <v>0</v>
      </c>
      <c r="H26" s="11"/>
      <c r="I26" s="34"/>
      <c r="J26" s="33"/>
      <c r="K26" s="31">
        <f t="shared" si="5"/>
        <v>0</v>
      </c>
      <c r="L26" s="11"/>
      <c r="M26" s="34"/>
      <c r="N26" s="33"/>
      <c r="O26" s="31">
        <f t="shared" si="6"/>
        <v>0</v>
      </c>
      <c r="P26" s="11"/>
      <c r="Q26" s="243">
        <f t="shared" si="7"/>
        <v>0</v>
      </c>
      <c r="R26" s="244"/>
      <c r="S26" s="11"/>
      <c r="T26" s="249"/>
      <c r="U26" s="244"/>
      <c r="V26" s="11"/>
      <c r="W26" s="239"/>
      <c r="X26" s="240"/>
      <c r="Y26" s="8"/>
    </row>
    <row r="27" spans="1:25">
      <c r="A27" s="8"/>
      <c r="B27" s="27" t="s">
        <v>9</v>
      </c>
      <c r="C27" s="28">
        <v>42603</v>
      </c>
      <c r="D27" s="11"/>
      <c r="E27" s="29"/>
      <c r="F27" s="33"/>
      <c r="G27" s="31">
        <f t="shared" si="4"/>
        <v>0</v>
      </c>
      <c r="H27" s="11"/>
      <c r="I27" s="34"/>
      <c r="J27" s="33"/>
      <c r="K27" s="31">
        <f t="shared" si="5"/>
        <v>0</v>
      </c>
      <c r="L27" s="11"/>
      <c r="M27" s="34"/>
      <c r="N27" s="33"/>
      <c r="O27" s="31">
        <f t="shared" si="6"/>
        <v>0</v>
      </c>
      <c r="P27" s="11"/>
      <c r="Q27" s="243">
        <f t="shared" si="7"/>
        <v>0</v>
      </c>
      <c r="R27" s="244"/>
      <c r="S27" s="11"/>
      <c r="T27" s="249"/>
      <c r="U27" s="244"/>
      <c r="V27" s="11"/>
      <c r="W27" s="239"/>
      <c r="X27" s="240"/>
      <c r="Y27" s="8"/>
    </row>
    <row r="28" spans="1:25">
      <c r="A28" s="8"/>
      <c r="B28" s="27" t="s">
        <v>5</v>
      </c>
      <c r="C28" s="28">
        <v>42604</v>
      </c>
      <c r="D28" s="11"/>
      <c r="E28" s="12">
        <v>0.29166666666666669</v>
      </c>
      <c r="F28" s="4">
        <v>0.58333333333333337</v>
      </c>
      <c r="G28" s="5">
        <f t="shared" si="4"/>
        <v>0.29166666666666669</v>
      </c>
      <c r="H28" s="11"/>
      <c r="I28" s="34"/>
      <c r="J28" s="33"/>
      <c r="K28" s="31">
        <f t="shared" si="5"/>
        <v>0</v>
      </c>
      <c r="L28" s="11"/>
      <c r="M28" s="34"/>
      <c r="N28" s="33"/>
      <c r="O28" s="31">
        <f t="shared" si="6"/>
        <v>0</v>
      </c>
      <c r="P28" s="11"/>
      <c r="Q28" s="243">
        <f t="shared" si="7"/>
        <v>0.29166666666666669</v>
      </c>
      <c r="R28" s="244"/>
      <c r="S28" s="11"/>
      <c r="T28" s="250">
        <f>SUM(Q28+Q29+Q30+Q31+Q32+Q33+Q34)</f>
        <v>1.5416666666666667</v>
      </c>
      <c r="U28" s="251"/>
      <c r="V28" s="11"/>
      <c r="W28" s="239"/>
      <c r="X28" s="240"/>
      <c r="Y28" s="8"/>
    </row>
    <row r="29" spans="1:25">
      <c r="A29" s="8"/>
      <c r="B29" s="27" t="s">
        <v>6</v>
      </c>
      <c r="C29" s="28">
        <v>42605</v>
      </c>
      <c r="D29" s="11"/>
      <c r="E29" s="12">
        <v>0.33333333333333331</v>
      </c>
      <c r="F29" s="4">
        <v>0.625</v>
      </c>
      <c r="G29" s="5">
        <f t="shared" si="4"/>
        <v>0.29166666666666669</v>
      </c>
      <c r="H29" s="11"/>
      <c r="I29" s="34"/>
      <c r="J29" s="33"/>
      <c r="K29" s="31">
        <f t="shared" si="5"/>
        <v>0</v>
      </c>
      <c r="L29" s="11"/>
      <c r="M29" s="34"/>
      <c r="N29" s="33"/>
      <c r="O29" s="31">
        <f t="shared" si="6"/>
        <v>0</v>
      </c>
      <c r="P29" s="11"/>
      <c r="Q29" s="243">
        <f t="shared" si="7"/>
        <v>0.29166666666666669</v>
      </c>
      <c r="R29" s="244"/>
      <c r="S29" s="11"/>
      <c r="T29" s="250"/>
      <c r="U29" s="251"/>
      <c r="V29" s="11"/>
      <c r="W29" s="239"/>
      <c r="X29" s="240"/>
      <c r="Y29" s="8"/>
    </row>
    <row r="30" spans="1:25">
      <c r="A30" s="8"/>
      <c r="B30" s="27" t="s">
        <v>7</v>
      </c>
      <c r="C30" s="28">
        <v>42606</v>
      </c>
      <c r="D30" s="11"/>
      <c r="E30" s="12">
        <v>0.33333333333333331</v>
      </c>
      <c r="F30" s="4">
        <v>0.625</v>
      </c>
      <c r="G30" s="5">
        <f t="shared" si="4"/>
        <v>0.29166666666666669</v>
      </c>
      <c r="H30" s="11"/>
      <c r="I30" s="34"/>
      <c r="J30" s="33"/>
      <c r="K30" s="31">
        <f t="shared" si="5"/>
        <v>0</v>
      </c>
      <c r="L30" s="11"/>
      <c r="M30" s="34"/>
      <c r="N30" s="33"/>
      <c r="O30" s="31">
        <f t="shared" si="6"/>
        <v>0</v>
      </c>
      <c r="P30" s="11"/>
      <c r="Q30" s="243">
        <f t="shared" si="7"/>
        <v>0.29166666666666669</v>
      </c>
      <c r="R30" s="244"/>
      <c r="S30" s="11"/>
      <c r="T30" s="250"/>
      <c r="U30" s="251"/>
      <c r="V30" s="11"/>
      <c r="W30" s="239"/>
      <c r="X30" s="240"/>
      <c r="Y30" s="8"/>
    </row>
    <row r="31" spans="1:25">
      <c r="A31" s="8"/>
      <c r="B31" s="27" t="s">
        <v>3</v>
      </c>
      <c r="C31" s="28">
        <v>42607</v>
      </c>
      <c r="D31" s="11"/>
      <c r="E31" s="12">
        <v>0.33333333333333331</v>
      </c>
      <c r="F31" s="4">
        <v>0.625</v>
      </c>
      <c r="G31" s="5">
        <f t="shared" si="4"/>
        <v>0.29166666666666669</v>
      </c>
      <c r="H31" s="11"/>
      <c r="I31" s="16">
        <v>0.64583333333333337</v>
      </c>
      <c r="J31" s="17">
        <v>0.72916666666666663</v>
      </c>
      <c r="K31" s="18">
        <f t="shared" si="5"/>
        <v>8.3333333333333259E-2</v>
      </c>
      <c r="L31" s="11"/>
      <c r="M31" s="34"/>
      <c r="N31" s="33"/>
      <c r="O31" s="31">
        <f t="shared" si="6"/>
        <v>0</v>
      </c>
      <c r="P31" s="11"/>
      <c r="Q31" s="243">
        <f t="shared" si="7"/>
        <v>0.37499999999999994</v>
      </c>
      <c r="R31" s="244"/>
      <c r="S31" s="11"/>
      <c r="T31" s="250"/>
      <c r="U31" s="251"/>
      <c r="V31" s="11"/>
      <c r="W31" s="239"/>
      <c r="X31" s="240"/>
      <c r="Y31" s="8"/>
    </row>
    <row r="32" spans="1:25">
      <c r="A32" s="8"/>
      <c r="B32" s="27" t="s">
        <v>4</v>
      </c>
      <c r="C32" s="28">
        <v>42608</v>
      </c>
      <c r="D32" s="11"/>
      <c r="E32" s="12">
        <v>0.29166666666666669</v>
      </c>
      <c r="F32" s="4">
        <v>0.58333333333333337</v>
      </c>
      <c r="G32" s="5">
        <f t="shared" si="4"/>
        <v>0.29166666666666669</v>
      </c>
      <c r="H32" s="11"/>
      <c r="I32" s="34"/>
      <c r="J32" s="33"/>
      <c r="K32" s="31">
        <f t="shared" si="5"/>
        <v>0</v>
      </c>
      <c r="L32" s="11"/>
      <c r="M32" s="34"/>
      <c r="N32" s="33"/>
      <c r="O32" s="31">
        <f t="shared" si="6"/>
        <v>0</v>
      </c>
      <c r="P32" s="11"/>
      <c r="Q32" s="243">
        <f t="shared" si="7"/>
        <v>0.29166666666666669</v>
      </c>
      <c r="R32" s="244"/>
      <c r="S32" s="11"/>
      <c r="T32" s="250"/>
      <c r="U32" s="251"/>
      <c r="V32" s="11"/>
      <c r="W32" s="239"/>
      <c r="X32" s="240"/>
      <c r="Y32" s="8"/>
    </row>
    <row r="33" spans="1:25">
      <c r="A33" s="8"/>
      <c r="B33" s="27" t="s">
        <v>8</v>
      </c>
      <c r="C33" s="28">
        <v>42609</v>
      </c>
      <c r="D33" s="11"/>
      <c r="E33" s="29"/>
      <c r="F33" s="33"/>
      <c r="G33" s="31">
        <f t="shared" ref="G33:G37" si="8">F33-E33</f>
        <v>0</v>
      </c>
      <c r="H33" s="11"/>
      <c r="I33" s="34"/>
      <c r="J33" s="33"/>
      <c r="K33" s="31">
        <f t="shared" ref="K33:K37" si="9">J33-I33</f>
        <v>0</v>
      </c>
      <c r="L33" s="11"/>
      <c r="M33" s="34"/>
      <c r="N33" s="33"/>
      <c r="O33" s="31">
        <f t="shared" si="6"/>
        <v>0</v>
      </c>
      <c r="P33" s="11"/>
      <c r="Q33" s="243">
        <f t="shared" si="7"/>
        <v>0</v>
      </c>
      <c r="R33" s="244"/>
      <c r="S33" s="11"/>
      <c r="T33" s="249"/>
      <c r="U33" s="244"/>
      <c r="V33" s="11"/>
      <c r="W33" s="239"/>
      <c r="X33" s="240"/>
      <c r="Y33" s="8"/>
    </row>
    <row r="34" spans="1:25">
      <c r="A34" s="8"/>
      <c r="B34" s="27" t="s">
        <v>9</v>
      </c>
      <c r="C34" s="28">
        <v>42610</v>
      </c>
      <c r="D34" s="11"/>
      <c r="E34" s="29"/>
      <c r="F34" s="33"/>
      <c r="G34" s="31">
        <f t="shared" si="8"/>
        <v>0</v>
      </c>
      <c r="H34" s="11"/>
      <c r="I34" s="34"/>
      <c r="J34" s="33"/>
      <c r="K34" s="31">
        <f t="shared" si="9"/>
        <v>0</v>
      </c>
      <c r="L34" s="11"/>
      <c r="M34" s="34"/>
      <c r="N34" s="33"/>
      <c r="O34" s="31">
        <f t="shared" si="6"/>
        <v>0</v>
      </c>
      <c r="P34" s="11"/>
      <c r="Q34" s="243">
        <f t="shared" si="7"/>
        <v>0</v>
      </c>
      <c r="R34" s="244"/>
      <c r="S34" s="11"/>
      <c r="T34" s="249"/>
      <c r="U34" s="244"/>
      <c r="V34" s="11"/>
      <c r="W34" s="239"/>
      <c r="X34" s="240"/>
      <c r="Y34" s="8"/>
    </row>
    <row r="35" spans="1:25">
      <c r="A35" s="8"/>
      <c r="B35" s="27" t="s">
        <v>5</v>
      </c>
      <c r="C35" s="28">
        <v>42611</v>
      </c>
      <c r="D35" s="11"/>
      <c r="E35" s="12">
        <v>0.29166666666666669</v>
      </c>
      <c r="F35" s="4">
        <v>0.58333333333333337</v>
      </c>
      <c r="G35" s="5">
        <f t="shared" si="8"/>
        <v>0.29166666666666669</v>
      </c>
      <c r="H35" s="11"/>
      <c r="I35" s="29"/>
      <c r="J35" s="35"/>
      <c r="K35" s="31">
        <f t="shared" si="9"/>
        <v>0</v>
      </c>
      <c r="L35" s="11"/>
      <c r="M35" s="34"/>
      <c r="N35" s="33"/>
      <c r="O35" s="31">
        <f t="shared" si="6"/>
        <v>0</v>
      </c>
      <c r="P35" s="11"/>
      <c r="Q35" s="243">
        <f t="shared" si="7"/>
        <v>0.29166666666666669</v>
      </c>
      <c r="R35" s="244"/>
      <c r="S35" s="11"/>
      <c r="T35" s="250">
        <f>Q35+Q36+Q37</f>
        <v>0.875</v>
      </c>
      <c r="U35" s="244"/>
      <c r="V35" s="11"/>
      <c r="W35" s="239"/>
      <c r="X35" s="240"/>
      <c r="Y35" s="8"/>
    </row>
    <row r="36" spans="1:25">
      <c r="A36" s="8"/>
      <c r="B36" s="27" t="s">
        <v>6</v>
      </c>
      <c r="C36" s="28">
        <v>42612</v>
      </c>
      <c r="D36" s="11"/>
      <c r="E36" s="12">
        <v>0.33333333333333331</v>
      </c>
      <c r="F36" s="4">
        <v>0.625</v>
      </c>
      <c r="G36" s="5">
        <f t="shared" si="8"/>
        <v>0.29166666666666669</v>
      </c>
      <c r="H36" s="11"/>
      <c r="I36" s="29"/>
      <c r="J36" s="30"/>
      <c r="K36" s="31">
        <f t="shared" si="9"/>
        <v>0</v>
      </c>
      <c r="L36" s="11"/>
      <c r="M36" s="34"/>
      <c r="N36" s="33"/>
      <c r="O36" s="31">
        <f t="shared" si="6"/>
        <v>0</v>
      </c>
      <c r="P36" s="11"/>
      <c r="Q36" s="243">
        <f t="shared" si="7"/>
        <v>0.29166666666666669</v>
      </c>
      <c r="R36" s="244"/>
      <c r="S36" s="11"/>
      <c r="T36" s="249"/>
      <c r="U36" s="244"/>
      <c r="V36" s="11"/>
      <c r="W36" s="239"/>
      <c r="X36" s="240"/>
      <c r="Y36" s="8"/>
    </row>
    <row r="37" spans="1:25" ht="15.75" thickBot="1">
      <c r="A37" s="8"/>
      <c r="B37" s="36" t="s">
        <v>7</v>
      </c>
      <c r="C37" s="37">
        <v>42613</v>
      </c>
      <c r="D37" s="11"/>
      <c r="E37" s="43">
        <v>0.29166666666666669</v>
      </c>
      <c r="F37" s="44">
        <v>0.58333333333333337</v>
      </c>
      <c r="G37" s="45">
        <f t="shared" si="8"/>
        <v>0.29166666666666669</v>
      </c>
      <c r="H37" s="11"/>
      <c r="I37" s="39"/>
      <c r="J37" s="40"/>
      <c r="K37" s="38">
        <f t="shared" si="9"/>
        <v>0</v>
      </c>
      <c r="L37" s="11"/>
      <c r="M37" s="39"/>
      <c r="N37" s="40"/>
      <c r="O37" s="38">
        <f t="shared" si="6"/>
        <v>0</v>
      </c>
      <c r="P37" s="11"/>
      <c r="Q37" s="245">
        <f t="shared" si="7"/>
        <v>0.29166666666666669</v>
      </c>
      <c r="R37" s="246"/>
      <c r="S37" s="11"/>
      <c r="T37" s="252"/>
      <c r="U37" s="246"/>
      <c r="V37" s="11"/>
      <c r="W37" s="241"/>
      <c r="X37" s="242"/>
      <c r="Y37" s="8"/>
    </row>
    <row r="38" spans="1:25" ht="15.75" thickTop="1">
      <c r="A38" s="8"/>
      <c r="B38" s="8"/>
      <c r="C38" s="8"/>
      <c r="D38" s="8"/>
      <c r="E38" s="8"/>
      <c r="F38" s="8"/>
      <c r="G38" s="8"/>
      <c r="H38" s="11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>
      <c r="Q39" s="2"/>
      <c r="R39" s="1"/>
    </row>
    <row r="40" spans="1:25">
      <c r="C40" s="46" t="s">
        <v>13</v>
      </c>
      <c r="D40" s="231" t="s">
        <v>14</v>
      </c>
      <c r="E40" s="230"/>
      <c r="F40" s="230"/>
      <c r="Q40" s="1"/>
      <c r="R40" s="1"/>
    </row>
    <row r="42" spans="1:25">
      <c r="C42" s="49" t="s">
        <v>15</v>
      </c>
      <c r="D42" s="232" t="s">
        <v>16</v>
      </c>
      <c r="E42" s="232"/>
      <c r="F42" s="232"/>
    </row>
    <row r="44" spans="1:25">
      <c r="C44" s="48" t="s">
        <v>17</v>
      </c>
      <c r="D44" s="233" t="s">
        <v>18</v>
      </c>
      <c r="E44" s="230"/>
      <c r="F44" s="230"/>
    </row>
    <row r="46" spans="1:25">
      <c r="C46" s="50" t="s">
        <v>19</v>
      </c>
      <c r="D46" s="229" t="s">
        <v>20</v>
      </c>
      <c r="E46" s="230"/>
      <c r="F46" s="230"/>
    </row>
  </sheetData>
  <mergeCells count="48">
    <mergeCell ref="M5:O5"/>
    <mergeCell ref="Q33:R33"/>
    <mergeCell ref="Q18:R18"/>
    <mergeCell ref="Q6:R6"/>
    <mergeCell ref="Q35:R35"/>
    <mergeCell ref="Q25:R25"/>
    <mergeCell ref="Q10:R10"/>
    <mergeCell ref="Q11:R11"/>
    <mergeCell ref="Q34:R34"/>
    <mergeCell ref="Q12:R12"/>
    <mergeCell ref="Q13:R13"/>
    <mergeCell ref="Q36:R36"/>
    <mergeCell ref="Q37:R37"/>
    <mergeCell ref="T7:U13"/>
    <mergeCell ref="T14:U20"/>
    <mergeCell ref="T21:U27"/>
    <mergeCell ref="T28:U34"/>
    <mergeCell ref="T35:U37"/>
    <mergeCell ref="Q7:R7"/>
    <mergeCell ref="Q8:R8"/>
    <mergeCell ref="Q9:R9"/>
    <mergeCell ref="Q14:R14"/>
    <mergeCell ref="Q15:R15"/>
    <mergeCell ref="Q16:R16"/>
    <mergeCell ref="Q17:R17"/>
    <mergeCell ref="Q27:R27"/>
    <mergeCell ref="Q24:R24"/>
    <mergeCell ref="I5:K5"/>
    <mergeCell ref="Q5:R5"/>
    <mergeCell ref="T5:U5"/>
    <mergeCell ref="W5:X5"/>
    <mergeCell ref="W7:X37"/>
    <mergeCell ref="Q19:R19"/>
    <mergeCell ref="Q20:R20"/>
    <mergeCell ref="Q26:R26"/>
    <mergeCell ref="Q28:R28"/>
    <mergeCell ref="Q29:R29"/>
    <mergeCell ref="Q30:R30"/>
    <mergeCell ref="Q31:R31"/>
    <mergeCell ref="Q32:R32"/>
    <mergeCell ref="Q21:R21"/>
    <mergeCell ref="Q22:R22"/>
    <mergeCell ref="Q23:R23"/>
    <mergeCell ref="D46:F46"/>
    <mergeCell ref="D40:F40"/>
    <mergeCell ref="D42:F42"/>
    <mergeCell ref="D44:F44"/>
    <mergeCell ref="E5:G5"/>
  </mergeCells>
  <pageMargins left="0.7" right="0.7" top="0.75" bottom="0.75" header="0.3" footer="0.3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46"/>
  <sheetViews>
    <sheetView topLeftCell="A19" workbookViewId="0">
      <selection activeCell="G16" sqref="G16"/>
    </sheetView>
  </sheetViews>
  <sheetFormatPr baseColWidth="10" defaultRowHeight="15"/>
  <cols>
    <col min="1" max="1" width="4.28515625" style="3" customWidth="1"/>
    <col min="2" max="2" width="11.42578125" style="3"/>
    <col min="3" max="3" width="10.7109375" style="3" bestFit="1" customWidth="1"/>
    <col min="4" max="4" width="4.28515625" style="3" customWidth="1"/>
    <col min="5" max="7" width="11.42578125" style="3"/>
    <col min="8" max="8" width="4.28515625" style="3" customWidth="1"/>
    <col min="9" max="11" width="11.42578125" style="3"/>
    <col min="12" max="12" width="4.28515625" style="3" customWidth="1"/>
    <col min="13" max="15" width="11.42578125" style="3"/>
    <col min="16" max="16" width="4.28515625" style="3" customWidth="1"/>
    <col min="17" max="18" width="11.42578125" style="3"/>
    <col min="19" max="19" width="4.28515625" style="3" customWidth="1"/>
    <col min="20" max="20" width="11.42578125" style="3"/>
    <col min="21" max="21" width="12.7109375" style="3" customWidth="1"/>
    <col min="22" max="22" width="4.28515625" style="3" customWidth="1"/>
    <col min="23" max="24" width="11.42578125" style="3"/>
    <col min="25" max="25" width="4.28515625" style="3" customWidth="1"/>
  </cols>
  <sheetData>
    <row r="1" spans="1:25" ht="15.75" thickBo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ht="16.5" thickTop="1" thickBot="1">
      <c r="A2" s="8"/>
      <c r="B2" s="8"/>
      <c r="C2" s="8"/>
      <c r="D2" s="8"/>
      <c r="E2" s="234" t="s">
        <v>10</v>
      </c>
      <c r="F2" s="235"/>
      <c r="G2" s="236"/>
      <c r="H2" s="8"/>
      <c r="I2" s="234" t="s">
        <v>11</v>
      </c>
      <c r="J2" s="235"/>
      <c r="K2" s="236"/>
      <c r="L2" s="8"/>
      <c r="M2" s="234" t="s">
        <v>12</v>
      </c>
      <c r="N2" s="235"/>
      <c r="O2" s="236"/>
      <c r="P2" s="8"/>
      <c r="Q2" s="234" t="s">
        <v>0</v>
      </c>
      <c r="R2" s="236"/>
      <c r="S2" s="8"/>
      <c r="T2" s="234" t="s">
        <v>1</v>
      </c>
      <c r="U2" s="236"/>
      <c r="V2" s="8"/>
      <c r="W2" s="234" t="s">
        <v>2</v>
      </c>
      <c r="X2" s="236"/>
      <c r="Y2" s="8"/>
    </row>
    <row r="3" spans="1:25" ht="16.5" thickTop="1" thickBo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254"/>
      <c r="R3" s="254"/>
      <c r="S3" s="8"/>
      <c r="T3" s="8"/>
      <c r="U3" s="8"/>
      <c r="V3" s="8"/>
      <c r="W3" s="8"/>
      <c r="X3" s="8"/>
      <c r="Y3" s="8"/>
    </row>
    <row r="4" spans="1:25" ht="15.75" thickTop="1">
      <c r="A4" s="8"/>
      <c r="B4" s="62" t="s">
        <v>3</v>
      </c>
      <c r="C4" s="63">
        <v>42614</v>
      </c>
      <c r="D4" s="8"/>
      <c r="E4" s="57"/>
      <c r="F4" s="25"/>
      <c r="G4" s="26">
        <f t="shared" ref="G4:G6" si="0">F4-E4</f>
        <v>0</v>
      </c>
      <c r="H4" s="8"/>
      <c r="I4" s="57"/>
      <c r="J4" s="25"/>
      <c r="K4" s="26">
        <f t="shared" ref="K4:K6" si="1">J4-I4</f>
        <v>0</v>
      </c>
      <c r="L4" s="8"/>
      <c r="M4" s="57"/>
      <c r="N4" s="25"/>
      <c r="O4" s="26">
        <f t="shared" ref="O4:O6" si="2">N4-M4</f>
        <v>0</v>
      </c>
      <c r="P4" s="8"/>
      <c r="Q4" s="261">
        <f>G4+K4+O4</f>
        <v>0</v>
      </c>
      <c r="R4" s="262"/>
      <c r="S4" s="8"/>
      <c r="T4" s="263">
        <f>Q4+Q5+Q6+Q7</f>
        <v>8.3333333333333259E-2</v>
      </c>
      <c r="U4" s="264"/>
      <c r="V4" s="8"/>
      <c r="W4" s="237">
        <f>T4+T8+T15+T22+T29</f>
        <v>3.9791666666666665</v>
      </c>
      <c r="X4" s="238"/>
      <c r="Y4" s="8"/>
    </row>
    <row r="5" spans="1:25">
      <c r="A5" s="8"/>
      <c r="B5" s="64" t="s">
        <v>4</v>
      </c>
      <c r="C5" s="65">
        <v>42615</v>
      </c>
      <c r="D5" s="8"/>
      <c r="E5" s="59">
        <v>0.58333333333333337</v>
      </c>
      <c r="F5" s="17">
        <v>0.66666666666666663</v>
      </c>
      <c r="G5" s="18">
        <f t="shared" si="0"/>
        <v>8.3333333333333259E-2</v>
      </c>
      <c r="H5" s="8"/>
      <c r="I5" s="53"/>
      <c r="J5" s="30"/>
      <c r="K5" s="31">
        <f t="shared" si="1"/>
        <v>0</v>
      </c>
      <c r="L5" s="8"/>
      <c r="M5" s="53"/>
      <c r="N5" s="30"/>
      <c r="O5" s="31">
        <f t="shared" si="2"/>
        <v>0</v>
      </c>
      <c r="P5" s="8"/>
      <c r="Q5" s="257">
        <f t="shared" ref="Q5:Q33" si="3">G5+K5+O5</f>
        <v>8.3333333333333259E-2</v>
      </c>
      <c r="R5" s="258"/>
      <c r="S5" s="8"/>
      <c r="T5" s="265"/>
      <c r="U5" s="266"/>
      <c r="V5" s="8"/>
      <c r="W5" s="239"/>
      <c r="X5" s="240"/>
      <c r="Y5" s="8"/>
    </row>
    <row r="6" spans="1:25">
      <c r="A6" s="8"/>
      <c r="B6" s="64" t="s">
        <v>8</v>
      </c>
      <c r="C6" s="65">
        <v>42616</v>
      </c>
      <c r="D6" s="8"/>
      <c r="E6" s="53"/>
      <c r="F6" s="30"/>
      <c r="G6" s="31">
        <f t="shared" si="0"/>
        <v>0</v>
      </c>
      <c r="H6" s="8"/>
      <c r="I6" s="53"/>
      <c r="J6" s="30"/>
      <c r="K6" s="31">
        <f t="shared" si="1"/>
        <v>0</v>
      </c>
      <c r="L6" s="8"/>
      <c r="M6" s="53"/>
      <c r="N6" s="30"/>
      <c r="O6" s="31">
        <f t="shared" si="2"/>
        <v>0</v>
      </c>
      <c r="P6" s="8"/>
      <c r="Q6" s="257">
        <f t="shared" si="3"/>
        <v>0</v>
      </c>
      <c r="R6" s="258"/>
      <c r="S6" s="8"/>
      <c r="T6" s="265"/>
      <c r="U6" s="266"/>
      <c r="V6" s="8"/>
      <c r="W6" s="239"/>
      <c r="X6" s="240"/>
      <c r="Y6" s="8"/>
    </row>
    <row r="7" spans="1:25" ht="15.75" thickBot="1">
      <c r="A7" s="8"/>
      <c r="B7" s="66" t="s">
        <v>9</v>
      </c>
      <c r="C7" s="67">
        <v>42617</v>
      </c>
      <c r="D7" s="8"/>
      <c r="E7" s="54"/>
      <c r="F7" s="52"/>
      <c r="G7" s="38">
        <f>F7-E7</f>
        <v>0</v>
      </c>
      <c r="H7" s="8"/>
      <c r="I7" s="54"/>
      <c r="J7" s="52"/>
      <c r="K7" s="38">
        <f>J7-I7</f>
        <v>0</v>
      </c>
      <c r="L7" s="8"/>
      <c r="M7" s="54"/>
      <c r="N7" s="52"/>
      <c r="O7" s="38">
        <f>N7-M7</f>
        <v>0</v>
      </c>
      <c r="P7" s="8"/>
      <c r="Q7" s="259">
        <f t="shared" si="3"/>
        <v>0</v>
      </c>
      <c r="R7" s="260"/>
      <c r="S7" s="8"/>
      <c r="T7" s="267"/>
      <c r="U7" s="268"/>
      <c r="V7" s="8"/>
      <c r="W7" s="239"/>
      <c r="X7" s="240"/>
      <c r="Y7" s="8"/>
    </row>
    <row r="8" spans="1:25" ht="15.75" thickTop="1">
      <c r="A8" s="8"/>
      <c r="B8" s="22" t="s">
        <v>5</v>
      </c>
      <c r="C8" s="23">
        <v>42618</v>
      </c>
      <c r="D8" s="8"/>
      <c r="E8" s="57"/>
      <c r="F8" s="25"/>
      <c r="G8" s="26">
        <f t="shared" ref="G8:G33" si="4">F8-E8</f>
        <v>0</v>
      </c>
      <c r="H8" s="8"/>
      <c r="I8" s="57"/>
      <c r="J8" s="25"/>
      <c r="K8" s="26">
        <f t="shared" ref="K8:K33" si="5">J8-I8</f>
        <v>0</v>
      </c>
      <c r="L8" s="8"/>
      <c r="M8" s="57"/>
      <c r="N8" s="25"/>
      <c r="O8" s="26">
        <f t="shared" ref="O8:O33" si="6">N8-M8</f>
        <v>0</v>
      </c>
      <c r="P8" s="8"/>
      <c r="Q8" s="253">
        <f t="shared" si="3"/>
        <v>0</v>
      </c>
      <c r="R8" s="248"/>
      <c r="S8" s="8"/>
      <c r="T8" s="237">
        <f>SUM(Q8+Q9+Q10+Q11+Q12+Q13+Q14)</f>
        <v>1.5625000000000002</v>
      </c>
      <c r="U8" s="238"/>
      <c r="V8" s="8"/>
      <c r="W8" s="239"/>
      <c r="X8" s="240"/>
      <c r="Y8" s="8"/>
    </row>
    <row r="9" spans="1:25">
      <c r="A9" s="8"/>
      <c r="B9" s="27" t="s">
        <v>6</v>
      </c>
      <c r="C9" s="28">
        <v>42619</v>
      </c>
      <c r="D9" s="8"/>
      <c r="E9" s="61">
        <v>0.39583333333333331</v>
      </c>
      <c r="F9" s="14">
        <v>0.52083333333333337</v>
      </c>
      <c r="G9" s="6">
        <f t="shared" si="4"/>
        <v>0.12500000000000006</v>
      </c>
      <c r="H9" s="8"/>
      <c r="I9" s="61">
        <v>0.58333333333333337</v>
      </c>
      <c r="J9" s="14">
        <v>0.70833333333333337</v>
      </c>
      <c r="K9" s="6">
        <f t="shared" si="5"/>
        <v>0.125</v>
      </c>
      <c r="L9" s="8"/>
      <c r="M9" s="53"/>
      <c r="N9" s="30"/>
      <c r="O9" s="31">
        <f t="shared" si="6"/>
        <v>0</v>
      </c>
      <c r="P9" s="8"/>
      <c r="Q9" s="243">
        <f t="shared" si="3"/>
        <v>0.25000000000000006</v>
      </c>
      <c r="R9" s="244"/>
      <c r="S9" s="8"/>
      <c r="T9" s="239"/>
      <c r="U9" s="240"/>
      <c r="V9" s="8"/>
      <c r="W9" s="239"/>
      <c r="X9" s="240"/>
      <c r="Y9" s="8"/>
    </row>
    <row r="10" spans="1:25">
      <c r="A10" s="8"/>
      <c r="B10" s="27" t="s">
        <v>7</v>
      </c>
      <c r="C10" s="28">
        <v>42620</v>
      </c>
      <c r="D10" s="8"/>
      <c r="E10" s="60">
        <v>0.20833333333333334</v>
      </c>
      <c r="F10" s="15">
        <v>0.5625</v>
      </c>
      <c r="G10" s="7">
        <f t="shared" si="4"/>
        <v>0.35416666666666663</v>
      </c>
      <c r="H10" s="8"/>
      <c r="I10" s="53"/>
      <c r="J10" s="30"/>
      <c r="K10" s="31">
        <f t="shared" si="5"/>
        <v>0</v>
      </c>
      <c r="L10" s="8"/>
      <c r="M10" s="53"/>
      <c r="N10" s="30"/>
      <c r="O10" s="31">
        <f t="shared" si="6"/>
        <v>0</v>
      </c>
      <c r="P10" s="8"/>
      <c r="Q10" s="243">
        <f t="shared" si="3"/>
        <v>0.35416666666666663</v>
      </c>
      <c r="R10" s="244"/>
      <c r="S10" s="8"/>
      <c r="T10" s="239"/>
      <c r="U10" s="240"/>
      <c r="V10" s="8"/>
      <c r="W10" s="239"/>
      <c r="X10" s="240"/>
      <c r="Y10" s="8"/>
    </row>
    <row r="11" spans="1:25">
      <c r="A11" s="8"/>
      <c r="B11" s="27" t="s">
        <v>3</v>
      </c>
      <c r="C11" s="28">
        <v>42621</v>
      </c>
      <c r="D11" s="8"/>
      <c r="E11" s="60">
        <v>0.25</v>
      </c>
      <c r="F11" s="15">
        <v>0.5625</v>
      </c>
      <c r="G11" s="7">
        <f t="shared" si="4"/>
        <v>0.3125</v>
      </c>
      <c r="H11" s="8"/>
      <c r="I11" s="76">
        <v>0.89583333333333337</v>
      </c>
      <c r="J11" s="77">
        <v>1</v>
      </c>
      <c r="K11" s="78">
        <f t="shared" si="5"/>
        <v>0.10416666666666663</v>
      </c>
      <c r="L11" s="8"/>
      <c r="M11" s="53"/>
      <c r="N11" s="30"/>
      <c r="O11" s="31">
        <f t="shared" si="6"/>
        <v>0</v>
      </c>
      <c r="P11" s="8"/>
      <c r="Q11" s="243">
        <f t="shared" si="3"/>
        <v>0.41666666666666663</v>
      </c>
      <c r="R11" s="244"/>
      <c r="S11" s="8"/>
      <c r="T11" s="239"/>
      <c r="U11" s="240"/>
      <c r="V11" s="8"/>
      <c r="W11" s="239"/>
      <c r="X11" s="240"/>
      <c r="Y11" s="8"/>
    </row>
    <row r="12" spans="1:25">
      <c r="A12" s="8"/>
      <c r="B12" s="27" t="s">
        <v>4</v>
      </c>
      <c r="C12" s="28">
        <v>42622</v>
      </c>
      <c r="D12" s="8"/>
      <c r="E12" s="76">
        <v>0</v>
      </c>
      <c r="F12" s="77">
        <v>0.14583333333333334</v>
      </c>
      <c r="G12" s="78">
        <f t="shared" si="4"/>
        <v>0.14583333333333334</v>
      </c>
      <c r="H12" s="8"/>
      <c r="I12" s="60">
        <v>0.25</v>
      </c>
      <c r="J12" s="15">
        <v>0.5625</v>
      </c>
      <c r="K12" s="7">
        <f t="shared" si="5"/>
        <v>0.3125</v>
      </c>
      <c r="L12" s="8"/>
      <c r="M12" s="59">
        <v>0.75</v>
      </c>
      <c r="N12" s="17">
        <v>0.83333333333333337</v>
      </c>
      <c r="O12" s="18">
        <f t="shared" si="6"/>
        <v>8.333333333333337E-2</v>
      </c>
      <c r="P12" s="8"/>
      <c r="Q12" s="243">
        <f t="shared" si="3"/>
        <v>0.54166666666666674</v>
      </c>
      <c r="R12" s="244"/>
      <c r="S12" s="8"/>
      <c r="T12" s="239"/>
      <c r="U12" s="240"/>
      <c r="V12" s="8"/>
      <c r="W12" s="239"/>
      <c r="X12" s="240"/>
      <c r="Y12" s="8"/>
    </row>
    <row r="13" spans="1:25">
      <c r="A13" s="8"/>
      <c r="B13" s="27" t="s">
        <v>8</v>
      </c>
      <c r="C13" s="28">
        <v>42623</v>
      </c>
      <c r="D13" s="8"/>
      <c r="E13" s="53"/>
      <c r="F13" s="30"/>
      <c r="G13" s="31">
        <f t="shared" si="4"/>
        <v>0</v>
      </c>
      <c r="H13" s="8"/>
      <c r="I13" s="53"/>
      <c r="J13" s="30"/>
      <c r="K13" s="31">
        <f t="shared" si="5"/>
        <v>0</v>
      </c>
      <c r="L13" s="8"/>
      <c r="M13" s="53"/>
      <c r="N13" s="30"/>
      <c r="O13" s="31">
        <f t="shared" si="6"/>
        <v>0</v>
      </c>
      <c r="P13" s="8"/>
      <c r="Q13" s="243">
        <f t="shared" si="3"/>
        <v>0</v>
      </c>
      <c r="R13" s="244"/>
      <c r="S13" s="8"/>
      <c r="T13" s="239"/>
      <c r="U13" s="240"/>
      <c r="V13" s="8"/>
      <c r="W13" s="239"/>
      <c r="X13" s="240"/>
      <c r="Y13" s="8"/>
    </row>
    <row r="14" spans="1:25" ht="15.75" thickBot="1">
      <c r="A14" s="8"/>
      <c r="B14" s="36" t="s">
        <v>9</v>
      </c>
      <c r="C14" s="37">
        <v>42624</v>
      </c>
      <c r="D14" s="8"/>
      <c r="E14" s="54"/>
      <c r="F14" s="52"/>
      <c r="G14" s="38">
        <f t="shared" si="4"/>
        <v>0</v>
      </c>
      <c r="H14" s="8"/>
      <c r="I14" s="54"/>
      <c r="J14" s="52"/>
      <c r="K14" s="38">
        <f t="shared" si="5"/>
        <v>0</v>
      </c>
      <c r="L14" s="8"/>
      <c r="M14" s="54"/>
      <c r="N14" s="52"/>
      <c r="O14" s="38">
        <f t="shared" si="6"/>
        <v>0</v>
      </c>
      <c r="P14" s="8"/>
      <c r="Q14" s="245">
        <f t="shared" si="3"/>
        <v>0</v>
      </c>
      <c r="R14" s="246"/>
      <c r="S14" s="8"/>
      <c r="T14" s="241"/>
      <c r="U14" s="242"/>
      <c r="V14" s="8"/>
      <c r="W14" s="239"/>
      <c r="X14" s="240"/>
      <c r="Y14" s="21"/>
    </row>
    <row r="15" spans="1:25" ht="15.75" thickTop="1">
      <c r="A15" s="8"/>
      <c r="B15" s="62" t="s">
        <v>5</v>
      </c>
      <c r="C15" s="63">
        <v>42625</v>
      </c>
      <c r="D15" s="8"/>
      <c r="E15" s="73">
        <v>0</v>
      </c>
      <c r="F15" s="74">
        <v>0.29166666666666669</v>
      </c>
      <c r="G15" s="75">
        <f t="shared" si="4"/>
        <v>0.29166666666666669</v>
      </c>
      <c r="H15" s="8"/>
      <c r="I15" s="73">
        <v>0.91666666666666663</v>
      </c>
      <c r="J15" s="74">
        <v>1</v>
      </c>
      <c r="K15" s="75">
        <f t="shared" si="5"/>
        <v>8.333333333333337E-2</v>
      </c>
      <c r="L15" s="8"/>
      <c r="M15" s="57"/>
      <c r="N15" s="25"/>
      <c r="O15" s="26">
        <f t="shared" si="6"/>
        <v>0</v>
      </c>
      <c r="P15" s="8"/>
      <c r="Q15" s="261">
        <f t="shared" si="3"/>
        <v>0.37500000000000006</v>
      </c>
      <c r="R15" s="262"/>
      <c r="S15" s="8"/>
      <c r="T15" s="263">
        <f>SUM(+Q15+Q16+Q17+Q18+Q19+Q20+Q21)</f>
        <v>1.5208333333333335</v>
      </c>
      <c r="U15" s="264"/>
      <c r="V15" s="8"/>
      <c r="W15" s="239"/>
      <c r="X15" s="240"/>
      <c r="Y15" s="8"/>
    </row>
    <row r="16" spans="1:25">
      <c r="A16" s="8"/>
      <c r="B16" s="64" t="s">
        <v>6</v>
      </c>
      <c r="C16" s="65">
        <v>42626</v>
      </c>
      <c r="D16" s="8"/>
      <c r="E16" s="60">
        <v>0</v>
      </c>
      <c r="F16" s="15">
        <v>0.20833333333333334</v>
      </c>
      <c r="G16" s="7">
        <f t="shared" si="4"/>
        <v>0.20833333333333334</v>
      </c>
      <c r="H16" s="8"/>
      <c r="I16" s="61">
        <v>0.375</v>
      </c>
      <c r="J16" s="14">
        <v>0.41666666666666669</v>
      </c>
      <c r="K16" s="6">
        <f t="shared" si="5"/>
        <v>4.1666666666666685E-2</v>
      </c>
      <c r="L16" s="8"/>
      <c r="M16" s="53"/>
      <c r="N16" s="30"/>
      <c r="O16" s="31">
        <f t="shared" si="6"/>
        <v>0</v>
      </c>
      <c r="P16" s="8"/>
      <c r="Q16" s="257">
        <f t="shared" si="3"/>
        <v>0.25</v>
      </c>
      <c r="R16" s="258"/>
      <c r="S16" s="8"/>
      <c r="T16" s="265"/>
      <c r="U16" s="266"/>
      <c r="V16" s="8"/>
      <c r="W16" s="239"/>
      <c r="X16" s="240"/>
      <c r="Y16" s="8"/>
    </row>
    <row r="17" spans="1:25">
      <c r="A17" s="8"/>
      <c r="B17" s="64" t="s">
        <v>7</v>
      </c>
      <c r="C17" s="65">
        <v>42627</v>
      </c>
      <c r="D17" s="8"/>
      <c r="E17" s="60">
        <v>0.375</v>
      </c>
      <c r="F17" s="15">
        <v>0.6875</v>
      </c>
      <c r="G17" s="7">
        <f t="shared" si="4"/>
        <v>0.3125</v>
      </c>
      <c r="H17" s="8"/>
      <c r="I17" s="53"/>
      <c r="J17" s="30"/>
      <c r="K17" s="31">
        <f t="shared" si="5"/>
        <v>0</v>
      </c>
      <c r="L17" s="8"/>
      <c r="M17" s="53"/>
      <c r="N17" s="30"/>
      <c r="O17" s="31">
        <f t="shared" si="6"/>
        <v>0</v>
      </c>
      <c r="P17" s="8"/>
      <c r="Q17" s="257">
        <f t="shared" si="3"/>
        <v>0.3125</v>
      </c>
      <c r="R17" s="258"/>
      <c r="S17" s="8"/>
      <c r="T17" s="265"/>
      <c r="U17" s="266"/>
      <c r="V17" s="8"/>
      <c r="W17" s="239"/>
      <c r="X17" s="240"/>
      <c r="Y17" s="8"/>
    </row>
    <row r="18" spans="1:25">
      <c r="A18" s="8"/>
      <c r="B18" s="64" t="s">
        <v>3</v>
      </c>
      <c r="C18" s="65">
        <v>42628</v>
      </c>
      <c r="D18" s="8"/>
      <c r="E18" s="82">
        <v>0.4375</v>
      </c>
      <c r="F18" s="15">
        <v>0.6875</v>
      </c>
      <c r="G18" s="7">
        <f t="shared" si="4"/>
        <v>0.25</v>
      </c>
      <c r="H18" s="8"/>
      <c r="I18" s="59">
        <v>0.75</v>
      </c>
      <c r="J18" s="17">
        <v>0.83333333333333337</v>
      </c>
      <c r="K18" s="18">
        <f t="shared" si="5"/>
        <v>8.333333333333337E-2</v>
      </c>
      <c r="L18" s="8"/>
      <c r="M18" s="55"/>
      <c r="N18" s="33"/>
      <c r="O18" s="31">
        <f t="shared" si="6"/>
        <v>0</v>
      </c>
      <c r="P18" s="8"/>
      <c r="Q18" s="257">
        <f t="shared" si="3"/>
        <v>0.33333333333333337</v>
      </c>
      <c r="R18" s="258"/>
      <c r="S18" s="8"/>
      <c r="T18" s="265"/>
      <c r="U18" s="266"/>
      <c r="V18" s="8"/>
      <c r="W18" s="239"/>
      <c r="X18" s="240"/>
      <c r="Y18" s="8"/>
    </row>
    <row r="19" spans="1:25">
      <c r="A19" s="8"/>
      <c r="B19" s="64" t="s">
        <v>4</v>
      </c>
      <c r="C19" s="65">
        <v>42629</v>
      </c>
      <c r="D19" s="8"/>
      <c r="E19" s="61">
        <v>0.33333333333333331</v>
      </c>
      <c r="F19" s="14">
        <v>0.41666666666666669</v>
      </c>
      <c r="G19" s="6">
        <f t="shared" si="4"/>
        <v>8.333333333333337E-2</v>
      </c>
      <c r="H19" s="8"/>
      <c r="I19" s="61">
        <v>0.41666666666666669</v>
      </c>
      <c r="J19" s="14">
        <v>0.5</v>
      </c>
      <c r="K19" s="6">
        <f t="shared" si="5"/>
        <v>8.3333333333333315E-2</v>
      </c>
      <c r="L19" s="8"/>
      <c r="M19" s="61">
        <v>0.58333333333333337</v>
      </c>
      <c r="N19" s="14">
        <v>0.66666666666666663</v>
      </c>
      <c r="O19" s="6">
        <f t="shared" si="6"/>
        <v>8.3333333333333259E-2</v>
      </c>
      <c r="P19" s="8"/>
      <c r="Q19" s="257">
        <f t="shared" si="3"/>
        <v>0.24999999999999994</v>
      </c>
      <c r="R19" s="258"/>
      <c r="S19" s="8"/>
      <c r="T19" s="265"/>
      <c r="U19" s="266"/>
      <c r="V19" s="8"/>
      <c r="W19" s="239"/>
      <c r="X19" s="240"/>
      <c r="Y19" s="8"/>
    </row>
    <row r="20" spans="1:25">
      <c r="A20" s="8"/>
      <c r="B20" s="64" t="s">
        <v>8</v>
      </c>
      <c r="C20" s="65">
        <v>42630</v>
      </c>
      <c r="D20" s="8"/>
      <c r="E20" s="79"/>
      <c r="F20" s="30"/>
      <c r="G20" s="31">
        <f t="shared" si="4"/>
        <v>0</v>
      </c>
      <c r="H20" s="8"/>
      <c r="I20" s="53"/>
      <c r="J20" s="30"/>
      <c r="K20" s="31">
        <f t="shared" si="5"/>
        <v>0</v>
      </c>
      <c r="L20" s="8"/>
      <c r="M20" s="55"/>
      <c r="N20" s="33"/>
      <c r="O20" s="31">
        <f t="shared" si="6"/>
        <v>0</v>
      </c>
      <c r="P20" s="8"/>
      <c r="Q20" s="257">
        <f t="shared" si="3"/>
        <v>0</v>
      </c>
      <c r="R20" s="258"/>
      <c r="S20" s="8"/>
      <c r="T20" s="265"/>
      <c r="U20" s="266"/>
      <c r="V20" s="8"/>
      <c r="W20" s="239"/>
      <c r="X20" s="240"/>
      <c r="Y20" s="8"/>
    </row>
    <row r="21" spans="1:25" ht="15.75" thickBot="1">
      <c r="A21" s="8"/>
      <c r="B21" s="66" t="s">
        <v>9</v>
      </c>
      <c r="C21" s="67">
        <v>42631</v>
      </c>
      <c r="D21" s="8"/>
      <c r="E21" s="54"/>
      <c r="F21" s="52"/>
      <c r="G21" s="38">
        <f t="shared" si="4"/>
        <v>0</v>
      </c>
      <c r="H21" s="8"/>
      <c r="I21" s="56"/>
      <c r="J21" s="40"/>
      <c r="K21" s="38">
        <f t="shared" si="5"/>
        <v>0</v>
      </c>
      <c r="L21" s="8"/>
      <c r="M21" s="56"/>
      <c r="N21" s="40"/>
      <c r="O21" s="38">
        <f t="shared" si="6"/>
        <v>0</v>
      </c>
      <c r="P21" s="8"/>
      <c r="Q21" s="259">
        <f t="shared" si="3"/>
        <v>0</v>
      </c>
      <c r="R21" s="260"/>
      <c r="S21" s="8"/>
      <c r="T21" s="267"/>
      <c r="U21" s="268"/>
      <c r="V21" s="8"/>
      <c r="W21" s="239"/>
      <c r="X21" s="240"/>
      <c r="Y21" s="8"/>
    </row>
    <row r="22" spans="1:25" ht="15.75" thickTop="1">
      <c r="A22" s="8"/>
      <c r="B22" s="22" t="s">
        <v>5</v>
      </c>
      <c r="C22" s="23">
        <v>42632</v>
      </c>
      <c r="D22" s="8"/>
      <c r="E22" s="82">
        <v>0.375</v>
      </c>
      <c r="F22" s="15">
        <v>0.6875</v>
      </c>
      <c r="G22" s="75">
        <f t="shared" si="4"/>
        <v>0.3125</v>
      </c>
      <c r="H22" s="8"/>
      <c r="I22" s="71"/>
      <c r="J22" s="72"/>
      <c r="K22" s="26">
        <f t="shared" si="5"/>
        <v>0</v>
      </c>
      <c r="L22" s="8"/>
      <c r="M22" s="71"/>
      <c r="N22" s="72"/>
      <c r="O22" s="26">
        <f t="shared" si="6"/>
        <v>0</v>
      </c>
      <c r="P22" s="8"/>
      <c r="Q22" s="253">
        <f t="shared" si="3"/>
        <v>0.3125</v>
      </c>
      <c r="R22" s="248"/>
      <c r="S22" s="8"/>
      <c r="T22" s="237">
        <f>SUM(Q22+Q23+Q24+Q25+Q26+Q27+Q28)</f>
        <v>0.47916666666666669</v>
      </c>
      <c r="U22" s="238"/>
      <c r="V22" s="8"/>
      <c r="W22" s="239"/>
      <c r="X22" s="240"/>
      <c r="Y22" s="8"/>
    </row>
    <row r="23" spans="1:25">
      <c r="A23" s="8"/>
      <c r="B23" s="27" t="s">
        <v>6</v>
      </c>
      <c r="C23" s="28">
        <v>42633</v>
      </c>
      <c r="D23" s="8"/>
      <c r="E23" s="53"/>
      <c r="F23" s="33"/>
      <c r="G23" s="31">
        <f t="shared" si="4"/>
        <v>0</v>
      </c>
      <c r="H23" s="8"/>
      <c r="I23" s="55"/>
      <c r="J23" s="33"/>
      <c r="K23" s="31">
        <f t="shared" si="5"/>
        <v>0</v>
      </c>
      <c r="L23" s="8"/>
      <c r="M23" s="55"/>
      <c r="N23" s="33"/>
      <c r="O23" s="31">
        <f t="shared" si="6"/>
        <v>0</v>
      </c>
      <c r="P23" s="8"/>
      <c r="Q23" s="243">
        <f t="shared" si="3"/>
        <v>0</v>
      </c>
      <c r="R23" s="244"/>
      <c r="S23" s="8"/>
      <c r="T23" s="239"/>
      <c r="U23" s="240"/>
      <c r="V23" s="8"/>
      <c r="W23" s="239"/>
      <c r="X23" s="240"/>
      <c r="Y23" s="8"/>
    </row>
    <row r="24" spans="1:25">
      <c r="A24" s="8"/>
      <c r="B24" s="27" t="s">
        <v>7</v>
      </c>
      <c r="C24" s="28">
        <v>42634</v>
      </c>
      <c r="D24" s="8"/>
      <c r="E24" s="53"/>
      <c r="F24" s="33"/>
      <c r="G24" s="31">
        <f t="shared" si="4"/>
        <v>0</v>
      </c>
      <c r="H24" s="8"/>
      <c r="I24" s="55"/>
      <c r="J24" s="33"/>
      <c r="K24" s="31">
        <f t="shared" si="5"/>
        <v>0</v>
      </c>
      <c r="L24" s="8"/>
      <c r="M24" s="55"/>
      <c r="N24" s="33"/>
      <c r="O24" s="31">
        <f t="shared" si="6"/>
        <v>0</v>
      </c>
      <c r="P24" s="8"/>
      <c r="Q24" s="243">
        <f t="shared" si="3"/>
        <v>0</v>
      </c>
      <c r="R24" s="244"/>
      <c r="S24" s="8"/>
      <c r="T24" s="239"/>
      <c r="U24" s="240"/>
      <c r="V24" s="8"/>
      <c r="W24" s="239"/>
      <c r="X24" s="240"/>
      <c r="Y24" s="8"/>
    </row>
    <row r="25" spans="1:25">
      <c r="A25" s="8"/>
      <c r="B25" s="27" t="s">
        <v>3</v>
      </c>
      <c r="C25" s="28">
        <v>42635</v>
      </c>
      <c r="D25" s="8"/>
      <c r="E25" s="83">
        <v>0.41666666666666669</v>
      </c>
      <c r="F25" s="14">
        <v>0.5</v>
      </c>
      <c r="G25" s="6">
        <f t="shared" si="4"/>
        <v>8.3333333333333315E-2</v>
      </c>
      <c r="H25" s="8"/>
      <c r="I25" s="81">
        <v>0.66666666666666663</v>
      </c>
      <c r="J25" s="17">
        <v>0.75</v>
      </c>
      <c r="K25" s="18">
        <f t="shared" si="5"/>
        <v>8.333333333333337E-2</v>
      </c>
      <c r="L25" s="8"/>
      <c r="M25" s="55"/>
      <c r="N25" s="33"/>
      <c r="O25" s="31">
        <f t="shared" si="6"/>
        <v>0</v>
      </c>
      <c r="P25" s="8"/>
      <c r="Q25" s="243">
        <f t="shared" si="3"/>
        <v>0.16666666666666669</v>
      </c>
      <c r="R25" s="244"/>
      <c r="S25" s="8"/>
      <c r="T25" s="239"/>
      <c r="U25" s="240"/>
      <c r="V25" s="8"/>
      <c r="W25" s="239"/>
      <c r="X25" s="240"/>
      <c r="Y25" s="8"/>
    </row>
    <row r="26" spans="1:25">
      <c r="A26" s="8"/>
      <c r="B26" s="27" t="s">
        <v>4</v>
      </c>
      <c r="C26" s="28">
        <v>42636</v>
      </c>
      <c r="D26" s="8"/>
      <c r="E26" s="53"/>
      <c r="F26" s="30"/>
      <c r="G26" s="31">
        <f t="shared" si="4"/>
        <v>0</v>
      </c>
      <c r="H26" s="8"/>
      <c r="I26" s="55"/>
      <c r="J26" s="33"/>
      <c r="K26" s="31">
        <f t="shared" si="5"/>
        <v>0</v>
      </c>
      <c r="L26" s="8"/>
      <c r="M26" s="55"/>
      <c r="N26" s="33"/>
      <c r="O26" s="31">
        <f t="shared" si="6"/>
        <v>0</v>
      </c>
      <c r="P26" s="8"/>
      <c r="Q26" s="243">
        <f t="shared" si="3"/>
        <v>0</v>
      </c>
      <c r="R26" s="244"/>
      <c r="S26" s="8"/>
      <c r="T26" s="239"/>
      <c r="U26" s="240"/>
      <c r="V26" s="8"/>
      <c r="W26" s="239"/>
      <c r="X26" s="240"/>
      <c r="Y26" s="8"/>
    </row>
    <row r="27" spans="1:25">
      <c r="A27" s="8"/>
      <c r="B27" s="27" t="s">
        <v>8</v>
      </c>
      <c r="C27" s="28">
        <v>42637</v>
      </c>
      <c r="D27" s="8"/>
      <c r="E27" s="53"/>
      <c r="F27" s="30"/>
      <c r="G27" s="31">
        <f t="shared" si="4"/>
        <v>0</v>
      </c>
      <c r="H27" s="8"/>
      <c r="I27" s="55"/>
      <c r="J27" s="33"/>
      <c r="K27" s="31">
        <f t="shared" si="5"/>
        <v>0</v>
      </c>
      <c r="L27" s="8"/>
      <c r="M27" s="55"/>
      <c r="N27" s="33"/>
      <c r="O27" s="31">
        <f t="shared" si="6"/>
        <v>0</v>
      </c>
      <c r="P27" s="8"/>
      <c r="Q27" s="243">
        <f t="shared" si="3"/>
        <v>0</v>
      </c>
      <c r="R27" s="244"/>
      <c r="S27" s="8"/>
      <c r="T27" s="239"/>
      <c r="U27" s="240"/>
      <c r="V27" s="8"/>
      <c r="W27" s="239"/>
      <c r="X27" s="240"/>
      <c r="Y27" s="8"/>
    </row>
    <row r="28" spans="1:25" ht="15.75" thickBot="1">
      <c r="A28" s="8"/>
      <c r="B28" s="36" t="s">
        <v>9</v>
      </c>
      <c r="C28" s="37">
        <v>42638</v>
      </c>
      <c r="D28" s="8"/>
      <c r="E28" s="54"/>
      <c r="F28" s="52"/>
      <c r="G28" s="38">
        <f t="shared" si="4"/>
        <v>0</v>
      </c>
      <c r="H28" s="8"/>
      <c r="I28" s="54"/>
      <c r="J28" s="52"/>
      <c r="K28" s="38">
        <f t="shared" si="5"/>
        <v>0</v>
      </c>
      <c r="L28" s="8"/>
      <c r="M28" s="56"/>
      <c r="N28" s="40"/>
      <c r="O28" s="38">
        <f t="shared" si="6"/>
        <v>0</v>
      </c>
      <c r="P28" s="8"/>
      <c r="Q28" s="245">
        <f t="shared" si="3"/>
        <v>0</v>
      </c>
      <c r="R28" s="246"/>
      <c r="S28" s="8"/>
      <c r="T28" s="241"/>
      <c r="U28" s="242"/>
      <c r="V28" s="8"/>
      <c r="W28" s="239"/>
      <c r="X28" s="240"/>
      <c r="Y28" s="8"/>
    </row>
    <row r="29" spans="1:25" ht="15.75" thickTop="1">
      <c r="A29" s="8"/>
      <c r="B29" s="62" t="s">
        <v>5</v>
      </c>
      <c r="C29" s="63">
        <v>42639</v>
      </c>
      <c r="D29" s="8"/>
      <c r="E29" s="88">
        <v>0.58333333333333337</v>
      </c>
      <c r="F29" s="89">
        <v>0.66666666666666663</v>
      </c>
      <c r="G29" s="90">
        <f t="shared" si="4"/>
        <v>8.3333333333333259E-2</v>
      </c>
      <c r="H29" s="8"/>
      <c r="I29" s="69"/>
      <c r="J29" s="70"/>
      <c r="K29" s="68">
        <f t="shared" si="5"/>
        <v>0</v>
      </c>
      <c r="L29" s="8"/>
      <c r="M29" s="69"/>
      <c r="N29" s="70"/>
      <c r="O29" s="68">
        <f t="shared" si="6"/>
        <v>0</v>
      </c>
      <c r="P29" s="8"/>
      <c r="Q29" s="270">
        <f t="shared" si="3"/>
        <v>8.3333333333333259E-2</v>
      </c>
      <c r="R29" s="271"/>
      <c r="S29" s="8"/>
      <c r="T29" s="269">
        <f>Q29+Q30+Q31+Q32+Q33</f>
        <v>0.33333333333333315</v>
      </c>
      <c r="U29" s="266"/>
      <c r="V29" s="8"/>
      <c r="W29" s="239"/>
      <c r="X29" s="240"/>
      <c r="Y29" s="8"/>
    </row>
    <row r="30" spans="1:25">
      <c r="A30" s="8"/>
      <c r="B30" s="64" t="s">
        <v>6</v>
      </c>
      <c r="C30" s="65">
        <v>42640</v>
      </c>
      <c r="D30" s="8"/>
      <c r="E30" s="32"/>
      <c r="F30" s="33"/>
      <c r="G30" s="31">
        <f t="shared" si="4"/>
        <v>0</v>
      </c>
      <c r="H30" s="8"/>
      <c r="I30" s="34"/>
      <c r="J30" s="33"/>
      <c r="K30" s="31">
        <f t="shared" si="5"/>
        <v>0</v>
      </c>
      <c r="L30" s="8"/>
      <c r="M30" s="34"/>
      <c r="N30" s="33"/>
      <c r="O30" s="31">
        <f t="shared" si="6"/>
        <v>0</v>
      </c>
      <c r="P30" s="8"/>
      <c r="Q30" s="257">
        <f t="shared" si="3"/>
        <v>0</v>
      </c>
      <c r="R30" s="258"/>
      <c r="S30" s="8"/>
      <c r="T30" s="265"/>
      <c r="U30" s="266"/>
      <c r="V30" s="8"/>
      <c r="W30" s="239"/>
      <c r="X30" s="240"/>
      <c r="Y30" s="8"/>
    </row>
    <row r="31" spans="1:25">
      <c r="A31" s="8"/>
      <c r="B31" s="64" t="s">
        <v>7</v>
      </c>
      <c r="C31" s="65">
        <v>42641</v>
      </c>
      <c r="D31" s="8"/>
      <c r="E31" s="32"/>
      <c r="F31" s="33"/>
      <c r="G31" s="31">
        <f t="shared" si="4"/>
        <v>0</v>
      </c>
      <c r="H31" s="8"/>
      <c r="I31" s="34"/>
      <c r="J31" s="33"/>
      <c r="K31" s="31">
        <f t="shared" si="5"/>
        <v>0</v>
      </c>
      <c r="L31" s="8"/>
      <c r="M31" s="34"/>
      <c r="N31" s="33"/>
      <c r="O31" s="31">
        <f t="shared" si="6"/>
        <v>0</v>
      </c>
      <c r="P31" s="8"/>
      <c r="Q31" s="257">
        <f t="shared" si="3"/>
        <v>0</v>
      </c>
      <c r="R31" s="258"/>
      <c r="S31" s="8"/>
      <c r="T31" s="265"/>
      <c r="U31" s="266"/>
      <c r="V31" s="8"/>
      <c r="W31" s="239"/>
      <c r="X31" s="240"/>
      <c r="Y31" s="8"/>
    </row>
    <row r="32" spans="1:25">
      <c r="A32" s="8"/>
      <c r="B32" s="64" t="s">
        <v>3</v>
      </c>
      <c r="C32" s="65">
        <v>42642</v>
      </c>
      <c r="D32" s="8"/>
      <c r="E32" s="96">
        <v>0.16666666666666666</v>
      </c>
      <c r="F32" s="97">
        <v>0.33333333333333331</v>
      </c>
      <c r="G32" s="98">
        <f t="shared" si="4"/>
        <v>0.16666666666666666</v>
      </c>
      <c r="H32" s="8"/>
      <c r="I32" s="32"/>
      <c r="J32" s="35"/>
      <c r="K32" s="31">
        <f t="shared" si="5"/>
        <v>0</v>
      </c>
      <c r="L32" s="8"/>
      <c r="M32" s="34"/>
      <c r="N32" s="33"/>
      <c r="O32" s="31">
        <f t="shared" si="6"/>
        <v>0</v>
      </c>
      <c r="P32" s="8"/>
      <c r="Q32" s="257">
        <f t="shared" si="3"/>
        <v>0.16666666666666666</v>
      </c>
      <c r="R32" s="258"/>
      <c r="S32" s="8"/>
      <c r="T32" s="265"/>
      <c r="U32" s="266"/>
      <c r="V32" s="8"/>
      <c r="W32" s="239"/>
      <c r="X32" s="240"/>
      <c r="Y32" s="8"/>
    </row>
    <row r="33" spans="1:25" ht="15.75" thickBot="1">
      <c r="A33" s="8"/>
      <c r="B33" s="66" t="s">
        <v>4</v>
      </c>
      <c r="C33" s="67">
        <v>42643</v>
      </c>
      <c r="D33" s="8"/>
      <c r="E33" s="84">
        <v>0.52083333333333337</v>
      </c>
      <c r="F33" s="19">
        <v>0.60416666666666663</v>
      </c>
      <c r="G33" s="20">
        <f t="shared" si="4"/>
        <v>8.3333333333333259E-2</v>
      </c>
      <c r="H33" s="8"/>
      <c r="I33" s="41"/>
      <c r="J33" s="52"/>
      <c r="K33" s="38">
        <f t="shared" si="5"/>
        <v>0</v>
      </c>
      <c r="L33" s="8"/>
      <c r="M33" s="42"/>
      <c r="N33" s="40"/>
      <c r="O33" s="38">
        <f t="shared" si="6"/>
        <v>0</v>
      </c>
      <c r="P33" s="8"/>
      <c r="Q33" s="259">
        <f t="shared" si="3"/>
        <v>8.3333333333333259E-2</v>
      </c>
      <c r="R33" s="260"/>
      <c r="S33" s="8"/>
      <c r="T33" s="267"/>
      <c r="U33" s="268"/>
      <c r="V33" s="8"/>
      <c r="W33" s="241"/>
      <c r="X33" s="242"/>
      <c r="Y33" s="8"/>
    </row>
    <row r="34" spans="1:25" ht="16.5" thickTop="1" thickBot="1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ht="16.5" thickTop="1" thickBot="1">
      <c r="A35" s="80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276" t="s">
        <v>28</v>
      </c>
      <c r="U35" s="277"/>
      <c r="V35" s="80"/>
      <c r="W35" s="272"/>
      <c r="X35" s="273"/>
      <c r="Y35" s="80"/>
    </row>
    <row r="36" spans="1:25" ht="16.5" thickTop="1" thickBot="1">
      <c r="A36" s="80"/>
      <c r="B36" s="80"/>
      <c r="C36" s="51" t="s">
        <v>19</v>
      </c>
      <c r="D36" s="229" t="s">
        <v>20</v>
      </c>
      <c r="E36" s="230"/>
      <c r="F36" s="23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</row>
    <row r="37" spans="1:25" ht="16.5" thickTop="1" thickBot="1">
      <c r="A37" s="80"/>
      <c r="B37" s="80"/>
      <c r="C37" s="99" t="s">
        <v>21</v>
      </c>
      <c r="D37" s="256" t="s">
        <v>32</v>
      </c>
      <c r="E37" s="256"/>
      <c r="F37" s="256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276" t="s">
        <v>26</v>
      </c>
      <c r="U37" s="277"/>
      <c r="V37" s="80"/>
      <c r="W37" s="274"/>
      <c r="X37" s="275"/>
      <c r="Y37" s="80"/>
    </row>
    <row r="38" spans="1:25" ht="16.5" thickTop="1" thickBot="1">
      <c r="A38" s="80"/>
      <c r="B38" s="80"/>
      <c r="C38" s="58" t="s">
        <v>21</v>
      </c>
      <c r="D38" s="231" t="s">
        <v>22</v>
      </c>
      <c r="E38" s="231"/>
      <c r="F38" s="231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</row>
    <row r="39" spans="1:25" ht="16.5" thickTop="1" thickBot="1">
      <c r="A39" s="80"/>
      <c r="B39" s="80"/>
      <c r="C39" s="85" t="s">
        <v>23</v>
      </c>
      <c r="D39" s="233" t="s">
        <v>15</v>
      </c>
      <c r="E39" s="233"/>
      <c r="F39" s="233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276" t="s">
        <v>27</v>
      </c>
      <c r="U39" s="277"/>
      <c r="V39" s="80"/>
      <c r="W39" s="274"/>
      <c r="X39" s="275"/>
      <c r="Y39" s="80"/>
    </row>
    <row r="40" spans="1:25" ht="16.5" thickTop="1" thickBot="1">
      <c r="A40" s="80"/>
      <c r="B40" s="80"/>
      <c r="C40" s="87" t="s">
        <v>24</v>
      </c>
      <c r="D40" s="255" t="s">
        <v>25</v>
      </c>
      <c r="E40" s="255"/>
      <c r="F40" s="255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</row>
    <row r="41" spans="1:25" ht="16.5" thickTop="1" thickBot="1">
      <c r="A41" s="80"/>
      <c r="B41" s="80"/>
      <c r="C41" s="86"/>
      <c r="D41" s="86"/>
      <c r="E41" s="86"/>
      <c r="F41" s="86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276" t="s">
        <v>29</v>
      </c>
      <c r="U41" s="277"/>
      <c r="V41" s="80"/>
      <c r="W41" s="274"/>
      <c r="X41" s="275"/>
      <c r="Y41" s="80"/>
    </row>
    <row r="42" spans="1:25" ht="16.5" thickTop="1" thickBot="1">
      <c r="A42" s="80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</row>
    <row r="43" spans="1:25" ht="16.5" thickTop="1" thickBot="1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276" t="s">
        <v>30</v>
      </c>
      <c r="U43" s="277"/>
      <c r="V43" s="80"/>
      <c r="W43" s="274"/>
      <c r="X43" s="275"/>
      <c r="Y43" s="80"/>
    </row>
    <row r="44" spans="1:25" ht="16.5" thickTop="1" thickBot="1">
      <c r="A44" s="80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</row>
    <row r="45" spans="1:25" ht="16.5" thickTop="1" thickBot="1">
      <c r="A45" s="80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276" t="s">
        <v>31</v>
      </c>
      <c r="U45" s="277"/>
      <c r="V45" s="80"/>
      <c r="W45" s="274"/>
      <c r="X45" s="275"/>
      <c r="Y45" s="80"/>
    </row>
    <row r="46" spans="1:25" ht="15.75" thickTop="1">
      <c r="A46" s="80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</row>
  </sheetData>
  <mergeCells count="60">
    <mergeCell ref="T41:U41"/>
    <mergeCell ref="W41:X41"/>
    <mergeCell ref="T43:U43"/>
    <mergeCell ref="W43:X43"/>
    <mergeCell ref="T45:U45"/>
    <mergeCell ref="W45:X45"/>
    <mergeCell ref="W35:X35"/>
    <mergeCell ref="W37:X37"/>
    <mergeCell ref="T35:U35"/>
    <mergeCell ref="T37:U37"/>
    <mergeCell ref="T39:U39"/>
    <mergeCell ref="W39:X39"/>
    <mergeCell ref="D38:F38"/>
    <mergeCell ref="Q23:R23"/>
    <mergeCell ref="D36:F36"/>
    <mergeCell ref="Q32:R32"/>
    <mergeCell ref="Q33:R33"/>
    <mergeCell ref="Q25:R25"/>
    <mergeCell ref="Q26:R26"/>
    <mergeCell ref="Q27:R27"/>
    <mergeCell ref="Q28:R28"/>
    <mergeCell ref="Q29:R29"/>
    <mergeCell ref="Q30:R30"/>
    <mergeCell ref="Q31:R31"/>
    <mergeCell ref="Q24:R24"/>
    <mergeCell ref="T4:U7"/>
    <mergeCell ref="T8:U14"/>
    <mergeCell ref="T15:U21"/>
    <mergeCell ref="T22:U28"/>
    <mergeCell ref="T29:U33"/>
    <mergeCell ref="Q16:R16"/>
    <mergeCell ref="Q17:R17"/>
    <mergeCell ref="Q22:R22"/>
    <mergeCell ref="Q3:R3"/>
    <mergeCell ref="Q4:R4"/>
    <mergeCell ref="Q19:R19"/>
    <mergeCell ref="Q20:R20"/>
    <mergeCell ref="Q21:R21"/>
    <mergeCell ref="Q18:R18"/>
    <mergeCell ref="Q11:R11"/>
    <mergeCell ref="Q12:R12"/>
    <mergeCell ref="Q13:R13"/>
    <mergeCell ref="Q14:R14"/>
    <mergeCell ref="Q15:R15"/>
    <mergeCell ref="D40:F40"/>
    <mergeCell ref="D37:F37"/>
    <mergeCell ref="D39:F39"/>
    <mergeCell ref="W2:X2"/>
    <mergeCell ref="E2:G2"/>
    <mergeCell ref="I2:K2"/>
    <mergeCell ref="M2:O2"/>
    <mergeCell ref="Q2:R2"/>
    <mergeCell ref="T2:U2"/>
    <mergeCell ref="W4:X33"/>
    <mergeCell ref="Q5:R5"/>
    <mergeCell ref="Q6:R6"/>
    <mergeCell ref="Q7:R7"/>
    <mergeCell ref="Q8:R8"/>
    <mergeCell ref="Q9:R9"/>
    <mergeCell ref="Q10:R10"/>
  </mergeCells>
  <pageMargins left="0.7" right="0.7" top="0.75" bottom="0.75" header="0.3" footer="0.3"/>
  <pageSetup paperSize="9" scale="57" orientation="landscape" r:id="rId1"/>
  <ignoredErrors>
    <ignoredError sqref="T1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4:Y42"/>
  <sheetViews>
    <sheetView topLeftCell="A9" workbookViewId="0">
      <selection activeCell="W38" sqref="W38"/>
    </sheetView>
  </sheetViews>
  <sheetFormatPr baseColWidth="10" defaultRowHeight="15"/>
  <cols>
    <col min="1" max="1" width="4.28515625" style="47" customWidth="1"/>
    <col min="2" max="2" width="11.42578125" style="47"/>
    <col min="3" max="3" width="10.7109375" style="47" bestFit="1" customWidth="1"/>
    <col min="4" max="4" width="4.28515625" style="47" customWidth="1"/>
    <col min="5" max="7" width="11.42578125" style="47"/>
    <col min="8" max="8" width="4.28515625" style="47" customWidth="1"/>
    <col min="9" max="11" width="11.42578125" style="47"/>
    <col min="12" max="12" width="4.28515625" style="47" customWidth="1"/>
    <col min="13" max="15" width="11.42578125" style="47"/>
    <col min="16" max="16" width="4.28515625" style="47" customWidth="1"/>
    <col min="17" max="18" width="11.42578125" style="47"/>
    <col min="19" max="19" width="4.28515625" style="47" customWidth="1"/>
    <col min="20" max="21" width="11.42578125" style="47"/>
    <col min="22" max="22" width="4.28515625" style="47" customWidth="1"/>
    <col min="23" max="24" width="11.42578125" style="47"/>
    <col min="25" max="25" width="4.28515625" style="47" customWidth="1"/>
  </cols>
  <sheetData>
    <row r="4" spans="1:25" ht="15.75" thickBot="1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ht="16.5" thickTop="1" thickBot="1">
      <c r="A5" s="21"/>
      <c r="B5" s="21"/>
      <c r="C5" s="21"/>
      <c r="D5" s="21"/>
      <c r="E5" s="234" t="s">
        <v>10</v>
      </c>
      <c r="F5" s="235"/>
      <c r="G5" s="236"/>
      <c r="H5" s="21"/>
      <c r="I5" s="234" t="s">
        <v>11</v>
      </c>
      <c r="J5" s="235"/>
      <c r="K5" s="236"/>
      <c r="L5" s="21"/>
      <c r="M5" s="234" t="s">
        <v>12</v>
      </c>
      <c r="N5" s="235"/>
      <c r="O5" s="236"/>
      <c r="P5" s="21"/>
      <c r="Q5" s="234" t="s">
        <v>0</v>
      </c>
      <c r="R5" s="236"/>
      <c r="S5" s="21"/>
      <c r="T5" s="234" t="s">
        <v>1</v>
      </c>
      <c r="U5" s="236"/>
      <c r="V5" s="21"/>
      <c r="W5" s="234" t="s">
        <v>2</v>
      </c>
      <c r="X5" s="236"/>
      <c r="Y5" s="21"/>
    </row>
    <row r="6" spans="1:25" ht="16.5" thickTop="1" thickBo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54"/>
      <c r="R6" s="254"/>
      <c r="S6" s="21"/>
      <c r="T6" s="21"/>
      <c r="U6" s="21"/>
      <c r="V6" s="21"/>
      <c r="W6" s="21"/>
      <c r="X6" s="21"/>
      <c r="Y6" s="21"/>
    </row>
    <row r="7" spans="1:25" ht="15.75" thickTop="1">
      <c r="A7" s="21"/>
      <c r="B7" s="22" t="s">
        <v>8</v>
      </c>
      <c r="C7" s="23">
        <v>42644</v>
      </c>
      <c r="D7" s="21"/>
      <c r="E7" s="95"/>
      <c r="F7" s="25"/>
      <c r="G7" s="26">
        <f t="shared" ref="G7:G9" si="0">F7-E7</f>
        <v>0</v>
      </c>
      <c r="H7" s="21"/>
      <c r="I7" s="95"/>
      <c r="J7" s="25"/>
      <c r="K7" s="26">
        <f t="shared" ref="K7:K9" si="1">J7-I7</f>
        <v>0</v>
      </c>
      <c r="L7" s="21"/>
      <c r="M7" s="95"/>
      <c r="N7" s="25"/>
      <c r="O7" s="26">
        <f t="shared" ref="O7:O9" si="2">N7-M7</f>
        <v>0</v>
      </c>
      <c r="P7" s="21"/>
      <c r="Q7" s="253">
        <f>G7+K7+O7</f>
        <v>0</v>
      </c>
      <c r="R7" s="248"/>
      <c r="S7" s="21"/>
      <c r="T7" s="237">
        <f>Q7+Q8</f>
        <v>0</v>
      </c>
      <c r="U7" s="238"/>
      <c r="V7" s="21"/>
      <c r="W7" s="284">
        <f>T7+T9+T16+T23+T30+T37</f>
        <v>0.54166666666666674</v>
      </c>
      <c r="X7" s="285"/>
      <c r="Y7" s="21"/>
    </row>
    <row r="8" spans="1:25" ht="15.75" thickBot="1">
      <c r="A8" s="21"/>
      <c r="B8" s="36" t="s">
        <v>9</v>
      </c>
      <c r="C8" s="37">
        <v>42645</v>
      </c>
      <c r="D8" s="21"/>
      <c r="E8" s="92"/>
      <c r="F8" s="52"/>
      <c r="G8" s="38">
        <f t="shared" si="0"/>
        <v>0</v>
      </c>
      <c r="H8" s="21"/>
      <c r="I8" s="92"/>
      <c r="J8" s="52"/>
      <c r="K8" s="38">
        <f t="shared" si="1"/>
        <v>0</v>
      </c>
      <c r="L8" s="21"/>
      <c r="M8" s="92"/>
      <c r="N8" s="52"/>
      <c r="O8" s="38">
        <f t="shared" si="2"/>
        <v>0</v>
      </c>
      <c r="P8" s="21"/>
      <c r="Q8" s="245">
        <f t="shared" ref="Q8:Q36" si="3">G8+K8+O8</f>
        <v>0</v>
      </c>
      <c r="R8" s="246"/>
      <c r="S8" s="21"/>
      <c r="T8" s="241"/>
      <c r="U8" s="242"/>
      <c r="V8" s="21"/>
      <c r="W8" s="286"/>
      <c r="X8" s="287"/>
      <c r="Y8" s="21"/>
    </row>
    <row r="9" spans="1:25" ht="15.75" thickTop="1">
      <c r="A9" s="21"/>
      <c r="B9" s="107" t="s">
        <v>5</v>
      </c>
      <c r="C9" s="108">
        <v>42646</v>
      </c>
      <c r="D9" s="21"/>
      <c r="E9" s="111"/>
      <c r="F9" s="112"/>
      <c r="G9" s="68">
        <f t="shared" si="0"/>
        <v>0</v>
      </c>
      <c r="H9" s="21"/>
      <c r="I9" s="111"/>
      <c r="J9" s="112"/>
      <c r="K9" s="68">
        <f t="shared" si="1"/>
        <v>0</v>
      </c>
      <c r="L9" s="21"/>
      <c r="M9" s="111"/>
      <c r="N9" s="112"/>
      <c r="O9" s="68">
        <f t="shared" si="2"/>
        <v>0</v>
      </c>
      <c r="P9" s="21"/>
      <c r="Q9" s="278">
        <f t="shared" si="3"/>
        <v>0</v>
      </c>
      <c r="R9" s="279"/>
      <c r="S9" s="21"/>
      <c r="T9" s="237">
        <f>SUM(Q9+Q10+Q11+Q12+Q13+Q14+Q15)</f>
        <v>0.29166666666666669</v>
      </c>
      <c r="U9" s="238"/>
      <c r="V9" s="21"/>
      <c r="W9" s="286"/>
      <c r="X9" s="287"/>
      <c r="Y9" s="21"/>
    </row>
    <row r="10" spans="1:25">
      <c r="A10" s="21"/>
      <c r="B10" s="27" t="s">
        <v>6</v>
      </c>
      <c r="C10" s="28">
        <v>42647</v>
      </c>
      <c r="D10" s="21"/>
      <c r="E10" s="91"/>
      <c r="F10" s="30"/>
      <c r="G10" s="31">
        <f>F10-E10</f>
        <v>0</v>
      </c>
      <c r="H10" s="21"/>
      <c r="I10" s="91"/>
      <c r="J10" s="30"/>
      <c r="K10" s="31">
        <f>J10-I10</f>
        <v>0</v>
      </c>
      <c r="L10" s="21"/>
      <c r="M10" s="91"/>
      <c r="N10" s="30"/>
      <c r="O10" s="31">
        <f>N10-M10</f>
        <v>0</v>
      </c>
      <c r="P10" s="21"/>
      <c r="Q10" s="243">
        <f t="shared" si="3"/>
        <v>0</v>
      </c>
      <c r="R10" s="244"/>
      <c r="S10" s="21"/>
      <c r="T10" s="239"/>
      <c r="U10" s="240"/>
      <c r="V10" s="21"/>
      <c r="W10" s="286"/>
      <c r="X10" s="287"/>
      <c r="Y10" s="21"/>
    </row>
    <row r="11" spans="1:25">
      <c r="A11" s="21"/>
      <c r="B11" s="27" t="s">
        <v>7</v>
      </c>
      <c r="C11" s="28">
        <v>42648</v>
      </c>
      <c r="D11" s="21"/>
      <c r="E11" s="100">
        <v>0.125</v>
      </c>
      <c r="F11" s="14">
        <v>0.33333333333333331</v>
      </c>
      <c r="G11" s="6">
        <f t="shared" ref="G11:G37" si="4">F11-E11</f>
        <v>0.20833333333333331</v>
      </c>
      <c r="H11" s="21"/>
      <c r="I11" s="91"/>
      <c r="J11" s="30"/>
      <c r="K11" s="31">
        <f t="shared" ref="K11:K37" si="5">J11-I11</f>
        <v>0</v>
      </c>
      <c r="L11" s="21"/>
      <c r="M11" s="91"/>
      <c r="N11" s="30"/>
      <c r="O11" s="31">
        <f t="shared" ref="O11:O37" si="6">N11-M11</f>
        <v>0</v>
      </c>
      <c r="P11" s="21"/>
      <c r="Q11" s="243">
        <f t="shared" si="3"/>
        <v>0.20833333333333331</v>
      </c>
      <c r="R11" s="244"/>
      <c r="S11" s="21"/>
      <c r="T11" s="239"/>
      <c r="U11" s="240"/>
      <c r="V11" s="21"/>
      <c r="W11" s="286"/>
      <c r="X11" s="287"/>
      <c r="Y11" s="21"/>
    </row>
    <row r="12" spans="1:25">
      <c r="A12" s="21"/>
      <c r="B12" s="27" t="s">
        <v>3</v>
      </c>
      <c r="C12" s="28">
        <v>42649</v>
      </c>
      <c r="D12" s="21"/>
      <c r="E12" s="91"/>
      <c r="F12" s="30"/>
      <c r="G12" s="31">
        <f t="shared" si="4"/>
        <v>0</v>
      </c>
      <c r="H12" s="21"/>
      <c r="I12" s="91"/>
      <c r="J12" s="30"/>
      <c r="K12" s="31">
        <f t="shared" si="5"/>
        <v>0</v>
      </c>
      <c r="L12" s="21"/>
      <c r="M12" s="91"/>
      <c r="N12" s="30"/>
      <c r="O12" s="31">
        <f t="shared" si="6"/>
        <v>0</v>
      </c>
      <c r="P12" s="21"/>
      <c r="Q12" s="243">
        <f t="shared" si="3"/>
        <v>0</v>
      </c>
      <c r="R12" s="244"/>
      <c r="S12" s="21"/>
      <c r="T12" s="239"/>
      <c r="U12" s="240"/>
      <c r="V12" s="21"/>
      <c r="W12" s="286"/>
      <c r="X12" s="287"/>
      <c r="Y12" s="21"/>
    </row>
    <row r="13" spans="1:25">
      <c r="A13" s="21"/>
      <c r="B13" s="27" t="s">
        <v>4</v>
      </c>
      <c r="C13" s="28">
        <v>42650</v>
      </c>
      <c r="D13" s="21"/>
      <c r="E13" s="101">
        <v>0.75</v>
      </c>
      <c r="F13" s="15">
        <v>0.83333333333333337</v>
      </c>
      <c r="G13" s="7">
        <f t="shared" si="4"/>
        <v>8.333333333333337E-2</v>
      </c>
      <c r="H13" s="21"/>
      <c r="I13" s="91"/>
      <c r="J13" s="30"/>
      <c r="K13" s="31">
        <f t="shared" si="5"/>
        <v>0</v>
      </c>
      <c r="L13" s="21"/>
      <c r="M13" s="91"/>
      <c r="N13" s="30"/>
      <c r="O13" s="31">
        <f t="shared" si="6"/>
        <v>0</v>
      </c>
      <c r="P13" s="21"/>
      <c r="Q13" s="243">
        <f t="shared" si="3"/>
        <v>8.333333333333337E-2</v>
      </c>
      <c r="R13" s="244"/>
      <c r="S13" s="21"/>
      <c r="T13" s="239"/>
      <c r="U13" s="240"/>
      <c r="V13" s="21"/>
      <c r="W13" s="286"/>
      <c r="X13" s="287"/>
      <c r="Y13" s="21"/>
    </row>
    <row r="14" spans="1:25">
      <c r="A14" s="21"/>
      <c r="B14" s="27" t="s">
        <v>8</v>
      </c>
      <c r="C14" s="28">
        <v>42651</v>
      </c>
      <c r="D14" s="21"/>
      <c r="E14" s="91"/>
      <c r="F14" s="30"/>
      <c r="G14" s="31">
        <f t="shared" si="4"/>
        <v>0</v>
      </c>
      <c r="H14" s="21"/>
      <c r="I14" s="91"/>
      <c r="J14" s="30"/>
      <c r="K14" s="31">
        <f t="shared" si="5"/>
        <v>0</v>
      </c>
      <c r="L14" s="21"/>
      <c r="M14" s="91"/>
      <c r="N14" s="30"/>
      <c r="O14" s="31">
        <f t="shared" si="6"/>
        <v>0</v>
      </c>
      <c r="P14" s="21"/>
      <c r="Q14" s="243">
        <f t="shared" si="3"/>
        <v>0</v>
      </c>
      <c r="R14" s="244"/>
      <c r="S14" s="21"/>
      <c r="T14" s="239"/>
      <c r="U14" s="240"/>
      <c r="V14" s="21"/>
      <c r="W14" s="286"/>
      <c r="X14" s="287"/>
      <c r="Y14" s="21"/>
    </row>
    <row r="15" spans="1:25" ht="15.75" thickBot="1">
      <c r="A15" s="21"/>
      <c r="B15" s="109" t="s">
        <v>9</v>
      </c>
      <c r="C15" s="110">
        <v>42652</v>
      </c>
      <c r="D15" s="21"/>
      <c r="E15" s="113"/>
      <c r="F15" s="114"/>
      <c r="G15" s="115">
        <f t="shared" si="4"/>
        <v>0</v>
      </c>
      <c r="H15" s="21"/>
      <c r="I15" s="113"/>
      <c r="J15" s="114"/>
      <c r="K15" s="115">
        <f t="shared" si="5"/>
        <v>0</v>
      </c>
      <c r="L15" s="21"/>
      <c r="M15" s="113"/>
      <c r="N15" s="114"/>
      <c r="O15" s="115">
        <f t="shared" si="6"/>
        <v>0</v>
      </c>
      <c r="P15" s="21"/>
      <c r="Q15" s="280">
        <f t="shared" si="3"/>
        <v>0</v>
      </c>
      <c r="R15" s="281"/>
      <c r="S15" s="21"/>
      <c r="T15" s="241"/>
      <c r="U15" s="242"/>
      <c r="V15" s="21"/>
      <c r="W15" s="286"/>
      <c r="X15" s="287"/>
      <c r="Y15" s="21"/>
    </row>
    <row r="16" spans="1:25" ht="15.75" thickTop="1">
      <c r="A16" s="21"/>
      <c r="B16" s="22" t="s">
        <v>5</v>
      </c>
      <c r="C16" s="23">
        <v>42653</v>
      </c>
      <c r="D16" s="21"/>
      <c r="E16" s="95"/>
      <c r="F16" s="25"/>
      <c r="G16" s="26">
        <f t="shared" si="4"/>
        <v>0</v>
      </c>
      <c r="H16" s="21"/>
      <c r="I16" s="95"/>
      <c r="J16" s="25"/>
      <c r="K16" s="26">
        <f t="shared" si="5"/>
        <v>0</v>
      </c>
      <c r="L16" s="21"/>
      <c r="M16" s="95"/>
      <c r="N16" s="25"/>
      <c r="O16" s="26">
        <f t="shared" si="6"/>
        <v>0</v>
      </c>
      <c r="P16" s="21"/>
      <c r="Q16" s="253">
        <f t="shared" si="3"/>
        <v>0</v>
      </c>
      <c r="R16" s="248"/>
      <c r="S16" s="21"/>
      <c r="T16" s="237">
        <f>SUM(+Q16+Q17+Q18+Q19+Q20+Q21+Q22)</f>
        <v>8.333333333333337E-2</v>
      </c>
      <c r="U16" s="238"/>
      <c r="V16" s="21"/>
      <c r="W16" s="286"/>
      <c r="X16" s="287"/>
      <c r="Y16" s="21"/>
    </row>
    <row r="17" spans="1:25">
      <c r="A17" s="21"/>
      <c r="B17" s="27" t="s">
        <v>6</v>
      </c>
      <c r="C17" s="28">
        <v>42654</v>
      </c>
      <c r="D17" s="21"/>
      <c r="E17" s="91"/>
      <c r="F17" s="30"/>
      <c r="G17" s="31">
        <f t="shared" si="4"/>
        <v>0</v>
      </c>
      <c r="H17" s="21"/>
      <c r="I17" s="91"/>
      <c r="J17" s="30"/>
      <c r="K17" s="31">
        <f t="shared" si="5"/>
        <v>0</v>
      </c>
      <c r="L17" s="21"/>
      <c r="M17" s="91"/>
      <c r="N17" s="30"/>
      <c r="O17" s="31">
        <f t="shared" si="6"/>
        <v>0</v>
      </c>
      <c r="P17" s="21"/>
      <c r="Q17" s="243">
        <f t="shared" si="3"/>
        <v>0</v>
      </c>
      <c r="R17" s="244"/>
      <c r="S17" s="21"/>
      <c r="T17" s="239"/>
      <c r="U17" s="240"/>
      <c r="V17" s="21"/>
      <c r="W17" s="286"/>
      <c r="X17" s="287"/>
      <c r="Y17" s="21"/>
    </row>
    <row r="18" spans="1:25">
      <c r="A18" s="21"/>
      <c r="B18" s="27" t="s">
        <v>7</v>
      </c>
      <c r="C18" s="28">
        <v>42655</v>
      </c>
      <c r="D18" s="21"/>
      <c r="E18" s="91"/>
      <c r="F18" s="30"/>
      <c r="G18" s="31">
        <f t="shared" si="4"/>
        <v>0</v>
      </c>
      <c r="H18" s="21"/>
      <c r="I18" s="91"/>
      <c r="J18" s="30"/>
      <c r="K18" s="31">
        <f t="shared" si="5"/>
        <v>0</v>
      </c>
      <c r="L18" s="21"/>
      <c r="M18" s="91"/>
      <c r="N18" s="30"/>
      <c r="O18" s="31">
        <f t="shared" si="6"/>
        <v>0</v>
      </c>
      <c r="P18" s="21"/>
      <c r="Q18" s="243">
        <f t="shared" si="3"/>
        <v>0</v>
      </c>
      <c r="R18" s="244"/>
      <c r="S18" s="21"/>
      <c r="T18" s="239"/>
      <c r="U18" s="240"/>
      <c r="V18" s="21"/>
      <c r="W18" s="286"/>
      <c r="X18" s="287"/>
      <c r="Y18" s="21"/>
    </row>
    <row r="19" spans="1:25">
      <c r="A19" s="21"/>
      <c r="B19" s="27" t="s">
        <v>3</v>
      </c>
      <c r="C19" s="28">
        <v>42656</v>
      </c>
      <c r="D19" s="21"/>
      <c r="E19" s="91"/>
      <c r="F19" s="30"/>
      <c r="G19" s="31">
        <f t="shared" si="4"/>
        <v>0</v>
      </c>
      <c r="H19" s="21"/>
      <c r="I19" s="91"/>
      <c r="J19" s="30"/>
      <c r="K19" s="31">
        <f t="shared" si="5"/>
        <v>0</v>
      </c>
      <c r="L19" s="21"/>
      <c r="M19" s="91"/>
      <c r="N19" s="30"/>
      <c r="O19" s="31">
        <f t="shared" si="6"/>
        <v>0</v>
      </c>
      <c r="P19" s="21"/>
      <c r="Q19" s="243">
        <f t="shared" si="3"/>
        <v>0</v>
      </c>
      <c r="R19" s="244"/>
      <c r="S19" s="21"/>
      <c r="T19" s="239"/>
      <c r="U19" s="240"/>
      <c r="V19" s="21"/>
      <c r="W19" s="286"/>
      <c r="X19" s="287"/>
      <c r="Y19" s="21"/>
    </row>
    <row r="20" spans="1:25">
      <c r="A20" s="21"/>
      <c r="B20" s="27" t="s">
        <v>4</v>
      </c>
      <c r="C20" s="28">
        <v>42657</v>
      </c>
      <c r="D20" s="21"/>
      <c r="E20" s="101">
        <v>0.75</v>
      </c>
      <c r="F20" s="15">
        <v>0.83333333333333337</v>
      </c>
      <c r="G20" s="7">
        <f t="shared" si="4"/>
        <v>8.333333333333337E-2</v>
      </c>
      <c r="H20" s="21"/>
      <c r="I20" s="91"/>
      <c r="J20" s="30"/>
      <c r="K20" s="31">
        <f t="shared" si="5"/>
        <v>0</v>
      </c>
      <c r="L20" s="21"/>
      <c r="M20" s="91"/>
      <c r="N20" s="30"/>
      <c r="O20" s="31">
        <f t="shared" si="6"/>
        <v>0</v>
      </c>
      <c r="P20" s="21"/>
      <c r="Q20" s="243">
        <f t="shared" si="3"/>
        <v>8.333333333333337E-2</v>
      </c>
      <c r="R20" s="244"/>
      <c r="S20" s="21"/>
      <c r="T20" s="239"/>
      <c r="U20" s="240"/>
      <c r="V20" s="21"/>
      <c r="W20" s="286"/>
      <c r="X20" s="287"/>
      <c r="Y20" s="21"/>
    </row>
    <row r="21" spans="1:25">
      <c r="A21" s="21"/>
      <c r="B21" s="27" t="s">
        <v>8</v>
      </c>
      <c r="C21" s="28">
        <v>42658</v>
      </c>
      <c r="D21" s="21"/>
      <c r="E21" s="91"/>
      <c r="F21" s="33"/>
      <c r="G21" s="31">
        <f t="shared" si="4"/>
        <v>0</v>
      </c>
      <c r="H21" s="21"/>
      <c r="I21" s="93"/>
      <c r="J21" s="33"/>
      <c r="K21" s="31">
        <f t="shared" si="5"/>
        <v>0</v>
      </c>
      <c r="L21" s="21"/>
      <c r="M21" s="93"/>
      <c r="N21" s="33"/>
      <c r="O21" s="31">
        <f t="shared" si="6"/>
        <v>0</v>
      </c>
      <c r="P21" s="21"/>
      <c r="Q21" s="243">
        <f t="shared" si="3"/>
        <v>0</v>
      </c>
      <c r="R21" s="244"/>
      <c r="S21" s="21"/>
      <c r="T21" s="239"/>
      <c r="U21" s="240"/>
      <c r="V21" s="21"/>
      <c r="W21" s="286"/>
      <c r="X21" s="287"/>
      <c r="Y21" s="21"/>
    </row>
    <row r="22" spans="1:25" ht="15.75" thickBot="1">
      <c r="A22" s="21"/>
      <c r="B22" s="36" t="s">
        <v>9</v>
      </c>
      <c r="C22" s="37">
        <v>42659</v>
      </c>
      <c r="D22" s="21"/>
      <c r="E22" s="92"/>
      <c r="F22" s="40"/>
      <c r="G22" s="38">
        <f t="shared" si="4"/>
        <v>0</v>
      </c>
      <c r="H22" s="21"/>
      <c r="I22" s="94"/>
      <c r="J22" s="40"/>
      <c r="K22" s="38">
        <f t="shared" si="5"/>
        <v>0</v>
      </c>
      <c r="L22" s="21"/>
      <c r="M22" s="94"/>
      <c r="N22" s="40"/>
      <c r="O22" s="38">
        <f t="shared" si="6"/>
        <v>0</v>
      </c>
      <c r="P22" s="21"/>
      <c r="Q22" s="245">
        <f t="shared" si="3"/>
        <v>0</v>
      </c>
      <c r="R22" s="246"/>
      <c r="S22" s="21"/>
      <c r="T22" s="241"/>
      <c r="U22" s="242"/>
      <c r="V22" s="21"/>
      <c r="W22" s="286"/>
      <c r="X22" s="287"/>
      <c r="Y22" s="21"/>
    </row>
    <row r="23" spans="1:25" ht="15.75" thickTop="1">
      <c r="A23" s="21"/>
      <c r="B23" s="107" t="s">
        <v>5</v>
      </c>
      <c r="C23" s="108">
        <v>42660</v>
      </c>
      <c r="D23" s="21"/>
      <c r="E23" s="111"/>
      <c r="F23" s="118"/>
      <c r="G23" s="68">
        <f t="shared" si="4"/>
        <v>0</v>
      </c>
      <c r="H23" s="21"/>
      <c r="I23" s="111"/>
      <c r="J23" s="112"/>
      <c r="K23" s="68">
        <f t="shared" si="5"/>
        <v>0</v>
      </c>
      <c r="L23" s="21"/>
      <c r="M23" s="69"/>
      <c r="N23" s="70"/>
      <c r="O23" s="68">
        <f t="shared" si="6"/>
        <v>0</v>
      </c>
      <c r="P23" s="21"/>
      <c r="Q23" s="278">
        <f t="shared" si="3"/>
        <v>0</v>
      </c>
      <c r="R23" s="279"/>
      <c r="S23" s="21"/>
      <c r="T23" s="237">
        <f>SUM(Q23+Q24+Q25+Q26+Q27+Q28+Q29)</f>
        <v>8.333333333333337E-2</v>
      </c>
      <c r="U23" s="238"/>
      <c r="V23" s="21"/>
      <c r="W23" s="286"/>
      <c r="X23" s="287"/>
      <c r="Y23" s="21"/>
    </row>
    <row r="24" spans="1:25">
      <c r="A24" s="21"/>
      <c r="B24" s="27" t="s">
        <v>6</v>
      </c>
      <c r="C24" s="28">
        <v>42661</v>
      </c>
      <c r="D24" s="21"/>
      <c r="E24" s="91"/>
      <c r="F24" s="30"/>
      <c r="G24" s="31">
        <f t="shared" si="4"/>
        <v>0</v>
      </c>
      <c r="H24" s="21"/>
      <c r="I24" s="93"/>
      <c r="J24" s="33"/>
      <c r="K24" s="31">
        <f t="shared" si="5"/>
        <v>0</v>
      </c>
      <c r="L24" s="21"/>
      <c r="M24" s="93"/>
      <c r="N24" s="33"/>
      <c r="O24" s="31">
        <f t="shared" si="6"/>
        <v>0</v>
      </c>
      <c r="P24" s="21"/>
      <c r="Q24" s="243">
        <f t="shared" si="3"/>
        <v>0</v>
      </c>
      <c r="R24" s="244"/>
      <c r="S24" s="21"/>
      <c r="T24" s="239"/>
      <c r="U24" s="240"/>
      <c r="V24" s="21"/>
      <c r="W24" s="286"/>
      <c r="X24" s="287"/>
      <c r="Y24" s="21"/>
    </row>
    <row r="25" spans="1:25">
      <c r="A25" s="21"/>
      <c r="B25" s="27" t="s">
        <v>7</v>
      </c>
      <c r="C25" s="28">
        <v>42662</v>
      </c>
      <c r="D25" s="21"/>
      <c r="E25" s="91"/>
      <c r="F25" s="30"/>
      <c r="G25" s="31">
        <f t="shared" si="4"/>
        <v>0</v>
      </c>
      <c r="H25" s="21"/>
      <c r="I25" s="93"/>
      <c r="J25" s="33"/>
      <c r="K25" s="31">
        <f t="shared" si="5"/>
        <v>0</v>
      </c>
      <c r="L25" s="21"/>
      <c r="M25" s="93"/>
      <c r="N25" s="33"/>
      <c r="O25" s="31">
        <f t="shared" si="6"/>
        <v>0</v>
      </c>
      <c r="P25" s="21"/>
      <c r="Q25" s="243">
        <f t="shared" si="3"/>
        <v>0</v>
      </c>
      <c r="R25" s="244"/>
      <c r="S25" s="21"/>
      <c r="T25" s="239"/>
      <c r="U25" s="240"/>
      <c r="V25" s="21"/>
      <c r="W25" s="286"/>
      <c r="X25" s="287"/>
      <c r="Y25" s="21"/>
    </row>
    <row r="26" spans="1:25">
      <c r="A26" s="21"/>
      <c r="B26" s="27" t="s">
        <v>3</v>
      </c>
      <c r="C26" s="28">
        <v>42663</v>
      </c>
      <c r="D26" s="21"/>
      <c r="E26" s="91"/>
      <c r="F26" s="33"/>
      <c r="G26" s="31">
        <f t="shared" si="4"/>
        <v>0</v>
      </c>
      <c r="H26" s="21"/>
      <c r="I26" s="93"/>
      <c r="J26" s="33"/>
      <c r="K26" s="31">
        <f t="shared" si="5"/>
        <v>0</v>
      </c>
      <c r="L26" s="21"/>
      <c r="M26" s="93"/>
      <c r="N26" s="33"/>
      <c r="O26" s="31">
        <f t="shared" si="6"/>
        <v>0</v>
      </c>
      <c r="P26" s="21"/>
      <c r="Q26" s="243">
        <f t="shared" si="3"/>
        <v>0</v>
      </c>
      <c r="R26" s="244"/>
      <c r="S26" s="21"/>
      <c r="T26" s="239"/>
      <c r="U26" s="240"/>
      <c r="V26" s="21"/>
      <c r="W26" s="286"/>
      <c r="X26" s="287"/>
      <c r="Y26" s="21"/>
    </row>
    <row r="27" spans="1:25">
      <c r="A27" s="21"/>
      <c r="B27" s="27" t="s">
        <v>4</v>
      </c>
      <c r="C27" s="28">
        <v>42664</v>
      </c>
      <c r="D27" s="21"/>
      <c r="E27" s="101">
        <v>0.75</v>
      </c>
      <c r="F27" s="15">
        <v>0.83333333333333337</v>
      </c>
      <c r="G27" s="7">
        <f t="shared" si="4"/>
        <v>8.333333333333337E-2</v>
      </c>
      <c r="H27" s="21"/>
      <c r="I27" s="93"/>
      <c r="J27" s="33"/>
      <c r="K27" s="31">
        <f t="shared" si="5"/>
        <v>0</v>
      </c>
      <c r="L27" s="21"/>
      <c r="M27" s="93"/>
      <c r="N27" s="33"/>
      <c r="O27" s="31">
        <f t="shared" si="6"/>
        <v>0</v>
      </c>
      <c r="P27" s="21"/>
      <c r="Q27" s="243">
        <f t="shared" si="3"/>
        <v>8.333333333333337E-2</v>
      </c>
      <c r="R27" s="244"/>
      <c r="S27" s="21"/>
      <c r="T27" s="239"/>
      <c r="U27" s="240"/>
      <c r="V27" s="21"/>
      <c r="W27" s="286"/>
      <c r="X27" s="287"/>
      <c r="Y27" s="21"/>
    </row>
    <row r="28" spans="1:25">
      <c r="A28" s="21"/>
      <c r="B28" s="27" t="s">
        <v>8</v>
      </c>
      <c r="C28" s="28">
        <v>42665</v>
      </c>
      <c r="D28" s="21"/>
      <c r="E28" s="91"/>
      <c r="F28" s="30"/>
      <c r="G28" s="31">
        <f t="shared" si="4"/>
        <v>0</v>
      </c>
      <c r="H28" s="21"/>
      <c r="I28" s="93"/>
      <c r="J28" s="33"/>
      <c r="K28" s="31">
        <f t="shared" si="5"/>
        <v>0</v>
      </c>
      <c r="L28" s="21"/>
      <c r="M28" s="93"/>
      <c r="N28" s="33"/>
      <c r="O28" s="31">
        <f t="shared" si="6"/>
        <v>0</v>
      </c>
      <c r="P28" s="21"/>
      <c r="Q28" s="243">
        <f t="shared" si="3"/>
        <v>0</v>
      </c>
      <c r="R28" s="244"/>
      <c r="S28" s="21"/>
      <c r="T28" s="239"/>
      <c r="U28" s="240"/>
      <c r="V28" s="21"/>
      <c r="W28" s="286"/>
      <c r="X28" s="287"/>
      <c r="Y28" s="21"/>
    </row>
    <row r="29" spans="1:25" ht="15.75" thickBot="1">
      <c r="A29" s="21"/>
      <c r="B29" s="109" t="s">
        <v>9</v>
      </c>
      <c r="C29" s="110">
        <v>42666</v>
      </c>
      <c r="D29" s="21"/>
      <c r="E29" s="113"/>
      <c r="F29" s="114"/>
      <c r="G29" s="115">
        <f t="shared" si="4"/>
        <v>0</v>
      </c>
      <c r="H29" s="21"/>
      <c r="I29" s="116"/>
      <c r="J29" s="117"/>
      <c r="K29" s="115">
        <f t="shared" si="5"/>
        <v>0</v>
      </c>
      <c r="L29" s="21"/>
      <c r="M29" s="116"/>
      <c r="N29" s="117"/>
      <c r="O29" s="115">
        <f t="shared" si="6"/>
        <v>0</v>
      </c>
      <c r="P29" s="21"/>
      <c r="Q29" s="280">
        <f t="shared" si="3"/>
        <v>0</v>
      </c>
      <c r="R29" s="281"/>
      <c r="S29" s="21"/>
      <c r="T29" s="241"/>
      <c r="U29" s="242"/>
      <c r="V29" s="21"/>
      <c r="W29" s="286"/>
      <c r="X29" s="287"/>
      <c r="Y29" s="21"/>
    </row>
    <row r="30" spans="1:25" ht="15.75" thickTop="1">
      <c r="A30" s="21"/>
      <c r="B30" s="22" t="s">
        <v>5</v>
      </c>
      <c r="C30" s="23">
        <v>42667</v>
      </c>
      <c r="D30" s="21"/>
      <c r="E30" s="95"/>
      <c r="F30" s="25"/>
      <c r="G30" s="26">
        <f t="shared" si="4"/>
        <v>0</v>
      </c>
      <c r="H30" s="21"/>
      <c r="I30" s="71"/>
      <c r="J30" s="72"/>
      <c r="K30" s="26">
        <f t="shared" si="5"/>
        <v>0</v>
      </c>
      <c r="L30" s="21"/>
      <c r="M30" s="71"/>
      <c r="N30" s="72"/>
      <c r="O30" s="26">
        <f t="shared" si="6"/>
        <v>0</v>
      </c>
      <c r="P30" s="21"/>
      <c r="Q30" s="253">
        <f t="shared" si="3"/>
        <v>0</v>
      </c>
      <c r="R30" s="248"/>
      <c r="S30" s="21"/>
      <c r="T30" s="237">
        <f>Q30+Q31+Q32+Q33+Q34+Q35+Q36</f>
        <v>8.333333333333337E-2</v>
      </c>
      <c r="U30" s="238"/>
      <c r="V30" s="21"/>
      <c r="W30" s="286"/>
      <c r="X30" s="287"/>
      <c r="Y30" s="21"/>
    </row>
    <row r="31" spans="1:25">
      <c r="A31" s="21"/>
      <c r="B31" s="27" t="s">
        <v>6</v>
      </c>
      <c r="C31" s="28">
        <v>42668</v>
      </c>
      <c r="D31" s="21"/>
      <c r="E31" s="91"/>
      <c r="F31" s="30"/>
      <c r="G31" s="31">
        <f t="shared" si="4"/>
        <v>0</v>
      </c>
      <c r="H31" s="21"/>
      <c r="I31" s="91"/>
      <c r="J31" s="30"/>
      <c r="K31" s="31">
        <f t="shared" si="5"/>
        <v>0</v>
      </c>
      <c r="L31" s="21"/>
      <c r="M31" s="93"/>
      <c r="N31" s="33"/>
      <c r="O31" s="31">
        <f t="shared" si="6"/>
        <v>0</v>
      </c>
      <c r="P31" s="21"/>
      <c r="Q31" s="243">
        <f t="shared" si="3"/>
        <v>0</v>
      </c>
      <c r="R31" s="244"/>
      <c r="S31" s="21"/>
      <c r="T31" s="239"/>
      <c r="U31" s="240"/>
      <c r="V31" s="21"/>
      <c r="W31" s="286"/>
      <c r="X31" s="287"/>
      <c r="Y31" s="21"/>
    </row>
    <row r="32" spans="1:25">
      <c r="A32" s="21"/>
      <c r="B32" s="27" t="s">
        <v>7</v>
      </c>
      <c r="C32" s="28">
        <v>42669</v>
      </c>
      <c r="D32" s="21"/>
      <c r="E32" s="91"/>
      <c r="F32" s="30"/>
      <c r="G32" s="31">
        <f t="shared" si="4"/>
        <v>0</v>
      </c>
      <c r="H32" s="21"/>
      <c r="I32" s="93"/>
      <c r="J32" s="33"/>
      <c r="K32" s="31">
        <f t="shared" si="5"/>
        <v>0</v>
      </c>
      <c r="L32" s="21"/>
      <c r="M32" s="93"/>
      <c r="N32" s="33"/>
      <c r="O32" s="31">
        <f t="shared" si="6"/>
        <v>0</v>
      </c>
      <c r="P32" s="21"/>
      <c r="Q32" s="243">
        <f t="shared" si="3"/>
        <v>0</v>
      </c>
      <c r="R32" s="244"/>
      <c r="S32" s="21"/>
      <c r="T32" s="239"/>
      <c r="U32" s="240"/>
      <c r="V32" s="21"/>
      <c r="W32" s="286"/>
      <c r="X32" s="287"/>
      <c r="Y32" s="21"/>
    </row>
    <row r="33" spans="1:25">
      <c r="A33" s="21"/>
      <c r="B33" s="27" t="s">
        <v>3</v>
      </c>
      <c r="C33" s="28">
        <v>42670</v>
      </c>
      <c r="D33" s="21"/>
      <c r="E33" s="91"/>
      <c r="F33" s="33"/>
      <c r="G33" s="31">
        <f t="shared" si="4"/>
        <v>0</v>
      </c>
      <c r="H33" s="21"/>
      <c r="I33" s="93"/>
      <c r="J33" s="33"/>
      <c r="K33" s="31">
        <f t="shared" si="5"/>
        <v>0</v>
      </c>
      <c r="L33" s="21"/>
      <c r="M33" s="93"/>
      <c r="N33" s="33"/>
      <c r="O33" s="31">
        <f t="shared" si="6"/>
        <v>0</v>
      </c>
      <c r="P33" s="21"/>
      <c r="Q33" s="243">
        <f t="shared" si="3"/>
        <v>0</v>
      </c>
      <c r="R33" s="244"/>
      <c r="S33" s="21"/>
      <c r="T33" s="239"/>
      <c r="U33" s="240"/>
      <c r="V33" s="21"/>
      <c r="W33" s="286"/>
      <c r="X33" s="287"/>
      <c r="Y33" s="21"/>
    </row>
    <row r="34" spans="1:25">
      <c r="A34" s="21"/>
      <c r="B34" s="27" t="s">
        <v>4</v>
      </c>
      <c r="C34" s="28">
        <v>42671</v>
      </c>
      <c r="D34" s="21"/>
      <c r="E34" s="101">
        <v>0.75</v>
      </c>
      <c r="F34" s="15">
        <v>0.83333333333333337</v>
      </c>
      <c r="G34" s="7">
        <f t="shared" si="4"/>
        <v>8.333333333333337E-2</v>
      </c>
      <c r="H34" s="21"/>
      <c r="I34" s="93"/>
      <c r="J34" s="33"/>
      <c r="K34" s="31">
        <f t="shared" si="5"/>
        <v>0</v>
      </c>
      <c r="L34" s="21"/>
      <c r="M34" s="93"/>
      <c r="N34" s="33"/>
      <c r="O34" s="31">
        <f t="shared" si="6"/>
        <v>0</v>
      </c>
      <c r="P34" s="21"/>
      <c r="Q34" s="243">
        <f t="shared" si="3"/>
        <v>8.333333333333337E-2</v>
      </c>
      <c r="R34" s="244"/>
      <c r="S34" s="21"/>
      <c r="T34" s="239"/>
      <c r="U34" s="240"/>
      <c r="V34" s="21"/>
      <c r="W34" s="286"/>
      <c r="X34" s="287"/>
      <c r="Y34" s="21"/>
    </row>
    <row r="35" spans="1:25">
      <c r="A35" s="21"/>
      <c r="B35" s="27" t="s">
        <v>8</v>
      </c>
      <c r="C35" s="28">
        <v>42672</v>
      </c>
      <c r="D35" s="21"/>
      <c r="E35" s="91"/>
      <c r="F35" s="30"/>
      <c r="G35" s="31">
        <f t="shared" si="4"/>
        <v>0</v>
      </c>
      <c r="H35" s="21"/>
      <c r="I35" s="91"/>
      <c r="J35" s="35"/>
      <c r="K35" s="31">
        <f t="shared" si="5"/>
        <v>0</v>
      </c>
      <c r="L35" s="21"/>
      <c r="M35" s="93"/>
      <c r="N35" s="33"/>
      <c r="O35" s="31">
        <f t="shared" si="6"/>
        <v>0</v>
      </c>
      <c r="P35" s="21"/>
      <c r="Q35" s="243">
        <f t="shared" si="3"/>
        <v>0</v>
      </c>
      <c r="R35" s="244"/>
      <c r="S35" s="21"/>
      <c r="T35" s="239"/>
      <c r="U35" s="240"/>
      <c r="V35" s="21"/>
      <c r="W35" s="286"/>
      <c r="X35" s="287"/>
      <c r="Y35" s="21"/>
    </row>
    <row r="36" spans="1:25" ht="15.75" thickBot="1">
      <c r="A36" s="21"/>
      <c r="B36" s="36" t="s">
        <v>9</v>
      </c>
      <c r="C36" s="37">
        <v>42673</v>
      </c>
      <c r="D36" s="21"/>
      <c r="E36" s="92"/>
      <c r="F36" s="52"/>
      <c r="G36" s="38">
        <f t="shared" si="4"/>
        <v>0</v>
      </c>
      <c r="H36" s="21"/>
      <c r="I36" s="92"/>
      <c r="J36" s="52"/>
      <c r="K36" s="38">
        <f t="shared" si="5"/>
        <v>0</v>
      </c>
      <c r="L36" s="21"/>
      <c r="M36" s="94"/>
      <c r="N36" s="40"/>
      <c r="O36" s="38">
        <f t="shared" si="6"/>
        <v>0</v>
      </c>
      <c r="P36" s="21"/>
      <c r="Q36" s="245">
        <f t="shared" si="3"/>
        <v>0</v>
      </c>
      <c r="R36" s="246"/>
      <c r="S36" s="21"/>
      <c r="T36" s="241"/>
      <c r="U36" s="242"/>
      <c r="V36" s="21"/>
      <c r="W36" s="286"/>
      <c r="X36" s="287"/>
      <c r="Y36" s="21"/>
    </row>
    <row r="37" spans="1:25" ht="16.5" thickTop="1" thickBot="1">
      <c r="A37" s="21"/>
      <c r="B37" s="119" t="s">
        <v>5</v>
      </c>
      <c r="C37" s="120">
        <v>42674</v>
      </c>
      <c r="D37" s="21"/>
      <c r="E37" s="105"/>
      <c r="F37" s="106"/>
      <c r="G37" s="104">
        <f t="shared" si="4"/>
        <v>0</v>
      </c>
      <c r="H37" s="21"/>
      <c r="I37" s="105"/>
      <c r="J37" s="106"/>
      <c r="K37" s="104">
        <f t="shared" si="5"/>
        <v>0</v>
      </c>
      <c r="L37" s="21"/>
      <c r="M37" s="102"/>
      <c r="N37" s="103"/>
      <c r="O37" s="104">
        <f t="shared" si="6"/>
        <v>0</v>
      </c>
      <c r="P37" s="21"/>
      <c r="Q37" s="282">
        <f t="shared" ref="Q37" si="7">G37+K37+O37</f>
        <v>0</v>
      </c>
      <c r="R37" s="283"/>
      <c r="S37" s="21"/>
      <c r="T37" s="290">
        <f>Q37</f>
        <v>0</v>
      </c>
      <c r="U37" s="291"/>
      <c r="V37" s="21"/>
      <c r="W37" s="288"/>
      <c r="X37" s="289"/>
      <c r="Y37" s="21"/>
    </row>
    <row r="38" spans="1:25" ht="15.75" thickTop="1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</row>
    <row r="39" spans="1:25">
      <c r="Q39" s="2"/>
      <c r="R39" s="1"/>
    </row>
    <row r="40" spans="1:25">
      <c r="E40" s="231" t="s">
        <v>34</v>
      </c>
      <c r="F40" s="231"/>
      <c r="G40" s="231"/>
      <c r="Q40" s="1"/>
      <c r="R40" s="1"/>
    </row>
    <row r="42" spans="1:25">
      <c r="E42" s="233" t="s">
        <v>33</v>
      </c>
      <c r="F42" s="233"/>
      <c r="G42" s="233"/>
    </row>
  </sheetData>
  <mergeCells count="47">
    <mergeCell ref="Q37:R37"/>
    <mergeCell ref="W7:X37"/>
    <mergeCell ref="T37:U37"/>
    <mergeCell ref="T7:U8"/>
    <mergeCell ref="T9:U15"/>
    <mergeCell ref="T16:U22"/>
    <mergeCell ref="T23:U29"/>
    <mergeCell ref="T30:U36"/>
    <mergeCell ref="Q32:R32"/>
    <mergeCell ref="Q33:R33"/>
    <mergeCell ref="Q34:R34"/>
    <mergeCell ref="Q35:R35"/>
    <mergeCell ref="Q36:R36"/>
    <mergeCell ref="Q25:R25"/>
    <mergeCell ref="Q26:R26"/>
    <mergeCell ref="Q27:R27"/>
    <mergeCell ref="Q28:R28"/>
    <mergeCell ref="Q29:R29"/>
    <mergeCell ref="Q30:R30"/>
    <mergeCell ref="Q31:R31"/>
    <mergeCell ref="Q19:R19"/>
    <mergeCell ref="Q20:R20"/>
    <mergeCell ref="Q21:R21"/>
    <mergeCell ref="Q22:R22"/>
    <mergeCell ref="Q23:R23"/>
    <mergeCell ref="Q24:R24"/>
    <mergeCell ref="Q13:R13"/>
    <mergeCell ref="Q14:R14"/>
    <mergeCell ref="Q15:R15"/>
    <mergeCell ref="Q16:R16"/>
    <mergeCell ref="Q17:R17"/>
    <mergeCell ref="E40:G40"/>
    <mergeCell ref="E42:G42"/>
    <mergeCell ref="W5:X5"/>
    <mergeCell ref="E5:G5"/>
    <mergeCell ref="I5:K5"/>
    <mergeCell ref="M5:O5"/>
    <mergeCell ref="Q5:R5"/>
    <mergeCell ref="T5:U5"/>
    <mergeCell ref="Q18:R18"/>
    <mergeCell ref="Q6:R6"/>
    <mergeCell ref="Q7:R7"/>
    <mergeCell ref="Q8:R8"/>
    <mergeCell ref="Q9:R9"/>
    <mergeCell ref="Q10:R10"/>
    <mergeCell ref="Q11:R11"/>
    <mergeCell ref="Q12:R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L63"/>
  <sheetViews>
    <sheetView zoomScaleNormal="100" workbookViewId="0">
      <selection activeCell="AE5" sqref="AE5:AE34"/>
    </sheetView>
  </sheetViews>
  <sheetFormatPr baseColWidth="10" defaultRowHeight="15"/>
  <cols>
    <col min="1" max="1" width="4.28515625" style="127" customWidth="1"/>
    <col min="2" max="2" width="9.85546875" style="127" bestFit="1" customWidth="1"/>
    <col min="3" max="3" width="10.7109375" style="127" bestFit="1" customWidth="1"/>
    <col min="4" max="4" width="4.28515625" style="127" customWidth="1"/>
    <col min="5" max="5" width="6.85546875" style="127" bestFit="1" customWidth="1"/>
    <col min="6" max="6" width="6.42578125" style="127" customWidth="1"/>
    <col min="7" max="7" width="10.5703125" style="127" hidden="1" customWidth="1"/>
    <col min="8" max="8" width="10.7109375" style="127" hidden="1" customWidth="1"/>
    <col min="9" max="9" width="11.28515625" style="127" bestFit="1" customWidth="1"/>
    <col min="10" max="10" width="4.28515625" style="127" customWidth="1"/>
    <col min="11" max="11" width="6.85546875" style="127" bestFit="1" customWidth="1"/>
    <col min="12" max="12" width="7.140625" style="127" bestFit="1" customWidth="1"/>
    <col min="13" max="13" width="10.5703125" style="127" hidden="1" customWidth="1"/>
    <col min="14" max="14" width="10.7109375" style="127" hidden="1" customWidth="1"/>
    <col min="15" max="15" width="11.28515625" style="127" bestFit="1" customWidth="1"/>
    <col min="16" max="16" width="4.28515625" style="127" customWidth="1"/>
    <col min="17" max="17" width="6.85546875" style="127" bestFit="1" customWidth="1"/>
    <col min="18" max="18" width="6.42578125" style="127" customWidth="1"/>
    <col min="19" max="19" width="10.5703125" style="127" hidden="1" customWidth="1"/>
    <col min="20" max="20" width="10.7109375" style="127" hidden="1" customWidth="1"/>
    <col min="21" max="21" width="11.28515625" style="127" bestFit="1" customWidth="1"/>
    <col min="22" max="22" width="4.28515625" style="127" customWidth="1"/>
    <col min="23" max="23" width="10.5703125" style="127" bestFit="1" customWidth="1"/>
    <col min="24" max="24" width="10.7109375" style="127" bestFit="1" customWidth="1"/>
    <col min="25" max="25" width="11.28515625" style="127" bestFit="1" customWidth="1"/>
    <col min="26" max="26" width="4.28515625" style="127" customWidth="1"/>
    <col min="27" max="27" width="10.5703125" style="127" bestFit="1" customWidth="1"/>
    <col min="28" max="28" width="10.7109375" style="127" bestFit="1" customWidth="1"/>
    <col min="29" max="29" width="11.28515625" style="127" bestFit="1" customWidth="1"/>
    <col min="30" max="30" width="4.28515625" style="127" customWidth="1"/>
    <col min="31" max="31" width="10.5703125" style="127" bestFit="1" customWidth="1"/>
    <col min="32" max="32" width="10.7109375" style="127" bestFit="1" customWidth="1"/>
    <col min="33" max="33" width="11.28515625" style="127" bestFit="1" customWidth="1"/>
    <col min="34" max="34" width="4.28515625" style="127" customWidth="1"/>
  </cols>
  <sheetData>
    <row r="1" spans="1:34" ht="3.75" customHeight="1" thickBot="1">
      <c r="A1" s="122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</row>
    <row r="2" spans="1:34" ht="16.5" thickTop="1" thickBot="1">
      <c r="A2" s="122"/>
      <c r="B2" s="122"/>
      <c r="C2" s="122"/>
      <c r="D2" s="122"/>
      <c r="E2" s="296" t="s">
        <v>10</v>
      </c>
      <c r="F2" s="296"/>
      <c r="G2" s="296"/>
      <c r="H2" s="296"/>
      <c r="I2" s="296"/>
      <c r="J2" s="122"/>
      <c r="K2" s="292" t="s">
        <v>11</v>
      </c>
      <c r="L2" s="292"/>
      <c r="M2" s="292"/>
      <c r="N2" s="292"/>
      <c r="O2" s="292"/>
      <c r="P2" s="122"/>
      <c r="Q2" s="292" t="s">
        <v>12</v>
      </c>
      <c r="R2" s="292"/>
      <c r="S2" s="292"/>
      <c r="T2" s="292"/>
      <c r="U2" s="292"/>
      <c r="V2" s="122"/>
      <c r="W2" s="292" t="s">
        <v>0</v>
      </c>
      <c r="X2" s="292"/>
      <c r="Y2" s="292"/>
      <c r="Z2" s="122"/>
      <c r="AA2" s="292" t="s">
        <v>1</v>
      </c>
      <c r="AB2" s="292"/>
      <c r="AC2" s="292"/>
      <c r="AD2" s="122"/>
      <c r="AE2" s="292" t="s">
        <v>2</v>
      </c>
      <c r="AF2" s="292"/>
      <c r="AG2" s="292"/>
      <c r="AH2" s="122"/>
    </row>
    <row r="3" spans="1:34" ht="16.5" thickTop="1" thickBot="1">
      <c r="A3" s="122"/>
      <c r="B3" s="122"/>
      <c r="C3" s="122"/>
      <c r="D3" s="122"/>
      <c r="E3" s="128" t="s">
        <v>35</v>
      </c>
      <c r="F3" s="128" t="s">
        <v>36</v>
      </c>
      <c r="G3" s="128" t="s">
        <v>37</v>
      </c>
      <c r="H3" s="128" t="s">
        <v>38</v>
      </c>
      <c r="I3" s="128" t="s">
        <v>39</v>
      </c>
      <c r="J3" s="122"/>
      <c r="K3" s="128" t="s">
        <v>35</v>
      </c>
      <c r="L3" s="128" t="s">
        <v>36</v>
      </c>
      <c r="M3" s="128" t="s">
        <v>37</v>
      </c>
      <c r="N3" s="128" t="s">
        <v>38</v>
      </c>
      <c r="O3" s="128" t="s">
        <v>39</v>
      </c>
      <c r="P3" s="122"/>
      <c r="Q3" s="128" t="s">
        <v>35</v>
      </c>
      <c r="R3" s="128" t="s">
        <v>36</v>
      </c>
      <c r="S3" s="128" t="s">
        <v>37</v>
      </c>
      <c r="T3" s="128" t="s">
        <v>38</v>
      </c>
      <c r="U3" s="128" t="s">
        <v>39</v>
      </c>
      <c r="V3" s="122"/>
      <c r="W3" s="128" t="s">
        <v>37</v>
      </c>
      <c r="X3" s="128" t="s">
        <v>38</v>
      </c>
      <c r="Y3" s="128" t="s">
        <v>39</v>
      </c>
      <c r="Z3" s="122"/>
      <c r="AA3" s="128" t="s">
        <v>37</v>
      </c>
      <c r="AB3" s="128" t="s">
        <v>38</v>
      </c>
      <c r="AC3" s="128" t="s">
        <v>39</v>
      </c>
      <c r="AD3" s="122"/>
      <c r="AE3" s="128" t="s">
        <v>37</v>
      </c>
      <c r="AF3" s="128" t="s">
        <v>38</v>
      </c>
      <c r="AG3" s="128" t="s">
        <v>39</v>
      </c>
      <c r="AH3" s="122"/>
    </row>
    <row r="4" spans="1:34" ht="3.75" customHeight="1" thickTop="1" thickBot="1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</row>
    <row r="5" spans="1:34" ht="16.5" thickTop="1" thickBot="1">
      <c r="A5" s="122"/>
      <c r="B5" s="22" t="s">
        <v>6</v>
      </c>
      <c r="C5" s="23">
        <v>42675</v>
      </c>
      <c r="D5" s="122"/>
      <c r="E5" s="126"/>
      <c r="F5" s="25"/>
      <c r="G5" s="25">
        <f>I5-H5</f>
        <v>0</v>
      </c>
      <c r="H5" s="25">
        <f t="shared" ref="H5:H34" si="0">IF(AND(E5&lt;Début_Nuit,E5&gt;=Fin_Nuit),IF(F5&gt;E5,IF(F5&lt;=Début_Nuit,0,MOD(F5-Début_Nuit,1)),IF(F5&gt;=Fin_Nuit,MOD(Fin_Nuit-Début_Nuit,1),MOD(F5-Début_Nuit,1))),IF(E5&gt;=Début_Nuit,IF(OR(F5&gt;E5,F5&lt;=Fin_Nuit),MOD(F5-E5,1),IF(F5&lt;=Début_Nuit,MOD(Fin_Nuit-E5,1),MOD(Fin_Nuit-E5,1)+MOD(F5-Début_Nuit,1))),IF(OR(F5&lt;E5,F5&gt;Début_Nuit),MOD(Fin_Nuit-E5,1)+MOD(F5-Début_Nuit,1),IF(F5&lt;Fin_Nuit,MOD(F5-E5,1),MOD(Fin_Nuit-E5,1)))))</f>
        <v>0</v>
      </c>
      <c r="I5" s="26">
        <f>MOD(F5-E5,1)</f>
        <v>0</v>
      </c>
      <c r="J5" s="122"/>
      <c r="K5" s="126"/>
      <c r="L5" s="25"/>
      <c r="M5" s="25">
        <f t="shared" ref="M5:M34" si="1">O5-N5</f>
        <v>0</v>
      </c>
      <c r="N5" s="25">
        <f t="shared" ref="N5:N34" si="2">IF(AND(K5&lt;Début_Nuit,K5&gt;=Fin_Nuit),IF(L5&gt;K5,IF(L5&lt;=Début_Nuit,0,MOD(L5-Début_Nuit,1)),IF(L5&gt;=Fin_Nuit,MOD(Fin_Nuit-Début_Nuit,1),MOD(L5-Début_Nuit,1))),IF(K5&gt;=Début_Nuit,IF(OR(L5&gt;K5,L5&lt;=Fin_Nuit),MOD(L5-K5,1),IF(L5&lt;=Début_Nuit,MOD(Fin_Nuit-K5,1),MOD(Fin_Nuit-K5,1)+MOD(L5-Début_Nuit,1))),IF(OR(L5&lt;K5,L5&gt;Début_Nuit),MOD(Fin_Nuit-K5,1)+MOD(L5-Début_Nuit,1),IF(L5&lt;Fin_Nuit,MOD(L5-K5,1),MOD(Fin_Nuit-K5,1)))))</f>
        <v>0</v>
      </c>
      <c r="O5" s="26">
        <f t="shared" ref="O5:O34" si="3">MOD(L5-K5,1)</f>
        <v>0</v>
      </c>
      <c r="P5" s="122"/>
      <c r="Q5" s="126"/>
      <c r="R5" s="25"/>
      <c r="S5" s="25">
        <f t="shared" ref="S5:S34" si="4">U5-T5</f>
        <v>0</v>
      </c>
      <c r="T5" s="25">
        <f t="shared" ref="T5:T34" si="5">IF(AND(Q5&lt;Début_Nuit,Q5&gt;=Fin_Nuit),IF(R5&gt;Q5,IF(R5&lt;=Début_Nuit,0,MOD(R5-Début_Nuit,1)),IF(R5&gt;=Fin_Nuit,MOD(Fin_Nuit-Début_Nuit,1),MOD(R5-Début_Nuit,1))),IF(Q5&gt;=Début_Nuit,IF(OR(R5&gt;Q5,R5&lt;=Fin_Nuit),MOD(R5-Q5,1),IF(R5&lt;=Début_Nuit,MOD(Fin_Nuit-Q5,1),MOD(Fin_Nuit-Q5,1)+MOD(R5-Début_Nuit,1))),IF(OR(R5&lt;Q5,R5&gt;Début_Nuit),MOD(Fin_Nuit-Q5,1)+MOD(R5-Début_Nuit,1),IF(R5&lt;Fin_Nuit,MOD(R5-Q5,1),MOD(Fin_Nuit-Q5,1)))))</f>
        <v>0</v>
      </c>
      <c r="U5" s="26">
        <f t="shared" ref="U5:U34" si="6">MOD(R5-Q5,1)</f>
        <v>0</v>
      </c>
      <c r="V5" s="122"/>
      <c r="W5" s="129">
        <f>MOD(G5+M5+S5,1)</f>
        <v>0</v>
      </c>
      <c r="X5" s="130">
        <f t="shared" ref="X5:Y20" si="7">MOD(H5+N5+T5,1)</f>
        <v>0</v>
      </c>
      <c r="Y5" s="131">
        <f t="shared" si="7"/>
        <v>0</v>
      </c>
      <c r="Z5" s="122"/>
      <c r="AA5" s="297">
        <f>SUM(W5:W10)</f>
        <v>8.333333333333337E-2</v>
      </c>
      <c r="AB5" s="297">
        <f>SUM(X5:X10)</f>
        <v>0</v>
      </c>
      <c r="AC5" s="297">
        <f>SUM(Y5:Y10)</f>
        <v>8.333333333333337E-2</v>
      </c>
      <c r="AD5" s="122"/>
      <c r="AE5" s="293">
        <f>SUM(AA5:AA34)</f>
        <v>2.375</v>
      </c>
      <c r="AF5" s="293">
        <f>SUM(AB5:AB34)</f>
        <v>2.7916666666666674</v>
      </c>
      <c r="AG5" s="293">
        <f>SUM(AC5:AC34)</f>
        <v>5.166666666666667</v>
      </c>
      <c r="AH5" s="122"/>
    </row>
    <row r="6" spans="1:34" ht="16.5" thickTop="1" thickBot="1">
      <c r="A6" s="122"/>
      <c r="B6" s="27" t="s">
        <v>7</v>
      </c>
      <c r="C6" s="28">
        <v>42676</v>
      </c>
      <c r="D6" s="122"/>
      <c r="E6" s="121"/>
      <c r="F6" s="30"/>
      <c r="G6" s="30">
        <f t="shared" ref="G6:G34" si="8">I6-H6</f>
        <v>0</v>
      </c>
      <c r="H6" s="30">
        <f t="shared" si="0"/>
        <v>0</v>
      </c>
      <c r="I6" s="31">
        <f t="shared" ref="I6:I34" si="9">MOD(F6-E6,1)</f>
        <v>0</v>
      </c>
      <c r="J6" s="122"/>
      <c r="K6" s="121"/>
      <c r="L6" s="30"/>
      <c r="M6" s="30">
        <f t="shared" si="1"/>
        <v>0</v>
      </c>
      <c r="N6" s="30">
        <f t="shared" si="2"/>
        <v>0</v>
      </c>
      <c r="O6" s="31">
        <f t="shared" si="3"/>
        <v>0</v>
      </c>
      <c r="P6" s="122"/>
      <c r="Q6" s="121"/>
      <c r="R6" s="30"/>
      <c r="S6" s="30">
        <f t="shared" si="4"/>
        <v>0</v>
      </c>
      <c r="T6" s="30">
        <f t="shared" si="5"/>
        <v>0</v>
      </c>
      <c r="U6" s="31">
        <f t="shared" si="6"/>
        <v>0</v>
      </c>
      <c r="V6" s="122"/>
      <c r="W6" s="132">
        <f t="shared" ref="W6:Y34" si="10">MOD(G6+M6+S6,1)</f>
        <v>0</v>
      </c>
      <c r="X6" s="133">
        <f t="shared" si="7"/>
        <v>0</v>
      </c>
      <c r="Y6" s="134">
        <f t="shared" si="7"/>
        <v>0</v>
      </c>
      <c r="Z6" s="122"/>
      <c r="AA6" s="297"/>
      <c r="AB6" s="297"/>
      <c r="AC6" s="297"/>
      <c r="AD6" s="122"/>
      <c r="AE6" s="294"/>
      <c r="AF6" s="294"/>
      <c r="AG6" s="294"/>
      <c r="AH6" s="122"/>
    </row>
    <row r="7" spans="1:34" ht="16.5" thickTop="1" thickBot="1">
      <c r="A7" s="122"/>
      <c r="B7" s="27" t="s">
        <v>3</v>
      </c>
      <c r="C7" s="28">
        <v>42677</v>
      </c>
      <c r="D7" s="122"/>
      <c r="E7" s="149">
        <v>0.75</v>
      </c>
      <c r="F7" s="150">
        <v>0.83333333333333337</v>
      </c>
      <c r="G7" s="150">
        <f t="shared" si="8"/>
        <v>8.333333333333337E-2</v>
      </c>
      <c r="H7" s="150">
        <f t="shared" si="0"/>
        <v>0</v>
      </c>
      <c r="I7" s="151">
        <f t="shared" si="9"/>
        <v>8.333333333333337E-2</v>
      </c>
      <c r="J7" s="122"/>
      <c r="K7" s="121"/>
      <c r="L7" s="30"/>
      <c r="M7" s="30">
        <f t="shared" si="1"/>
        <v>0</v>
      </c>
      <c r="N7" s="30">
        <f t="shared" si="2"/>
        <v>0</v>
      </c>
      <c r="O7" s="31">
        <f t="shared" si="3"/>
        <v>0</v>
      </c>
      <c r="P7" s="122"/>
      <c r="Q7" s="121"/>
      <c r="R7" s="30"/>
      <c r="S7" s="30">
        <f t="shared" si="4"/>
        <v>0</v>
      </c>
      <c r="T7" s="30">
        <f t="shared" si="5"/>
        <v>0</v>
      </c>
      <c r="U7" s="31">
        <f t="shared" si="6"/>
        <v>0</v>
      </c>
      <c r="V7" s="122"/>
      <c r="W7" s="132">
        <f t="shared" si="10"/>
        <v>8.333333333333337E-2</v>
      </c>
      <c r="X7" s="133">
        <f t="shared" si="7"/>
        <v>0</v>
      </c>
      <c r="Y7" s="134">
        <f t="shared" si="7"/>
        <v>8.333333333333337E-2</v>
      </c>
      <c r="Z7" s="122"/>
      <c r="AA7" s="297"/>
      <c r="AB7" s="297"/>
      <c r="AC7" s="297"/>
      <c r="AD7" s="122"/>
      <c r="AE7" s="294"/>
      <c r="AF7" s="294"/>
      <c r="AG7" s="294"/>
      <c r="AH7" s="122"/>
    </row>
    <row r="8" spans="1:34" ht="16.5" thickTop="1" thickBot="1">
      <c r="A8" s="122"/>
      <c r="B8" s="27" t="s">
        <v>4</v>
      </c>
      <c r="C8" s="28">
        <v>42678</v>
      </c>
      <c r="D8" s="122"/>
      <c r="E8" s="121"/>
      <c r="F8" s="30"/>
      <c r="G8" s="30">
        <f t="shared" si="8"/>
        <v>0</v>
      </c>
      <c r="H8" s="30">
        <f t="shared" si="0"/>
        <v>0</v>
      </c>
      <c r="I8" s="31">
        <f t="shared" si="9"/>
        <v>0</v>
      </c>
      <c r="J8" s="122"/>
      <c r="K8" s="121"/>
      <c r="L8" s="30"/>
      <c r="M8" s="30">
        <f t="shared" si="1"/>
        <v>0</v>
      </c>
      <c r="N8" s="30">
        <f t="shared" si="2"/>
        <v>0</v>
      </c>
      <c r="O8" s="31">
        <f t="shared" si="3"/>
        <v>0</v>
      </c>
      <c r="P8" s="122"/>
      <c r="Q8" s="121"/>
      <c r="R8" s="30"/>
      <c r="S8" s="30">
        <f t="shared" si="4"/>
        <v>0</v>
      </c>
      <c r="T8" s="30">
        <f t="shared" si="5"/>
        <v>0</v>
      </c>
      <c r="U8" s="31">
        <f t="shared" si="6"/>
        <v>0</v>
      </c>
      <c r="V8" s="122"/>
      <c r="W8" s="132">
        <f t="shared" si="10"/>
        <v>0</v>
      </c>
      <c r="X8" s="133">
        <f t="shared" si="7"/>
        <v>0</v>
      </c>
      <c r="Y8" s="134">
        <f t="shared" si="7"/>
        <v>0</v>
      </c>
      <c r="Z8" s="122"/>
      <c r="AA8" s="297"/>
      <c r="AB8" s="297"/>
      <c r="AC8" s="297"/>
      <c r="AD8" s="122"/>
      <c r="AE8" s="294"/>
      <c r="AF8" s="294"/>
      <c r="AG8" s="294"/>
      <c r="AH8" s="122"/>
    </row>
    <row r="9" spans="1:34" ht="16.5" thickTop="1" thickBot="1">
      <c r="A9" s="122"/>
      <c r="B9" s="27" t="s">
        <v>8</v>
      </c>
      <c r="C9" s="28">
        <v>42679</v>
      </c>
      <c r="D9" s="122"/>
      <c r="E9" s="121"/>
      <c r="F9" s="30"/>
      <c r="G9" s="30">
        <f t="shared" si="8"/>
        <v>0</v>
      </c>
      <c r="H9" s="30">
        <f t="shared" si="0"/>
        <v>0</v>
      </c>
      <c r="I9" s="31">
        <f t="shared" si="9"/>
        <v>0</v>
      </c>
      <c r="J9" s="122"/>
      <c r="K9" s="121"/>
      <c r="L9" s="30"/>
      <c r="M9" s="30">
        <f t="shared" si="1"/>
        <v>0</v>
      </c>
      <c r="N9" s="30">
        <f t="shared" si="2"/>
        <v>0</v>
      </c>
      <c r="O9" s="31">
        <f t="shared" si="3"/>
        <v>0</v>
      </c>
      <c r="P9" s="122"/>
      <c r="Q9" s="121"/>
      <c r="R9" s="30"/>
      <c r="S9" s="30">
        <f t="shared" si="4"/>
        <v>0</v>
      </c>
      <c r="T9" s="30">
        <f t="shared" si="5"/>
        <v>0</v>
      </c>
      <c r="U9" s="31">
        <f t="shared" si="6"/>
        <v>0</v>
      </c>
      <c r="V9" s="122"/>
      <c r="W9" s="132">
        <f t="shared" si="10"/>
        <v>0</v>
      </c>
      <c r="X9" s="133">
        <f t="shared" si="7"/>
        <v>0</v>
      </c>
      <c r="Y9" s="134">
        <f t="shared" si="7"/>
        <v>0</v>
      </c>
      <c r="Z9" s="122"/>
      <c r="AA9" s="297"/>
      <c r="AB9" s="297"/>
      <c r="AC9" s="297"/>
      <c r="AD9" s="122"/>
      <c r="AE9" s="294"/>
      <c r="AF9" s="294"/>
      <c r="AG9" s="294"/>
      <c r="AH9" s="122"/>
    </row>
    <row r="10" spans="1:34" ht="16.5" thickTop="1" thickBot="1">
      <c r="A10" s="122"/>
      <c r="B10" s="36" t="s">
        <v>9</v>
      </c>
      <c r="C10" s="37">
        <v>42680</v>
      </c>
      <c r="D10" s="122"/>
      <c r="E10" s="123"/>
      <c r="F10" s="52"/>
      <c r="G10" s="52">
        <f t="shared" si="8"/>
        <v>0</v>
      </c>
      <c r="H10" s="52">
        <f t="shared" si="0"/>
        <v>0</v>
      </c>
      <c r="I10" s="38">
        <f t="shared" si="9"/>
        <v>0</v>
      </c>
      <c r="J10" s="122"/>
      <c r="K10" s="123"/>
      <c r="L10" s="52"/>
      <c r="M10" s="52">
        <f t="shared" si="1"/>
        <v>0</v>
      </c>
      <c r="N10" s="52">
        <f t="shared" si="2"/>
        <v>0</v>
      </c>
      <c r="O10" s="38">
        <f t="shared" si="3"/>
        <v>0</v>
      </c>
      <c r="P10" s="122"/>
      <c r="Q10" s="123"/>
      <c r="R10" s="52"/>
      <c r="S10" s="52">
        <f t="shared" si="4"/>
        <v>0</v>
      </c>
      <c r="T10" s="52">
        <f t="shared" si="5"/>
        <v>0</v>
      </c>
      <c r="U10" s="38">
        <f t="shared" si="6"/>
        <v>0</v>
      </c>
      <c r="V10" s="122"/>
      <c r="W10" s="135">
        <f t="shared" si="10"/>
        <v>0</v>
      </c>
      <c r="X10" s="136">
        <f t="shared" si="7"/>
        <v>0</v>
      </c>
      <c r="Y10" s="137">
        <f t="shared" si="7"/>
        <v>0</v>
      </c>
      <c r="Z10" s="122"/>
      <c r="AA10" s="297"/>
      <c r="AB10" s="297"/>
      <c r="AC10" s="297"/>
      <c r="AD10" s="122"/>
      <c r="AE10" s="294"/>
      <c r="AF10" s="294"/>
      <c r="AG10" s="294"/>
      <c r="AH10" s="122"/>
    </row>
    <row r="11" spans="1:34" ht="16.5" thickTop="1" thickBot="1">
      <c r="A11" s="122"/>
      <c r="B11" s="22" t="s">
        <v>5</v>
      </c>
      <c r="C11" s="23">
        <v>42681</v>
      </c>
      <c r="D11" s="122"/>
      <c r="E11" s="152">
        <v>0.89583333333333337</v>
      </c>
      <c r="F11" s="153">
        <v>1</v>
      </c>
      <c r="G11" s="153">
        <f t="shared" si="8"/>
        <v>2.0833333333333259E-2</v>
      </c>
      <c r="H11" s="153">
        <f t="shared" si="0"/>
        <v>8.333333333333337E-2</v>
      </c>
      <c r="I11" s="154">
        <f t="shared" si="9"/>
        <v>0.10416666666666663</v>
      </c>
      <c r="J11" s="122"/>
      <c r="K11" s="126"/>
      <c r="L11" s="25"/>
      <c r="M11" s="25">
        <f t="shared" si="1"/>
        <v>0</v>
      </c>
      <c r="N11" s="25">
        <f t="shared" si="2"/>
        <v>0</v>
      </c>
      <c r="O11" s="26">
        <f t="shared" si="3"/>
        <v>0</v>
      </c>
      <c r="P11" s="122"/>
      <c r="Q11" s="126"/>
      <c r="R11" s="25"/>
      <c r="S11" s="25">
        <f t="shared" si="4"/>
        <v>0</v>
      </c>
      <c r="T11" s="25">
        <f t="shared" si="5"/>
        <v>0</v>
      </c>
      <c r="U11" s="26">
        <f t="shared" si="6"/>
        <v>0</v>
      </c>
      <c r="V11" s="122"/>
      <c r="W11" s="129">
        <f t="shared" si="10"/>
        <v>2.0833333333333259E-2</v>
      </c>
      <c r="X11" s="130">
        <f t="shared" si="7"/>
        <v>8.333333333333337E-2</v>
      </c>
      <c r="Y11" s="131">
        <f t="shared" si="7"/>
        <v>0.10416666666666663</v>
      </c>
      <c r="Z11" s="122"/>
      <c r="AA11" s="297">
        <f>SUM(W11:W17)</f>
        <v>0.60416666666666674</v>
      </c>
      <c r="AB11" s="297">
        <f>SUM(X11:X17)</f>
        <v>0.22916666666666674</v>
      </c>
      <c r="AC11" s="297">
        <f>SUM(Y11:Y17)</f>
        <v>0.83333333333333337</v>
      </c>
      <c r="AD11" s="122"/>
      <c r="AE11" s="294"/>
      <c r="AF11" s="294"/>
      <c r="AG11" s="294"/>
      <c r="AH11" s="122"/>
    </row>
    <row r="12" spans="1:34" ht="16.5" thickTop="1" thickBot="1">
      <c r="A12" s="122"/>
      <c r="B12" s="27" t="s">
        <v>6</v>
      </c>
      <c r="C12" s="28">
        <v>42682</v>
      </c>
      <c r="D12" s="122"/>
      <c r="E12" s="12">
        <v>1</v>
      </c>
      <c r="F12" s="4">
        <v>0.14583333333333334</v>
      </c>
      <c r="G12" s="4">
        <f t="shared" si="8"/>
        <v>0</v>
      </c>
      <c r="H12" s="4">
        <f t="shared" si="0"/>
        <v>0.14583333333333337</v>
      </c>
      <c r="I12" s="5">
        <f t="shared" si="9"/>
        <v>0.14583333333333337</v>
      </c>
      <c r="J12" s="122"/>
      <c r="K12" s="121"/>
      <c r="L12" s="30"/>
      <c r="M12" s="30">
        <f t="shared" si="1"/>
        <v>0</v>
      </c>
      <c r="N12" s="30">
        <f t="shared" si="2"/>
        <v>0</v>
      </c>
      <c r="O12" s="31">
        <f t="shared" si="3"/>
        <v>0</v>
      </c>
      <c r="P12" s="122"/>
      <c r="Q12" s="121"/>
      <c r="R12" s="30"/>
      <c r="S12" s="30">
        <f t="shared" si="4"/>
        <v>0</v>
      </c>
      <c r="T12" s="30">
        <f t="shared" si="5"/>
        <v>0</v>
      </c>
      <c r="U12" s="31">
        <f t="shared" si="6"/>
        <v>0</v>
      </c>
      <c r="V12" s="122"/>
      <c r="W12" s="132">
        <f t="shared" si="10"/>
        <v>0</v>
      </c>
      <c r="X12" s="133">
        <f t="shared" si="7"/>
        <v>0.14583333333333337</v>
      </c>
      <c r="Y12" s="134">
        <f t="shared" si="7"/>
        <v>0.14583333333333337</v>
      </c>
      <c r="Z12" s="122"/>
      <c r="AA12" s="297"/>
      <c r="AB12" s="297"/>
      <c r="AC12" s="297"/>
      <c r="AD12" s="122"/>
      <c r="AE12" s="294"/>
      <c r="AF12" s="294"/>
      <c r="AG12" s="294"/>
      <c r="AH12" s="122"/>
    </row>
    <row r="13" spans="1:34" ht="16.5" thickTop="1" thickBot="1">
      <c r="A13" s="122"/>
      <c r="B13" s="27" t="s">
        <v>7</v>
      </c>
      <c r="C13" s="28">
        <v>42683</v>
      </c>
      <c r="D13" s="122"/>
      <c r="E13" s="121"/>
      <c r="F13" s="30"/>
      <c r="G13" s="30">
        <f t="shared" si="8"/>
        <v>0</v>
      </c>
      <c r="H13" s="30">
        <f t="shared" si="0"/>
        <v>0</v>
      </c>
      <c r="I13" s="31">
        <f t="shared" si="9"/>
        <v>0</v>
      </c>
      <c r="J13" s="122"/>
      <c r="K13" s="121"/>
      <c r="L13" s="30"/>
      <c r="M13" s="30">
        <f t="shared" si="1"/>
        <v>0</v>
      </c>
      <c r="N13" s="30">
        <f t="shared" si="2"/>
        <v>0</v>
      </c>
      <c r="O13" s="31">
        <f t="shared" si="3"/>
        <v>0</v>
      </c>
      <c r="P13" s="122"/>
      <c r="Q13" s="121"/>
      <c r="R13" s="30"/>
      <c r="S13" s="30">
        <f t="shared" si="4"/>
        <v>0</v>
      </c>
      <c r="T13" s="30">
        <f t="shared" si="5"/>
        <v>0</v>
      </c>
      <c r="U13" s="31">
        <f t="shared" si="6"/>
        <v>0</v>
      </c>
      <c r="V13" s="122"/>
      <c r="W13" s="132">
        <f t="shared" si="10"/>
        <v>0</v>
      </c>
      <c r="X13" s="133">
        <f t="shared" si="7"/>
        <v>0</v>
      </c>
      <c r="Y13" s="134">
        <f t="shared" si="7"/>
        <v>0</v>
      </c>
      <c r="Z13" s="122"/>
      <c r="AA13" s="297"/>
      <c r="AB13" s="297"/>
      <c r="AC13" s="297"/>
      <c r="AD13" s="122"/>
      <c r="AE13" s="294"/>
      <c r="AF13" s="294"/>
      <c r="AG13" s="294"/>
      <c r="AH13" s="122"/>
    </row>
    <row r="14" spans="1:34" ht="16.5" thickTop="1" thickBot="1">
      <c r="A14" s="122"/>
      <c r="B14" s="27" t="s">
        <v>3</v>
      </c>
      <c r="C14" s="28">
        <v>42684</v>
      </c>
      <c r="D14" s="122"/>
      <c r="E14" s="100">
        <v>0.41666666666666669</v>
      </c>
      <c r="F14" s="14">
        <v>0.5</v>
      </c>
      <c r="G14" s="14">
        <f t="shared" si="8"/>
        <v>8.3333333333333315E-2</v>
      </c>
      <c r="H14" s="14">
        <f t="shared" si="0"/>
        <v>0</v>
      </c>
      <c r="I14" s="6">
        <f t="shared" si="9"/>
        <v>8.3333333333333315E-2</v>
      </c>
      <c r="J14" s="122"/>
      <c r="K14" s="101">
        <v>0.54166666666666663</v>
      </c>
      <c r="L14" s="15">
        <v>0.75</v>
      </c>
      <c r="M14" s="15">
        <f t="shared" si="1"/>
        <v>0.20833333333333337</v>
      </c>
      <c r="N14" s="15">
        <f t="shared" si="2"/>
        <v>0</v>
      </c>
      <c r="O14" s="7">
        <f t="shared" si="3"/>
        <v>0.20833333333333337</v>
      </c>
      <c r="P14" s="122"/>
      <c r="Q14" s="149">
        <v>0.8125</v>
      </c>
      <c r="R14" s="150">
        <v>0.89583333333333337</v>
      </c>
      <c r="S14" s="150">
        <f t="shared" si="4"/>
        <v>8.333333333333337E-2</v>
      </c>
      <c r="T14" s="150">
        <f t="shared" si="5"/>
        <v>0</v>
      </c>
      <c r="U14" s="151">
        <f t="shared" si="6"/>
        <v>8.333333333333337E-2</v>
      </c>
      <c r="V14" s="122"/>
      <c r="W14" s="132">
        <f t="shared" si="10"/>
        <v>0.37500000000000006</v>
      </c>
      <c r="X14" s="133">
        <f t="shared" si="7"/>
        <v>0</v>
      </c>
      <c r="Y14" s="134">
        <f t="shared" si="7"/>
        <v>0.37500000000000006</v>
      </c>
      <c r="Z14" s="122"/>
      <c r="AA14" s="297"/>
      <c r="AB14" s="297"/>
      <c r="AC14" s="297"/>
      <c r="AD14" s="122"/>
      <c r="AE14" s="294"/>
      <c r="AF14" s="294"/>
      <c r="AG14" s="294"/>
      <c r="AH14" s="122"/>
    </row>
    <row r="15" spans="1:34" ht="16.5" thickTop="1" thickBot="1">
      <c r="A15" s="122"/>
      <c r="B15" s="27" t="s">
        <v>4</v>
      </c>
      <c r="C15" s="28">
        <v>42685</v>
      </c>
      <c r="D15" s="122"/>
      <c r="E15" s="121"/>
      <c r="F15" s="30"/>
      <c r="G15" s="30">
        <f t="shared" si="8"/>
        <v>0</v>
      </c>
      <c r="H15" s="30">
        <f t="shared" si="0"/>
        <v>0</v>
      </c>
      <c r="I15" s="31">
        <f t="shared" si="9"/>
        <v>0</v>
      </c>
      <c r="J15" s="122"/>
      <c r="K15" s="121"/>
      <c r="L15" s="30"/>
      <c r="M15" s="30">
        <f t="shared" si="1"/>
        <v>0</v>
      </c>
      <c r="N15" s="30">
        <f t="shared" si="2"/>
        <v>0</v>
      </c>
      <c r="O15" s="31">
        <f t="shared" si="3"/>
        <v>0</v>
      </c>
      <c r="P15" s="122"/>
      <c r="Q15" s="121"/>
      <c r="R15" s="30"/>
      <c r="S15" s="30">
        <f t="shared" si="4"/>
        <v>0</v>
      </c>
      <c r="T15" s="30">
        <f t="shared" si="5"/>
        <v>0</v>
      </c>
      <c r="U15" s="31">
        <f t="shared" si="6"/>
        <v>0</v>
      </c>
      <c r="V15" s="122"/>
      <c r="W15" s="132">
        <f t="shared" si="10"/>
        <v>0</v>
      </c>
      <c r="X15" s="133">
        <f t="shared" si="7"/>
        <v>0</v>
      </c>
      <c r="Y15" s="134">
        <f t="shared" si="7"/>
        <v>0</v>
      </c>
      <c r="Z15" s="122"/>
      <c r="AA15" s="297"/>
      <c r="AB15" s="297"/>
      <c r="AC15" s="297"/>
      <c r="AD15" s="122"/>
      <c r="AE15" s="294"/>
      <c r="AF15" s="294"/>
      <c r="AG15" s="294"/>
      <c r="AH15" s="122"/>
    </row>
    <row r="16" spans="1:34" ht="16.5" thickTop="1" thickBot="1">
      <c r="A16" s="122"/>
      <c r="B16" s="27" t="s">
        <v>8</v>
      </c>
      <c r="C16" s="28">
        <v>42686</v>
      </c>
      <c r="D16" s="122"/>
      <c r="E16" s="101">
        <v>0.54166666666666663</v>
      </c>
      <c r="F16" s="15">
        <v>0.75</v>
      </c>
      <c r="G16" s="15">
        <f t="shared" si="8"/>
        <v>0.20833333333333337</v>
      </c>
      <c r="H16" s="15">
        <f t="shared" si="0"/>
        <v>0</v>
      </c>
      <c r="I16" s="7">
        <f t="shared" si="9"/>
        <v>0.20833333333333337</v>
      </c>
      <c r="J16" s="122"/>
      <c r="K16" s="121"/>
      <c r="L16" s="30"/>
      <c r="M16" s="30">
        <f t="shared" si="1"/>
        <v>0</v>
      </c>
      <c r="N16" s="30">
        <f t="shared" si="2"/>
        <v>0</v>
      </c>
      <c r="O16" s="31">
        <f t="shared" si="3"/>
        <v>0</v>
      </c>
      <c r="P16" s="122"/>
      <c r="Q16" s="121"/>
      <c r="R16" s="30"/>
      <c r="S16" s="30">
        <f t="shared" si="4"/>
        <v>0</v>
      </c>
      <c r="T16" s="30">
        <f t="shared" si="5"/>
        <v>0</v>
      </c>
      <c r="U16" s="31">
        <f t="shared" si="6"/>
        <v>0</v>
      </c>
      <c r="V16" s="122"/>
      <c r="W16" s="132">
        <f t="shared" si="10"/>
        <v>0.20833333333333337</v>
      </c>
      <c r="X16" s="133">
        <f t="shared" si="7"/>
        <v>0</v>
      </c>
      <c r="Y16" s="134">
        <f t="shared" si="7"/>
        <v>0.20833333333333337</v>
      </c>
      <c r="Z16" s="122"/>
      <c r="AA16" s="297"/>
      <c r="AB16" s="297"/>
      <c r="AC16" s="297"/>
      <c r="AD16" s="122"/>
      <c r="AE16" s="294"/>
      <c r="AF16" s="294"/>
      <c r="AG16" s="294"/>
      <c r="AH16" s="122"/>
    </row>
    <row r="17" spans="1:36" ht="16.5" thickTop="1" thickBot="1">
      <c r="A17" s="122"/>
      <c r="B17" s="36" t="s">
        <v>9</v>
      </c>
      <c r="C17" s="37">
        <v>42687</v>
      </c>
      <c r="D17" s="122"/>
      <c r="E17" s="123"/>
      <c r="F17" s="52"/>
      <c r="G17" s="52">
        <f t="shared" si="8"/>
        <v>0</v>
      </c>
      <c r="H17" s="52">
        <f t="shared" si="0"/>
        <v>0</v>
      </c>
      <c r="I17" s="38">
        <f t="shared" si="9"/>
        <v>0</v>
      </c>
      <c r="J17" s="122"/>
      <c r="K17" s="123"/>
      <c r="L17" s="52"/>
      <c r="M17" s="52">
        <f t="shared" si="1"/>
        <v>0</v>
      </c>
      <c r="N17" s="52">
        <f t="shared" si="2"/>
        <v>0</v>
      </c>
      <c r="O17" s="38">
        <f t="shared" si="3"/>
        <v>0</v>
      </c>
      <c r="P17" s="122"/>
      <c r="Q17" s="123"/>
      <c r="R17" s="52"/>
      <c r="S17" s="52">
        <f t="shared" si="4"/>
        <v>0</v>
      </c>
      <c r="T17" s="52">
        <f t="shared" si="5"/>
        <v>0</v>
      </c>
      <c r="U17" s="38">
        <f t="shared" si="6"/>
        <v>0</v>
      </c>
      <c r="V17" s="122"/>
      <c r="W17" s="135">
        <f t="shared" si="10"/>
        <v>0</v>
      </c>
      <c r="X17" s="136">
        <f t="shared" si="7"/>
        <v>0</v>
      </c>
      <c r="Y17" s="137">
        <f t="shared" si="7"/>
        <v>0</v>
      </c>
      <c r="Z17" s="122"/>
      <c r="AA17" s="297"/>
      <c r="AB17" s="297"/>
      <c r="AC17" s="297"/>
      <c r="AD17" s="122"/>
      <c r="AE17" s="294"/>
      <c r="AF17" s="294"/>
      <c r="AG17" s="294"/>
      <c r="AH17" s="122"/>
    </row>
    <row r="18" spans="1:36" ht="16.5" thickTop="1" thickBot="1">
      <c r="A18" s="122"/>
      <c r="B18" s="22" t="s">
        <v>5</v>
      </c>
      <c r="C18" s="23">
        <v>42688</v>
      </c>
      <c r="D18" s="122"/>
      <c r="E18" s="155">
        <v>0.875</v>
      </c>
      <c r="F18" s="156">
        <v>1</v>
      </c>
      <c r="G18" s="156">
        <f t="shared" si="8"/>
        <v>4.166666666666663E-2</v>
      </c>
      <c r="H18" s="156">
        <f t="shared" si="0"/>
        <v>8.333333333333337E-2</v>
      </c>
      <c r="I18" s="157">
        <f t="shared" si="9"/>
        <v>0.125</v>
      </c>
      <c r="J18" s="122"/>
      <c r="K18" s="126"/>
      <c r="L18" s="25"/>
      <c r="M18" s="25">
        <f t="shared" si="1"/>
        <v>0</v>
      </c>
      <c r="N18" s="25">
        <f t="shared" si="2"/>
        <v>0</v>
      </c>
      <c r="O18" s="26">
        <f t="shared" si="3"/>
        <v>0</v>
      </c>
      <c r="P18" s="122"/>
      <c r="Q18" s="126"/>
      <c r="R18" s="25"/>
      <c r="S18" s="25">
        <f t="shared" si="4"/>
        <v>0</v>
      </c>
      <c r="T18" s="25">
        <f t="shared" si="5"/>
        <v>0</v>
      </c>
      <c r="U18" s="26">
        <f t="shared" si="6"/>
        <v>0</v>
      </c>
      <c r="V18" s="122"/>
      <c r="W18" s="129">
        <f t="shared" si="10"/>
        <v>4.166666666666663E-2</v>
      </c>
      <c r="X18" s="130">
        <f t="shared" si="7"/>
        <v>8.333333333333337E-2</v>
      </c>
      <c r="Y18" s="131">
        <f t="shared" si="7"/>
        <v>0.125</v>
      </c>
      <c r="Z18" s="122"/>
      <c r="AA18" s="297">
        <f>SUM(W18:W24)</f>
        <v>1.2083333333333333</v>
      </c>
      <c r="AB18" s="297">
        <f>SUM(X18:X24)</f>
        <v>0.50000000000000011</v>
      </c>
      <c r="AC18" s="297">
        <f>SUM(Y18:Y24)</f>
        <v>1.7083333333333335</v>
      </c>
      <c r="AD18" s="122"/>
      <c r="AE18" s="294"/>
      <c r="AF18" s="294"/>
      <c r="AG18" s="294"/>
      <c r="AH18" s="122"/>
    </row>
    <row r="19" spans="1:36" ht="16.5" thickTop="1" thickBot="1">
      <c r="A19" s="122"/>
      <c r="B19" s="27" t="s">
        <v>6</v>
      </c>
      <c r="C19" s="28">
        <v>42689</v>
      </c>
      <c r="D19" s="122"/>
      <c r="E19" s="96">
        <v>0.16666666666666666</v>
      </c>
      <c r="F19" s="97">
        <v>0.33333333333333331</v>
      </c>
      <c r="G19" s="97">
        <f t="shared" si="8"/>
        <v>8.3333333333333315E-2</v>
      </c>
      <c r="H19" s="97">
        <f t="shared" si="0"/>
        <v>8.3333333333333343E-2</v>
      </c>
      <c r="I19" s="98">
        <f t="shared" si="9"/>
        <v>0.16666666666666666</v>
      </c>
      <c r="J19" s="122"/>
      <c r="K19" s="121"/>
      <c r="L19" s="30"/>
      <c r="M19" s="30">
        <f t="shared" si="1"/>
        <v>0</v>
      </c>
      <c r="N19" s="30">
        <f t="shared" si="2"/>
        <v>0</v>
      </c>
      <c r="O19" s="31">
        <f t="shared" si="3"/>
        <v>0</v>
      </c>
      <c r="P19" s="122"/>
      <c r="Q19" s="124"/>
      <c r="R19" s="33"/>
      <c r="S19" s="30">
        <f t="shared" si="4"/>
        <v>0</v>
      </c>
      <c r="T19" s="30">
        <f t="shared" si="5"/>
        <v>0</v>
      </c>
      <c r="U19" s="31">
        <f t="shared" si="6"/>
        <v>0</v>
      </c>
      <c r="V19" s="122"/>
      <c r="W19" s="132">
        <f t="shared" si="10"/>
        <v>8.3333333333333315E-2</v>
      </c>
      <c r="X19" s="133">
        <f t="shared" si="7"/>
        <v>8.3333333333333343E-2</v>
      </c>
      <c r="Y19" s="134">
        <f t="shared" si="7"/>
        <v>0.16666666666666666</v>
      </c>
      <c r="Z19" s="122"/>
      <c r="AA19" s="297"/>
      <c r="AB19" s="297"/>
      <c r="AC19" s="297"/>
      <c r="AD19" s="122"/>
      <c r="AE19" s="294"/>
      <c r="AF19" s="294"/>
      <c r="AG19" s="294"/>
      <c r="AH19" s="122"/>
    </row>
    <row r="20" spans="1:36" ht="16.5" thickTop="1" thickBot="1">
      <c r="A20" s="122"/>
      <c r="B20" s="27" t="s">
        <v>7</v>
      </c>
      <c r="C20" s="28">
        <v>42690</v>
      </c>
      <c r="D20" s="122"/>
      <c r="E20" s="96">
        <v>0.16666666666666666</v>
      </c>
      <c r="F20" s="97">
        <v>0.33333333333333331</v>
      </c>
      <c r="G20" s="97">
        <f t="shared" si="8"/>
        <v>8.3333333333333315E-2</v>
      </c>
      <c r="H20" s="97">
        <f t="shared" si="0"/>
        <v>8.3333333333333343E-2</v>
      </c>
      <c r="I20" s="98">
        <f t="shared" si="9"/>
        <v>0.16666666666666666</v>
      </c>
      <c r="J20" s="122"/>
      <c r="K20" s="96">
        <v>0.83333333333333337</v>
      </c>
      <c r="L20" s="97">
        <v>4.1666666666666664E-2</v>
      </c>
      <c r="M20" s="97">
        <f t="shared" si="1"/>
        <v>8.3333333333333259E-2</v>
      </c>
      <c r="N20" s="97">
        <f t="shared" si="2"/>
        <v>0.125</v>
      </c>
      <c r="O20" s="98">
        <f t="shared" si="3"/>
        <v>0.20833333333333326</v>
      </c>
      <c r="P20" s="122"/>
      <c r="Q20" s="121"/>
      <c r="R20" s="30"/>
      <c r="S20" s="30">
        <f t="shared" si="4"/>
        <v>0</v>
      </c>
      <c r="T20" s="30">
        <f t="shared" si="5"/>
        <v>0</v>
      </c>
      <c r="U20" s="31">
        <f t="shared" si="6"/>
        <v>0</v>
      </c>
      <c r="V20" s="122"/>
      <c r="W20" s="132">
        <f t="shared" si="10"/>
        <v>0.16666666666666657</v>
      </c>
      <c r="X20" s="133">
        <f t="shared" si="7"/>
        <v>0.20833333333333334</v>
      </c>
      <c r="Y20" s="134">
        <f t="shared" si="7"/>
        <v>0.37499999999999989</v>
      </c>
      <c r="Z20" s="122"/>
      <c r="AA20" s="297"/>
      <c r="AB20" s="297"/>
      <c r="AC20" s="297"/>
      <c r="AD20" s="122"/>
      <c r="AE20" s="294"/>
      <c r="AF20" s="294"/>
      <c r="AG20" s="294"/>
      <c r="AH20" s="122"/>
    </row>
    <row r="21" spans="1:36" ht="16.5" thickTop="1" thickBot="1">
      <c r="A21" s="122"/>
      <c r="B21" s="27" t="s">
        <v>3</v>
      </c>
      <c r="C21" s="28">
        <v>42691</v>
      </c>
      <c r="D21" s="122"/>
      <c r="E21" s="96">
        <v>0.16666666666666666</v>
      </c>
      <c r="F21" s="97">
        <v>0.33333333333333331</v>
      </c>
      <c r="G21" s="97">
        <f t="shared" si="8"/>
        <v>8.3333333333333315E-2</v>
      </c>
      <c r="H21" s="97">
        <f t="shared" si="0"/>
        <v>8.3333333333333343E-2</v>
      </c>
      <c r="I21" s="98">
        <f t="shared" si="9"/>
        <v>0.16666666666666666</v>
      </c>
      <c r="J21" s="122"/>
      <c r="K21" s="149">
        <v>0.54166666666666663</v>
      </c>
      <c r="L21" s="150">
        <v>0.625</v>
      </c>
      <c r="M21" s="150">
        <f t="shared" si="1"/>
        <v>8.333333333333337E-2</v>
      </c>
      <c r="N21" s="150">
        <f t="shared" si="2"/>
        <v>0</v>
      </c>
      <c r="O21" s="151">
        <f t="shared" si="3"/>
        <v>8.333333333333337E-2</v>
      </c>
      <c r="P21" s="122"/>
      <c r="Q21" s="100">
        <v>0.75</v>
      </c>
      <c r="R21" s="14">
        <v>0.95833333333333337</v>
      </c>
      <c r="S21" s="14">
        <f t="shared" si="4"/>
        <v>0.16666666666666663</v>
      </c>
      <c r="T21" s="14">
        <f t="shared" si="5"/>
        <v>4.1666666666666741E-2</v>
      </c>
      <c r="U21" s="6">
        <f t="shared" si="6"/>
        <v>0.20833333333333337</v>
      </c>
      <c r="V21" s="122"/>
      <c r="W21" s="132">
        <f t="shared" si="10"/>
        <v>0.33333333333333331</v>
      </c>
      <c r="X21" s="133">
        <f t="shared" si="10"/>
        <v>0.12500000000000008</v>
      </c>
      <c r="Y21" s="134">
        <f t="shared" si="10"/>
        <v>0.45833333333333337</v>
      </c>
      <c r="Z21" s="122"/>
      <c r="AA21" s="297"/>
      <c r="AB21" s="297"/>
      <c r="AC21" s="297"/>
      <c r="AD21" s="122"/>
      <c r="AE21" s="294"/>
      <c r="AF21" s="294"/>
      <c r="AG21" s="294"/>
      <c r="AH21" s="122"/>
    </row>
    <row r="22" spans="1:36" ht="16.5" thickTop="1" thickBot="1">
      <c r="A22" s="122"/>
      <c r="B22" s="27" t="s">
        <v>4</v>
      </c>
      <c r="C22" s="28">
        <v>42692</v>
      </c>
      <c r="D22" s="122"/>
      <c r="E22" s="101">
        <v>0.54166666666666663</v>
      </c>
      <c r="F22" s="15">
        <v>0.83333333333333337</v>
      </c>
      <c r="G22" s="15">
        <f t="shared" si="8"/>
        <v>0.29166666666666674</v>
      </c>
      <c r="H22" s="15">
        <f t="shared" si="0"/>
        <v>0</v>
      </c>
      <c r="I22" s="7">
        <f t="shared" si="9"/>
        <v>0.29166666666666674</v>
      </c>
      <c r="J22" s="122"/>
      <c r="K22" s="124"/>
      <c r="L22" s="33"/>
      <c r="M22" s="30">
        <f t="shared" si="1"/>
        <v>0</v>
      </c>
      <c r="N22" s="30">
        <f t="shared" si="2"/>
        <v>0</v>
      </c>
      <c r="O22" s="31">
        <f t="shared" si="3"/>
        <v>0</v>
      </c>
      <c r="P22" s="122"/>
      <c r="Q22" s="124"/>
      <c r="R22" s="33"/>
      <c r="S22" s="30">
        <f t="shared" si="4"/>
        <v>0</v>
      </c>
      <c r="T22" s="30">
        <f t="shared" si="5"/>
        <v>0</v>
      </c>
      <c r="U22" s="31">
        <f t="shared" si="6"/>
        <v>0</v>
      </c>
      <c r="V22" s="122"/>
      <c r="W22" s="132">
        <f t="shared" si="10"/>
        <v>0.29166666666666674</v>
      </c>
      <c r="X22" s="133">
        <f t="shared" si="10"/>
        <v>0</v>
      </c>
      <c r="Y22" s="134">
        <f t="shared" si="10"/>
        <v>0.29166666666666674</v>
      </c>
      <c r="Z22" s="122"/>
      <c r="AA22" s="297"/>
      <c r="AB22" s="297"/>
      <c r="AC22" s="297"/>
      <c r="AD22" s="122"/>
      <c r="AE22" s="294"/>
      <c r="AF22" s="294"/>
      <c r="AG22" s="294"/>
      <c r="AH22" s="122"/>
    </row>
    <row r="23" spans="1:36" ht="16.5" thickTop="1" thickBot="1">
      <c r="A23" s="122"/>
      <c r="B23" s="27" t="s">
        <v>8</v>
      </c>
      <c r="C23" s="28">
        <v>42693</v>
      </c>
      <c r="D23" s="122"/>
      <c r="E23" s="101">
        <v>0.54166666666666663</v>
      </c>
      <c r="F23" s="15">
        <v>0.83333333333333337</v>
      </c>
      <c r="G23" s="15">
        <f t="shared" si="8"/>
        <v>0.29166666666666674</v>
      </c>
      <c r="H23" s="15">
        <f t="shared" si="0"/>
        <v>0</v>
      </c>
      <c r="I23" s="7">
        <f t="shared" si="9"/>
        <v>0.29166666666666674</v>
      </c>
      <c r="J23" s="122"/>
      <c r="K23" s="124"/>
      <c r="L23" s="33"/>
      <c r="M23" s="30">
        <f t="shared" si="1"/>
        <v>0</v>
      </c>
      <c r="N23" s="30">
        <f t="shared" si="2"/>
        <v>0</v>
      </c>
      <c r="O23" s="31">
        <f t="shared" si="3"/>
        <v>0</v>
      </c>
      <c r="P23" s="122"/>
      <c r="Q23" s="124"/>
      <c r="R23" s="33"/>
      <c r="S23" s="30">
        <f t="shared" si="4"/>
        <v>0</v>
      </c>
      <c r="T23" s="30">
        <f t="shared" si="5"/>
        <v>0</v>
      </c>
      <c r="U23" s="31">
        <f t="shared" si="6"/>
        <v>0</v>
      </c>
      <c r="V23" s="122"/>
      <c r="W23" s="132">
        <f t="shared" si="10"/>
        <v>0.29166666666666674</v>
      </c>
      <c r="X23" s="133">
        <f t="shared" si="10"/>
        <v>0</v>
      </c>
      <c r="Y23" s="134">
        <f t="shared" si="10"/>
        <v>0.29166666666666674</v>
      </c>
      <c r="Z23" s="122"/>
      <c r="AA23" s="297"/>
      <c r="AB23" s="297"/>
      <c r="AC23" s="297"/>
      <c r="AD23" s="122"/>
      <c r="AE23" s="294"/>
      <c r="AF23" s="294"/>
      <c r="AG23" s="294"/>
      <c r="AH23" s="122"/>
    </row>
    <row r="24" spans="1:36" ht="16.5" thickTop="1" thickBot="1">
      <c r="A24" s="122"/>
      <c r="B24" s="36" t="s">
        <v>9</v>
      </c>
      <c r="C24" s="37">
        <v>42694</v>
      </c>
      <c r="D24" s="122"/>
      <c r="E24" s="123"/>
      <c r="F24" s="40"/>
      <c r="G24" s="52">
        <f t="shared" si="8"/>
        <v>0</v>
      </c>
      <c r="H24" s="52">
        <f t="shared" si="0"/>
        <v>0</v>
      </c>
      <c r="I24" s="38">
        <f t="shared" si="9"/>
        <v>0</v>
      </c>
      <c r="J24" s="122"/>
      <c r="K24" s="125"/>
      <c r="L24" s="40"/>
      <c r="M24" s="52">
        <f t="shared" si="1"/>
        <v>0</v>
      </c>
      <c r="N24" s="52">
        <f t="shared" si="2"/>
        <v>0</v>
      </c>
      <c r="O24" s="38">
        <f t="shared" si="3"/>
        <v>0</v>
      </c>
      <c r="P24" s="122"/>
      <c r="Q24" s="125"/>
      <c r="R24" s="40"/>
      <c r="S24" s="52">
        <f t="shared" si="4"/>
        <v>0</v>
      </c>
      <c r="T24" s="52">
        <f t="shared" si="5"/>
        <v>0</v>
      </c>
      <c r="U24" s="38">
        <f t="shared" si="6"/>
        <v>0</v>
      </c>
      <c r="V24" s="122"/>
      <c r="W24" s="135">
        <f t="shared" si="10"/>
        <v>0</v>
      </c>
      <c r="X24" s="136">
        <f t="shared" si="10"/>
        <v>0</v>
      </c>
      <c r="Y24" s="137">
        <f t="shared" si="10"/>
        <v>0</v>
      </c>
      <c r="Z24" s="122"/>
      <c r="AA24" s="297"/>
      <c r="AB24" s="297"/>
      <c r="AC24" s="297"/>
      <c r="AD24" s="122"/>
      <c r="AE24" s="294"/>
      <c r="AF24" s="294"/>
      <c r="AG24" s="294"/>
      <c r="AH24" s="122"/>
    </row>
    <row r="25" spans="1:36" ht="16.5" thickTop="1" thickBot="1">
      <c r="A25" s="122"/>
      <c r="B25" s="22" t="s">
        <v>5</v>
      </c>
      <c r="C25" s="23">
        <v>42695</v>
      </c>
      <c r="D25" s="122"/>
      <c r="E25" s="160">
        <v>0.8125</v>
      </c>
      <c r="F25" s="161">
        <v>0</v>
      </c>
      <c r="G25" s="161">
        <f t="shared" si="8"/>
        <v>0.10416666666666663</v>
      </c>
      <c r="H25" s="161">
        <f t="shared" si="0"/>
        <v>8.333333333333337E-2</v>
      </c>
      <c r="I25" s="162">
        <f t="shared" si="9"/>
        <v>0.1875</v>
      </c>
      <c r="J25" s="122"/>
      <c r="K25" s="71"/>
      <c r="L25" s="72"/>
      <c r="M25" s="25">
        <f t="shared" si="1"/>
        <v>0</v>
      </c>
      <c r="N25" s="25">
        <f t="shared" si="2"/>
        <v>0</v>
      </c>
      <c r="O25" s="26">
        <f t="shared" si="3"/>
        <v>0</v>
      </c>
      <c r="P25" s="122"/>
      <c r="Q25" s="71"/>
      <c r="R25" s="72"/>
      <c r="S25" s="25">
        <f t="shared" si="4"/>
        <v>0</v>
      </c>
      <c r="T25" s="25">
        <f t="shared" si="5"/>
        <v>0</v>
      </c>
      <c r="U25" s="26">
        <f t="shared" si="6"/>
        <v>0</v>
      </c>
      <c r="V25" s="122"/>
      <c r="W25" s="129">
        <f t="shared" si="10"/>
        <v>0.10416666666666663</v>
      </c>
      <c r="X25" s="130">
        <f t="shared" si="10"/>
        <v>8.333333333333337E-2</v>
      </c>
      <c r="Y25" s="131">
        <f t="shared" si="10"/>
        <v>0.1875</v>
      </c>
      <c r="Z25" s="122"/>
      <c r="AA25" s="297">
        <f>SUM(W25:W31)</f>
        <v>0.35416666666666641</v>
      </c>
      <c r="AB25" s="297">
        <f>SUM(X25:X31)</f>
        <v>1.3680555555555558</v>
      </c>
      <c r="AC25" s="297">
        <f>SUM(Y25:Y31)</f>
        <v>1.7222222222222223</v>
      </c>
      <c r="AD25" s="122"/>
      <c r="AE25" s="294"/>
      <c r="AF25" s="294"/>
      <c r="AG25" s="294"/>
      <c r="AH25" s="122"/>
    </row>
    <row r="26" spans="1:36" ht="16.5" thickTop="1" thickBot="1">
      <c r="A26" s="122"/>
      <c r="B26" s="27" t="s">
        <v>6</v>
      </c>
      <c r="C26" s="28">
        <v>42696</v>
      </c>
      <c r="D26" s="122"/>
      <c r="E26" s="76">
        <v>0</v>
      </c>
      <c r="F26" s="77">
        <v>6.25E-2</v>
      </c>
      <c r="G26" s="77">
        <f t="shared" si="8"/>
        <v>0</v>
      </c>
      <c r="H26" s="77">
        <f t="shared" si="0"/>
        <v>6.25E-2</v>
      </c>
      <c r="I26" s="78">
        <f t="shared" si="9"/>
        <v>6.25E-2</v>
      </c>
      <c r="J26" s="122"/>
      <c r="K26" s="76">
        <v>0.875</v>
      </c>
      <c r="L26" s="77">
        <v>0</v>
      </c>
      <c r="M26" s="77">
        <f t="shared" si="1"/>
        <v>4.166666666666663E-2</v>
      </c>
      <c r="N26" s="77">
        <f t="shared" si="2"/>
        <v>8.333333333333337E-2</v>
      </c>
      <c r="O26" s="78">
        <f t="shared" si="3"/>
        <v>0.125</v>
      </c>
      <c r="P26" s="122"/>
      <c r="Q26" s="124"/>
      <c r="R26" s="33"/>
      <c r="S26" s="30">
        <f t="shared" si="4"/>
        <v>0</v>
      </c>
      <c r="T26" s="30">
        <f t="shared" si="5"/>
        <v>0</v>
      </c>
      <c r="U26" s="31">
        <f t="shared" si="6"/>
        <v>0</v>
      </c>
      <c r="V26" s="122"/>
      <c r="W26" s="132">
        <f t="shared" si="10"/>
        <v>4.166666666666663E-2</v>
      </c>
      <c r="X26" s="133">
        <f t="shared" si="10"/>
        <v>0.14583333333333337</v>
      </c>
      <c r="Y26" s="134">
        <f t="shared" si="10"/>
        <v>0.1875</v>
      </c>
      <c r="Z26" s="122"/>
      <c r="AA26" s="297"/>
      <c r="AB26" s="297"/>
      <c r="AC26" s="297"/>
      <c r="AD26" s="122"/>
      <c r="AE26" s="294"/>
      <c r="AF26" s="294"/>
      <c r="AG26" s="294"/>
      <c r="AH26" s="122"/>
    </row>
    <row r="27" spans="1:36" ht="16.5" thickTop="1" thickBot="1">
      <c r="A27" s="122"/>
      <c r="B27" s="27" t="s">
        <v>7</v>
      </c>
      <c r="C27" s="28">
        <v>42697</v>
      </c>
      <c r="D27" s="122"/>
      <c r="E27" s="76">
        <v>0</v>
      </c>
      <c r="F27" s="77">
        <v>0.22222222222222221</v>
      </c>
      <c r="G27" s="77">
        <f t="shared" si="8"/>
        <v>0</v>
      </c>
      <c r="H27" s="77">
        <f t="shared" si="0"/>
        <v>0.22222222222222221</v>
      </c>
      <c r="I27" s="78">
        <f t="shared" si="9"/>
        <v>0.22222222222222221</v>
      </c>
      <c r="J27" s="122"/>
      <c r="K27" s="76">
        <v>0.875</v>
      </c>
      <c r="L27" s="77">
        <v>0</v>
      </c>
      <c r="M27" s="77">
        <f t="shared" si="1"/>
        <v>4.166666666666663E-2</v>
      </c>
      <c r="N27" s="77">
        <f t="shared" si="2"/>
        <v>8.333333333333337E-2</v>
      </c>
      <c r="O27" s="78">
        <f t="shared" si="3"/>
        <v>0.125</v>
      </c>
      <c r="P27" s="122"/>
      <c r="Q27" s="124"/>
      <c r="R27" s="33"/>
      <c r="S27" s="30">
        <f t="shared" si="4"/>
        <v>0</v>
      </c>
      <c r="T27" s="30">
        <f t="shared" si="5"/>
        <v>0</v>
      </c>
      <c r="U27" s="31">
        <f t="shared" si="6"/>
        <v>0</v>
      </c>
      <c r="V27" s="122"/>
      <c r="W27" s="132">
        <f t="shared" si="10"/>
        <v>4.166666666666663E-2</v>
      </c>
      <c r="X27" s="133">
        <f t="shared" si="10"/>
        <v>0.30555555555555558</v>
      </c>
      <c r="Y27" s="134">
        <f t="shared" si="10"/>
        <v>0.34722222222222221</v>
      </c>
      <c r="Z27" s="122"/>
      <c r="AA27" s="297"/>
      <c r="AB27" s="297"/>
      <c r="AC27" s="297"/>
      <c r="AD27" s="122"/>
      <c r="AE27" s="294"/>
      <c r="AF27" s="294"/>
      <c r="AG27" s="294"/>
      <c r="AH27" s="122"/>
    </row>
    <row r="28" spans="1:36" ht="16.5" thickTop="1" thickBot="1">
      <c r="A28" s="122"/>
      <c r="B28" s="27" t="s">
        <v>3</v>
      </c>
      <c r="C28" s="28">
        <v>42698</v>
      </c>
      <c r="D28" s="122"/>
      <c r="E28" s="76">
        <v>0</v>
      </c>
      <c r="F28" s="77">
        <v>0.22222222222222221</v>
      </c>
      <c r="G28" s="77">
        <f t="shared" si="8"/>
        <v>0</v>
      </c>
      <c r="H28" s="77">
        <f t="shared" si="0"/>
        <v>0.22222222222222221</v>
      </c>
      <c r="I28" s="78">
        <f t="shared" si="9"/>
        <v>0.22222222222222221</v>
      </c>
      <c r="J28" s="122"/>
      <c r="K28" s="76">
        <v>0.875</v>
      </c>
      <c r="L28" s="77">
        <v>0</v>
      </c>
      <c r="M28" s="77">
        <f t="shared" si="1"/>
        <v>4.166666666666663E-2</v>
      </c>
      <c r="N28" s="77">
        <f t="shared" si="2"/>
        <v>8.333333333333337E-2</v>
      </c>
      <c r="O28" s="78">
        <f t="shared" si="3"/>
        <v>0.125</v>
      </c>
      <c r="P28" s="122"/>
      <c r="Q28" s="124"/>
      <c r="R28" s="33"/>
      <c r="S28" s="30">
        <f t="shared" si="4"/>
        <v>0</v>
      </c>
      <c r="T28" s="30">
        <f t="shared" si="5"/>
        <v>0</v>
      </c>
      <c r="U28" s="31">
        <f t="shared" si="6"/>
        <v>0</v>
      </c>
      <c r="V28" s="122"/>
      <c r="W28" s="132">
        <f t="shared" si="10"/>
        <v>4.166666666666663E-2</v>
      </c>
      <c r="X28" s="133">
        <f t="shared" si="10"/>
        <v>0.30555555555555558</v>
      </c>
      <c r="Y28" s="134">
        <f t="shared" si="10"/>
        <v>0.34722222222222221</v>
      </c>
      <c r="Z28" s="122"/>
      <c r="AA28" s="297"/>
      <c r="AB28" s="297"/>
      <c r="AC28" s="297"/>
      <c r="AD28" s="122"/>
      <c r="AE28" s="294"/>
      <c r="AF28" s="294"/>
      <c r="AG28" s="294"/>
      <c r="AH28" s="122"/>
    </row>
    <row r="29" spans="1:36" ht="16.5" thickTop="1" thickBot="1">
      <c r="A29" s="122"/>
      <c r="B29" s="27" t="s">
        <v>4</v>
      </c>
      <c r="C29" s="28">
        <v>42699</v>
      </c>
      <c r="D29" s="122"/>
      <c r="E29" s="76">
        <v>0</v>
      </c>
      <c r="F29" s="77">
        <v>0.22222222222222221</v>
      </c>
      <c r="G29" s="77">
        <f t="shared" si="8"/>
        <v>0</v>
      </c>
      <c r="H29" s="77">
        <f t="shared" si="0"/>
        <v>0.22222222222222221</v>
      </c>
      <c r="I29" s="78">
        <f t="shared" si="9"/>
        <v>0.22222222222222221</v>
      </c>
      <c r="J29" s="122"/>
      <c r="K29" s="76">
        <v>0.875</v>
      </c>
      <c r="L29" s="77">
        <v>0</v>
      </c>
      <c r="M29" s="77">
        <f t="shared" si="1"/>
        <v>4.166666666666663E-2</v>
      </c>
      <c r="N29" s="77">
        <f t="shared" si="2"/>
        <v>8.333333333333337E-2</v>
      </c>
      <c r="O29" s="78">
        <f t="shared" si="3"/>
        <v>0.125</v>
      </c>
      <c r="P29" s="122"/>
      <c r="Q29" s="149">
        <v>0.77083333333333337</v>
      </c>
      <c r="R29" s="150">
        <v>0.85416666666666663</v>
      </c>
      <c r="S29" s="150">
        <f t="shared" si="4"/>
        <v>8.3333333333333259E-2</v>
      </c>
      <c r="T29" s="150">
        <f t="shared" si="5"/>
        <v>0</v>
      </c>
      <c r="U29" s="151">
        <f t="shared" si="6"/>
        <v>8.3333333333333259E-2</v>
      </c>
      <c r="V29" s="122"/>
      <c r="W29" s="132">
        <f t="shared" si="10"/>
        <v>0.12499999999999989</v>
      </c>
      <c r="X29" s="133">
        <f t="shared" si="10"/>
        <v>0.30555555555555558</v>
      </c>
      <c r="Y29" s="134">
        <f t="shared" si="10"/>
        <v>0.43055555555555547</v>
      </c>
      <c r="Z29" s="122"/>
      <c r="AA29" s="297"/>
      <c r="AB29" s="297"/>
      <c r="AC29" s="297"/>
      <c r="AD29" s="122"/>
      <c r="AE29" s="294"/>
      <c r="AF29" s="294"/>
      <c r="AG29" s="294"/>
      <c r="AH29" s="122"/>
    </row>
    <row r="30" spans="1:36" ht="16.5" thickTop="1" thickBot="1">
      <c r="A30" s="122"/>
      <c r="B30" s="27" t="s">
        <v>8</v>
      </c>
      <c r="C30" s="28">
        <v>42700</v>
      </c>
      <c r="D30" s="122"/>
      <c r="E30" s="76">
        <v>0</v>
      </c>
      <c r="F30" s="77">
        <v>0.22222222222222221</v>
      </c>
      <c r="G30" s="77">
        <f t="shared" si="8"/>
        <v>0</v>
      </c>
      <c r="H30" s="77">
        <f t="shared" si="0"/>
        <v>0.22222222222222221</v>
      </c>
      <c r="I30" s="78">
        <f t="shared" si="9"/>
        <v>0.22222222222222221</v>
      </c>
      <c r="J30" s="122"/>
      <c r="K30" s="124"/>
      <c r="L30" s="33"/>
      <c r="M30" s="30">
        <f t="shared" si="1"/>
        <v>0</v>
      </c>
      <c r="N30" s="30">
        <f t="shared" si="2"/>
        <v>0</v>
      </c>
      <c r="O30" s="31">
        <f t="shared" si="3"/>
        <v>0</v>
      </c>
      <c r="P30" s="122"/>
      <c r="Q30" s="124"/>
      <c r="R30" s="33"/>
      <c r="S30" s="30">
        <f t="shared" si="4"/>
        <v>0</v>
      </c>
      <c r="T30" s="30">
        <f t="shared" si="5"/>
        <v>0</v>
      </c>
      <c r="U30" s="31">
        <f t="shared" si="6"/>
        <v>0</v>
      </c>
      <c r="V30" s="122"/>
      <c r="W30" s="132">
        <f t="shared" si="10"/>
        <v>0</v>
      </c>
      <c r="X30" s="133">
        <f t="shared" si="10"/>
        <v>0.22222222222222221</v>
      </c>
      <c r="Y30" s="134">
        <f t="shared" si="10"/>
        <v>0.22222222222222221</v>
      </c>
      <c r="Z30" s="122"/>
      <c r="AA30" s="297"/>
      <c r="AB30" s="297"/>
      <c r="AC30" s="297"/>
      <c r="AD30" s="122"/>
      <c r="AE30" s="294"/>
      <c r="AF30" s="294"/>
      <c r="AG30" s="294"/>
      <c r="AH30" s="122"/>
    </row>
    <row r="31" spans="1:36" ht="16.5" thickTop="1" thickBot="1">
      <c r="A31" s="122"/>
      <c r="B31" s="36" t="s">
        <v>9</v>
      </c>
      <c r="C31" s="37">
        <v>42701</v>
      </c>
      <c r="D31" s="122"/>
      <c r="E31" s="123"/>
      <c r="F31" s="52"/>
      <c r="G31" s="52">
        <f t="shared" si="8"/>
        <v>0</v>
      </c>
      <c r="H31" s="52">
        <f t="shared" si="0"/>
        <v>0</v>
      </c>
      <c r="I31" s="38">
        <f t="shared" si="9"/>
        <v>0</v>
      </c>
      <c r="J31" s="122"/>
      <c r="K31" s="125"/>
      <c r="L31" s="40"/>
      <c r="M31" s="52">
        <f t="shared" si="1"/>
        <v>0</v>
      </c>
      <c r="N31" s="52">
        <f t="shared" si="2"/>
        <v>0</v>
      </c>
      <c r="O31" s="38">
        <f t="shared" si="3"/>
        <v>0</v>
      </c>
      <c r="P31" s="122"/>
      <c r="Q31" s="125"/>
      <c r="R31" s="40"/>
      <c r="S31" s="52">
        <f t="shared" si="4"/>
        <v>0</v>
      </c>
      <c r="T31" s="52">
        <f t="shared" si="5"/>
        <v>0</v>
      </c>
      <c r="U31" s="38">
        <f t="shared" si="6"/>
        <v>0</v>
      </c>
      <c r="V31" s="122"/>
      <c r="W31" s="135">
        <f t="shared" si="10"/>
        <v>0</v>
      </c>
      <c r="X31" s="136">
        <f t="shared" si="10"/>
        <v>0</v>
      </c>
      <c r="Y31" s="137">
        <f t="shared" si="10"/>
        <v>0</v>
      </c>
      <c r="Z31" s="122"/>
      <c r="AA31" s="297"/>
      <c r="AB31" s="297"/>
      <c r="AC31" s="297"/>
      <c r="AD31" s="122"/>
      <c r="AE31" s="294"/>
      <c r="AF31" s="294"/>
      <c r="AG31" s="294"/>
      <c r="AH31" s="122"/>
      <c r="AJ31" s="138"/>
    </row>
    <row r="32" spans="1:36" ht="16.5" thickTop="1" thickBot="1">
      <c r="A32" s="122"/>
      <c r="B32" s="22" t="s">
        <v>5</v>
      </c>
      <c r="C32" s="23">
        <v>42702</v>
      </c>
      <c r="D32" s="122"/>
      <c r="E32" s="160">
        <v>0.875</v>
      </c>
      <c r="F32" s="161">
        <v>0</v>
      </c>
      <c r="G32" s="25">
        <f t="shared" si="8"/>
        <v>4.166666666666663E-2</v>
      </c>
      <c r="H32" s="25">
        <f t="shared" si="0"/>
        <v>8.333333333333337E-2</v>
      </c>
      <c r="I32" s="162">
        <f t="shared" si="9"/>
        <v>0.125</v>
      </c>
      <c r="J32" s="122"/>
      <c r="K32" s="71"/>
      <c r="L32" s="72"/>
      <c r="M32" s="25">
        <f t="shared" si="1"/>
        <v>0</v>
      </c>
      <c r="N32" s="25">
        <f t="shared" si="2"/>
        <v>0</v>
      </c>
      <c r="O32" s="26">
        <f t="shared" si="3"/>
        <v>0</v>
      </c>
      <c r="P32" s="122"/>
      <c r="Q32" s="71"/>
      <c r="R32" s="72"/>
      <c r="S32" s="25">
        <f t="shared" si="4"/>
        <v>0</v>
      </c>
      <c r="T32" s="25">
        <f t="shared" si="5"/>
        <v>0</v>
      </c>
      <c r="U32" s="26">
        <f t="shared" si="6"/>
        <v>0</v>
      </c>
      <c r="V32" s="122"/>
      <c r="W32" s="129">
        <f t="shared" si="10"/>
        <v>4.166666666666663E-2</v>
      </c>
      <c r="X32" s="130">
        <f t="shared" si="10"/>
        <v>8.333333333333337E-2</v>
      </c>
      <c r="Y32" s="131">
        <f t="shared" si="10"/>
        <v>0.125</v>
      </c>
      <c r="Z32" s="122"/>
      <c r="AA32" s="297">
        <f>SUM(W32:W34)</f>
        <v>0.12499999999999989</v>
      </c>
      <c r="AB32" s="297">
        <f>SUM(X32:X34)</f>
        <v>0.69444444444444453</v>
      </c>
      <c r="AC32" s="297">
        <f>SUM(Y32:Y34)</f>
        <v>0.81944444444444442</v>
      </c>
      <c r="AD32" s="122"/>
      <c r="AE32" s="294"/>
      <c r="AF32" s="294"/>
      <c r="AG32" s="294"/>
      <c r="AH32" s="122"/>
      <c r="AJ32" s="138"/>
    </row>
    <row r="33" spans="1:38" ht="16.5" thickTop="1" thickBot="1">
      <c r="A33" s="122"/>
      <c r="B33" s="27" t="s">
        <v>6</v>
      </c>
      <c r="C33" s="28">
        <v>42703</v>
      </c>
      <c r="D33" s="122"/>
      <c r="E33" s="76">
        <v>0</v>
      </c>
      <c r="F33" s="77">
        <v>0.22222222222222221</v>
      </c>
      <c r="G33" s="30">
        <f t="shared" si="8"/>
        <v>0</v>
      </c>
      <c r="H33" s="30">
        <f t="shared" si="0"/>
        <v>0.22222222222222221</v>
      </c>
      <c r="I33" s="78">
        <f t="shared" si="9"/>
        <v>0.22222222222222221</v>
      </c>
      <c r="J33" s="122"/>
      <c r="K33" s="76">
        <v>0.875</v>
      </c>
      <c r="L33" s="77">
        <v>0</v>
      </c>
      <c r="M33" s="77">
        <f t="shared" si="1"/>
        <v>4.166666666666663E-2</v>
      </c>
      <c r="N33" s="77">
        <f t="shared" si="2"/>
        <v>8.333333333333337E-2</v>
      </c>
      <c r="O33" s="78">
        <f t="shared" si="3"/>
        <v>0.125</v>
      </c>
      <c r="P33" s="122"/>
      <c r="Q33" s="124"/>
      <c r="R33" s="33"/>
      <c r="S33" s="30">
        <f t="shared" si="4"/>
        <v>0</v>
      </c>
      <c r="T33" s="30">
        <f t="shared" si="5"/>
        <v>0</v>
      </c>
      <c r="U33" s="31">
        <f t="shared" si="6"/>
        <v>0</v>
      </c>
      <c r="V33" s="122"/>
      <c r="W33" s="132">
        <f t="shared" si="10"/>
        <v>4.166666666666663E-2</v>
      </c>
      <c r="X33" s="133">
        <f t="shared" si="10"/>
        <v>0.30555555555555558</v>
      </c>
      <c r="Y33" s="134">
        <f t="shared" si="10"/>
        <v>0.34722222222222221</v>
      </c>
      <c r="Z33" s="122"/>
      <c r="AA33" s="297"/>
      <c r="AB33" s="297"/>
      <c r="AC33" s="297"/>
      <c r="AD33" s="122"/>
      <c r="AE33" s="294"/>
      <c r="AF33" s="294"/>
      <c r="AG33" s="294"/>
      <c r="AH33" s="122"/>
      <c r="AJ33" s="138"/>
    </row>
    <row r="34" spans="1:38" ht="16.5" thickTop="1" thickBot="1">
      <c r="A34" s="122"/>
      <c r="B34" s="36" t="s">
        <v>7</v>
      </c>
      <c r="C34" s="37">
        <v>42704</v>
      </c>
      <c r="D34" s="122"/>
      <c r="E34" s="163">
        <v>0</v>
      </c>
      <c r="F34" s="164">
        <v>0.22222222222222221</v>
      </c>
      <c r="G34" s="52">
        <f t="shared" si="8"/>
        <v>0</v>
      </c>
      <c r="H34" s="52">
        <f t="shared" si="0"/>
        <v>0.22222222222222221</v>
      </c>
      <c r="I34" s="165">
        <f t="shared" si="9"/>
        <v>0.22222222222222221</v>
      </c>
      <c r="J34" s="122"/>
      <c r="K34" s="163">
        <v>0.875</v>
      </c>
      <c r="L34" s="164">
        <v>0</v>
      </c>
      <c r="M34" s="164">
        <f t="shared" si="1"/>
        <v>4.166666666666663E-2</v>
      </c>
      <c r="N34" s="164">
        <f t="shared" si="2"/>
        <v>8.333333333333337E-2</v>
      </c>
      <c r="O34" s="165">
        <f t="shared" si="3"/>
        <v>0.125</v>
      </c>
      <c r="P34" s="122"/>
      <c r="Q34" s="125"/>
      <c r="R34" s="40"/>
      <c r="S34" s="52">
        <f t="shared" si="4"/>
        <v>0</v>
      </c>
      <c r="T34" s="52">
        <f t="shared" si="5"/>
        <v>0</v>
      </c>
      <c r="U34" s="38">
        <f t="shared" si="6"/>
        <v>0</v>
      </c>
      <c r="V34" s="122"/>
      <c r="W34" s="135">
        <f t="shared" si="10"/>
        <v>4.166666666666663E-2</v>
      </c>
      <c r="X34" s="136">
        <f t="shared" si="10"/>
        <v>0.30555555555555558</v>
      </c>
      <c r="Y34" s="137">
        <f t="shared" si="10"/>
        <v>0.34722222222222221</v>
      </c>
      <c r="Z34" s="122"/>
      <c r="AA34" s="297"/>
      <c r="AB34" s="297"/>
      <c r="AC34" s="297"/>
      <c r="AD34" s="122"/>
      <c r="AE34" s="295"/>
      <c r="AF34" s="295"/>
      <c r="AG34" s="295"/>
      <c r="AH34" s="122"/>
      <c r="AJ34" s="138"/>
    </row>
    <row r="35" spans="1:38" ht="3.75" customHeight="1" thickTop="1" thickBot="1">
      <c r="A35" s="122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</row>
    <row r="36" spans="1:38" ht="16.5" thickTop="1" thickBot="1">
      <c r="A36" s="122"/>
      <c r="B36" s="148"/>
      <c r="C36" s="148"/>
      <c r="D36" s="148"/>
      <c r="E36" s="305" t="s">
        <v>41</v>
      </c>
      <c r="F36" s="306"/>
      <c r="G36" s="306"/>
      <c r="H36" s="306"/>
      <c r="I36" s="307"/>
      <c r="J36" s="148"/>
      <c r="K36" s="305" t="s">
        <v>43</v>
      </c>
      <c r="L36" s="306"/>
      <c r="M36" s="306"/>
      <c r="N36" s="306"/>
      <c r="O36" s="307"/>
      <c r="P36" s="148"/>
      <c r="Q36" s="148"/>
      <c r="R36" s="148"/>
      <c r="S36" s="148"/>
      <c r="T36" s="148"/>
      <c r="U36" s="148"/>
      <c r="V36" s="122"/>
      <c r="W36" s="122"/>
      <c r="X36" s="122"/>
      <c r="Y36" s="122"/>
      <c r="Z36" s="122"/>
      <c r="AA36" s="296" t="s">
        <v>40</v>
      </c>
      <c r="AB36" s="296"/>
      <c r="AC36" s="296"/>
      <c r="AD36" s="122"/>
      <c r="AE36" s="298">
        <f>AG5</f>
        <v>5.166666666666667</v>
      </c>
      <c r="AF36" s="299"/>
      <c r="AG36" s="300"/>
      <c r="AH36" s="122"/>
      <c r="AL36" s="139"/>
    </row>
    <row r="37" spans="1:38" ht="3.75" customHeight="1" thickTop="1" thickBot="1">
      <c r="A37" s="148"/>
      <c r="B37" s="148"/>
      <c r="C37" s="148"/>
      <c r="D37" s="148"/>
      <c r="E37" s="308"/>
      <c r="F37" s="309"/>
      <c r="G37" s="309"/>
      <c r="H37" s="309"/>
      <c r="I37" s="310"/>
      <c r="J37" s="148"/>
      <c r="K37" s="321"/>
      <c r="L37" s="322"/>
      <c r="M37" s="322"/>
      <c r="N37" s="322"/>
      <c r="O37" s="323"/>
      <c r="P37" s="148"/>
      <c r="Q37" s="148"/>
      <c r="R37" s="148"/>
      <c r="S37" s="148"/>
      <c r="T37" s="148"/>
      <c r="U37" s="148"/>
      <c r="V37" s="122"/>
      <c r="W37" s="122"/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</row>
    <row r="38" spans="1:38" ht="16.5" thickTop="1" thickBot="1">
      <c r="A38" s="148"/>
      <c r="B38" s="148"/>
      <c r="C38" s="148"/>
      <c r="D38" s="148"/>
      <c r="E38" s="311" t="s">
        <v>61</v>
      </c>
      <c r="F38" s="312"/>
      <c r="G38" s="169"/>
      <c r="H38" s="169"/>
      <c r="I38" s="170" t="s">
        <v>62</v>
      </c>
      <c r="J38" s="148"/>
      <c r="K38" s="311" t="s">
        <v>61</v>
      </c>
      <c r="L38" s="312"/>
      <c r="M38" s="169"/>
      <c r="N38" s="169"/>
      <c r="O38" s="170" t="s">
        <v>62</v>
      </c>
      <c r="P38" s="168"/>
      <c r="Q38" s="148"/>
      <c r="R38" s="148"/>
      <c r="S38" s="148"/>
      <c r="T38" s="148"/>
      <c r="U38" s="148"/>
      <c r="V38" s="122"/>
      <c r="W38" s="301" t="s">
        <v>58</v>
      </c>
      <c r="X38" s="291"/>
      <c r="Y38" s="140">
        <v>9.67</v>
      </c>
      <c r="Z38" s="122"/>
      <c r="AA38" s="296" t="s">
        <v>42</v>
      </c>
      <c r="AB38" s="296"/>
      <c r="AC38" s="296"/>
      <c r="AD38" s="122"/>
      <c r="AE38" s="298">
        <f>AE5</f>
        <v>2.375</v>
      </c>
      <c r="AF38" s="299"/>
      <c r="AG38" s="300"/>
      <c r="AH38" s="122"/>
      <c r="AL38" s="139"/>
    </row>
    <row r="39" spans="1:38" ht="3.75" customHeight="1" thickTop="1" thickBot="1">
      <c r="A39" s="148"/>
      <c r="B39" s="148"/>
      <c r="C39" s="148"/>
      <c r="D39" s="148"/>
      <c r="E39" s="308"/>
      <c r="F39" s="309"/>
      <c r="G39" s="309"/>
      <c r="H39" s="309"/>
      <c r="I39" s="310"/>
      <c r="J39" s="148"/>
      <c r="K39" s="321"/>
      <c r="L39" s="322"/>
      <c r="M39" s="322"/>
      <c r="N39" s="322"/>
      <c r="O39" s="323"/>
      <c r="P39" s="168"/>
      <c r="Q39" s="148"/>
      <c r="R39" s="148"/>
      <c r="S39" s="148"/>
      <c r="T39" s="148"/>
      <c r="U39" s="148"/>
      <c r="V39" s="122"/>
      <c r="W39" s="122"/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</row>
    <row r="40" spans="1:38" ht="16.5" thickTop="1" thickBot="1">
      <c r="A40" s="122"/>
      <c r="B40" s="313" t="s">
        <v>52</v>
      </c>
      <c r="C40" s="314"/>
      <c r="D40" s="148"/>
      <c r="E40" s="311"/>
      <c r="F40" s="312"/>
      <c r="G40" s="169"/>
      <c r="H40" s="169"/>
      <c r="I40" s="170"/>
      <c r="J40" s="148"/>
      <c r="K40" s="311"/>
      <c r="L40" s="312"/>
      <c r="M40" s="169"/>
      <c r="N40" s="169"/>
      <c r="O40" s="170"/>
      <c r="P40" s="168"/>
      <c r="Q40" s="148"/>
      <c r="R40" s="148"/>
      <c r="S40" s="148"/>
      <c r="T40" s="148"/>
      <c r="U40" s="148"/>
      <c r="V40" s="122"/>
      <c r="W40" s="301" t="s">
        <v>59</v>
      </c>
      <c r="X40" s="291"/>
      <c r="Y40" s="140">
        <v>14.51</v>
      </c>
      <c r="Z40" s="122"/>
      <c r="AA40" s="296" t="s">
        <v>44</v>
      </c>
      <c r="AB40" s="296"/>
      <c r="AC40" s="296"/>
      <c r="AD40" s="122"/>
      <c r="AE40" s="298">
        <f>AF5</f>
        <v>2.7916666666666674</v>
      </c>
      <c r="AF40" s="299"/>
      <c r="AG40" s="300"/>
      <c r="AH40" s="122"/>
      <c r="AL40" s="141"/>
    </row>
    <row r="41" spans="1:38" ht="3.75" customHeight="1" thickTop="1" thickBot="1">
      <c r="A41" s="122"/>
      <c r="B41" s="158"/>
      <c r="C41" s="159"/>
      <c r="D41" s="148"/>
      <c r="E41" s="311"/>
      <c r="F41" s="324"/>
      <c r="G41" s="324"/>
      <c r="H41" s="324"/>
      <c r="I41" s="325"/>
      <c r="J41" s="148"/>
      <c r="K41" s="321"/>
      <c r="L41" s="322"/>
      <c r="M41" s="322"/>
      <c r="N41" s="322"/>
      <c r="O41" s="323"/>
      <c r="P41" s="168"/>
      <c r="Q41" s="148"/>
      <c r="R41" s="148"/>
      <c r="S41" s="148"/>
      <c r="T41" s="148"/>
      <c r="U41" s="148"/>
      <c r="V41" s="122"/>
      <c r="W41" s="122"/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</row>
    <row r="42" spans="1:38" ht="16.5" thickTop="1" thickBot="1">
      <c r="A42" s="122"/>
      <c r="B42" s="315" t="s">
        <v>53</v>
      </c>
      <c r="C42" s="316"/>
      <c r="D42" s="148"/>
      <c r="E42" s="311"/>
      <c r="F42" s="312"/>
      <c r="G42" s="169"/>
      <c r="H42" s="169"/>
      <c r="I42" s="170"/>
      <c r="J42" s="148"/>
      <c r="K42" s="311"/>
      <c r="L42" s="312"/>
      <c r="M42" s="169"/>
      <c r="N42" s="169"/>
      <c r="O42" s="170"/>
      <c r="P42" s="168"/>
      <c r="Q42" s="148"/>
      <c r="R42" s="148"/>
      <c r="S42" s="148"/>
      <c r="T42" s="148"/>
      <c r="U42" s="148"/>
      <c r="V42" s="122"/>
      <c r="W42" s="122"/>
      <c r="X42" s="122"/>
      <c r="Y42" s="122"/>
      <c r="Z42" s="122"/>
      <c r="AA42" s="296" t="s">
        <v>45</v>
      </c>
      <c r="AB42" s="296"/>
      <c r="AC42" s="296"/>
      <c r="AD42" s="122"/>
      <c r="AE42" s="302">
        <f>AE38*24*Y38</f>
        <v>551.18999999999994</v>
      </c>
      <c r="AF42" s="303"/>
      <c r="AG42" s="304"/>
      <c r="AH42" s="122"/>
    </row>
    <row r="43" spans="1:38" ht="3.75" customHeight="1" thickTop="1" thickBot="1">
      <c r="A43" s="122"/>
      <c r="B43" s="158"/>
      <c r="C43" s="159"/>
      <c r="D43" s="148"/>
      <c r="E43" s="311"/>
      <c r="F43" s="324"/>
      <c r="G43" s="324"/>
      <c r="H43" s="324"/>
      <c r="I43" s="325"/>
      <c r="J43" s="148"/>
      <c r="K43" s="321"/>
      <c r="L43" s="322"/>
      <c r="M43" s="322"/>
      <c r="N43" s="322"/>
      <c r="O43" s="323"/>
      <c r="P43" s="168"/>
      <c r="Q43" s="148"/>
      <c r="R43" s="148"/>
      <c r="S43" s="148"/>
      <c r="T43" s="148"/>
      <c r="U43" s="148"/>
      <c r="V43" s="122"/>
      <c r="W43" s="122"/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</row>
    <row r="44" spans="1:38" ht="16.5" thickTop="1" thickBot="1">
      <c r="A44" s="122"/>
      <c r="B44" s="317" t="s">
        <v>54</v>
      </c>
      <c r="C44" s="318"/>
      <c r="D44" s="148"/>
      <c r="E44" s="311"/>
      <c r="F44" s="312"/>
      <c r="G44" s="171"/>
      <c r="H44" s="171"/>
      <c r="I44" s="174"/>
      <c r="J44" s="148"/>
      <c r="K44" s="311"/>
      <c r="L44" s="312"/>
      <c r="M44" s="169"/>
      <c r="N44" s="169"/>
      <c r="O44" s="170"/>
      <c r="P44" s="168"/>
      <c r="Q44" s="148"/>
      <c r="R44" s="148"/>
      <c r="S44" s="148"/>
      <c r="T44" s="148"/>
      <c r="U44" s="148"/>
      <c r="V44" s="122"/>
      <c r="W44" s="122"/>
      <c r="X44" s="122"/>
      <c r="Y44" s="122"/>
      <c r="Z44" s="122"/>
      <c r="AA44" s="296" t="s">
        <v>46</v>
      </c>
      <c r="AB44" s="296"/>
      <c r="AC44" s="296"/>
      <c r="AD44" s="122"/>
      <c r="AE44" s="302">
        <f>AE40*24*Y40</f>
        <v>972.17000000000019</v>
      </c>
      <c r="AF44" s="303"/>
      <c r="AG44" s="304"/>
      <c r="AH44" s="122"/>
    </row>
    <row r="45" spans="1:38" ht="3.75" customHeight="1" thickTop="1" thickBot="1">
      <c r="A45" s="122"/>
      <c r="B45" s="158"/>
      <c r="C45" s="159"/>
      <c r="D45" s="148"/>
      <c r="E45" s="311"/>
      <c r="F45" s="324"/>
      <c r="G45" s="324"/>
      <c r="H45" s="324"/>
      <c r="I45" s="325"/>
      <c r="J45" s="148"/>
      <c r="K45" s="321"/>
      <c r="L45" s="322"/>
      <c r="M45" s="322"/>
      <c r="N45" s="322"/>
      <c r="O45" s="323"/>
      <c r="P45" s="168"/>
      <c r="Q45" s="148"/>
      <c r="R45" s="148"/>
      <c r="S45" s="148"/>
      <c r="T45" s="148"/>
      <c r="U45" s="148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</row>
    <row r="46" spans="1:38" ht="16.5" thickTop="1" thickBot="1">
      <c r="A46" s="122"/>
      <c r="B46" s="319" t="s">
        <v>55</v>
      </c>
      <c r="C46" s="320"/>
      <c r="D46" s="148"/>
      <c r="E46" s="311"/>
      <c r="F46" s="312"/>
      <c r="G46" s="169"/>
      <c r="H46" s="169"/>
      <c r="I46" s="170"/>
      <c r="J46" s="148"/>
      <c r="K46" s="311"/>
      <c r="L46" s="312"/>
      <c r="M46" s="169"/>
      <c r="N46" s="169"/>
      <c r="O46" s="170"/>
      <c r="P46" s="168"/>
      <c r="Q46" s="148"/>
      <c r="R46" s="148"/>
      <c r="S46" s="148"/>
      <c r="T46" s="148"/>
      <c r="U46" s="148"/>
      <c r="V46" s="122"/>
      <c r="W46" s="122"/>
      <c r="X46" s="122"/>
      <c r="Y46" s="122"/>
      <c r="Z46" s="122"/>
      <c r="AA46" s="296" t="s">
        <v>49</v>
      </c>
      <c r="AB46" s="296"/>
      <c r="AC46" s="296"/>
      <c r="AD46" s="122"/>
      <c r="AE46" s="302">
        <f>AE42+AE44</f>
        <v>1523.3600000000001</v>
      </c>
      <c r="AF46" s="303"/>
      <c r="AG46" s="304"/>
      <c r="AH46" s="122"/>
    </row>
    <row r="47" spans="1:38" ht="3.75" customHeight="1" thickTop="1" thickBot="1">
      <c r="A47" s="122"/>
      <c r="B47" s="158"/>
      <c r="C47" s="159"/>
      <c r="D47" s="148"/>
      <c r="E47" s="311"/>
      <c r="F47" s="324"/>
      <c r="G47" s="324"/>
      <c r="H47" s="324"/>
      <c r="I47" s="325"/>
      <c r="J47" s="148"/>
      <c r="K47" s="321"/>
      <c r="L47" s="322"/>
      <c r="M47" s="322"/>
      <c r="N47" s="322"/>
      <c r="O47" s="323"/>
      <c r="P47" s="168"/>
      <c r="Q47" s="148"/>
      <c r="R47" s="148"/>
      <c r="S47" s="148"/>
      <c r="T47" s="148"/>
      <c r="U47" s="148"/>
      <c r="V47" s="122"/>
      <c r="W47" s="122"/>
      <c r="X47" s="122"/>
      <c r="Y47" s="122"/>
      <c r="Z47" s="122"/>
      <c r="AA47" s="122"/>
      <c r="AB47" s="122"/>
      <c r="AC47" s="122"/>
      <c r="AD47" s="122"/>
      <c r="AE47" s="122"/>
      <c r="AF47" s="122"/>
      <c r="AG47" s="122"/>
      <c r="AH47" s="122"/>
    </row>
    <row r="48" spans="1:38" ht="16.5" thickTop="1" thickBot="1">
      <c r="A48" s="122"/>
      <c r="B48" s="332" t="s">
        <v>56</v>
      </c>
      <c r="C48" s="333"/>
      <c r="D48" s="148"/>
      <c r="E48" s="311">
        <v>10.539</v>
      </c>
      <c r="F48" s="312"/>
      <c r="G48" s="169"/>
      <c r="H48" s="169"/>
      <c r="I48" s="170">
        <f>E48-Y48</f>
        <v>10.308999999999999</v>
      </c>
      <c r="J48" s="148"/>
      <c r="K48" s="311">
        <f>E48+35%</f>
        <v>10.888999999999999</v>
      </c>
      <c r="L48" s="312"/>
      <c r="M48" s="169"/>
      <c r="N48" s="169"/>
      <c r="O48" s="170">
        <f>K48-Y48</f>
        <v>10.658999999999999</v>
      </c>
      <c r="P48" s="168"/>
      <c r="Q48" s="148"/>
      <c r="R48" s="148"/>
      <c r="S48" s="148"/>
      <c r="T48" s="148"/>
      <c r="U48" s="148"/>
      <c r="V48" s="122"/>
      <c r="W48" s="301" t="s">
        <v>47</v>
      </c>
      <c r="X48" s="291"/>
      <c r="Y48" s="142">
        <v>0.23</v>
      </c>
      <c r="Z48" s="122"/>
      <c r="AA48" s="296" t="s">
        <v>48</v>
      </c>
      <c r="AB48" s="296"/>
      <c r="AC48" s="296"/>
      <c r="AD48" s="122"/>
      <c r="AE48" s="302">
        <f>SUM((AE42+AE44)-(AE42+AE44)*Y48)</f>
        <v>1172.9872</v>
      </c>
      <c r="AF48" s="303"/>
      <c r="AG48" s="304"/>
      <c r="AH48" s="122"/>
    </row>
    <row r="49" spans="1:34" ht="3.75" customHeight="1" thickTop="1">
      <c r="A49" s="122"/>
      <c r="B49" s="158"/>
      <c r="C49" s="159"/>
      <c r="D49" s="148"/>
      <c r="E49" s="311"/>
      <c r="F49" s="324"/>
      <c r="G49" s="324"/>
      <c r="H49" s="324"/>
      <c r="I49" s="325"/>
      <c r="J49" s="148"/>
      <c r="K49" s="321"/>
      <c r="L49" s="322"/>
      <c r="M49" s="322"/>
      <c r="N49" s="322"/>
      <c r="O49" s="323"/>
      <c r="P49" s="168"/>
      <c r="Q49" s="148"/>
      <c r="R49" s="148"/>
      <c r="S49" s="148"/>
      <c r="T49" s="148"/>
      <c r="U49" s="148"/>
      <c r="V49" s="122"/>
      <c r="W49" s="122"/>
      <c r="X49" s="122"/>
      <c r="Y49" s="122"/>
      <c r="Z49" s="122"/>
      <c r="AA49" s="122"/>
      <c r="AB49" s="122"/>
      <c r="AC49" s="122"/>
      <c r="AD49" s="122"/>
      <c r="AE49" s="122"/>
      <c r="AF49" s="122"/>
      <c r="AG49" s="122"/>
      <c r="AH49" s="122"/>
    </row>
    <row r="50" spans="1:34">
      <c r="A50" s="148"/>
      <c r="B50" s="334" t="s">
        <v>57</v>
      </c>
      <c r="C50" s="335"/>
      <c r="D50" s="148"/>
      <c r="E50" s="311"/>
      <c r="F50" s="312"/>
      <c r="G50" s="169"/>
      <c r="H50" s="169"/>
      <c r="I50" s="170"/>
      <c r="J50" s="148"/>
      <c r="K50" s="311"/>
      <c r="L50" s="312"/>
      <c r="M50" s="169"/>
      <c r="N50" s="169"/>
      <c r="O50" s="170"/>
      <c r="P50" s="168"/>
      <c r="Q50" s="148"/>
      <c r="R50" s="148"/>
      <c r="S50" s="148"/>
      <c r="T50" s="148"/>
      <c r="U50" s="148"/>
      <c r="V50" s="148"/>
      <c r="W50" s="148"/>
      <c r="X50" s="148"/>
      <c r="Y50" s="148"/>
      <c r="Z50" s="148"/>
      <c r="AA50" s="148"/>
      <c r="AB50" s="148"/>
      <c r="AC50" s="148"/>
      <c r="AD50" s="148"/>
      <c r="AE50" s="148"/>
      <c r="AF50" s="148"/>
      <c r="AG50" s="148"/>
      <c r="AH50" s="148"/>
    </row>
    <row r="51" spans="1:34" ht="3.75" customHeight="1">
      <c r="A51" s="148"/>
      <c r="B51" s="166"/>
      <c r="C51" s="167"/>
      <c r="D51" s="148"/>
      <c r="E51" s="311"/>
      <c r="F51" s="324"/>
      <c r="G51" s="324"/>
      <c r="H51" s="324"/>
      <c r="I51" s="325"/>
      <c r="J51" s="148"/>
      <c r="K51" s="321"/>
      <c r="L51" s="322"/>
      <c r="M51" s="322"/>
      <c r="N51" s="322"/>
      <c r="O51" s="323"/>
      <c r="P51" s="168"/>
      <c r="Q51" s="148"/>
      <c r="R51" s="148"/>
      <c r="S51" s="148"/>
      <c r="T51" s="148"/>
      <c r="U51" s="148"/>
      <c r="V51" s="148"/>
      <c r="W51" s="148"/>
      <c r="X51" s="148"/>
      <c r="Y51" s="148"/>
      <c r="Z51" s="148"/>
      <c r="AA51" s="148"/>
      <c r="AB51" s="148"/>
      <c r="AC51" s="148"/>
      <c r="AD51" s="148"/>
      <c r="AE51" s="148"/>
      <c r="AF51" s="148"/>
      <c r="AG51" s="148"/>
      <c r="AH51" s="148"/>
    </row>
    <row r="52" spans="1:34">
      <c r="A52" s="148"/>
      <c r="B52" s="336" t="s">
        <v>60</v>
      </c>
      <c r="C52" s="337"/>
      <c r="D52" s="148"/>
      <c r="E52" s="311">
        <v>9.94</v>
      </c>
      <c r="F52" s="312"/>
      <c r="G52" s="169"/>
      <c r="H52" s="169"/>
      <c r="I52" s="170">
        <f>E52-Y48</f>
        <v>9.7099999999999991</v>
      </c>
      <c r="J52" s="148"/>
      <c r="K52" s="311">
        <f>E52+27%</f>
        <v>10.209999999999999</v>
      </c>
      <c r="L52" s="312"/>
      <c r="M52" s="169"/>
      <c r="N52" s="169"/>
      <c r="O52" s="170">
        <f>K52-Y48</f>
        <v>9.9799999999999986</v>
      </c>
      <c r="P52" s="168"/>
      <c r="Q52" s="148"/>
      <c r="R52" s="148"/>
      <c r="S52" s="148"/>
      <c r="T52" s="148"/>
      <c r="U52" s="148"/>
      <c r="V52" s="148"/>
      <c r="W52" s="148"/>
      <c r="X52" s="148"/>
      <c r="Y52" s="148"/>
      <c r="Z52" s="148"/>
      <c r="AA52" s="148"/>
      <c r="AB52" s="148"/>
      <c r="AC52" s="148"/>
      <c r="AD52" s="148"/>
      <c r="AE52" s="148"/>
      <c r="AF52" s="148"/>
      <c r="AG52" s="148"/>
      <c r="AH52" s="148"/>
    </row>
    <row r="53" spans="1:34" ht="3.75" customHeight="1">
      <c r="A53" s="148"/>
      <c r="B53" s="166"/>
      <c r="C53" s="167"/>
      <c r="D53" s="148"/>
      <c r="E53" s="311"/>
      <c r="F53" s="324"/>
      <c r="G53" s="324"/>
      <c r="H53" s="324"/>
      <c r="I53" s="325"/>
      <c r="J53" s="148"/>
      <c r="K53" s="321"/>
      <c r="L53" s="322"/>
      <c r="M53" s="322"/>
      <c r="N53" s="322"/>
      <c r="O53" s="323"/>
      <c r="P53" s="16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8"/>
      <c r="AF53" s="148"/>
      <c r="AG53" s="148"/>
      <c r="AH53" s="148"/>
    </row>
    <row r="54" spans="1:34">
      <c r="A54" s="148"/>
      <c r="B54" s="330"/>
      <c r="C54" s="331"/>
      <c r="D54" s="148"/>
      <c r="E54" s="311"/>
      <c r="F54" s="312"/>
      <c r="G54" s="169"/>
      <c r="H54" s="169"/>
      <c r="I54" s="170"/>
      <c r="J54" s="148"/>
      <c r="K54" s="311"/>
      <c r="L54" s="312"/>
      <c r="M54" s="169"/>
      <c r="N54" s="169"/>
      <c r="O54" s="170"/>
      <c r="P54" s="16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48"/>
      <c r="AE54" s="148"/>
      <c r="AF54" s="148"/>
      <c r="AG54" s="148"/>
      <c r="AH54" s="148"/>
    </row>
    <row r="55" spans="1:34" ht="3.75" customHeight="1">
      <c r="A55" s="148"/>
      <c r="B55" s="166"/>
      <c r="C55" s="167"/>
      <c r="D55" s="148"/>
      <c r="E55" s="311"/>
      <c r="F55" s="324"/>
      <c r="G55" s="324"/>
      <c r="H55" s="324"/>
      <c r="I55" s="325"/>
      <c r="J55" s="148"/>
      <c r="K55" s="321"/>
      <c r="L55" s="322"/>
      <c r="M55" s="322"/>
      <c r="N55" s="322"/>
      <c r="O55" s="323"/>
      <c r="P55" s="16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48"/>
      <c r="AE55" s="148"/>
      <c r="AF55" s="148"/>
      <c r="AG55" s="148"/>
      <c r="AH55" s="148"/>
    </row>
    <row r="56" spans="1:34">
      <c r="A56" s="148"/>
      <c r="B56" s="330"/>
      <c r="C56" s="331"/>
      <c r="D56" s="148"/>
      <c r="E56" s="311"/>
      <c r="F56" s="312"/>
      <c r="G56" s="169"/>
      <c r="H56" s="169"/>
      <c r="I56" s="170"/>
      <c r="J56" s="148"/>
      <c r="K56" s="311"/>
      <c r="L56" s="312"/>
      <c r="M56" s="169"/>
      <c r="N56" s="169"/>
      <c r="O56" s="170"/>
      <c r="P56" s="168"/>
      <c r="Q56" s="148"/>
      <c r="R56" s="148"/>
      <c r="S56" s="148"/>
      <c r="T56" s="148"/>
      <c r="U56" s="148"/>
      <c r="V56" s="148"/>
      <c r="W56" s="148"/>
      <c r="X56" s="148"/>
      <c r="Y56" s="148"/>
      <c r="Z56" s="148"/>
      <c r="AA56" s="148"/>
      <c r="AB56" s="148"/>
      <c r="AC56" s="148"/>
      <c r="AD56" s="148"/>
      <c r="AE56" s="148"/>
      <c r="AF56" s="148"/>
      <c r="AG56" s="148"/>
      <c r="AH56" s="148"/>
    </row>
    <row r="57" spans="1:34" ht="3.75" customHeight="1">
      <c r="A57" s="148"/>
      <c r="B57" s="166"/>
      <c r="C57" s="167"/>
      <c r="D57" s="148"/>
      <c r="E57" s="311"/>
      <c r="F57" s="324"/>
      <c r="G57" s="324"/>
      <c r="H57" s="324"/>
      <c r="I57" s="325"/>
      <c r="J57" s="148"/>
      <c r="K57" s="321"/>
      <c r="L57" s="322"/>
      <c r="M57" s="322"/>
      <c r="N57" s="322"/>
      <c r="O57" s="323"/>
      <c r="P57" s="168"/>
      <c r="Q57" s="148"/>
      <c r="R57" s="148"/>
      <c r="S57" s="148"/>
      <c r="T57" s="148"/>
      <c r="U57" s="148"/>
      <c r="V57" s="148"/>
      <c r="W57" s="148"/>
      <c r="X57" s="148"/>
      <c r="Y57" s="148"/>
      <c r="Z57" s="148"/>
      <c r="AA57" s="148"/>
      <c r="AB57" s="148"/>
      <c r="AC57" s="148"/>
      <c r="AD57" s="148"/>
      <c r="AE57" s="148"/>
      <c r="AF57" s="148"/>
      <c r="AG57" s="148"/>
      <c r="AH57" s="148"/>
    </row>
    <row r="58" spans="1:34">
      <c r="A58" s="148"/>
      <c r="B58" s="330"/>
      <c r="C58" s="331"/>
      <c r="D58" s="148"/>
      <c r="E58" s="311"/>
      <c r="F58" s="312"/>
      <c r="G58" s="169"/>
      <c r="H58" s="169"/>
      <c r="I58" s="170"/>
      <c r="J58" s="148"/>
      <c r="K58" s="311"/>
      <c r="L58" s="312"/>
      <c r="M58" s="169"/>
      <c r="N58" s="169"/>
      <c r="O58" s="170"/>
      <c r="P58" s="168"/>
      <c r="Q58" s="148"/>
      <c r="R58" s="148"/>
      <c r="S58" s="148"/>
      <c r="T58" s="148"/>
      <c r="U58" s="148"/>
      <c r="V58" s="148"/>
      <c r="W58" s="148"/>
      <c r="X58" s="148"/>
      <c r="Y58" s="148"/>
      <c r="Z58" s="148"/>
      <c r="AA58" s="148"/>
      <c r="AB58" s="148"/>
      <c r="AC58" s="148"/>
      <c r="AD58" s="148"/>
      <c r="AE58" s="148"/>
      <c r="AF58" s="148"/>
      <c r="AG58" s="148"/>
      <c r="AH58" s="148"/>
    </row>
    <row r="59" spans="1:34" ht="3.75" customHeight="1">
      <c r="A59" s="148"/>
      <c r="B59" s="166"/>
      <c r="C59" s="167"/>
      <c r="D59" s="148"/>
      <c r="E59" s="311"/>
      <c r="F59" s="324"/>
      <c r="G59" s="324"/>
      <c r="H59" s="324"/>
      <c r="I59" s="325"/>
      <c r="J59" s="148"/>
      <c r="K59" s="321"/>
      <c r="L59" s="322"/>
      <c r="M59" s="322"/>
      <c r="N59" s="322"/>
      <c r="O59" s="323"/>
      <c r="P59" s="168"/>
      <c r="Q59" s="148"/>
      <c r="R59" s="148"/>
      <c r="S59" s="148"/>
      <c r="T59" s="148"/>
      <c r="U59" s="148"/>
      <c r="V59" s="148"/>
      <c r="W59" s="148"/>
      <c r="X59" s="148"/>
      <c r="Y59" s="148"/>
      <c r="Z59" s="148"/>
      <c r="AA59" s="148"/>
      <c r="AB59" s="148"/>
      <c r="AC59" s="148"/>
      <c r="AD59" s="148"/>
      <c r="AE59" s="148"/>
      <c r="AF59" s="148"/>
      <c r="AG59" s="148"/>
      <c r="AH59" s="148"/>
    </row>
    <row r="60" spans="1:34">
      <c r="A60" s="148"/>
      <c r="B60" s="330"/>
      <c r="C60" s="331"/>
      <c r="D60" s="148"/>
      <c r="E60" s="311"/>
      <c r="F60" s="312"/>
      <c r="G60" s="169"/>
      <c r="H60" s="169"/>
      <c r="I60" s="170"/>
      <c r="J60" s="148"/>
      <c r="K60" s="311"/>
      <c r="L60" s="312"/>
      <c r="M60" s="169"/>
      <c r="N60" s="169"/>
      <c r="O60" s="170"/>
      <c r="P60" s="168"/>
      <c r="Q60" s="148"/>
      <c r="R60" s="148"/>
      <c r="S60" s="148"/>
      <c r="T60" s="148"/>
      <c r="U60" s="148"/>
      <c r="V60" s="148"/>
      <c r="W60" s="148"/>
      <c r="X60" s="148"/>
      <c r="Y60" s="148"/>
      <c r="Z60" s="148"/>
      <c r="AA60" s="148"/>
      <c r="AB60" s="148"/>
      <c r="AC60" s="148"/>
      <c r="AD60" s="148"/>
      <c r="AE60" s="148"/>
      <c r="AF60" s="148"/>
      <c r="AG60" s="148"/>
      <c r="AH60" s="148"/>
    </row>
    <row r="61" spans="1:34" ht="3.75" customHeight="1">
      <c r="A61" s="148"/>
      <c r="B61" s="166"/>
      <c r="C61" s="167"/>
      <c r="D61" s="148"/>
      <c r="E61" s="311"/>
      <c r="F61" s="324"/>
      <c r="G61" s="324"/>
      <c r="H61" s="324"/>
      <c r="I61" s="325"/>
      <c r="J61" s="148"/>
      <c r="K61" s="321"/>
      <c r="L61" s="322"/>
      <c r="M61" s="322"/>
      <c r="N61" s="322"/>
      <c r="O61" s="323"/>
      <c r="P61" s="168"/>
      <c r="Q61" s="148"/>
      <c r="R61" s="148"/>
      <c r="S61" s="148"/>
      <c r="T61" s="148"/>
      <c r="U61" s="148"/>
      <c r="V61" s="148"/>
      <c r="W61" s="148"/>
      <c r="X61" s="148"/>
      <c r="Y61" s="148"/>
      <c r="Z61" s="148"/>
      <c r="AA61" s="148"/>
      <c r="AB61" s="148"/>
      <c r="AC61" s="148"/>
      <c r="AD61" s="148"/>
      <c r="AE61" s="148"/>
      <c r="AF61" s="148"/>
      <c r="AG61" s="148"/>
      <c r="AH61" s="148"/>
    </row>
    <row r="62" spans="1:34" ht="15.75" thickBot="1">
      <c r="A62" s="148"/>
      <c r="B62" s="326"/>
      <c r="C62" s="327"/>
      <c r="D62" s="148"/>
      <c r="E62" s="328"/>
      <c r="F62" s="329"/>
      <c r="G62" s="172"/>
      <c r="H62" s="172"/>
      <c r="I62" s="173"/>
      <c r="J62" s="148"/>
      <c r="K62" s="328"/>
      <c r="L62" s="329"/>
      <c r="M62" s="172"/>
      <c r="N62" s="172"/>
      <c r="O62" s="173"/>
      <c r="P62" s="168"/>
      <c r="Q62" s="148"/>
      <c r="R62" s="148"/>
      <c r="S62" s="148"/>
      <c r="T62" s="148"/>
      <c r="U62" s="148"/>
      <c r="V62" s="148"/>
      <c r="W62" s="148"/>
      <c r="X62" s="148"/>
      <c r="Y62" s="148"/>
      <c r="Z62" s="148"/>
      <c r="AA62" s="148"/>
      <c r="AB62" s="148"/>
      <c r="AC62" s="148"/>
      <c r="AD62" s="148"/>
      <c r="AE62" s="148"/>
      <c r="AF62" s="148"/>
      <c r="AG62" s="148"/>
      <c r="AH62" s="148"/>
    </row>
    <row r="63" spans="1:34" ht="15.75" thickTop="1">
      <c r="A63" s="148"/>
      <c r="B63" s="148"/>
      <c r="C63" s="148"/>
      <c r="D63" s="148"/>
      <c r="E63" s="148"/>
      <c r="F63" s="148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8"/>
      <c r="S63" s="148"/>
      <c r="T63" s="148"/>
      <c r="U63" s="148"/>
      <c r="V63" s="148"/>
      <c r="W63" s="148"/>
      <c r="X63" s="148"/>
      <c r="Y63" s="148"/>
      <c r="Z63" s="148"/>
      <c r="AA63" s="148"/>
      <c r="AB63" s="148"/>
      <c r="AC63" s="148"/>
      <c r="AD63" s="148"/>
      <c r="AE63" s="148"/>
      <c r="AF63" s="148"/>
      <c r="AG63" s="148"/>
      <c r="AH63" s="148"/>
    </row>
  </sheetData>
  <mergeCells count="107">
    <mergeCell ref="E56:F56"/>
    <mergeCell ref="E58:F58"/>
    <mergeCell ref="E60:F60"/>
    <mergeCell ref="E62:F62"/>
    <mergeCell ref="K38:L38"/>
    <mergeCell ref="K40:L40"/>
    <mergeCell ref="K42:L42"/>
    <mergeCell ref="K44:L44"/>
    <mergeCell ref="K46:L46"/>
    <mergeCell ref="K48:L48"/>
    <mergeCell ref="K50:L50"/>
    <mergeCell ref="K52:L52"/>
    <mergeCell ref="K54:L54"/>
    <mergeCell ref="K56:L56"/>
    <mergeCell ref="K58:L58"/>
    <mergeCell ref="K60:L60"/>
    <mergeCell ref="E61:I61"/>
    <mergeCell ref="K61:O61"/>
    <mergeCell ref="E48:F48"/>
    <mergeCell ref="B62:C62"/>
    <mergeCell ref="K62:L62"/>
    <mergeCell ref="E59:I59"/>
    <mergeCell ref="K59:O59"/>
    <mergeCell ref="B60:C60"/>
    <mergeCell ref="E57:I57"/>
    <mergeCell ref="K57:O57"/>
    <mergeCell ref="B58:C58"/>
    <mergeCell ref="B48:C48"/>
    <mergeCell ref="B50:C50"/>
    <mergeCell ref="B52:C52"/>
    <mergeCell ref="B54:C54"/>
    <mergeCell ref="B56:C56"/>
    <mergeCell ref="E49:I49"/>
    <mergeCell ref="E51:I51"/>
    <mergeCell ref="E53:I53"/>
    <mergeCell ref="E55:I55"/>
    <mergeCell ref="K55:O55"/>
    <mergeCell ref="K53:O53"/>
    <mergeCell ref="K51:O51"/>
    <mergeCell ref="K49:O49"/>
    <mergeCell ref="E50:F50"/>
    <mergeCell ref="E52:F52"/>
    <mergeCell ref="E54:F54"/>
    <mergeCell ref="B40:C40"/>
    <mergeCell ref="B42:C42"/>
    <mergeCell ref="B44:C44"/>
    <mergeCell ref="B46:C46"/>
    <mergeCell ref="K47:O47"/>
    <mergeCell ref="K45:O45"/>
    <mergeCell ref="K43:O43"/>
    <mergeCell ref="K41:O41"/>
    <mergeCell ref="K37:O37"/>
    <mergeCell ref="K39:O39"/>
    <mergeCell ref="E39:I39"/>
    <mergeCell ref="E41:I41"/>
    <mergeCell ref="E43:I43"/>
    <mergeCell ref="E45:I45"/>
    <mergeCell ref="E47:I47"/>
    <mergeCell ref="E40:F40"/>
    <mergeCell ref="E42:F42"/>
    <mergeCell ref="E44:F44"/>
    <mergeCell ref="E46:F46"/>
    <mergeCell ref="E36:I36"/>
    <mergeCell ref="K36:O36"/>
    <mergeCell ref="E37:I37"/>
    <mergeCell ref="E38:F38"/>
    <mergeCell ref="AB18:AB24"/>
    <mergeCell ref="AC18:AC24"/>
    <mergeCell ref="AA25:AA31"/>
    <mergeCell ref="AB25:AB31"/>
    <mergeCell ref="AC25:AC31"/>
    <mergeCell ref="W38:X38"/>
    <mergeCell ref="AA38:AC38"/>
    <mergeCell ref="AA42:AC42"/>
    <mergeCell ref="AE42:AG42"/>
    <mergeCell ref="AA44:AC44"/>
    <mergeCell ref="AE44:AG44"/>
    <mergeCell ref="W48:X48"/>
    <mergeCell ref="AA48:AC48"/>
    <mergeCell ref="AE48:AG48"/>
    <mergeCell ref="AA46:AC46"/>
    <mergeCell ref="AE46:AG46"/>
    <mergeCell ref="AE38:AG38"/>
    <mergeCell ref="W40:X40"/>
    <mergeCell ref="AA40:AC40"/>
    <mergeCell ref="AE40:AG40"/>
    <mergeCell ref="AA36:AC36"/>
    <mergeCell ref="AE36:AG36"/>
    <mergeCell ref="AA32:AA34"/>
    <mergeCell ref="AB32:AB34"/>
    <mergeCell ref="AC32:AC34"/>
    <mergeCell ref="AE2:AG2"/>
    <mergeCell ref="AE5:AE34"/>
    <mergeCell ref="AF5:AF34"/>
    <mergeCell ref="AG5:AG34"/>
    <mergeCell ref="E2:I2"/>
    <mergeCell ref="K2:O2"/>
    <mergeCell ref="Q2:U2"/>
    <mergeCell ref="W2:Y2"/>
    <mergeCell ref="AA2:AC2"/>
    <mergeCell ref="AA5:AA10"/>
    <mergeCell ref="AB5:AB10"/>
    <mergeCell ref="AC5:AC10"/>
    <mergeCell ref="AA11:AA17"/>
    <mergeCell ref="AB11:AB17"/>
    <mergeCell ref="AC11:AC17"/>
    <mergeCell ref="AA18:AA2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P55"/>
  <sheetViews>
    <sheetView tabSelected="1" topLeftCell="AI27" workbookViewId="0">
      <selection activeCell="AA49" sqref="AA49"/>
    </sheetView>
  </sheetViews>
  <sheetFormatPr baseColWidth="10" defaultRowHeight="15"/>
  <cols>
    <col min="1" max="1" width="1.7109375" customWidth="1"/>
    <col min="4" max="4" width="1.7109375" customWidth="1"/>
    <col min="5" max="5" width="6.42578125" customWidth="1"/>
    <col min="6" max="6" width="5.5703125" customWidth="1"/>
    <col min="7" max="7" width="10.5703125" customWidth="1"/>
    <col min="8" max="8" width="10.7109375" customWidth="1"/>
    <col min="9" max="9" width="11.28515625" customWidth="1"/>
    <col min="10" max="10" width="3.85546875" style="212" bestFit="1" customWidth="1"/>
    <col min="11" max="11" width="8.42578125" style="218" bestFit="1" customWidth="1"/>
    <col min="12" max="12" width="1.7109375" customWidth="1"/>
    <col min="18" max="18" width="3.85546875" style="212" bestFit="1" customWidth="1"/>
    <col min="19" max="19" width="8.42578125" style="218" bestFit="1" customWidth="1"/>
    <col min="20" max="20" width="1.7109375" customWidth="1"/>
    <col min="21" max="21" width="6.42578125" customWidth="1"/>
    <col min="22" max="22" width="5.5703125" bestFit="1" customWidth="1"/>
    <col min="23" max="23" width="10.5703125" bestFit="1" customWidth="1"/>
    <col min="24" max="24" width="10.7109375" bestFit="1" customWidth="1"/>
    <col min="25" max="25" width="11.28515625" bestFit="1" customWidth="1"/>
    <col min="26" max="26" width="3.85546875" style="212" bestFit="1" customWidth="1"/>
    <col min="27" max="27" width="7.85546875" style="218" bestFit="1" customWidth="1"/>
    <col min="28" max="28" width="1.7109375" customWidth="1"/>
    <col min="32" max="32" width="1.7109375" customWidth="1"/>
    <col min="36" max="36" width="1.7109375" customWidth="1"/>
    <col min="40" max="40" width="1.7109375" customWidth="1"/>
    <col min="41" max="44" width="10.7109375" customWidth="1"/>
    <col min="45" max="45" width="1.7109375" customWidth="1"/>
    <col min="48" max="48" width="1.7109375" customWidth="1"/>
    <col min="49" max="52" width="7.7109375" customWidth="1"/>
    <col min="53" max="53" width="1.7109375" customWidth="1"/>
    <col min="54" max="57" width="7.7109375" customWidth="1"/>
    <col min="58" max="58" width="1.7109375" customWidth="1"/>
    <col min="59" max="60" width="7.7109375" customWidth="1"/>
    <col min="61" max="61" width="9" bestFit="1" customWidth="1"/>
    <col min="62" max="62" width="9" customWidth="1"/>
    <col min="63" max="63" width="1.7109375" customWidth="1"/>
    <col min="64" max="67" width="7.7109375" customWidth="1"/>
    <col min="68" max="68" width="1.7109375" customWidth="1"/>
  </cols>
  <sheetData>
    <row r="1" spans="1:68" ht="15.75" thickBot="1">
      <c r="A1" s="176"/>
      <c r="B1" s="176"/>
      <c r="C1" s="176"/>
      <c r="D1" s="176"/>
      <c r="E1" s="176"/>
      <c r="F1" s="176"/>
      <c r="G1" s="176"/>
      <c r="H1" s="176"/>
      <c r="I1" s="176"/>
      <c r="J1" s="179"/>
      <c r="K1" s="213"/>
      <c r="L1" s="176"/>
      <c r="M1" s="176"/>
      <c r="N1" s="176"/>
      <c r="O1" s="176"/>
      <c r="P1" s="176"/>
      <c r="Q1" s="176"/>
      <c r="R1" s="179"/>
      <c r="S1" s="213"/>
      <c r="T1" s="176"/>
      <c r="U1" s="176"/>
      <c r="V1" s="176"/>
      <c r="W1" s="176"/>
      <c r="X1" s="176"/>
      <c r="Y1" s="176"/>
      <c r="Z1" s="179"/>
      <c r="AA1" s="213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219"/>
      <c r="AQ1" s="219"/>
      <c r="AR1" s="219"/>
      <c r="AS1" s="219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86"/>
      <c r="BI1" s="176"/>
      <c r="BJ1" s="186"/>
      <c r="BK1" s="176"/>
      <c r="BL1" s="176"/>
      <c r="BM1" s="176"/>
      <c r="BN1" s="176"/>
      <c r="BO1" s="176"/>
      <c r="BP1" s="176"/>
    </row>
    <row r="2" spans="1:68" ht="16.5" thickTop="1" thickBot="1">
      <c r="A2" s="176"/>
      <c r="B2" s="176"/>
      <c r="C2" s="176"/>
      <c r="D2" s="176"/>
      <c r="E2" s="176"/>
      <c r="F2" s="176"/>
      <c r="G2" s="176"/>
      <c r="H2" s="176"/>
      <c r="I2" s="176"/>
      <c r="J2" s="179"/>
      <c r="K2" s="213"/>
      <c r="L2" s="176"/>
      <c r="M2" s="176"/>
      <c r="N2" s="176"/>
      <c r="O2" s="176"/>
      <c r="P2" s="176"/>
      <c r="Q2" s="176"/>
      <c r="R2" s="179"/>
      <c r="S2" s="213"/>
      <c r="T2" s="176"/>
      <c r="U2" s="176"/>
      <c r="V2" s="176"/>
      <c r="W2" s="176"/>
      <c r="X2" s="176"/>
      <c r="Y2" s="176"/>
      <c r="Z2" s="179"/>
      <c r="AA2" s="213"/>
      <c r="AB2" s="176"/>
      <c r="AC2" s="176"/>
      <c r="AD2" s="176"/>
      <c r="AE2" s="176"/>
      <c r="AF2" s="176"/>
      <c r="AG2" s="176"/>
      <c r="AH2" s="176"/>
      <c r="AI2" s="176"/>
      <c r="AJ2" s="176"/>
      <c r="AK2" s="176"/>
      <c r="AL2" s="176"/>
      <c r="AM2" s="176"/>
      <c r="AN2" s="176"/>
      <c r="AO2" s="176"/>
      <c r="AP2" s="219"/>
      <c r="AQ2" s="219"/>
      <c r="AR2" s="219"/>
      <c r="AS2" s="219"/>
      <c r="AT2" s="175"/>
      <c r="AU2" s="175"/>
      <c r="AV2" s="175"/>
      <c r="AW2" s="343" t="s">
        <v>41</v>
      </c>
      <c r="AX2" s="344"/>
      <c r="AY2" s="344"/>
      <c r="AZ2" s="345"/>
      <c r="BA2" s="175"/>
      <c r="BB2" s="343" t="s">
        <v>43</v>
      </c>
      <c r="BC2" s="344"/>
      <c r="BD2" s="344"/>
      <c r="BE2" s="345"/>
      <c r="BF2" s="176"/>
      <c r="BG2" s="374" t="s">
        <v>81</v>
      </c>
      <c r="BH2" s="375"/>
      <c r="BI2" s="375"/>
      <c r="BJ2" s="376"/>
      <c r="BK2" s="176"/>
      <c r="BL2" s="343" t="s">
        <v>85</v>
      </c>
      <c r="BM2" s="344"/>
      <c r="BN2" s="344"/>
      <c r="BO2" s="345"/>
      <c r="BP2" s="176"/>
    </row>
    <row r="3" spans="1:68" ht="16.5" thickTop="1" thickBot="1">
      <c r="A3" s="176"/>
      <c r="B3" s="176"/>
      <c r="C3" s="176"/>
      <c r="D3" s="176"/>
      <c r="E3" s="351" t="s">
        <v>10</v>
      </c>
      <c r="F3" s="352"/>
      <c r="G3" s="352"/>
      <c r="H3" s="352"/>
      <c r="I3" s="352"/>
      <c r="J3" s="352"/>
      <c r="K3" s="285"/>
      <c r="L3" s="176"/>
      <c r="M3" s="351" t="s">
        <v>11</v>
      </c>
      <c r="N3" s="352"/>
      <c r="O3" s="352"/>
      <c r="P3" s="352"/>
      <c r="Q3" s="352"/>
      <c r="R3" s="352"/>
      <c r="S3" s="285"/>
      <c r="T3" s="176"/>
      <c r="U3" s="351" t="s">
        <v>12</v>
      </c>
      <c r="V3" s="352"/>
      <c r="W3" s="352"/>
      <c r="X3" s="352"/>
      <c r="Y3" s="352"/>
      <c r="Z3" s="352"/>
      <c r="AA3" s="285"/>
      <c r="AB3" s="176"/>
      <c r="AC3" s="292" t="s">
        <v>0</v>
      </c>
      <c r="AD3" s="292"/>
      <c r="AE3" s="292"/>
      <c r="AF3" s="176"/>
      <c r="AG3" s="292" t="s">
        <v>1</v>
      </c>
      <c r="AH3" s="292"/>
      <c r="AI3" s="292"/>
      <c r="AJ3" s="176"/>
      <c r="AK3" s="292" t="s">
        <v>2</v>
      </c>
      <c r="AL3" s="292"/>
      <c r="AM3" s="292"/>
      <c r="AN3" s="176"/>
      <c r="AO3" s="374" t="s">
        <v>81</v>
      </c>
      <c r="AP3" s="375"/>
      <c r="AQ3" s="375"/>
      <c r="AR3" s="376"/>
      <c r="AS3" s="219"/>
      <c r="AT3" s="178"/>
      <c r="AU3" s="178"/>
      <c r="AV3" s="178"/>
      <c r="AW3" s="346"/>
      <c r="AX3" s="346"/>
      <c r="AY3" s="346"/>
      <c r="AZ3" s="346"/>
      <c r="BA3" s="178"/>
      <c r="BB3" s="339"/>
      <c r="BC3" s="339"/>
      <c r="BD3" s="339"/>
      <c r="BE3" s="339"/>
      <c r="BF3" s="176"/>
      <c r="BG3" s="177"/>
      <c r="BH3" s="188"/>
      <c r="BI3" s="177"/>
      <c r="BJ3" s="188"/>
      <c r="BK3" s="176"/>
      <c r="BL3" s="346"/>
      <c r="BM3" s="346"/>
      <c r="BN3" s="346"/>
      <c r="BO3" s="346"/>
      <c r="BP3" s="176"/>
    </row>
    <row r="4" spans="1:68" ht="16.5" thickTop="1" thickBot="1">
      <c r="A4" s="176"/>
      <c r="B4" s="176"/>
      <c r="C4" s="176"/>
      <c r="D4" s="176"/>
      <c r="E4" s="200" t="s">
        <v>51</v>
      </c>
      <c r="F4" s="201" t="s">
        <v>50</v>
      </c>
      <c r="G4" s="201" t="s">
        <v>37</v>
      </c>
      <c r="H4" s="201" t="s">
        <v>38</v>
      </c>
      <c r="I4" s="201" t="s">
        <v>39</v>
      </c>
      <c r="J4" s="209" t="s">
        <v>63</v>
      </c>
      <c r="K4" s="214" t="s">
        <v>84</v>
      </c>
      <c r="L4" s="176"/>
      <c r="M4" s="200" t="s">
        <v>51</v>
      </c>
      <c r="N4" s="201" t="s">
        <v>50</v>
      </c>
      <c r="O4" s="201" t="s">
        <v>37</v>
      </c>
      <c r="P4" s="201" t="s">
        <v>38</v>
      </c>
      <c r="Q4" s="201" t="s">
        <v>39</v>
      </c>
      <c r="R4" s="209" t="s">
        <v>63</v>
      </c>
      <c r="S4" s="214" t="s">
        <v>84</v>
      </c>
      <c r="T4" s="176"/>
      <c r="U4" s="200" t="s">
        <v>51</v>
      </c>
      <c r="V4" s="201" t="s">
        <v>50</v>
      </c>
      <c r="W4" s="201" t="s">
        <v>37</v>
      </c>
      <c r="X4" s="201" t="s">
        <v>38</v>
      </c>
      <c r="Y4" s="201" t="s">
        <v>39</v>
      </c>
      <c r="Z4" s="209" t="s">
        <v>63</v>
      </c>
      <c r="AA4" s="214" t="s">
        <v>84</v>
      </c>
      <c r="AB4" s="176"/>
      <c r="AC4" s="128" t="s">
        <v>37</v>
      </c>
      <c r="AD4" s="128" t="s">
        <v>38</v>
      </c>
      <c r="AE4" s="128" t="s">
        <v>39</v>
      </c>
      <c r="AF4" s="176"/>
      <c r="AG4" s="128" t="s">
        <v>37</v>
      </c>
      <c r="AH4" s="128" t="s">
        <v>38</v>
      </c>
      <c r="AI4" s="128" t="s">
        <v>39</v>
      </c>
      <c r="AJ4" s="176"/>
      <c r="AK4" s="128" t="s">
        <v>37</v>
      </c>
      <c r="AL4" s="128" t="s">
        <v>38</v>
      </c>
      <c r="AM4" s="128" t="s">
        <v>39</v>
      </c>
      <c r="AN4" s="176"/>
      <c r="AO4" s="205" t="s">
        <v>101</v>
      </c>
      <c r="AP4" s="206" t="s">
        <v>82</v>
      </c>
      <c r="AQ4" s="206" t="s">
        <v>102</v>
      </c>
      <c r="AR4" s="207" t="s">
        <v>83</v>
      </c>
      <c r="AS4" s="219"/>
      <c r="AT4" s="175"/>
      <c r="AU4" s="175"/>
      <c r="AV4" s="175"/>
      <c r="AW4" s="340" t="s">
        <v>61</v>
      </c>
      <c r="AX4" s="341"/>
      <c r="AY4" s="341" t="s">
        <v>62</v>
      </c>
      <c r="AZ4" s="342"/>
      <c r="BA4" s="175"/>
      <c r="BB4" s="340" t="s">
        <v>61</v>
      </c>
      <c r="BC4" s="341"/>
      <c r="BD4" s="341" t="s">
        <v>62</v>
      </c>
      <c r="BE4" s="342"/>
      <c r="BF4" s="176"/>
      <c r="BG4" s="205" t="s">
        <v>101</v>
      </c>
      <c r="BH4" s="206" t="s">
        <v>82</v>
      </c>
      <c r="BI4" s="206" t="s">
        <v>102</v>
      </c>
      <c r="BJ4" s="207" t="s">
        <v>83</v>
      </c>
      <c r="BK4" s="176"/>
      <c r="BL4" s="340" t="s">
        <v>51</v>
      </c>
      <c r="BM4" s="341"/>
      <c r="BN4" s="341" t="s">
        <v>50</v>
      </c>
      <c r="BO4" s="342"/>
      <c r="BP4" s="176"/>
    </row>
    <row r="5" spans="1:68" ht="16.5" thickTop="1" thickBot="1">
      <c r="A5" s="176"/>
      <c r="B5" s="176"/>
      <c r="C5" s="176"/>
      <c r="D5" s="176"/>
      <c r="E5" s="176"/>
      <c r="F5" s="176"/>
      <c r="G5" s="176"/>
      <c r="H5" s="176"/>
      <c r="I5" s="176"/>
      <c r="J5" s="179"/>
      <c r="K5" s="213"/>
      <c r="L5" s="176"/>
      <c r="M5" s="176"/>
      <c r="N5" s="176"/>
      <c r="O5" s="176"/>
      <c r="P5" s="176"/>
      <c r="Q5" s="176"/>
      <c r="R5" s="179"/>
      <c r="S5" s="213"/>
      <c r="T5" s="176"/>
      <c r="U5" s="176"/>
      <c r="V5" s="176"/>
      <c r="W5" s="176"/>
      <c r="X5" s="176"/>
      <c r="Y5" s="176"/>
      <c r="Z5" s="179"/>
      <c r="AA5" s="213"/>
      <c r="AB5" s="176"/>
      <c r="AC5" s="176"/>
      <c r="AD5" s="176"/>
      <c r="AE5" s="176"/>
      <c r="AF5" s="176"/>
      <c r="AG5" s="176"/>
      <c r="AH5" s="176"/>
      <c r="AI5" s="176"/>
      <c r="AJ5" s="176"/>
      <c r="AK5" s="176"/>
      <c r="AL5" s="176"/>
      <c r="AM5" s="176"/>
      <c r="AN5" s="176"/>
      <c r="AO5" s="176"/>
      <c r="AP5" s="219"/>
      <c r="AQ5" s="219"/>
      <c r="AR5" s="219"/>
      <c r="AS5" s="219"/>
      <c r="AT5" s="175"/>
      <c r="AU5" s="175"/>
      <c r="AV5" s="175"/>
      <c r="AW5" s="346"/>
      <c r="AX5" s="346"/>
      <c r="AY5" s="346"/>
      <c r="AZ5" s="346"/>
      <c r="BA5" s="175"/>
      <c r="BB5" s="346"/>
      <c r="BC5" s="346"/>
      <c r="BD5" s="346"/>
      <c r="BE5" s="346"/>
      <c r="BF5" s="176"/>
      <c r="BG5" s="178"/>
      <c r="BH5" s="187"/>
      <c r="BI5" s="178"/>
      <c r="BJ5" s="187"/>
      <c r="BK5" s="176"/>
      <c r="BL5" s="346"/>
      <c r="BM5" s="346"/>
      <c r="BN5" s="346"/>
      <c r="BO5" s="346"/>
      <c r="BP5" s="176"/>
    </row>
    <row r="6" spans="1:68" ht="16.5" thickTop="1" thickBot="1">
      <c r="A6" s="176"/>
      <c r="B6" s="22" t="s">
        <v>3</v>
      </c>
      <c r="C6" s="23">
        <v>42705</v>
      </c>
      <c r="D6" s="176"/>
      <c r="E6" s="182">
        <v>0.875</v>
      </c>
      <c r="F6" s="183">
        <v>0</v>
      </c>
      <c r="G6" s="183">
        <f>I6-H6</f>
        <v>4.166666666666663E-2</v>
      </c>
      <c r="H6" s="183">
        <f>IF(AND(E6&lt;Début_Nuit,E6&gt;=Fin_Nuit),IF(F6&gt;E6,IF(F6&lt;=Début_Nuit,0,MOD(F6-Début_Nuit,1)),IF(F6&gt;=Fin_Nuit,MOD(Fin_Nuit-Début_Nuit,1),MOD(F6-Début_Nuit,1))),IF(E6&gt;=Début_Nuit,IF(OR(F6&gt;E6,F6&lt;=Fin_Nuit),MOD(F6-E6,1),IF(F6&lt;=Début_Nuit,MOD(Fin_Nuit-E6,1),MOD(Fin_Nuit-E6,1)+MOD(F6-Début_Nuit,1))),IF(OR(F6&lt;E6,F6&gt;Début_Nuit),MOD(Fin_Nuit-E6,1)+MOD(F6-Début_Nuit,1),IF(F6&lt;Fin_Nuit,MOD(F6-E6,1),MOD(Fin_Nuit-E6,1)))))</f>
        <v>8.333333333333337E-2</v>
      </c>
      <c r="I6" s="183">
        <f>MOD(F6-E6,1)</f>
        <v>0.125</v>
      </c>
      <c r="J6" s="210">
        <v>25</v>
      </c>
      <c r="K6" s="215">
        <v>52</v>
      </c>
      <c r="L6" s="176"/>
      <c r="M6" s="193"/>
      <c r="N6" s="25"/>
      <c r="O6" s="25">
        <f t="shared" ref="O6:O35" si="0">Q6-P6</f>
        <v>0</v>
      </c>
      <c r="P6" s="25">
        <f t="shared" ref="P6:P35" si="1">IF(AND(M6&lt;Début_Nuit,M6&gt;=Fin_Nuit),IF(N6&gt;M6,IF(N6&lt;=Début_Nuit,0,MOD(N6-Début_Nuit,1)),IF(N6&gt;=Fin_Nuit,MOD(Fin_Nuit-Début_Nuit,1),MOD(N6-Début_Nuit,1))),IF(M6&gt;=Début_Nuit,IF(OR(N6&gt;M6,N6&lt;=Fin_Nuit),MOD(N6-M6,1),IF(N6&lt;=Début_Nuit,MOD(Fin_Nuit-M6,1),MOD(Fin_Nuit-M6,1)+MOD(N6-Début_Nuit,1))),IF(OR(N6&lt;M6,N6&gt;Début_Nuit),MOD(Fin_Nuit-M6,1)+MOD(N6-Début_Nuit,1),IF(N6&lt;Fin_Nuit,MOD(N6-M6,1),MOD(Fin_Nuit-M6,1)))))</f>
        <v>0</v>
      </c>
      <c r="Q6" s="25">
        <f t="shared" ref="Q6:Q36" si="2">MOD(N6-M6,1)</f>
        <v>0</v>
      </c>
      <c r="R6" s="210"/>
      <c r="S6" s="215"/>
      <c r="T6" s="176"/>
      <c r="U6" s="193"/>
      <c r="V6" s="25"/>
      <c r="W6" s="25">
        <f t="shared" ref="W6:W35" si="3">Y6-X6</f>
        <v>0</v>
      </c>
      <c r="X6" s="25">
        <f t="shared" ref="X6:X35" si="4">IF(AND(U6&lt;Début_Nuit,U6&gt;=Fin_Nuit),IF(V6&gt;U6,IF(V6&lt;=Début_Nuit,0,MOD(V6-Début_Nuit,1)),IF(V6&gt;=Fin_Nuit,MOD(Fin_Nuit-Début_Nuit,1),MOD(V6-Début_Nuit,1))),IF(U6&gt;=Début_Nuit,IF(OR(V6&gt;U6,V6&lt;=Fin_Nuit),MOD(V6-U6,1),IF(V6&lt;=Début_Nuit,MOD(Fin_Nuit-U6,1),MOD(Fin_Nuit-U6,1)+MOD(V6-Début_Nuit,1))),IF(OR(V6&lt;U6,V6&gt;Début_Nuit),MOD(Fin_Nuit-U6,1)+MOD(V6-Début_Nuit,1),IF(V6&lt;Fin_Nuit,MOD(V6-U6,1),MOD(Fin_Nuit-U6,1)))))</f>
        <v>0</v>
      </c>
      <c r="Y6" s="25">
        <f t="shared" ref="Y6:Y36" si="5">MOD(V6-U6,1)</f>
        <v>0</v>
      </c>
      <c r="Z6" s="210">
        <v>10</v>
      </c>
      <c r="AA6" s="399">
        <v>52</v>
      </c>
      <c r="AB6" s="176"/>
      <c r="AC6" s="143">
        <f t="shared" ref="AC6:AC36" si="6">MOD(G6+O6+W6,1)</f>
        <v>4.166666666666663E-2</v>
      </c>
      <c r="AD6" s="143">
        <f t="shared" ref="AD6:AD36" si="7">MOD(H6+P6+X6,1)</f>
        <v>8.333333333333337E-2</v>
      </c>
      <c r="AE6" s="143">
        <f t="shared" ref="AE6:AE36" si="8">MOD(I6+Q6+Y6,1)</f>
        <v>0.125</v>
      </c>
      <c r="AF6" s="176"/>
      <c r="AG6" s="297">
        <f>SUM(AC6:AC9)</f>
        <v>0.16666666666666663</v>
      </c>
      <c r="AH6" s="297">
        <f>SUM(AD6:AD9)</f>
        <v>0.61111111111111116</v>
      </c>
      <c r="AI6" s="353">
        <f>AG6+AH6</f>
        <v>0.77777777777777779</v>
      </c>
      <c r="AJ6" s="176"/>
      <c r="AK6" s="293">
        <f>SUM(AG6:AG35)</f>
        <v>1.2916666666666661</v>
      </c>
      <c r="AL6" s="293">
        <f>SUM(AH6:AH35)</f>
        <v>6.4166666666666661</v>
      </c>
      <c r="AM6" s="293">
        <f>SUM(AI6:AI35)</f>
        <v>7.9305555555555554</v>
      </c>
      <c r="AN6" s="176"/>
      <c r="AO6" s="394">
        <f>J6+R6+Z6</f>
        <v>35</v>
      </c>
      <c r="AP6" s="224">
        <f>AO6*0.25</f>
        <v>8.75</v>
      </c>
      <c r="AQ6" s="395">
        <f>K6+S6+AA6</f>
        <v>104</v>
      </c>
      <c r="AR6" s="225">
        <f>IF(AQ6&gt;50,12.5,0)</f>
        <v>12.5</v>
      </c>
      <c r="AS6" s="219"/>
      <c r="AT6" s="354" t="s">
        <v>70</v>
      </c>
      <c r="AU6" s="355"/>
      <c r="AV6" s="175"/>
      <c r="AW6" s="356">
        <v>9.67</v>
      </c>
      <c r="AX6" s="357"/>
      <c r="AY6" s="357">
        <f t="shared" ref="AY6:AY16" si="9">AW6-E$53*AW6</f>
        <v>7.4459</v>
      </c>
      <c r="AZ6" s="358"/>
      <c r="BA6" s="175"/>
      <c r="BB6" s="356">
        <v>10.050000000000001</v>
      </c>
      <c r="BC6" s="357"/>
      <c r="BD6" s="359">
        <f t="shared" ref="BD6:BD16" si="10">BB6-E$53*BB6</f>
        <v>7.7385000000000002</v>
      </c>
      <c r="BE6" s="360"/>
      <c r="BF6" s="176"/>
      <c r="BG6" s="202">
        <f>R7</f>
        <v>27</v>
      </c>
      <c r="BH6" s="197">
        <f>BG6*0.25</f>
        <v>6.75</v>
      </c>
      <c r="BI6" s="203">
        <f>R14</f>
        <v>52</v>
      </c>
      <c r="BJ6" s="204">
        <f>IF(BI6&gt;50,12.5,0)</f>
        <v>12.5</v>
      </c>
      <c r="BK6" s="176"/>
      <c r="BL6" s="385" t="s">
        <v>86</v>
      </c>
      <c r="BM6" s="386"/>
      <c r="BN6" s="387" t="s">
        <v>87</v>
      </c>
      <c r="BO6" s="388"/>
      <c r="BP6" s="176"/>
    </row>
    <row r="7" spans="1:68" ht="16.5" thickTop="1" thickBot="1">
      <c r="A7" s="176"/>
      <c r="B7" s="27" t="s">
        <v>4</v>
      </c>
      <c r="C7" s="28">
        <v>42706</v>
      </c>
      <c r="D7" s="176"/>
      <c r="E7" s="180">
        <v>0</v>
      </c>
      <c r="F7" s="181">
        <v>0.22222222222222221</v>
      </c>
      <c r="G7" s="181">
        <f t="shared" ref="G7:G35" si="11">I7-H7</f>
        <v>0</v>
      </c>
      <c r="H7" s="181">
        <f t="shared" ref="H7:H35" si="12">IF(AND(E7&lt;Début_Nuit,E7&gt;=Fin_Nuit),IF(F7&gt;E7,IF(F7&lt;=Début_Nuit,0,MOD(F7-Début_Nuit,1)),IF(F7&gt;=Fin_Nuit,MOD(Fin_Nuit-Début_Nuit,1),MOD(F7-Début_Nuit,1))),IF(E7&gt;=Début_Nuit,IF(OR(F7&gt;E7,F7&lt;=Fin_Nuit),MOD(F7-E7,1),IF(F7&lt;=Début_Nuit,MOD(Fin_Nuit-E7,1),MOD(Fin_Nuit-E7,1)+MOD(F7-Début_Nuit,1))),IF(OR(F7&lt;E7,F7&gt;Début_Nuit),MOD(Fin_Nuit-E7,1)+MOD(F7-Début_Nuit,1),IF(F7&lt;Fin_Nuit,MOD(F7-E7,1),MOD(Fin_Nuit-E7,1)))))</f>
        <v>0.22222222222222221</v>
      </c>
      <c r="I7" s="181">
        <f t="shared" ref="I7:I36" si="13">MOD(F7-E7,1)</f>
        <v>0.22222222222222221</v>
      </c>
      <c r="J7" s="208"/>
      <c r="K7" s="216"/>
      <c r="L7" s="176"/>
      <c r="M7" s="149">
        <v>0.75</v>
      </c>
      <c r="N7" s="150">
        <v>0.83333333333333337</v>
      </c>
      <c r="O7" s="150">
        <f t="shared" si="0"/>
        <v>8.333333333333337E-2</v>
      </c>
      <c r="P7" s="150">
        <f t="shared" si="1"/>
        <v>0</v>
      </c>
      <c r="Q7" s="150">
        <f t="shared" si="2"/>
        <v>8.333333333333337E-2</v>
      </c>
      <c r="R7" s="208">
        <v>27</v>
      </c>
      <c r="S7" s="216">
        <v>2</v>
      </c>
      <c r="T7" s="176"/>
      <c r="U7" s="180">
        <v>0.875</v>
      </c>
      <c r="V7" s="181">
        <v>0</v>
      </c>
      <c r="W7" s="181">
        <f t="shared" si="3"/>
        <v>4.166666666666663E-2</v>
      </c>
      <c r="X7" s="181">
        <f t="shared" si="4"/>
        <v>8.333333333333337E-2</v>
      </c>
      <c r="Y7" s="181">
        <f t="shared" si="5"/>
        <v>0.125</v>
      </c>
      <c r="Z7" s="208">
        <v>55</v>
      </c>
      <c r="AA7" s="216"/>
      <c r="AB7" s="176"/>
      <c r="AC7" s="144">
        <f t="shared" si="6"/>
        <v>0.125</v>
      </c>
      <c r="AD7" s="144">
        <f t="shared" si="7"/>
        <v>0.30555555555555558</v>
      </c>
      <c r="AE7" s="144">
        <f t="shared" si="8"/>
        <v>0.43055555555555558</v>
      </c>
      <c r="AF7" s="176"/>
      <c r="AG7" s="297"/>
      <c r="AH7" s="297"/>
      <c r="AI7" s="353"/>
      <c r="AJ7" s="176"/>
      <c r="AK7" s="294"/>
      <c r="AL7" s="294"/>
      <c r="AM7" s="294"/>
      <c r="AN7" s="176"/>
      <c r="AO7" s="396">
        <f t="shared" ref="AO7:AO36" si="14">J7+R7+Z7</f>
        <v>82</v>
      </c>
      <c r="AP7" s="220">
        <f t="shared" ref="AP7:AP36" si="15">AO7*0.25</f>
        <v>20.5</v>
      </c>
      <c r="AQ7" s="393">
        <f t="shared" ref="AQ7:AQ36" si="16">K7+S7+AA7</f>
        <v>2</v>
      </c>
      <c r="AR7" s="223">
        <f t="shared" ref="AR7:AR36" si="17">IF(AQ7&gt;50,12.5,0)</f>
        <v>0</v>
      </c>
      <c r="AS7" s="219"/>
      <c r="AT7" s="315" t="s">
        <v>71</v>
      </c>
      <c r="AU7" s="316"/>
      <c r="AV7" s="175"/>
      <c r="AW7" s="347">
        <v>9.6999999999999993</v>
      </c>
      <c r="AX7" s="322"/>
      <c r="AY7" s="322">
        <f t="shared" si="9"/>
        <v>7.4689999999999994</v>
      </c>
      <c r="AZ7" s="350"/>
      <c r="BA7" s="175"/>
      <c r="BB7" s="347">
        <v>11.02</v>
      </c>
      <c r="BC7" s="322"/>
      <c r="BD7" s="348">
        <f t="shared" si="10"/>
        <v>8.4853999999999985</v>
      </c>
      <c r="BE7" s="349"/>
      <c r="BF7" s="176"/>
      <c r="BG7" s="202">
        <f>R14</f>
        <v>52</v>
      </c>
      <c r="BH7" s="195">
        <f t="shared" ref="BH7:BH16" si="18">BG7*0.25</f>
        <v>13</v>
      </c>
      <c r="BI7" s="203">
        <f t="shared" ref="BI7:BI16" si="19">R15</f>
        <v>0</v>
      </c>
      <c r="BJ7" s="196">
        <f t="shared" ref="BJ7:BJ16" si="20">IF(BI7&gt;50,12.5,0)</f>
        <v>0</v>
      </c>
      <c r="BK7" s="176"/>
      <c r="BL7" s="311" t="s">
        <v>88</v>
      </c>
      <c r="BM7" s="312"/>
      <c r="BN7" s="384" t="s">
        <v>89</v>
      </c>
      <c r="BO7" s="325"/>
      <c r="BP7" s="176"/>
    </row>
    <row r="8" spans="1:68" ht="16.5" thickTop="1" thickBot="1">
      <c r="A8" s="176"/>
      <c r="B8" s="27" t="s">
        <v>8</v>
      </c>
      <c r="C8" s="28">
        <v>42707</v>
      </c>
      <c r="D8" s="176"/>
      <c r="E8" s="180">
        <v>0</v>
      </c>
      <c r="F8" s="181">
        <v>0.22222222222222221</v>
      </c>
      <c r="G8" s="181">
        <f t="shared" si="11"/>
        <v>0</v>
      </c>
      <c r="H8" s="181">
        <f t="shared" si="12"/>
        <v>0.22222222222222221</v>
      </c>
      <c r="I8" s="181">
        <f t="shared" si="13"/>
        <v>0.22222222222222221</v>
      </c>
      <c r="J8" s="208">
        <v>45</v>
      </c>
      <c r="K8" s="216"/>
      <c r="L8" s="176"/>
      <c r="M8" s="189"/>
      <c r="N8" s="30"/>
      <c r="O8" s="30">
        <f t="shared" si="0"/>
        <v>0</v>
      </c>
      <c r="P8" s="30">
        <f t="shared" si="1"/>
        <v>0</v>
      </c>
      <c r="Q8" s="30">
        <f t="shared" si="2"/>
        <v>0</v>
      </c>
      <c r="R8" s="208">
        <v>25</v>
      </c>
      <c r="S8" s="216"/>
      <c r="T8" s="176"/>
      <c r="U8" s="189"/>
      <c r="V8" s="30"/>
      <c r="W8" s="30">
        <f t="shared" si="3"/>
        <v>0</v>
      </c>
      <c r="X8" s="30">
        <f t="shared" si="4"/>
        <v>0</v>
      </c>
      <c r="Y8" s="30">
        <f t="shared" si="5"/>
        <v>0</v>
      </c>
      <c r="Z8" s="208">
        <v>35</v>
      </c>
      <c r="AA8" s="216"/>
      <c r="AB8" s="176"/>
      <c r="AC8" s="144">
        <f t="shared" si="6"/>
        <v>0</v>
      </c>
      <c r="AD8" s="144">
        <f t="shared" si="7"/>
        <v>0.22222222222222221</v>
      </c>
      <c r="AE8" s="144">
        <f t="shared" si="8"/>
        <v>0.22222222222222221</v>
      </c>
      <c r="AF8" s="176"/>
      <c r="AG8" s="297"/>
      <c r="AH8" s="297"/>
      <c r="AI8" s="353"/>
      <c r="AJ8" s="176"/>
      <c r="AK8" s="294"/>
      <c r="AL8" s="294"/>
      <c r="AM8" s="294"/>
      <c r="AN8" s="176"/>
      <c r="AO8" s="396">
        <f t="shared" si="14"/>
        <v>105</v>
      </c>
      <c r="AP8" s="220">
        <f t="shared" si="15"/>
        <v>26.25</v>
      </c>
      <c r="AQ8" s="393">
        <f t="shared" si="16"/>
        <v>0</v>
      </c>
      <c r="AR8" s="223">
        <f t="shared" si="17"/>
        <v>0</v>
      </c>
      <c r="AS8" s="219"/>
      <c r="AT8" s="317" t="s">
        <v>72</v>
      </c>
      <c r="AU8" s="318"/>
      <c r="AV8" s="175"/>
      <c r="AW8" s="347">
        <v>9.99</v>
      </c>
      <c r="AX8" s="322"/>
      <c r="AY8" s="322">
        <f t="shared" si="9"/>
        <v>7.6922999999999995</v>
      </c>
      <c r="AZ8" s="350"/>
      <c r="BA8" s="175"/>
      <c r="BB8" s="347"/>
      <c r="BC8" s="322"/>
      <c r="BD8" s="348">
        <f t="shared" si="10"/>
        <v>0</v>
      </c>
      <c r="BE8" s="349"/>
      <c r="BF8" s="176"/>
      <c r="BG8" s="202">
        <f t="shared" ref="BG8:BG16" si="21">R9</f>
        <v>0</v>
      </c>
      <c r="BH8" s="195">
        <f t="shared" si="18"/>
        <v>0</v>
      </c>
      <c r="BI8" s="203">
        <f t="shared" si="19"/>
        <v>0</v>
      </c>
      <c r="BJ8" s="196">
        <f t="shared" si="20"/>
        <v>0</v>
      </c>
      <c r="BK8" s="176"/>
      <c r="BL8" s="321" t="s">
        <v>90</v>
      </c>
      <c r="BM8" s="322"/>
      <c r="BN8" s="384" t="s">
        <v>91</v>
      </c>
      <c r="BO8" s="325"/>
      <c r="BP8" s="176"/>
    </row>
    <row r="9" spans="1:68" ht="16.5" thickTop="1" thickBot="1">
      <c r="A9" s="176"/>
      <c r="B9" s="36" t="s">
        <v>9</v>
      </c>
      <c r="C9" s="37">
        <v>42708</v>
      </c>
      <c r="D9" s="176"/>
      <c r="E9" s="190"/>
      <c r="F9" s="52"/>
      <c r="G9" s="52">
        <f t="shared" si="11"/>
        <v>0</v>
      </c>
      <c r="H9" s="52">
        <f t="shared" si="12"/>
        <v>0</v>
      </c>
      <c r="I9" s="52">
        <f t="shared" si="13"/>
        <v>0</v>
      </c>
      <c r="J9" s="211"/>
      <c r="K9" s="217"/>
      <c r="L9" s="176"/>
      <c r="M9" s="190"/>
      <c r="N9" s="52"/>
      <c r="O9" s="52">
        <f t="shared" si="0"/>
        <v>0</v>
      </c>
      <c r="P9" s="52">
        <f t="shared" si="1"/>
        <v>0</v>
      </c>
      <c r="Q9" s="52">
        <f t="shared" si="2"/>
        <v>0</v>
      </c>
      <c r="R9" s="211"/>
      <c r="S9" s="217"/>
      <c r="T9" s="176"/>
      <c r="U9" s="190"/>
      <c r="V9" s="52"/>
      <c r="W9" s="52">
        <f t="shared" si="3"/>
        <v>0</v>
      </c>
      <c r="X9" s="52">
        <f t="shared" si="4"/>
        <v>0</v>
      </c>
      <c r="Y9" s="52">
        <f t="shared" si="5"/>
        <v>0</v>
      </c>
      <c r="Z9" s="211"/>
      <c r="AA9" s="217"/>
      <c r="AB9" s="176"/>
      <c r="AC9" s="145">
        <f t="shared" si="6"/>
        <v>0</v>
      </c>
      <c r="AD9" s="145">
        <f t="shared" si="7"/>
        <v>0</v>
      </c>
      <c r="AE9" s="145">
        <f t="shared" si="8"/>
        <v>0</v>
      </c>
      <c r="AF9" s="176"/>
      <c r="AG9" s="297"/>
      <c r="AH9" s="297"/>
      <c r="AI9" s="353"/>
      <c r="AJ9" s="176"/>
      <c r="AK9" s="294"/>
      <c r="AL9" s="294"/>
      <c r="AM9" s="294"/>
      <c r="AN9" s="176"/>
      <c r="AO9" s="396">
        <f t="shared" si="14"/>
        <v>0</v>
      </c>
      <c r="AP9" s="220">
        <f t="shared" si="15"/>
        <v>0</v>
      </c>
      <c r="AQ9" s="393">
        <f t="shared" si="16"/>
        <v>0</v>
      </c>
      <c r="AR9" s="223">
        <f t="shared" si="17"/>
        <v>0</v>
      </c>
      <c r="AS9" s="219"/>
      <c r="AT9" s="319" t="s">
        <v>73</v>
      </c>
      <c r="AU9" s="320"/>
      <c r="AV9" s="175"/>
      <c r="AW9" s="347">
        <v>9.75</v>
      </c>
      <c r="AX9" s="322"/>
      <c r="AY9" s="322">
        <f t="shared" si="9"/>
        <v>7.5075000000000003</v>
      </c>
      <c r="AZ9" s="350"/>
      <c r="BA9" s="175"/>
      <c r="BB9" s="347">
        <v>25</v>
      </c>
      <c r="BC9" s="322"/>
      <c r="BD9" s="348">
        <f t="shared" si="10"/>
        <v>19.25</v>
      </c>
      <c r="BE9" s="349"/>
      <c r="BF9" s="176"/>
      <c r="BG9" s="202">
        <f t="shared" si="21"/>
        <v>0</v>
      </c>
      <c r="BH9" s="195">
        <f t="shared" si="18"/>
        <v>0</v>
      </c>
      <c r="BI9" s="203">
        <f t="shared" si="19"/>
        <v>0</v>
      </c>
      <c r="BJ9" s="196">
        <f t="shared" si="20"/>
        <v>0</v>
      </c>
      <c r="BK9" s="176"/>
      <c r="BL9" s="311" t="s">
        <v>92</v>
      </c>
      <c r="BM9" s="312"/>
      <c r="BN9" s="384" t="s">
        <v>93</v>
      </c>
      <c r="BO9" s="325"/>
      <c r="BP9" s="176"/>
    </row>
    <row r="10" spans="1:68" ht="16.5" thickTop="1" thickBot="1">
      <c r="A10" s="176"/>
      <c r="B10" s="107" t="s">
        <v>5</v>
      </c>
      <c r="C10" s="108">
        <v>42709</v>
      </c>
      <c r="D10" s="176"/>
      <c r="E10" s="182">
        <v>0.875</v>
      </c>
      <c r="F10" s="183">
        <v>0</v>
      </c>
      <c r="G10" s="183">
        <f t="shared" si="11"/>
        <v>4.166666666666663E-2</v>
      </c>
      <c r="H10" s="183">
        <f t="shared" si="12"/>
        <v>8.333333333333337E-2</v>
      </c>
      <c r="I10" s="183">
        <f t="shared" si="13"/>
        <v>0.125</v>
      </c>
      <c r="J10" s="210"/>
      <c r="K10" s="215"/>
      <c r="L10" s="176"/>
      <c r="M10" s="193"/>
      <c r="N10" s="25"/>
      <c r="O10" s="25">
        <f t="shared" si="0"/>
        <v>0</v>
      </c>
      <c r="P10" s="25">
        <f t="shared" si="1"/>
        <v>0</v>
      </c>
      <c r="Q10" s="25">
        <f t="shared" si="2"/>
        <v>0</v>
      </c>
      <c r="R10" s="210"/>
      <c r="S10" s="215"/>
      <c r="T10" s="176"/>
      <c r="U10" s="193"/>
      <c r="V10" s="25"/>
      <c r="W10" s="25">
        <f t="shared" si="3"/>
        <v>0</v>
      </c>
      <c r="X10" s="25">
        <f t="shared" si="4"/>
        <v>0</v>
      </c>
      <c r="Y10" s="25">
        <f t="shared" si="5"/>
        <v>0</v>
      </c>
      <c r="Z10" s="210"/>
      <c r="AA10" s="215"/>
      <c r="AB10" s="176"/>
      <c r="AC10" s="143">
        <f t="shared" si="6"/>
        <v>4.166666666666663E-2</v>
      </c>
      <c r="AD10" s="143">
        <f t="shared" si="7"/>
        <v>8.333333333333337E-2</v>
      </c>
      <c r="AE10" s="143">
        <f t="shared" si="8"/>
        <v>0.125</v>
      </c>
      <c r="AF10" s="176"/>
      <c r="AG10" s="297">
        <f>SUM(AC10:AC16)</f>
        <v>0.29166666666666652</v>
      </c>
      <c r="AH10" s="297">
        <f>SUM(AD10:AD16)</f>
        <v>1.5277777777777777</v>
      </c>
      <c r="AI10" s="353">
        <f>SUM(AE10:AE16)</f>
        <v>1.8194444444444442</v>
      </c>
      <c r="AJ10" s="176"/>
      <c r="AK10" s="294"/>
      <c r="AL10" s="294"/>
      <c r="AM10" s="294"/>
      <c r="AN10" s="176"/>
      <c r="AO10" s="396">
        <f t="shared" si="14"/>
        <v>0</v>
      </c>
      <c r="AP10" s="220">
        <f t="shared" si="15"/>
        <v>0</v>
      </c>
      <c r="AQ10" s="393">
        <f t="shared" si="16"/>
        <v>0</v>
      </c>
      <c r="AR10" s="223">
        <f t="shared" si="17"/>
        <v>0</v>
      </c>
      <c r="AS10" s="219"/>
      <c r="AT10" s="332" t="s">
        <v>74</v>
      </c>
      <c r="AU10" s="333"/>
      <c r="AV10" s="175"/>
      <c r="AW10" s="347">
        <v>9.7200000000000006</v>
      </c>
      <c r="AX10" s="322"/>
      <c r="AY10" s="322">
        <f t="shared" si="9"/>
        <v>7.4844000000000008</v>
      </c>
      <c r="AZ10" s="350"/>
      <c r="BA10" s="175"/>
      <c r="BB10" s="347"/>
      <c r="BC10" s="322"/>
      <c r="BD10" s="348">
        <f t="shared" si="10"/>
        <v>0</v>
      </c>
      <c r="BE10" s="349"/>
      <c r="BF10" s="176"/>
      <c r="BG10" s="202">
        <f t="shared" si="21"/>
        <v>0</v>
      </c>
      <c r="BH10" s="195">
        <f t="shared" si="18"/>
        <v>0</v>
      </c>
      <c r="BI10" s="203">
        <f t="shared" si="19"/>
        <v>0</v>
      </c>
      <c r="BJ10" s="196">
        <f t="shared" si="20"/>
        <v>0</v>
      </c>
      <c r="BK10" s="176"/>
      <c r="BL10" s="321" t="s">
        <v>94</v>
      </c>
      <c r="BM10" s="322"/>
      <c r="BN10" s="384" t="s">
        <v>95</v>
      </c>
      <c r="BO10" s="325"/>
      <c r="BP10" s="176"/>
    </row>
    <row r="11" spans="1:68" ht="16.5" thickTop="1" thickBot="1">
      <c r="A11" s="176"/>
      <c r="B11" s="27" t="s">
        <v>6</v>
      </c>
      <c r="C11" s="28">
        <v>42710</v>
      </c>
      <c r="D11" s="176"/>
      <c r="E11" s="180">
        <v>0</v>
      </c>
      <c r="F11" s="181">
        <v>0.22222222222222221</v>
      </c>
      <c r="G11" s="181">
        <f t="shared" si="11"/>
        <v>0</v>
      </c>
      <c r="H11" s="181">
        <f t="shared" si="12"/>
        <v>0.22222222222222221</v>
      </c>
      <c r="I11" s="181">
        <f t="shared" si="13"/>
        <v>0.22222222222222221</v>
      </c>
      <c r="J11" s="208"/>
      <c r="K11" s="216"/>
      <c r="L11" s="176"/>
      <c r="M11" s="180">
        <v>0.875</v>
      </c>
      <c r="N11" s="181">
        <v>0</v>
      </c>
      <c r="O11" s="181">
        <f t="shared" si="0"/>
        <v>4.166666666666663E-2</v>
      </c>
      <c r="P11" s="181">
        <f t="shared" si="1"/>
        <v>8.333333333333337E-2</v>
      </c>
      <c r="Q11" s="181">
        <f t="shared" si="2"/>
        <v>0.125</v>
      </c>
      <c r="R11" s="208"/>
      <c r="S11" s="216"/>
      <c r="T11" s="176"/>
      <c r="U11" s="189"/>
      <c r="V11" s="30"/>
      <c r="W11" s="30">
        <f t="shared" si="3"/>
        <v>0</v>
      </c>
      <c r="X11" s="30">
        <f t="shared" si="4"/>
        <v>0</v>
      </c>
      <c r="Y11" s="30">
        <f t="shared" si="5"/>
        <v>0</v>
      </c>
      <c r="Z11" s="208"/>
      <c r="AA11" s="216"/>
      <c r="AB11" s="176"/>
      <c r="AC11" s="144">
        <f t="shared" si="6"/>
        <v>4.166666666666663E-2</v>
      </c>
      <c r="AD11" s="144">
        <f t="shared" si="7"/>
        <v>0.30555555555555558</v>
      </c>
      <c r="AE11" s="144">
        <f t="shared" si="8"/>
        <v>0.34722222222222221</v>
      </c>
      <c r="AF11" s="176"/>
      <c r="AG11" s="297"/>
      <c r="AH11" s="297"/>
      <c r="AI11" s="353"/>
      <c r="AJ11" s="176"/>
      <c r="AK11" s="294"/>
      <c r="AL11" s="294"/>
      <c r="AM11" s="294"/>
      <c r="AN11" s="176"/>
      <c r="AO11" s="396">
        <f t="shared" si="14"/>
        <v>0</v>
      </c>
      <c r="AP11" s="220">
        <f t="shared" si="15"/>
        <v>0</v>
      </c>
      <c r="AQ11" s="393">
        <f t="shared" si="16"/>
        <v>0</v>
      </c>
      <c r="AR11" s="223">
        <f t="shared" si="17"/>
        <v>0</v>
      </c>
      <c r="AS11" s="219"/>
      <c r="AT11" s="334" t="s">
        <v>75</v>
      </c>
      <c r="AU11" s="335"/>
      <c r="AV11" s="175"/>
      <c r="AW11" s="347">
        <v>9.73</v>
      </c>
      <c r="AX11" s="322"/>
      <c r="AY11" s="322">
        <f t="shared" si="9"/>
        <v>7.4921000000000006</v>
      </c>
      <c r="AZ11" s="350"/>
      <c r="BA11" s="175"/>
      <c r="BB11" s="347"/>
      <c r="BC11" s="322"/>
      <c r="BD11" s="348">
        <f t="shared" si="10"/>
        <v>0</v>
      </c>
      <c r="BE11" s="349"/>
      <c r="BF11" s="176"/>
      <c r="BG11" s="202">
        <f t="shared" si="21"/>
        <v>0</v>
      </c>
      <c r="BH11" s="195">
        <f t="shared" si="18"/>
        <v>0</v>
      </c>
      <c r="BI11" s="203">
        <f t="shared" si="19"/>
        <v>0</v>
      </c>
      <c r="BJ11" s="196">
        <f t="shared" si="20"/>
        <v>0</v>
      </c>
      <c r="BK11" s="176"/>
      <c r="BL11" s="311" t="s">
        <v>88</v>
      </c>
      <c r="BM11" s="312"/>
      <c r="BN11" s="384" t="s">
        <v>96</v>
      </c>
      <c r="BO11" s="325"/>
      <c r="BP11" s="176"/>
    </row>
    <row r="12" spans="1:68" ht="16.5" thickTop="1" thickBot="1">
      <c r="A12" s="176"/>
      <c r="B12" s="27" t="s">
        <v>7</v>
      </c>
      <c r="C12" s="28">
        <v>42711</v>
      </c>
      <c r="D12" s="176"/>
      <c r="E12" s="180">
        <v>0</v>
      </c>
      <c r="F12" s="181">
        <v>0.22222222222222221</v>
      </c>
      <c r="G12" s="181">
        <f t="shared" si="11"/>
        <v>0</v>
      </c>
      <c r="H12" s="181">
        <f t="shared" si="12"/>
        <v>0.22222222222222221</v>
      </c>
      <c r="I12" s="181">
        <f t="shared" si="13"/>
        <v>0.22222222222222221</v>
      </c>
      <c r="J12" s="208"/>
      <c r="K12" s="216"/>
      <c r="L12" s="176"/>
      <c r="M12" s="180">
        <v>0.875</v>
      </c>
      <c r="N12" s="181">
        <v>0</v>
      </c>
      <c r="O12" s="181">
        <f t="shared" si="0"/>
        <v>4.166666666666663E-2</v>
      </c>
      <c r="P12" s="181">
        <f t="shared" si="1"/>
        <v>8.333333333333337E-2</v>
      </c>
      <c r="Q12" s="181">
        <f t="shared" si="2"/>
        <v>0.125</v>
      </c>
      <c r="R12" s="208"/>
      <c r="S12" s="216"/>
      <c r="T12" s="176"/>
      <c r="U12" s="189"/>
      <c r="V12" s="30"/>
      <c r="W12" s="30">
        <f t="shared" si="3"/>
        <v>0</v>
      </c>
      <c r="X12" s="30">
        <f t="shared" si="4"/>
        <v>0</v>
      </c>
      <c r="Y12" s="30">
        <f t="shared" si="5"/>
        <v>0</v>
      </c>
      <c r="Z12" s="208"/>
      <c r="AA12" s="216"/>
      <c r="AB12" s="176"/>
      <c r="AC12" s="144">
        <f t="shared" si="6"/>
        <v>4.166666666666663E-2</v>
      </c>
      <c r="AD12" s="144">
        <f t="shared" si="7"/>
        <v>0.30555555555555558</v>
      </c>
      <c r="AE12" s="144">
        <f t="shared" si="8"/>
        <v>0.34722222222222221</v>
      </c>
      <c r="AF12" s="176"/>
      <c r="AG12" s="297"/>
      <c r="AH12" s="297"/>
      <c r="AI12" s="353"/>
      <c r="AJ12" s="176"/>
      <c r="AK12" s="294"/>
      <c r="AL12" s="294"/>
      <c r="AM12" s="294"/>
      <c r="AN12" s="176"/>
      <c r="AO12" s="396">
        <f t="shared" si="14"/>
        <v>0</v>
      </c>
      <c r="AP12" s="220">
        <f t="shared" si="15"/>
        <v>0</v>
      </c>
      <c r="AQ12" s="393">
        <f t="shared" si="16"/>
        <v>0</v>
      </c>
      <c r="AR12" s="223">
        <f t="shared" si="17"/>
        <v>0</v>
      </c>
      <c r="AS12" s="219"/>
      <c r="AT12" s="336" t="s">
        <v>76</v>
      </c>
      <c r="AU12" s="337"/>
      <c r="AV12" s="175"/>
      <c r="AW12" s="347">
        <v>9.94</v>
      </c>
      <c r="AX12" s="322"/>
      <c r="AY12" s="322">
        <f t="shared" si="9"/>
        <v>7.6537999999999995</v>
      </c>
      <c r="AZ12" s="350"/>
      <c r="BA12" s="175"/>
      <c r="BB12" s="347">
        <f>AW12+27%</f>
        <v>10.209999999999999</v>
      </c>
      <c r="BC12" s="322"/>
      <c r="BD12" s="348">
        <f t="shared" si="10"/>
        <v>7.861699999999999</v>
      </c>
      <c r="BE12" s="349"/>
      <c r="BF12" s="176"/>
      <c r="BG12" s="202">
        <f t="shared" si="21"/>
        <v>0</v>
      </c>
      <c r="BH12" s="195">
        <f t="shared" si="18"/>
        <v>0</v>
      </c>
      <c r="BI12" s="203">
        <f t="shared" si="19"/>
        <v>0</v>
      </c>
      <c r="BJ12" s="196">
        <f t="shared" si="20"/>
        <v>0</v>
      </c>
      <c r="BK12" s="176"/>
      <c r="BL12" s="321" t="s">
        <v>88</v>
      </c>
      <c r="BM12" s="322"/>
      <c r="BN12" s="322" t="s">
        <v>97</v>
      </c>
      <c r="BO12" s="323"/>
      <c r="BP12" s="176"/>
    </row>
    <row r="13" spans="1:68" ht="16.5" thickTop="1" thickBot="1">
      <c r="A13" s="176"/>
      <c r="B13" s="27" t="s">
        <v>3</v>
      </c>
      <c r="C13" s="28">
        <v>42712</v>
      </c>
      <c r="D13" s="176"/>
      <c r="E13" s="180">
        <v>0</v>
      </c>
      <c r="F13" s="181">
        <v>0.22222222222222221</v>
      </c>
      <c r="G13" s="181">
        <f t="shared" si="11"/>
        <v>0</v>
      </c>
      <c r="H13" s="181">
        <f t="shared" si="12"/>
        <v>0.22222222222222221</v>
      </c>
      <c r="I13" s="181">
        <f t="shared" si="13"/>
        <v>0.22222222222222221</v>
      </c>
      <c r="J13" s="208"/>
      <c r="K13" s="216"/>
      <c r="L13" s="176"/>
      <c r="M13" s="180">
        <v>0.875</v>
      </c>
      <c r="N13" s="181">
        <v>0</v>
      </c>
      <c r="O13" s="181">
        <f t="shared" si="0"/>
        <v>4.166666666666663E-2</v>
      </c>
      <c r="P13" s="181">
        <f t="shared" si="1"/>
        <v>8.333333333333337E-2</v>
      </c>
      <c r="Q13" s="181">
        <f t="shared" si="2"/>
        <v>0.125</v>
      </c>
      <c r="R13" s="208"/>
      <c r="S13" s="216"/>
      <c r="T13" s="176"/>
      <c r="U13" s="189"/>
      <c r="V13" s="30"/>
      <c r="W13" s="30">
        <f t="shared" si="3"/>
        <v>0</v>
      </c>
      <c r="X13" s="30">
        <f t="shared" si="4"/>
        <v>0</v>
      </c>
      <c r="Y13" s="30">
        <f t="shared" si="5"/>
        <v>0</v>
      </c>
      <c r="Z13" s="208"/>
      <c r="AA13" s="216"/>
      <c r="AB13" s="176"/>
      <c r="AC13" s="144">
        <f t="shared" si="6"/>
        <v>4.166666666666663E-2</v>
      </c>
      <c r="AD13" s="144">
        <f t="shared" si="7"/>
        <v>0.30555555555555558</v>
      </c>
      <c r="AE13" s="144">
        <f t="shared" si="8"/>
        <v>0.34722222222222221</v>
      </c>
      <c r="AF13" s="176"/>
      <c r="AG13" s="297"/>
      <c r="AH13" s="297"/>
      <c r="AI13" s="353"/>
      <c r="AJ13" s="176"/>
      <c r="AK13" s="294"/>
      <c r="AL13" s="294"/>
      <c r="AM13" s="294"/>
      <c r="AN13" s="176"/>
      <c r="AO13" s="396">
        <f t="shared" si="14"/>
        <v>0</v>
      </c>
      <c r="AP13" s="220">
        <f t="shared" si="15"/>
        <v>0</v>
      </c>
      <c r="AQ13" s="393">
        <f t="shared" si="16"/>
        <v>0</v>
      </c>
      <c r="AR13" s="223">
        <f t="shared" si="17"/>
        <v>0</v>
      </c>
      <c r="AS13" s="219"/>
      <c r="AT13" s="363" t="s">
        <v>77</v>
      </c>
      <c r="AU13" s="364"/>
      <c r="AV13" s="175"/>
      <c r="AW13" s="347">
        <v>10</v>
      </c>
      <c r="AX13" s="322"/>
      <c r="AY13" s="322">
        <f t="shared" si="9"/>
        <v>7.6999999999999993</v>
      </c>
      <c r="AZ13" s="350"/>
      <c r="BA13" s="175"/>
      <c r="BB13" s="347"/>
      <c r="BC13" s="322"/>
      <c r="BD13" s="348">
        <f t="shared" si="10"/>
        <v>0</v>
      </c>
      <c r="BE13" s="349"/>
      <c r="BF13" s="176"/>
      <c r="BG13" s="202">
        <f t="shared" si="21"/>
        <v>52</v>
      </c>
      <c r="BH13" s="195">
        <f t="shared" si="18"/>
        <v>13</v>
      </c>
      <c r="BI13" s="203">
        <f t="shared" si="19"/>
        <v>0</v>
      </c>
      <c r="BJ13" s="196">
        <f t="shared" si="20"/>
        <v>0</v>
      </c>
      <c r="BK13" s="176"/>
      <c r="BL13" s="311" t="s">
        <v>88</v>
      </c>
      <c r="BM13" s="312"/>
      <c r="BN13" s="384" t="s">
        <v>98</v>
      </c>
      <c r="BO13" s="325"/>
      <c r="BP13" s="176"/>
    </row>
    <row r="14" spans="1:68" ht="16.5" thickTop="1" thickBot="1">
      <c r="A14" s="176"/>
      <c r="B14" s="27" t="s">
        <v>4</v>
      </c>
      <c r="C14" s="28">
        <v>42713</v>
      </c>
      <c r="D14" s="176"/>
      <c r="E14" s="180">
        <v>0</v>
      </c>
      <c r="F14" s="181">
        <v>0.22222222222222221</v>
      </c>
      <c r="G14" s="181">
        <f t="shared" si="11"/>
        <v>0</v>
      </c>
      <c r="H14" s="181">
        <f t="shared" si="12"/>
        <v>0.22222222222222221</v>
      </c>
      <c r="I14" s="181">
        <f t="shared" si="13"/>
        <v>0.22222222222222221</v>
      </c>
      <c r="J14" s="208"/>
      <c r="K14" s="216"/>
      <c r="L14" s="176"/>
      <c r="M14" s="149">
        <v>0.75</v>
      </c>
      <c r="N14" s="150">
        <v>0.83333333333333337</v>
      </c>
      <c r="O14" s="150">
        <f t="shared" si="0"/>
        <v>8.333333333333337E-2</v>
      </c>
      <c r="P14" s="150">
        <f t="shared" si="1"/>
        <v>0</v>
      </c>
      <c r="Q14" s="150">
        <f t="shared" si="2"/>
        <v>8.333333333333337E-2</v>
      </c>
      <c r="R14" s="208">
        <v>52</v>
      </c>
      <c r="S14" s="216">
        <v>27</v>
      </c>
      <c r="T14" s="176"/>
      <c r="U14" s="180">
        <v>0.875</v>
      </c>
      <c r="V14" s="181">
        <v>0</v>
      </c>
      <c r="W14" s="181">
        <f t="shared" si="3"/>
        <v>4.166666666666663E-2</v>
      </c>
      <c r="X14" s="181">
        <f t="shared" si="4"/>
        <v>8.333333333333337E-2</v>
      </c>
      <c r="Y14" s="181">
        <f t="shared" si="5"/>
        <v>0.125</v>
      </c>
      <c r="Z14" s="208"/>
      <c r="AA14" s="216"/>
      <c r="AB14" s="176"/>
      <c r="AC14" s="144">
        <f t="shared" si="6"/>
        <v>0.125</v>
      </c>
      <c r="AD14" s="144">
        <f t="shared" si="7"/>
        <v>0.30555555555555558</v>
      </c>
      <c r="AE14" s="144">
        <f t="shared" si="8"/>
        <v>0.43055555555555558</v>
      </c>
      <c r="AF14" s="176"/>
      <c r="AG14" s="297"/>
      <c r="AH14" s="297"/>
      <c r="AI14" s="353"/>
      <c r="AJ14" s="176"/>
      <c r="AK14" s="294"/>
      <c r="AL14" s="294"/>
      <c r="AM14" s="294"/>
      <c r="AN14" s="176"/>
      <c r="AO14" s="396">
        <f t="shared" si="14"/>
        <v>52</v>
      </c>
      <c r="AP14" s="220">
        <f t="shared" si="15"/>
        <v>13</v>
      </c>
      <c r="AQ14" s="393">
        <f t="shared" si="16"/>
        <v>27</v>
      </c>
      <c r="AR14" s="223">
        <f t="shared" si="17"/>
        <v>0</v>
      </c>
      <c r="AS14" s="219"/>
      <c r="AT14" s="361" t="s">
        <v>78</v>
      </c>
      <c r="AU14" s="362"/>
      <c r="AV14" s="175"/>
      <c r="AW14" s="347">
        <v>15</v>
      </c>
      <c r="AX14" s="322"/>
      <c r="AY14" s="322">
        <f t="shared" si="9"/>
        <v>11.55</v>
      </c>
      <c r="AZ14" s="350"/>
      <c r="BA14" s="175"/>
      <c r="BB14" s="347"/>
      <c r="BC14" s="322"/>
      <c r="BD14" s="348">
        <f t="shared" si="10"/>
        <v>0</v>
      </c>
      <c r="BE14" s="349"/>
      <c r="BF14" s="176"/>
      <c r="BG14" s="202">
        <f t="shared" si="21"/>
        <v>0</v>
      </c>
      <c r="BH14" s="195">
        <f t="shared" si="18"/>
        <v>0</v>
      </c>
      <c r="BI14" s="203">
        <f t="shared" si="19"/>
        <v>0</v>
      </c>
      <c r="BJ14" s="196">
        <f t="shared" si="20"/>
        <v>0</v>
      </c>
      <c r="BK14" s="176"/>
      <c r="BL14" s="321" t="s">
        <v>99</v>
      </c>
      <c r="BM14" s="322"/>
      <c r="BN14" s="384" t="s">
        <v>87</v>
      </c>
      <c r="BO14" s="325"/>
      <c r="BP14" s="176"/>
    </row>
    <row r="15" spans="1:68" ht="16.5" thickTop="1" thickBot="1">
      <c r="A15" s="176"/>
      <c r="B15" s="27" t="s">
        <v>8</v>
      </c>
      <c r="C15" s="28">
        <v>42714</v>
      </c>
      <c r="D15" s="176"/>
      <c r="E15" s="180">
        <v>0</v>
      </c>
      <c r="F15" s="181">
        <v>0.22222222222222221</v>
      </c>
      <c r="G15" s="181">
        <f t="shared" si="11"/>
        <v>0</v>
      </c>
      <c r="H15" s="181">
        <f t="shared" si="12"/>
        <v>0.22222222222222221</v>
      </c>
      <c r="I15" s="181">
        <f t="shared" si="13"/>
        <v>0.22222222222222221</v>
      </c>
      <c r="J15" s="208"/>
      <c r="K15" s="216"/>
      <c r="L15" s="176"/>
      <c r="M15" s="189"/>
      <c r="N15" s="30"/>
      <c r="O15" s="30">
        <f t="shared" si="0"/>
        <v>0</v>
      </c>
      <c r="P15" s="30">
        <f t="shared" si="1"/>
        <v>0</v>
      </c>
      <c r="Q15" s="30">
        <f t="shared" si="2"/>
        <v>0</v>
      </c>
      <c r="R15" s="208"/>
      <c r="S15" s="216"/>
      <c r="T15" s="176"/>
      <c r="U15" s="189"/>
      <c r="V15" s="30"/>
      <c r="W15" s="30">
        <f t="shared" si="3"/>
        <v>0</v>
      </c>
      <c r="X15" s="30">
        <f t="shared" si="4"/>
        <v>0</v>
      </c>
      <c r="Y15" s="30">
        <f t="shared" si="5"/>
        <v>0</v>
      </c>
      <c r="Z15" s="208"/>
      <c r="AA15" s="216"/>
      <c r="AB15" s="176"/>
      <c r="AC15" s="144">
        <f t="shared" si="6"/>
        <v>0</v>
      </c>
      <c r="AD15" s="144">
        <f t="shared" si="7"/>
        <v>0.22222222222222221</v>
      </c>
      <c r="AE15" s="144">
        <f t="shared" si="8"/>
        <v>0.22222222222222221</v>
      </c>
      <c r="AF15" s="176"/>
      <c r="AG15" s="297"/>
      <c r="AH15" s="297"/>
      <c r="AI15" s="353"/>
      <c r="AJ15" s="176"/>
      <c r="AK15" s="294"/>
      <c r="AL15" s="294"/>
      <c r="AM15" s="294"/>
      <c r="AN15" s="176"/>
      <c r="AO15" s="396">
        <f t="shared" si="14"/>
        <v>0</v>
      </c>
      <c r="AP15" s="220">
        <f t="shared" si="15"/>
        <v>0</v>
      </c>
      <c r="AQ15" s="393">
        <f t="shared" si="16"/>
        <v>0</v>
      </c>
      <c r="AR15" s="223">
        <f t="shared" si="17"/>
        <v>0</v>
      </c>
      <c r="AS15" s="219"/>
      <c r="AT15" s="372" t="s">
        <v>79</v>
      </c>
      <c r="AU15" s="373"/>
      <c r="AV15" s="175"/>
      <c r="AW15" s="347">
        <v>12.5</v>
      </c>
      <c r="AX15" s="322"/>
      <c r="AY15" s="322">
        <f t="shared" si="9"/>
        <v>9.625</v>
      </c>
      <c r="AZ15" s="350"/>
      <c r="BA15" s="175"/>
      <c r="BB15" s="347"/>
      <c r="BC15" s="322"/>
      <c r="BD15" s="348">
        <f t="shared" si="10"/>
        <v>0</v>
      </c>
      <c r="BE15" s="349"/>
      <c r="BF15" s="176"/>
      <c r="BG15" s="202">
        <f t="shared" si="21"/>
        <v>0</v>
      </c>
      <c r="BH15" s="195">
        <f t="shared" si="18"/>
        <v>0</v>
      </c>
      <c r="BI15" s="203">
        <f t="shared" si="19"/>
        <v>0</v>
      </c>
      <c r="BJ15" s="196">
        <f t="shared" si="20"/>
        <v>0</v>
      </c>
      <c r="BK15" s="176"/>
      <c r="BL15" s="311" t="s">
        <v>100</v>
      </c>
      <c r="BM15" s="312"/>
      <c r="BN15" s="384" t="s">
        <v>96</v>
      </c>
      <c r="BO15" s="325"/>
      <c r="BP15" s="176"/>
    </row>
    <row r="16" spans="1:68" ht="16.5" thickTop="1" thickBot="1">
      <c r="A16" s="176"/>
      <c r="B16" s="36" t="s">
        <v>9</v>
      </c>
      <c r="C16" s="37">
        <v>42715</v>
      </c>
      <c r="D16" s="176"/>
      <c r="E16" s="190"/>
      <c r="F16" s="52"/>
      <c r="G16" s="52">
        <f t="shared" si="11"/>
        <v>0</v>
      </c>
      <c r="H16" s="52">
        <f t="shared" si="12"/>
        <v>0</v>
      </c>
      <c r="I16" s="52">
        <f t="shared" si="13"/>
        <v>0</v>
      </c>
      <c r="J16" s="211"/>
      <c r="K16" s="217"/>
      <c r="L16" s="176"/>
      <c r="M16" s="190"/>
      <c r="N16" s="52"/>
      <c r="O16" s="52">
        <f t="shared" si="0"/>
        <v>0</v>
      </c>
      <c r="P16" s="52">
        <f t="shared" si="1"/>
        <v>0</v>
      </c>
      <c r="Q16" s="52">
        <f t="shared" si="2"/>
        <v>0</v>
      </c>
      <c r="R16" s="211"/>
      <c r="S16" s="217"/>
      <c r="T16" s="176"/>
      <c r="U16" s="190"/>
      <c r="V16" s="52"/>
      <c r="W16" s="52">
        <f t="shared" si="3"/>
        <v>0</v>
      </c>
      <c r="X16" s="52">
        <f t="shared" si="4"/>
        <v>0</v>
      </c>
      <c r="Y16" s="52">
        <f t="shared" si="5"/>
        <v>0</v>
      </c>
      <c r="Z16" s="211"/>
      <c r="AA16" s="217"/>
      <c r="AB16" s="176"/>
      <c r="AC16" s="145">
        <f t="shared" si="6"/>
        <v>0</v>
      </c>
      <c r="AD16" s="145">
        <f t="shared" si="7"/>
        <v>0</v>
      </c>
      <c r="AE16" s="145">
        <f t="shared" si="8"/>
        <v>0</v>
      </c>
      <c r="AF16" s="176"/>
      <c r="AG16" s="297"/>
      <c r="AH16" s="297"/>
      <c r="AI16" s="353"/>
      <c r="AJ16" s="176"/>
      <c r="AK16" s="294"/>
      <c r="AL16" s="294"/>
      <c r="AM16" s="294"/>
      <c r="AN16" s="176"/>
      <c r="AO16" s="396">
        <f t="shared" si="14"/>
        <v>0</v>
      </c>
      <c r="AP16" s="220">
        <f t="shared" si="15"/>
        <v>0</v>
      </c>
      <c r="AQ16" s="393">
        <f t="shared" si="16"/>
        <v>0</v>
      </c>
      <c r="AR16" s="223">
        <f t="shared" si="17"/>
        <v>0</v>
      </c>
      <c r="AS16" s="219"/>
      <c r="AT16" s="365" t="s">
        <v>80</v>
      </c>
      <c r="AU16" s="366"/>
      <c r="AV16" s="175"/>
      <c r="AW16" s="367">
        <v>12.67</v>
      </c>
      <c r="AX16" s="368"/>
      <c r="AY16" s="368">
        <f t="shared" si="9"/>
        <v>9.7559000000000005</v>
      </c>
      <c r="AZ16" s="369"/>
      <c r="BA16" s="175"/>
      <c r="BB16" s="367"/>
      <c r="BC16" s="368"/>
      <c r="BD16" s="370">
        <f t="shared" si="10"/>
        <v>0</v>
      </c>
      <c r="BE16" s="371"/>
      <c r="BF16" s="176"/>
      <c r="BG16" s="202">
        <f t="shared" si="21"/>
        <v>0</v>
      </c>
      <c r="BH16" s="198">
        <f t="shared" si="18"/>
        <v>0</v>
      </c>
      <c r="BI16" s="203">
        <f t="shared" si="19"/>
        <v>0</v>
      </c>
      <c r="BJ16" s="173">
        <f t="shared" si="20"/>
        <v>0</v>
      </c>
      <c r="BK16" s="176"/>
      <c r="BL16" s="389" t="s">
        <v>88</v>
      </c>
      <c r="BM16" s="390"/>
      <c r="BN16" s="391" t="s">
        <v>87</v>
      </c>
      <c r="BO16" s="392"/>
      <c r="BP16" s="176"/>
    </row>
    <row r="17" spans="1:68" ht="16.5" thickTop="1" thickBot="1">
      <c r="A17" s="176"/>
      <c r="B17" s="107" t="s">
        <v>5</v>
      </c>
      <c r="C17" s="108">
        <v>42716</v>
      </c>
      <c r="D17" s="176"/>
      <c r="E17" s="182">
        <v>0.875</v>
      </c>
      <c r="F17" s="183">
        <v>0</v>
      </c>
      <c r="G17" s="183">
        <f t="shared" si="11"/>
        <v>4.166666666666663E-2</v>
      </c>
      <c r="H17" s="183">
        <f t="shared" si="12"/>
        <v>8.333333333333337E-2</v>
      </c>
      <c r="I17" s="183">
        <f t="shared" si="13"/>
        <v>0.125</v>
      </c>
      <c r="J17" s="210"/>
      <c r="K17" s="215"/>
      <c r="L17" s="176"/>
      <c r="M17" s="193"/>
      <c r="N17" s="25"/>
      <c r="O17" s="25">
        <f t="shared" si="0"/>
        <v>0</v>
      </c>
      <c r="P17" s="25">
        <f t="shared" si="1"/>
        <v>0</v>
      </c>
      <c r="Q17" s="25">
        <f t="shared" si="2"/>
        <v>0</v>
      </c>
      <c r="R17" s="210"/>
      <c r="S17" s="215"/>
      <c r="T17" s="176"/>
      <c r="U17" s="193"/>
      <c r="V17" s="25"/>
      <c r="W17" s="25">
        <f t="shared" si="3"/>
        <v>0</v>
      </c>
      <c r="X17" s="25">
        <f t="shared" si="4"/>
        <v>0</v>
      </c>
      <c r="Y17" s="25">
        <f t="shared" si="5"/>
        <v>0</v>
      </c>
      <c r="Z17" s="210"/>
      <c r="AA17" s="215"/>
      <c r="AB17" s="176"/>
      <c r="AC17" s="143">
        <f t="shared" si="6"/>
        <v>4.166666666666663E-2</v>
      </c>
      <c r="AD17" s="143">
        <f t="shared" si="7"/>
        <v>8.333333333333337E-2</v>
      </c>
      <c r="AE17" s="143">
        <f t="shared" si="8"/>
        <v>0.125</v>
      </c>
      <c r="AF17" s="176"/>
      <c r="AG17" s="297">
        <f>SUM(AC17:AC23)</f>
        <v>0.29166666666666652</v>
      </c>
      <c r="AH17" s="297">
        <f>SUM(AD17:AD23)</f>
        <v>1.5277777777777777</v>
      </c>
      <c r="AI17" s="353">
        <f>SUM(AE17:AE23)</f>
        <v>1.8194444444444442</v>
      </c>
      <c r="AJ17" s="176"/>
      <c r="AK17" s="294"/>
      <c r="AL17" s="294"/>
      <c r="AM17" s="294"/>
      <c r="AN17" s="176"/>
      <c r="AO17" s="396">
        <f t="shared" si="14"/>
        <v>0</v>
      </c>
      <c r="AP17" s="220">
        <f t="shared" si="15"/>
        <v>0</v>
      </c>
      <c r="AQ17" s="393">
        <f t="shared" si="16"/>
        <v>0</v>
      </c>
      <c r="AR17" s="223">
        <f t="shared" si="17"/>
        <v>0</v>
      </c>
      <c r="AS17" s="219"/>
      <c r="AT17" s="176"/>
      <c r="AU17" s="176"/>
      <c r="AV17" s="176"/>
      <c r="AW17" s="176"/>
      <c r="AX17" s="176"/>
      <c r="AY17" s="176"/>
      <c r="AZ17" s="176"/>
      <c r="BA17" s="176"/>
      <c r="BB17" s="176"/>
      <c r="BC17" s="176"/>
      <c r="BD17" s="176"/>
      <c r="BE17" s="176"/>
      <c r="BF17" s="176"/>
      <c r="BG17" s="176"/>
      <c r="BH17" s="186"/>
      <c r="BI17" s="176"/>
      <c r="BJ17" s="186"/>
      <c r="BK17" s="176"/>
      <c r="BL17" s="176"/>
      <c r="BM17" s="176"/>
      <c r="BN17" s="176"/>
      <c r="BO17" s="176"/>
      <c r="BP17" s="176"/>
    </row>
    <row r="18" spans="1:68" ht="16.5" thickTop="1" thickBot="1">
      <c r="A18" s="176"/>
      <c r="B18" s="27" t="s">
        <v>6</v>
      </c>
      <c r="C18" s="28">
        <v>42717</v>
      </c>
      <c r="D18" s="176"/>
      <c r="E18" s="180">
        <v>0</v>
      </c>
      <c r="F18" s="181">
        <v>0.22222222222222221</v>
      </c>
      <c r="G18" s="181">
        <f t="shared" si="11"/>
        <v>0</v>
      </c>
      <c r="H18" s="181">
        <f t="shared" si="12"/>
        <v>0.22222222222222221</v>
      </c>
      <c r="I18" s="181">
        <f t="shared" si="13"/>
        <v>0.22222222222222221</v>
      </c>
      <c r="J18" s="208"/>
      <c r="K18" s="216"/>
      <c r="L18" s="176"/>
      <c r="M18" s="180">
        <v>0.875</v>
      </c>
      <c r="N18" s="181">
        <v>0</v>
      </c>
      <c r="O18" s="181">
        <f t="shared" si="0"/>
        <v>4.166666666666663E-2</v>
      </c>
      <c r="P18" s="181">
        <f t="shared" si="1"/>
        <v>8.333333333333337E-2</v>
      </c>
      <c r="Q18" s="181">
        <f t="shared" si="2"/>
        <v>0.125</v>
      </c>
      <c r="R18" s="208"/>
      <c r="S18" s="216"/>
      <c r="T18" s="176"/>
      <c r="U18" s="189"/>
      <c r="V18" s="30"/>
      <c r="W18" s="30">
        <f t="shared" si="3"/>
        <v>0</v>
      </c>
      <c r="X18" s="30">
        <f t="shared" si="4"/>
        <v>0</v>
      </c>
      <c r="Y18" s="30">
        <f t="shared" si="5"/>
        <v>0</v>
      </c>
      <c r="Z18" s="208"/>
      <c r="AA18" s="216"/>
      <c r="AB18" s="176"/>
      <c r="AC18" s="144">
        <f t="shared" si="6"/>
        <v>4.166666666666663E-2</v>
      </c>
      <c r="AD18" s="144">
        <f t="shared" si="7"/>
        <v>0.30555555555555558</v>
      </c>
      <c r="AE18" s="144">
        <f t="shared" si="8"/>
        <v>0.34722222222222221</v>
      </c>
      <c r="AF18" s="176"/>
      <c r="AG18" s="297"/>
      <c r="AH18" s="297"/>
      <c r="AI18" s="353"/>
      <c r="AJ18" s="176"/>
      <c r="AK18" s="294"/>
      <c r="AL18" s="294"/>
      <c r="AM18" s="294"/>
      <c r="AN18" s="176"/>
      <c r="AO18" s="396">
        <f t="shared" si="14"/>
        <v>0</v>
      </c>
      <c r="AP18" s="220">
        <f t="shared" si="15"/>
        <v>0</v>
      </c>
      <c r="AQ18" s="393">
        <f t="shared" si="16"/>
        <v>0</v>
      </c>
      <c r="AR18" s="223">
        <f t="shared" si="17"/>
        <v>0</v>
      </c>
      <c r="AS18" s="219"/>
      <c r="AT18" s="176"/>
      <c r="AU18" s="176"/>
      <c r="AV18" s="176"/>
      <c r="AW18" s="176"/>
      <c r="AX18" s="176"/>
      <c r="AY18" s="176"/>
      <c r="AZ18" s="176"/>
      <c r="BA18" s="176"/>
      <c r="BB18" s="176"/>
      <c r="BC18" s="176"/>
      <c r="BD18" s="176"/>
      <c r="BE18" s="176"/>
      <c r="BF18" s="176"/>
      <c r="BG18" s="176"/>
      <c r="BH18" s="186"/>
      <c r="BI18" s="176"/>
      <c r="BJ18" s="186"/>
      <c r="BK18" s="176"/>
      <c r="BL18" s="176"/>
      <c r="BM18" s="176"/>
      <c r="BN18" s="176"/>
      <c r="BO18" s="176"/>
      <c r="BP18" s="176"/>
    </row>
    <row r="19" spans="1:68" ht="16.5" thickTop="1" thickBot="1">
      <c r="A19" s="176"/>
      <c r="B19" s="27" t="s">
        <v>7</v>
      </c>
      <c r="C19" s="28">
        <v>42718</v>
      </c>
      <c r="D19" s="176"/>
      <c r="E19" s="180">
        <v>0</v>
      </c>
      <c r="F19" s="181">
        <v>0.22222222222222221</v>
      </c>
      <c r="G19" s="181">
        <f t="shared" si="11"/>
        <v>0</v>
      </c>
      <c r="H19" s="181">
        <f t="shared" si="12"/>
        <v>0.22222222222222221</v>
      </c>
      <c r="I19" s="181">
        <f t="shared" si="13"/>
        <v>0.22222222222222221</v>
      </c>
      <c r="J19" s="208"/>
      <c r="K19" s="216"/>
      <c r="L19" s="176"/>
      <c r="M19" s="180">
        <v>0.875</v>
      </c>
      <c r="N19" s="181">
        <v>0</v>
      </c>
      <c r="O19" s="181">
        <f t="shared" si="0"/>
        <v>4.166666666666663E-2</v>
      </c>
      <c r="P19" s="181">
        <f t="shared" si="1"/>
        <v>8.333333333333337E-2</v>
      </c>
      <c r="Q19" s="181">
        <f t="shared" si="2"/>
        <v>0.125</v>
      </c>
      <c r="R19" s="208"/>
      <c r="S19" s="216"/>
      <c r="T19" s="176"/>
      <c r="U19" s="189"/>
      <c r="V19" s="30"/>
      <c r="W19" s="30">
        <f t="shared" si="3"/>
        <v>0</v>
      </c>
      <c r="X19" s="30">
        <f t="shared" si="4"/>
        <v>0</v>
      </c>
      <c r="Y19" s="30">
        <f t="shared" si="5"/>
        <v>0</v>
      </c>
      <c r="Z19" s="208"/>
      <c r="AA19" s="216"/>
      <c r="AB19" s="176"/>
      <c r="AC19" s="144">
        <f t="shared" si="6"/>
        <v>4.166666666666663E-2</v>
      </c>
      <c r="AD19" s="144">
        <f t="shared" si="7"/>
        <v>0.30555555555555558</v>
      </c>
      <c r="AE19" s="144">
        <f t="shared" si="8"/>
        <v>0.34722222222222221</v>
      </c>
      <c r="AF19" s="176"/>
      <c r="AG19" s="297"/>
      <c r="AH19" s="297"/>
      <c r="AI19" s="353"/>
      <c r="AJ19" s="176"/>
      <c r="AK19" s="294"/>
      <c r="AL19" s="294"/>
      <c r="AM19" s="294"/>
      <c r="AN19" s="176"/>
      <c r="AO19" s="396">
        <f t="shared" si="14"/>
        <v>0</v>
      </c>
      <c r="AP19" s="220">
        <f t="shared" si="15"/>
        <v>0</v>
      </c>
      <c r="AQ19" s="393">
        <f t="shared" si="16"/>
        <v>0</v>
      </c>
      <c r="AR19" s="223">
        <f t="shared" si="17"/>
        <v>0</v>
      </c>
      <c r="AS19" s="219"/>
      <c r="AT19" s="176"/>
      <c r="AU19" s="176"/>
      <c r="AV19" s="176"/>
      <c r="AW19" s="176"/>
      <c r="AX19" s="338" t="s">
        <v>105</v>
      </c>
      <c r="AY19" s="338"/>
      <c r="AZ19" s="338"/>
      <c r="BA19" s="338"/>
      <c r="BB19" s="338"/>
      <c r="BC19" s="338"/>
      <c r="BD19" s="338"/>
      <c r="BE19" s="338"/>
      <c r="BF19" s="338"/>
      <c r="BG19" s="338"/>
      <c r="BH19" s="186"/>
      <c r="BI19" s="176"/>
      <c r="BJ19" s="186"/>
      <c r="BK19" s="176"/>
      <c r="BL19" s="176"/>
      <c r="BM19" s="176"/>
      <c r="BN19" s="176"/>
      <c r="BO19" s="176"/>
      <c r="BP19" s="176"/>
    </row>
    <row r="20" spans="1:68" ht="16.5" thickTop="1" thickBot="1">
      <c r="A20" s="176"/>
      <c r="B20" s="27" t="s">
        <v>3</v>
      </c>
      <c r="C20" s="28">
        <v>42719</v>
      </c>
      <c r="D20" s="176"/>
      <c r="E20" s="180">
        <v>0</v>
      </c>
      <c r="F20" s="181">
        <v>0.22222222222222221</v>
      </c>
      <c r="G20" s="181">
        <f t="shared" si="11"/>
        <v>0</v>
      </c>
      <c r="H20" s="181">
        <f t="shared" si="12"/>
        <v>0.22222222222222221</v>
      </c>
      <c r="I20" s="181">
        <f t="shared" si="13"/>
        <v>0.22222222222222221</v>
      </c>
      <c r="J20" s="208"/>
      <c r="K20" s="216"/>
      <c r="L20" s="176"/>
      <c r="M20" s="180">
        <v>0.875</v>
      </c>
      <c r="N20" s="181">
        <v>0</v>
      </c>
      <c r="O20" s="181">
        <f t="shared" si="0"/>
        <v>4.166666666666663E-2</v>
      </c>
      <c r="P20" s="181">
        <f t="shared" si="1"/>
        <v>8.333333333333337E-2</v>
      </c>
      <c r="Q20" s="181">
        <f t="shared" si="2"/>
        <v>0.125</v>
      </c>
      <c r="R20" s="208"/>
      <c r="S20" s="216"/>
      <c r="T20" s="176"/>
      <c r="U20" s="191"/>
      <c r="V20" s="33"/>
      <c r="W20" s="30">
        <f t="shared" si="3"/>
        <v>0</v>
      </c>
      <c r="X20" s="30">
        <f t="shared" si="4"/>
        <v>0</v>
      </c>
      <c r="Y20" s="30">
        <f t="shared" si="5"/>
        <v>0</v>
      </c>
      <c r="Z20" s="208"/>
      <c r="AA20" s="216"/>
      <c r="AB20" s="176"/>
      <c r="AC20" s="144">
        <f t="shared" si="6"/>
        <v>4.166666666666663E-2</v>
      </c>
      <c r="AD20" s="144">
        <f t="shared" si="7"/>
        <v>0.30555555555555558</v>
      </c>
      <c r="AE20" s="144">
        <f t="shared" si="8"/>
        <v>0.34722222222222221</v>
      </c>
      <c r="AF20" s="176"/>
      <c r="AG20" s="297"/>
      <c r="AH20" s="297"/>
      <c r="AI20" s="353"/>
      <c r="AJ20" s="176"/>
      <c r="AK20" s="294"/>
      <c r="AL20" s="294"/>
      <c r="AM20" s="294"/>
      <c r="AN20" s="176"/>
      <c r="AO20" s="396">
        <f t="shared" si="14"/>
        <v>0</v>
      </c>
      <c r="AP20" s="220">
        <f t="shared" si="15"/>
        <v>0</v>
      </c>
      <c r="AQ20" s="393">
        <f t="shared" si="16"/>
        <v>0</v>
      </c>
      <c r="AR20" s="223">
        <f t="shared" si="17"/>
        <v>0</v>
      </c>
      <c r="AS20" s="219"/>
      <c r="AT20" s="176"/>
      <c r="AU20" s="176"/>
      <c r="AV20" s="176"/>
      <c r="AW20" s="176"/>
      <c r="AY20" s="226"/>
      <c r="AZ20" s="226"/>
      <c r="BA20" s="226"/>
      <c r="BB20" s="226"/>
      <c r="BC20" s="226"/>
      <c r="BD20" s="176"/>
      <c r="BE20" s="176"/>
      <c r="BF20" s="176"/>
      <c r="BG20" s="176"/>
      <c r="BH20" s="186"/>
      <c r="BI20" s="176"/>
      <c r="BJ20" s="186"/>
      <c r="BK20" s="176"/>
      <c r="BL20" s="176"/>
      <c r="BM20" s="176"/>
      <c r="BN20" s="176"/>
      <c r="BO20" s="176"/>
      <c r="BP20" s="176"/>
    </row>
    <row r="21" spans="1:68" ht="16.5" thickTop="1" thickBot="1">
      <c r="A21" s="176"/>
      <c r="B21" s="27" t="s">
        <v>4</v>
      </c>
      <c r="C21" s="28">
        <v>42720</v>
      </c>
      <c r="D21" s="176"/>
      <c r="E21" s="180">
        <v>0</v>
      </c>
      <c r="F21" s="181">
        <v>0.22222222222222221</v>
      </c>
      <c r="G21" s="181">
        <f t="shared" si="11"/>
        <v>0</v>
      </c>
      <c r="H21" s="181">
        <f t="shared" si="12"/>
        <v>0.22222222222222221</v>
      </c>
      <c r="I21" s="181">
        <f t="shared" si="13"/>
        <v>0.22222222222222221</v>
      </c>
      <c r="J21" s="208"/>
      <c r="K21" s="216"/>
      <c r="L21" s="176"/>
      <c r="M21" s="149">
        <v>0.75</v>
      </c>
      <c r="N21" s="150">
        <v>0.83333333333333337</v>
      </c>
      <c r="O21" s="150">
        <f t="shared" si="0"/>
        <v>8.333333333333337E-2</v>
      </c>
      <c r="P21" s="150">
        <f t="shared" si="1"/>
        <v>0</v>
      </c>
      <c r="Q21" s="150">
        <f t="shared" si="2"/>
        <v>8.333333333333337E-2</v>
      </c>
      <c r="R21" s="208"/>
      <c r="S21" s="216"/>
      <c r="T21" s="176"/>
      <c r="U21" s="180">
        <v>0.875</v>
      </c>
      <c r="V21" s="181">
        <v>0</v>
      </c>
      <c r="W21" s="181">
        <f t="shared" si="3"/>
        <v>4.166666666666663E-2</v>
      </c>
      <c r="X21" s="181">
        <f t="shared" si="4"/>
        <v>8.333333333333337E-2</v>
      </c>
      <c r="Y21" s="181">
        <f t="shared" si="5"/>
        <v>0.125</v>
      </c>
      <c r="Z21" s="208"/>
      <c r="AA21" s="216"/>
      <c r="AB21" s="176"/>
      <c r="AC21" s="144">
        <f t="shared" si="6"/>
        <v>0.125</v>
      </c>
      <c r="AD21" s="144">
        <f t="shared" si="7"/>
        <v>0.30555555555555558</v>
      </c>
      <c r="AE21" s="144">
        <f t="shared" si="8"/>
        <v>0.43055555555555558</v>
      </c>
      <c r="AF21" s="176"/>
      <c r="AG21" s="297"/>
      <c r="AH21" s="297"/>
      <c r="AI21" s="353"/>
      <c r="AJ21" s="176"/>
      <c r="AK21" s="294"/>
      <c r="AL21" s="294"/>
      <c r="AM21" s="294"/>
      <c r="AN21" s="176"/>
      <c r="AO21" s="396">
        <f t="shared" si="14"/>
        <v>0</v>
      </c>
      <c r="AP21" s="220">
        <f t="shared" si="15"/>
        <v>0</v>
      </c>
      <c r="AQ21" s="393">
        <f t="shared" si="16"/>
        <v>0</v>
      </c>
      <c r="AR21" s="223">
        <f t="shared" si="17"/>
        <v>0</v>
      </c>
      <c r="AS21" s="219"/>
      <c r="AT21" s="176"/>
      <c r="AU21" s="176"/>
      <c r="AV21" s="176"/>
      <c r="AW21" s="176"/>
      <c r="AX21" s="338" t="s">
        <v>106</v>
      </c>
      <c r="AY21" s="338"/>
      <c r="AZ21" s="338"/>
      <c r="BA21" s="338"/>
      <c r="BB21" s="338"/>
      <c r="BC21" s="338"/>
      <c r="BD21" s="338"/>
      <c r="BE21" s="176"/>
      <c r="BF21" s="176"/>
      <c r="BG21" s="176"/>
      <c r="BH21" s="186"/>
      <c r="BI21" s="176"/>
      <c r="BJ21" s="186"/>
      <c r="BK21" s="176"/>
      <c r="BL21" s="176"/>
      <c r="BM21" s="176"/>
      <c r="BN21" s="176"/>
      <c r="BO21" s="176"/>
      <c r="BP21" s="176"/>
    </row>
    <row r="22" spans="1:68" ht="16.5" thickTop="1" thickBot="1">
      <c r="A22" s="176"/>
      <c r="B22" s="27" t="s">
        <v>8</v>
      </c>
      <c r="C22" s="28">
        <v>42721</v>
      </c>
      <c r="D22" s="176"/>
      <c r="E22" s="180">
        <v>0</v>
      </c>
      <c r="F22" s="181">
        <v>0.22222222222222221</v>
      </c>
      <c r="G22" s="181">
        <f t="shared" si="11"/>
        <v>0</v>
      </c>
      <c r="H22" s="181">
        <f t="shared" si="12"/>
        <v>0.22222222222222221</v>
      </c>
      <c r="I22" s="181">
        <f t="shared" si="13"/>
        <v>0.22222222222222221</v>
      </c>
      <c r="J22" s="208"/>
      <c r="K22" s="216"/>
      <c r="L22" s="176"/>
      <c r="M22" s="189"/>
      <c r="N22" s="30"/>
      <c r="O22" s="30">
        <f t="shared" si="0"/>
        <v>0</v>
      </c>
      <c r="P22" s="30">
        <f t="shared" si="1"/>
        <v>0</v>
      </c>
      <c r="Q22" s="30">
        <f t="shared" si="2"/>
        <v>0</v>
      </c>
      <c r="R22" s="208"/>
      <c r="S22" s="216"/>
      <c r="T22" s="176"/>
      <c r="U22" s="189"/>
      <c r="V22" s="30"/>
      <c r="W22" s="30">
        <f t="shared" si="3"/>
        <v>0</v>
      </c>
      <c r="X22" s="30">
        <f t="shared" si="4"/>
        <v>0</v>
      </c>
      <c r="Y22" s="30">
        <f t="shared" si="5"/>
        <v>0</v>
      </c>
      <c r="Z22" s="208"/>
      <c r="AA22" s="216"/>
      <c r="AB22" s="176"/>
      <c r="AC22" s="144">
        <f t="shared" si="6"/>
        <v>0</v>
      </c>
      <c r="AD22" s="144">
        <f t="shared" si="7"/>
        <v>0.22222222222222221</v>
      </c>
      <c r="AE22" s="144">
        <f t="shared" si="8"/>
        <v>0.22222222222222221</v>
      </c>
      <c r="AF22" s="176"/>
      <c r="AG22" s="297"/>
      <c r="AH22" s="297"/>
      <c r="AI22" s="353"/>
      <c r="AJ22" s="176"/>
      <c r="AK22" s="294"/>
      <c r="AL22" s="294"/>
      <c r="AM22" s="294"/>
      <c r="AN22" s="176"/>
      <c r="AO22" s="396">
        <f t="shared" si="14"/>
        <v>0</v>
      </c>
      <c r="AP22" s="220">
        <f t="shared" si="15"/>
        <v>0</v>
      </c>
      <c r="AQ22" s="393">
        <f t="shared" si="16"/>
        <v>0</v>
      </c>
      <c r="AR22" s="223">
        <f t="shared" si="17"/>
        <v>0</v>
      </c>
      <c r="AS22" s="219"/>
      <c r="AT22" s="176"/>
      <c r="AU22" s="176"/>
      <c r="AV22" s="176"/>
      <c r="AW22" s="176"/>
      <c r="AY22" s="226"/>
      <c r="AZ22" s="226"/>
      <c r="BA22" s="226"/>
      <c r="BB22" s="226"/>
      <c r="BC22" s="226"/>
      <c r="BD22" s="176"/>
      <c r="BE22" s="176"/>
      <c r="BF22" s="176"/>
      <c r="BG22" s="176"/>
      <c r="BH22" s="186"/>
      <c r="BI22" s="176"/>
      <c r="BJ22" s="186"/>
      <c r="BK22" s="176"/>
      <c r="BL22" s="176"/>
      <c r="BM22" s="176"/>
      <c r="BN22" s="176"/>
      <c r="BO22" s="176"/>
      <c r="BP22" s="176"/>
    </row>
    <row r="23" spans="1:68" ht="16.5" thickTop="1" thickBot="1">
      <c r="A23" s="176"/>
      <c r="B23" s="36" t="s">
        <v>9</v>
      </c>
      <c r="C23" s="37">
        <v>42722</v>
      </c>
      <c r="D23" s="176"/>
      <c r="E23" s="190"/>
      <c r="F23" s="52"/>
      <c r="G23" s="52">
        <f t="shared" si="11"/>
        <v>0</v>
      </c>
      <c r="H23" s="52">
        <f t="shared" si="12"/>
        <v>0</v>
      </c>
      <c r="I23" s="52">
        <f t="shared" si="13"/>
        <v>0</v>
      </c>
      <c r="J23" s="211"/>
      <c r="K23" s="217"/>
      <c r="L23" s="176"/>
      <c r="M23" s="190"/>
      <c r="N23" s="52"/>
      <c r="O23" s="52">
        <f t="shared" si="0"/>
        <v>0</v>
      </c>
      <c r="P23" s="52">
        <f t="shared" si="1"/>
        <v>0</v>
      </c>
      <c r="Q23" s="52">
        <f t="shared" si="2"/>
        <v>0</v>
      </c>
      <c r="R23" s="211"/>
      <c r="S23" s="217"/>
      <c r="T23" s="176"/>
      <c r="U23" s="192"/>
      <c r="V23" s="40"/>
      <c r="W23" s="52">
        <f t="shared" si="3"/>
        <v>0</v>
      </c>
      <c r="X23" s="52">
        <f t="shared" si="4"/>
        <v>0</v>
      </c>
      <c r="Y23" s="52">
        <f t="shared" si="5"/>
        <v>0</v>
      </c>
      <c r="Z23" s="211"/>
      <c r="AA23" s="217"/>
      <c r="AB23" s="176"/>
      <c r="AC23" s="145">
        <f t="shared" si="6"/>
        <v>0</v>
      </c>
      <c r="AD23" s="145">
        <f t="shared" si="7"/>
        <v>0</v>
      </c>
      <c r="AE23" s="145">
        <f t="shared" si="8"/>
        <v>0</v>
      </c>
      <c r="AF23" s="176"/>
      <c r="AG23" s="297"/>
      <c r="AH23" s="297"/>
      <c r="AI23" s="353"/>
      <c r="AJ23" s="176"/>
      <c r="AK23" s="294"/>
      <c r="AL23" s="294"/>
      <c r="AM23" s="294"/>
      <c r="AN23" s="176"/>
      <c r="AO23" s="396">
        <f t="shared" si="14"/>
        <v>0</v>
      </c>
      <c r="AP23" s="220">
        <f t="shared" si="15"/>
        <v>0</v>
      </c>
      <c r="AQ23" s="393">
        <f t="shared" si="16"/>
        <v>0</v>
      </c>
      <c r="AR23" s="223">
        <f t="shared" si="17"/>
        <v>0</v>
      </c>
      <c r="AS23" s="219"/>
      <c r="AT23" s="176"/>
      <c r="AU23" s="176"/>
      <c r="AV23" s="176"/>
      <c r="AW23" s="176"/>
      <c r="AX23" s="338" t="s">
        <v>107</v>
      </c>
      <c r="AY23" s="338"/>
      <c r="AZ23" s="338"/>
      <c r="BA23" s="338"/>
      <c r="BB23" s="338"/>
      <c r="BC23" s="338"/>
      <c r="BD23" s="338"/>
      <c r="BE23" s="338"/>
      <c r="BF23" s="338"/>
      <c r="BG23" s="338"/>
      <c r="BH23" s="186"/>
      <c r="BI23" s="176"/>
      <c r="BJ23" s="186"/>
      <c r="BK23" s="176"/>
      <c r="BL23" s="176"/>
      <c r="BM23" s="176"/>
      <c r="BN23" s="176"/>
      <c r="BO23" s="176"/>
      <c r="BP23" s="176"/>
    </row>
    <row r="24" spans="1:68" ht="16.5" thickTop="1" thickBot="1">
      <c r="A24" s="176"/>
      <c r="B24" s="107" t="s">
        <v>5</v>
      </c>
      <c r="C24" s="108">
        <v>42723</v>
      </c>
      <c r="D24" s="176"/>
      <c r="E24" s="182">
        <v>0.875</v>
      </c>
      <c r="F24" s="183">
        <v>0</v>
      </c>
      <c r="G24" s="183">
        <f t="shared" si="11"/>
        <v>4.166666666666663E-2</v>
      </c>
      <c r="H24" s="183">
        <f t="shared" si="12"/>
        <v>8.333333333333337E-2</v>
      </c>
      <c r="I24" s="183">
        <f t="shared" si="13"/>
        <v>0.125</v>
      </c>
      <c r="J24" s="210"/>
      <c r="K24" s="215"/>
      <c r="L24" s="176"/>
      <c r="M24" s="193"/>
      <c r="N24" s="25"/>
      <c r="O24" s="25">
        <f t="shared" si="0"/>
        <v>0</v>
      </c>
      <c r="P24" s="25">
        <f t="shared" si="1"/>
        <v>0</v>
      </c>
      <c r="Q24" s="25">
        <f t="shared" si="2"/>
        <v>0</v>
      </c>
      <c r="R24" s="210"/>
      <c r="S24" s="215"/>
      <c r="T24" s="176"/>
      <c r="U24" s="71"/>
      <c r="V24" s="72"/>
      <c r="W24" s="25">
        <f t="shared" si="3"/>
        <v>0</v>
      </c>
      <c r="X24" s="25">
        <f t="shared" si="4"/>
        <v>0</v>
      </c>
      <c r="Y24" s="25">
        <f t="shared" si="5"/>
        <v>0</v>
      </c>
      <c r="Z24" s="210"/>
      <c r="AA24" s="215"/>
      <c r="AB24" s="176"/>
      <c r="AC24" s="143">
        <f t="shared" si="6"/>
        <v>4.166666666666663E-2</v>
      </c>
      <c r="AD24" s="143">
        <f t="shared" si="7"/>
        <v>8.333333333333337E-2</v>
      </c>
      <c r="AE24" s="143">
        <f t="shared" si="8"/>
        <v>0.125</v>
      </c>
      <c r="AF24" s="176"/>
      <c r="AG24" s="297">
        <f>SUM(AC24:AC30)</f>
        <v>0.24999999999999989</v>
      </c>
      <c r="AH24" s="297">
        <f>SUM(AD24:AD30)</f>
        <v>1.4444444444444446</v>
      </c>
      <c r="AI24" s="353">
        <f>SUM(AE24:AE30)</f>
        <v>1.6944444444444442</v>
      </c>
      <c r="AJ24" s="176"/>
      <c r="AK24" s="294"/>
      <c r="AL24" s="294"/>
      <c r="AM24" s="294"/>
      <c r="AN24" s="176"/>
      <c r="AO24" s="396">
        <f t="shared" si="14"/>
        <v>0</v>
      </c>
      <c r="AP24" s="220">
        <f t="shared" si="15"/>
        <v>0</v>
      </c>
      <c r="AQ24" s="393">
        <f t="shared" si="16"/>
        <v>0</v>
      </c>
      <c r="AR24" s="223">
        <f t="shared" si="17"/>
        <v>0</v>
      </c>
      <c r="AS24" s="219"/>
      <c r="AT24" s="176"/>
      <c r="AU24" s="176"/>
      <c r="AV24" s="176"/>
      <c r="AW24" s="176"/>
      <c r="AX24" s="338" t="s">
        <v>108</v>
      </c>
      <c r="AY24" s="338"/>
      <c r="AZ24" s="338"/>
      <c r="BA24" s="338"/>
      <c r="BB24" s="338"/>
      <c r="BC24" s="338"/>
      <c r="BD24" s="338"/>
      <c r="BE24" s="338"/>
      <c r="BF24" s="338"/>
      <c r="BG24" s="338"/>
      <c r="BH24" s="186"/>
      <c r="BI24" s="176"/>
      <c r="BJ24" s="186"/>
      <c r="BK24" s="176"/>
      <c r="BL24" s="176"/>
      <c r="BM24" s="176"/>
      <c r="BN24" s="176"/>
      <c r="BO24" s="176"/>
      <c r="BP24" s="176"/>
    </row>
    <row r="25" spans="1:68" ht="16.5" thickTop="1" thickBot="1">
      <c r="A25" s="176"/>
      <c r="B25" s="27" t="s">
        <v>6</v>
      </c>
      <c r="C25" s="28">
        <v>42724</v>
      </c>
      <c r="D25" s="176"/>
      <c r="E25" s="180">
        <v>0</v>
      </c>
      <c r="F25" s="181">
        <v>0.22222222222222221</v>
      </c>
      <c r="G25" s="181">
        <f t="shared" si="11"/>
        <v>0</v>
      </c>
      <c r="H25" s="181">
        <f t="shared" si="12"/>
        <v>0.22222222222222221</v>
      </c>
      <c r="I25" s="181">
        <f t="shared" si="13"/>
        <v>0.22222222222222221</v>
      </c>
      <c r="J25" s="208"/>
      <c r="K25" s="216"/>
      <c r="L25" s="176"/>
      <c r="M25" s="180">
        <v>0.875</v>
      </c>
      <c r="N25" s="181">
        <v>0</v>
      </c>
      <c r="O25" s="181">
        <f t="shared" si="0"/>
        <v>4.166666666666663E-2</v>
      </c>
      <c r="P25" s="181">
        <f t="shared" si="1"/>
        <v>8.333333333333337E-2</v>
      </c>
      <c r="Q25" s="181">
        <f t="shared" si="2"/>
        <v>0.125</v>
      </c>
      <c r="R25" s="208"/>
      <c r="S25" s="216"/>
      <c r="T25" s="176"/>
      <c r="U25" s="191"/>
      <c r="V25" s="33"/>
      <c r="W25" s="30">
        <f t="shared" si="3"/>
        <v>0</v>
      </c>
      <c r="X25" s="30">
        <f t="shared" si="4"/>
        <v>0</v>
      </c>
      <c r="Y25" s="30">
        <f t="shared" si="5"/>
        <v>0</v>
      </c>
      <c r="Z25" s="208"/>
      <c r="AA25" s="216"/>
      <c r="AB25" s="176"/>
      <c r="AC25" s="144">
        <f t="shared" si="6"/>
        <v>4.166666666666663E-2</v>
      </c>
      <c r="AD25" s="144">
        <f t="shared" si="7"/>
        <v>0.30555555555555558</v>
      </c>
      <c r="AE25" s="144">
        <f t="shared" si="8"/>
        <v>0.34722222222222221</v>
      </c>
      <c r="AF25" s="176"/>
      <c r="AG25" s="297"/>
      <c r="AH25" s="297"/>
      <c r="AI25" s="353"/>
      <c r="AJ25" s="176"/>
      <c r="AK25" s="294"/>
      <c r="AL25" s="294"/>
      <c r="AM25" s="294"/>
      <c r="AN25" s="176"/>
      <c r="AO25" s="396">
        <f t="shared" si="14"/>
        <v>0</v>
      </c>
      <c r="AP25" s="220">
        <f t="shared" si="15"/>
        <v>0</v>
      </c>
      <c r="AQ25" s="393">
        <f t="shared" si="16"/>
        <v>0</v>
      </c>
      <c r="AR25" s="223">
        <f t="shared" si="17"/>
        <v>0</v>
      </c>
      <c r="AS25" s="219"/>
      <c r="AT25" s="176"/>
      <c r="AU25" s="176"/>
      <c r="AV25" s="176"/>
      <c r="AW25" s="176"/>
      <c r="AY25" s="199"/>
      <c r="AZ25" s="199"/>
      <c r="BA25" s="199"/>
      <c r="BB25" s="199"/>
      <c r="BC25" s="199"/>
      <c r="BD25" s="176"/>
      <c r="BE25" s="176"/>
      <c r="BF25" s="176"/>
      <c r="BG25" s="176"/>
      <c r="BH25" s="186"/>
      <c r="BI25" s="176"/>
      <c r="BJ25" s="186"/>
      <c r="BK25" s="176"/>
      <c r="BL25" s="176"/>
      <c r="BM25" s="176"/>
      <c r="BN25" s="176"/>
      <c r="BO25" s="176"/>
      <c r="BP25" s="176"/>
    </row>
    <row r="26" spans="1:68" ht="16.5" thickTop="1" thickBot="1">
      <c r="A26" s="176"/>
      <c r="B26" s="27" t="s">
        <v>7</v>
      </c>
      <c r="C26" s="28">
        <v>42725</v>
      </c>
      <c r="D26" s="176"/>
      <c r="E26" s="180">
        <v>0</v>
      </c>
      <c r="F26" s="181">
        <v>0.22222222222222221</v>
      </c>
      <c r="G26" s="181">
        <f t="shared" si="11"/>
        <v>0</v>
      </c>
      <c r="H26" s="181">
        <f t="shared" si="12"/>
        <v>0.22222222222222221</v>
      </c>
      <c r="I26" s="181">
        <f t="shared" si="13"/>
        <v>0.22222222222222221</v>
      </c>
      <c r="J26" s="208"/>
      <c r="K26" s="216"/>
      <c r="L26" s="176"/>
      <c r="M26" s="180">
        <v>0.875</v>
      </c>
      <c r="N26" s="181">
        <v>0</v>
      </c>
      <c r="O26" s="181">
        <f t="shared" si="0"/>
        <v>4.166666666666663E-2</v>
      </c>
      <c r="P26" s="181">
        <f t="shared" si="1"/>
        <v>8.333333333333337E-2</v>
      </c>
      <c r="Q26" s="181">
        <f t="shared" si="2"/>
        <v>0.125</v>
      </c>
      <c r="R26" s="208"/>
      <c r="S26" s="216"/>
      <c r="T26" s="176"/>
      <c r="U26" s="191"/>
      <c r="V26" s="33"/>
      <c r="W26" s="30">
        <f t="shared" si="3"/>
        <v>0</v>
      </c>
      <c r="X26" s="30">
        <f t="shared" si="4"/>
        <v>0</v>
      </c>
      <c r="Y26" s="30">
        <f t="shared" si="5"/>
        <v>0</v>
      </c>
      <c r="Z26" s="208"/>
      <c r="AA26" s="216"/>
      <c r="AB26" s="176"/>
      <c r="AC26" s="144">
        <f t="shared" si="6"/>
        <v>4.166666666666663E-2</v>
      </c>
      <c r="AD26" s="144">
        <f t="shared" si="7"/>
        <v>0.30555555555555558</v>
      </c>
      <c r="AE26" s="144">
        <f t="shared" si="8"/>
        <v>0.34722222222222221</v>
      </c>
      <c r="AF26" s="176"/>
      <c r="AG26" s="297"/>
      <c r="AH26" s="297"/>
      <c r="AI26" s="353"/>
      <c r="AJ26" s="176"/>
      <c r="AK26" s="294"/>
      <c r="AL26" s="294"/>
      <c r="AM26" s="294"/>
      <c r="AN26" s="176"/>
      <c r="AO26" s="396">
        <f t="shared" si="14"/>
        <v>0</v>
      </c>
      <c r="AP26" s="220">
        <f t="shared" si="15"/>
        <v>0</v>
      </c>
      <c r="AQ26" s="393">
        <f t="shared" si="16"/>
        <v>0</v>
      </c>
      <c r="AR26" s="223">
        <f t="shared" si="17"/>
        <v>0</v>
      </c>
      <c r="AS26" s="219"/>
      <c r="AT26" s="176"/>
      <c r="AU26" s="176"/>
      <c r="AV26" s="176"/>
      <c r="AW26" s="176"/>
      <c r="AX26" s="338" t="s">
        <v>109</v>
      </c>
      <c r="AY26" s="338"/>
      <c r="AZ26" s="338"/>
      <c r="BA26" s="338"/>
      <c r="BB26" s="338"/>
      <c r="BC26" s="338"/>
      <c r="BD26" s="338"/>
      <c r="BE26" s="338"/>
      <c r="BF26" s="338"/>
      <c r="BG26" s="338"/>
      <c r="BH26" s="186"/>
      <c r="BI26" s="176"/>
      <c r="BJ26" s="186"/>
      <c r="BK26" s="176"/>
      <c r="BL26" s="176"/>
      <c r="BM26" s="176"/>
      <c r="BN26" s="176"/>
      <c r="BO26" s="176"/>
      <c r="BP26" s="176"/>
    </row>
    <row r="27" spans="1:68" ht="16.5" thickTop="1" thickBot="1">
      <c r="A27" s="176"/>
      <c r="B27" s="27" t="s">
        <v>3</v>
      </c>
      <c r="C27" s="28">
        <v>42726</v>
      </c>
      <c r="D27" s="176"/>
      <c r="E27" s="180">
        <v>0</v>
      </c>
      <c r="F27" s="181">
        <v>0.22222222222222221</v>
      </c>
      <c r="G27" s="181">
        <f t="shared" si="11"/>
        <v>0</v>
      </c>
      <c r="H27" s="181">
        <f t="shared" si="12"/>
        <v>0.22222222222222221</v>
      </c>
      <c r="I27" s="181">
        <f t="shared" si="13"/>
        <v>0.22222222222222221</v>
      </c>
      <c r="J27" s="208"/>
      <c r="K27" s="216"/>
      <c r="L27" s="176"/>
      <c r="M27" s="180">
        <v>0.875</v>
      </c>
      <c r="N27" s="181">
        <v>0</v>
      </c>
      <c r="O27" s="181">
        <f t="shared" si="0"/>
        <v>4.166666666666663E-2</v>
      </c>
      <c r="P27" s="181">
        <f t="shared" si="1"/>
        <v>8.333333333333337E-2</v>
      </c>
      <c r="Q27" s="181">
        <f t="shared" si="2"/>
        <v>0.125</v>
      </c>
      <c r="R27" s="208"/>
      <c r="S27" s="216"/>
      <c r="T27" s="176"/>
      <c r="U27" s="191"/>
      <c r="V27" s="33"/>
      <c r="W27" s="30">
        <f t="shared" si="3"/>
        <v>0</v>
      </c>
      <c r="X27" s="30">
        <f t="shared" si="4"/>
        <v>0</v>
      </c>
      <c r="Y27" s="30">
        <f t="shared" si="5"/>
        <v>0</v>
      </c>
      <c r="Z27" s="208"/>
      <c r="AA27" s="216"/>
      <c r="AB27" s="176"/>
      <c r="AC27" s="144">
        <f t="shared" si="6"/>
        <v>4.166666666666663E-2</v>
      </c>
      <c r="AD27" s="144">
        <f t="shared" si="7"/>
        <v>0.30555555555555558</v>
      </c>
      <c r="AE27" s="144">
        <f t="shared" si="8"/>
        <v>0.34722222222222221</v>
      </c>
      <c r="AF27" s="176"/>
      <c r="AG27" s="297"/>
      <c r="AH27" s="297"/>
      <c r="AI27" s="353"/>
      <c r="AJ27" s="176"/>
      <c r="AK27" s="294"/>
      <c r="AL27" s="294"/>
      <c r="AM27" s="294"/>
      <c r="AN27" s="176"/>
      <c r="AO27" s="396">
        <f t="shared" si="14"/>
        <v>0</v>
      </c>
      <c r="AP27" s="220">
        <f t="shared" si="15"/>
        <v>0</v>
      </c>
      <c r="AQ27" s="393">
        <f t="shared" si="16"/>
        <v>0</v>
      </c>
      <c r="AR27" s="223">
        <f t="shared" si="17"/>
        <v>0</v>
      </c>
      <c r="AS27" s="219"/>
      <c r="AT27" s="176"/>
      <c r="AU27" s="176"/>
      <c r="AV27" s="176"/>
      <c r="AW27" s="176"/>
      <c r="AY27" s="226"/>
      <c r="AZ27" s="226"/>
      <c r="BA27" s="226"/>
      <c r="BB27" s="226"/>
      <c r="BC27" s="226"/>
      <c r="BD27" s="176"/>
      <c r="BE27" s="176"/>
      <c r="BF27" s="176"/>
      <c r="BG27" s="176"/>
      <c r="BH27" s="186"/>
      <c r="BI27" s="176"/>
      <c r="BJ27" s="186"/>
      <c r="BK27" s="176"/>
      <c r="BL27" s="176"/>
      <c r="BM27" s="176"/>
      <c r="BN27" s="176"/>
      <c r="BO27" s="176"/>
      <c r="BP27" s="176"/>
    </row>
    <row r="28" spans="1:68" ht="16.5" thickTop="1" thickBot="1">
      <c r="A28" s="176"/>
      <c r="B28" s="27" t="s">
        <v>4</v>
      </c>
      <c r="C28" s="28">
        <v>42727</v>
      </c>
      <c r="D28" s="176"/>
      <c r="E28" s="180">
        <v>0</v>
      </c>
      <c r="F28" s="181">
        <v>0.22222222222222221</v>
      </c>
      <c r="G28" s="181">
        <f t="shared" si="11"/>
        <v>0</v>
      </c>
      <c r="H28" s="181">
        <f t="shared" si="12"/>
        <v>0.22222222222222221</v>
      </c>
      <c r="I28" s="181">
        <f t="shared" si="13"/>
        <v>0.22222222222222221</v>
      </c>
      <c r="J28" s="208"/>
      <c r="K28" s="216"/>
      <c r="L28" s="176"/>
      <c r="M28" s="149">
        <v>0.75</v>
      </c>
      <c r="N28" s="150">
        <v>0.83333333333333337</v>
      </c>
      <c r="O28" s="150">
        <f t="shared" si="0"/>
        <v>8.333333333333337E-2</v>
      </c>
      <c r="P28" s="150">
        <f t="shared" si="1"/>
        <v>0</v>
      </c>
      <c r="Q28" s="150">
        <f t="shared" si="2"/>
        <v>8.333333333333337E-2</v>
      </c>
      <c r="R28" s="208"/>
      <c r="S28" s="216"/>
      <c r="T28" s="176"/>
      <c r="U28" s="191"/>
      <c r="V28" s="33"/>
      <c r="W28" s="30">
        <f t="shared" si="3"/>
        <v>0</v>
      </c>
      <c r="X28" s="30">
        <f t="shared" si="4"/>
        <v>0</v>
      </c>
      <c r="Y28" s="30">
        <f t="shared" si="5"/>
        <v>0</v>
      </c>
      <c r="Z28" s="208"/>
      <c r="AA28" s="216"/>
      <c r="AB28" s="176"/>
      <c r="AC28" s="144">
        <f t="shared" si="6"/>
        <v>8.333333333333337E-2</v>
      </c>
      <c r="AD28" s="144">
        <f t="shared" si="7"/>
        <v>0.22222222222222221</v>
      </c>
      <c r="AE28" s="144">
        <f t="shared" si="8"/>
        <v>0.30555555555555558</v>
      </c>
      <c r="AF28" s="176"/>
      <c r="AG28" s="297"/>
      <c r="AH28" s="297"/>
      <c r="AI28" s="353"/>
      <c r="AJ28" s="176"/>
      <c r="AK28" s="294"/>
      <c r="AL28" s="294"/>
      <c r="AM28" s="294"/>
      <c r="AN28" s="176"/>
      <c r="AO28" s="396">
        <f t="shared" si="14"/>
        <v>0</v>
      </c>
      <c r="AP28" s="220">
        <f t="shared" si="15"/>
        <v>0</v>
      </c>
      <c r="AQ28" s="393">
        <f t="shared" si="16"/>
        <v>0</v>
      </c>
      <c r="AR28" s="223">
        <f t="shared" si="17"/>
        <v>0</v>
      </c>
      <c r="AS28" s="219"/>
      <c r="AT28" s="176"/>
      <c r="AU28" s="176"/>
      <c r="AV28" s="176"/>
      <c r="AW28" s="176"/>
      <c r="AX28" s="338" t="s">
        <v>110</v>
      </c>
      <c r="AY28" s="338"/>
      <c r="AZ28" s="338"/>
      <c r="BA28" s="338"/>
      <c r="BB28" s="338"/>
      <c r="BC28" s="338"/>
      <c r="BD28" s="338"/>
      <c r="BE28" s="338"/>
      <c r="BF28" s="338"/>
      <c r="BG28" s="338"/>
      <c r="BH28" s="338"/>
      <c r="BI28" s="176"/>
      <c r="BJ28" s="186"/>
      <c r="BK28" s="176"/>
      <c r="BL28" s="176"/>
      <c r="BM28" s="176"/>
      <c r="BN28" s="176"/>
      <c r="BO28" s="176"/>
      <c r="BP28" s="176"/>
    </row>
    <row r="29" spans="1:68" ht="16.5" thickTop="1" thickBot="1">
      <c r="A29" s="176"/>
      <c r="B29" s="27" t="s">
        <v>8</v>
      </c>
      <c r="C29" s="28">
        <v>42728</v>
      </c>
      <c r="D29" s="176"/>
      <c r="E29" s="180">
        <v>0</v>
      </c>
      <c r="F29" s="181">
        <v>0.22222222222222221</v>
      </c>
      <c r="G29" s="181">
        <f t="shared" si="11"/>
        <v>0</v>
      </c>
      <c r="H29" s="181">
        <f t="shared" si="12"/>
        <v>0.22222222222222221</v>
      </c>
      <c r="I29" s="181">
        <f t="shared" si="13"/>
        <v>0.22222222222222221</v>
      </c>
      <c r="J29" s="208"/>
      <c r="K29" s="216"/>
      <c r="L29" s="176"/>
      <c r="M29" s="191"/>
      <c r="N29" s="33"/>
      <c r="O29" s="30">
        <f t="shared" si="0"/>
        <v>0</v>
      </c>
      <c r="P29" s="30">
        <f t="shared" si="1"/>
        <v>0</v>
      </c>
      <c r="Q29" s="30">
        <f t="shared" si="2"/>
        <v>0</v>
      </c>
      <c r="R29" s="208"/>
      <c r="S29" s="216"/>
      <c r="T29" s="176"/>
      <c r="U29" s="191"/>
      <c r="V29" s="33"/>
      <c r="W29" s="30">
        <f t="shared" si="3"/>
        <v>0</v>
      </c>
      <c r="X29" s="30">
        <f t="shared" si="4"/>
        <v>0</v>
      </c>
      <c r="Y29" s="30">
        <f t="shared" si="5"/>
        <v>0</v>
      </c>
      <c r="Z29" s="208"/>
      <c r="AA29" s="216"/>
      <c r="AB29" s="176"/>
      <c r="AC29" s="144">
        <f t="shared" si="6"/>
        <v>0</v>
      </c>
      <c r="AD29" s="144">
        <f t="shared" si="7"/>
        <v>0.22222222222222221</v>
      </c>
      <c r="AE29" s="144">
        <f t="shared" si="8"/>
        <v>0.22222222222222221</v>
      </c>
      <c r="AF29" s="176"/>
      <c r="AG29" s="297"/>
      <c r="AH29" s="297"/>
      <c r="AI29" s="353"/>
      <c r="AJ29" s="176"/>
      <c r="AK29" s="294"/>
      <c r="AL29" s="294"/>
      <c r="AM29" s="294"/>
      <c r="AN29" s="176"/>
      <c r="AO29" s="396">
        <f t="shared" si="14"/>
        <v>0</v>
      </c>
      <c r="AP29" s="220">
        <f t="shared" si="15"/>
        <v>0</v>
      </c>
      <c r="AQ29" s="393">
        <f t="shared" si="16"/>
        <v>0</v>
      </c>
      <c r="AR29" s="223">
        <f t="shared" si="17"/>
        <v>0</v>
      </c>
      <c r="AS29" s="219"/>
      <c r="AT29" s="176"/>
      <c r="AU29" s="176"/>
      <c r="AV29" s="176"/>
      <c r="AW29" s="176"/>
      <c r="AY29" s="176"/>
      <c r="AZ29" s="176"/>
      <c r="BA29" s="176"/>
      <c r="BB29" s="176"/>
      <c r="BC29" s="176"/>
      <c r="BD29" s="176"/>
      <c r="BE29" s="176"/>
      <c r="BF29" s="176"/>
      <c r="BG29" s="176"/>
      <c r="BH29" s="186"/>
      <c r="BI29" s="176"/>
      <c r="BJ29" s="186"/>
      <c r="BK29" s="176"/>
      <c r="BL29" s="176"/>
      <c r="BM29" s="176"/>
      <c r="BN29" s="176"/>
      <c r="BO29" s="176"/>
      <c r="BP29" s="176"/>
    </row>
    <row r="30" spans="1:68" ht="16.5" thickTop="1" thickBot="1">
      <c r="A30" s="176"/>
      <c r="B30" s="36" t="s">
        <v>9</v>
      </c>
      <c r="C30" s="37">
        <v>42729</v>
      </c>
      <c r="D30" s="176"/>
      <c r="E30" s="190"/>
      <c r="F30" s="52"/>
      <c r="G30" s="52">
        <f t="shared" si="11"/>
        <v>0</v>
      </c>
      <c r="H30" s="52">
        <f t="shared" si="12"/>
        <v>0</v>
      </c>
      <c r="I30" s="52">
        <f t="shared" si="13"/>
        <v>0</v>
      </c>
      <c r="J30" s="211"/>
      <c r="K30" s="217"/>
      <c r="L30" s="176"/>
      <c r="M30" s="190"/>
      <c r="N30" s="52"/>
      <c r="O30" s="52">
        <f t="shared" si="0"/>
        <v>0</v>
      </c>
      <c r="P30" s="52">
        <f t="shared" si="1"/>
        <v>0</v>
      </c>
      <c r="Q30" s="52">
        <f t="shared" si="2"/>
        <v>0</v>
      </c>
      <c r="R30" s="211"/>
      <c r="S30" s="217"/>
      <c r="T30" s="176"/>
      <c r="U30" s="192"/>
      <c r="V30" s="40"/>
      <c r="W30" s="52">
        <f t="shared" si="3"/>
        <v>0</v>
      </c>
      <c r="X30" s="52">
        <f t="shared" si="4"/>
        <v>0</v>
      </c>
      <c r="Y30" s="52">
        <f t="shared" si="5"/>
        <v>0</v>
      </c>
      <c r="Z30" s="211"/>
      <c r="AA30" s="217"/>
      <c r="AB30" s="176"/>
      <c r="AC30" s="145">
        <f t="shared" si="6"/>
        <v>0</v>
      </c>
      <c r="AD30" s="145">
        <f t="shared" si="7"/>
        <v>0</v>
      </c>
      <c r="AE30" s="145">
        <f t="shared" si="8"/>
        <v>0</v>
      </c>
      <c r="AF30" s="176"/>
      <c r="AG30" s="297"/>
      <c r="AH30" s="297"/>
      <c r="AI30" s="353"/>
      <c r="AJ30" s="176"/>
      <c r="AK30" s="294"/>
      <c r="AL30" s="294"/>
      <c r="AM30" s="294"/>
      <c r="AN30" s="176"/>
      <c r="AO30" s="396">
        <f t="shared" si="14"/>
        <v>0</v>
      </c>
      <c r="AP30" s="220">
        <f t="shared" si="15"/>
        <v>0</v>
      </c>
      <c r="AQ30" s="393">
        <f t="shared" si="16"/>
        <v>0</v>
      </c>
      <c r="AR30" s="223">
        <f t="shared" si="17"/>
        <v>0</v>
      </c>
      <c r="AS30" s="219"/>
      <c r="AT30" s="176"/>
      <c r="AU30" s="176"/>
      <c r="AV30" s="176"/>
      <c r="AW30" s="176"/>
      <c r="AX30" s="338" t="s">
        <v>111</v>
      </c>
      <c r="AY30" s="338"/>
      <c r="AZ30" s="338"/>
      <c r="BA30" s="338"/>
      <c r="BB30" s="338"/>
      <c r="BC30" s="338"/>
      <c r="BD30" s="338"/>
      <c r="BE30" s="338"/>
      <c r="BF30" s="338"/>
      <c r="BG30" s="338"/>
      <c r="BH30" s="338"/>
      <c r="BI30" s="338"/>
      <c r="BJ30" s="186"/>
      <c r="BK30" s="176"/>
      <c r="BL30" s="176"/>
      <c r="BM30" s="176"/>
      <c r="BN30" s="176"/>
      <c r="BO30" s="176"/>
      <c r="BP30" s="176"/>
    </row>
    <row r="31" spans="1:68" ht="16.5" thickTop="1" thickBot="1">
      <c r="A31" s="176"/>
      <c r="B31" s="107" t="s">
        <v>5</v>
      </c>
      <c r="C31" s="108">
        <v>42730</v>
      </c>
      <c r="D31" s="176"/>
      <c r="E31" s="182">
        <v>0.875</v>
      </c>
      <c r="F31" s="183">
        <v>0</v>
      </c>
      <c r="G31" s="183">
        <f t="shared" si="11"/>
        <v>4.166666666666663E-2</v>
      </c>
      <c r="H31" s="183">
        <f t="shared" si="12"/>
        <v>8.333333333333337E-2</v>
      </c>
      <c r="I31" s="183">
        <f t="shared" si="13"/>
        <v>0.125</v>
      </c>
      <c r="J31" s="210"/>
      <c r="K31" s="215"/>
      <c r="L31" s="176"/>
      <c r="M31" s="193"/>
      <c r="N31" s="25"/>
      <c r="O31" s="25">
        <f t="shared" si="0"/>
        <v>0</v>
      </c>
      <c r="P31" s="25">
        <f t="shared" si="1"/>
        <v>0</v>
      </c>
      <c r="Q31" s="25">
        <f t="shared" si="2"/>
        <v>0</v>
      </c>
      <c r="R31" s="210"/>
      <c r="S31" s="215"/>
      <c r="T31" s="176"/>
      <c r="U31" s="71"/>
      <c r="V31" s="72"/>
      <c r="W31" s="25">
        <f t="shared" si="3"/>
        <v>0</v>
      </c>
      <c r="X31" s="25">
        <f t="shared" si="4"/>
        <v>0</v>
      </c>
      <c r="Y31" s="25">
        <f t="shared" si="5"/>
        <v>0</v>
      </c>
      <c r="Z31" s="210"/>
      <c r="AA31" s="215"/>
      <c r="AB31" s="176"/>
      <c r="AC31" s="143">
        <f t="shared" si="6"/>
        <v>4.166666666666663E-2</v>
      </c>
      <c r="AD31" s="143">
        <f t="shared" si="7"/>
        <v>8.333333333333337E-2</v>
      </c>
      <c r="AE31" s="143">
        <f t="shared" si="8"/>
        <v>0.125</v>
      </c>
      <c r="AF31" s="176"/>
      <c r="AG31" s="297">
        <f>SUM(AC31:AC36)</f>
        <v>0.29166666666666652</v>
      </c>
      <c r="AH31" s="297">
        <f>SUM(AD31:AD36)</f>
        <v>1.3055555555555556</v>
      </c>
      <c r="AI31" s="353">
        <f>SUM(AE31:AE36)</f>
        <v>1.8194444444444442</v>
      </c>
      <c r="AJ31" s="176"/>
      <c r="AK31" s="294"/>
      <c r="AL31" s="294"/>
      <c r="AM31" s="294"/>
      <c r="AN31" s="176"/>
      <c r="AO31" s="396">
        <f t="shared" si="14"/>
        <v>0</v>
      </c>
      <c r="AP31" s="220">
        <f t="shared" si="15"/>
        <v>0</v>
      </c>
      <c r="AQ31" s="393">
        <f t="shared" si="16"/>
        <v>0</v>
      </c>
      <c r="AR31" s="223">
        <f t="shared" si="17"/>
        <v>0</v>
      </c>
      <c r="AS31" s="219"/>
      <c r="AT31" s="176"/>
      <c r="AU31" s="176"/>
      <c r="AV31" s="176"/>
      <c r="AW31" s="176"/>
      <c r="AY31" s="176"/>
      <c r="AZ31" s="176"/>
      <c r="BA31" s="176"/>
      <c r="BB31" s="176"/>
      <c r="BC31" s="176"/>
      <c r="BD31" s="176"/>
      <c r="BE31" s="176"/>
      <c r="BF31" s="176"/>
      <c r="BG31" s="176"/>
      <c r="BH31" s="186"/>
      <c r="BI31" s="176"/>
      <c r="BJ31" s="186"/>
      <c r="BK31" s="176"/>
      <c r="BL31" s="176"/>
      <c r="BM31" s="176"/>
      <c r="BN31" s="176"/>
      <c r="BO31" s="176"/>
      <c r="BP31" s="176"/>
    </row>
    <row r="32" spans="1:68" ht="16.5" thickTop="1" thickBot="1">
      <c r="A32" s="176"/>
      <c r="B32" s="27" t="s">
        <v>6</v>
      </c>
      <c r="C32" s="28">
        <v>42731</v>
      </c>
      <c r="D32" s="176"/>
      <c r="E32" s="180">
        <v>0</v>
      </c>
      <c r="F32" s="181">
        <v>0.22222222222222221</v>
      </c>
      <c r="G32" s="181">
        <f t="shared" si="11"/>
        <v>0</v>
      </c>
      <c r="H32" s="181">
        <f t="shared" si="12"/>
        <v>0.22222222222222221</v>
      </c>
      <c r="I32" s="181">
        <f t="shared" si="13"/>
        <v>0.22222222222222221</v>
      </c>
      <c r="J32" s="208"/>
      <c r="K32" s="216"/>
      <c r="L32" s="176"/>
      <c r="M32" s="180">
        <v>0.875</v>
      </c>
      <c r="N32" s="181">
        <v>0</v>
      </c>
      <c r="O32" s="181">
        <f t="shared" si="0"/>
        <v>4.166666666666663E-2</v>
      </c>
      <c r="P32" s="181">
        <f t="shared" si="1"/>
        <v>8.333333333333337E-2</v>
      </c>
      <c r="Q32" s="181">
        <f t="shared" si="2"/>
        <v>0.125</v>
      </c>
      <c r="R32" s="208"/>
      <c r="S32" s="216"/>
      <c r="T32" s="176"/>
      <c r="U32" s="191"/>
      <c r="V32" s="33"/>
      <c r="W32" s="30">
        <f t="shared" si="3"/>
        <v>0</v>
      </c>
      <c r="X32" s="30">
        <f t="shared" si="4"/>
        <v>0</v>
      </c>
      <c r="Y32" s="30">
        <f t="shared" si="5"/>
        <v>0</v>
      </c>
      <c r="Z32" s="208"/>
      <c r="AA32" s="216"/>
      <c r="AB32" s="176"/>
      <c r="AC32" s="144">
        <f t="shared" si="6"/>
        <v>4.166666666666663E-2</v>
      </c>
      <c r="AD32" s="144">
        <f t="shared" si="7"/>
        <v>0.30555555555555558</v>
      </c>
      <c r="AE32" s="144">
        <f t="shared" si="8"/>
        <v>0.34722222222222221</v>
      </c>
      <c r="AF32" s="176"/>
      <c r="AG32" s="297"/>
      <c r="AH32" s="297"/>
      <c r="AI32" s="353"/>
      <c r="AJ32" s="176"/>
      <c r="AK32" s="294"/>
      <c r="AL32" s="294"/>
      <c r="AM32" s="294"/>
      <c r="AN32" s="176"/>
      <c r="AO32" s="396">
        <f t="shared" si="14"/>
        <v>0</v>
      </c>
      <c r="AP32" s="220">
        <f t="shared" si="15"/>
        <v>0</v>
      </c>
      <c r="AQ32" s="393">
        <f t="shared" si="16"/>
        <v>0</v>
      </c>
      <c r="AR32" s="223">
        <f t="shared" si="17"/>
        <v>0</v>
      </c>
      <c r="AS32" s="219"/>
      <c r="AT32" s="176"/>
      <c r="AU32" s="176"/>
      <c r="AV32" s="176"/>
      <c r="AW32" s="176"/>
      <c r="AX32" s="338" t="s">
        <v>112</v>
      </c>
      <c r="AY32" s="338"/>
      <c r="AZ32" s="338"/>
      <c r="BA32" s="338"/>
      <c r="BB32" s="338"/>
      <c r="BC32" s="338"/>
      <c r="BD32" s="338"/>
      <c r="BE32" s="338"/>
      <c r="BF32" s="338"/>
      <c r="BG32" s="338"/>
      <c r="BH32" s="186"/>
      <c r="BI32" s="176"/>
      <c r="BJ32" s="186"/>
      <c r="BK32" s="176"/>
      <c r="BL32" s="176"/>
      <c r="BM32" s="176"/>
      <c r="BN32" s="176"/>
      <c r="BO32" s="176"/>
      <c r="BP32" s="176"/>
    </row>
    <row r="33" spans="1:68" ht="16.5" thickTop="1" thickBot="1">
      <c r="A33" s="176"/>
      <c r="B33" s="27" t="s">
        <v>7</v>
      </c>
      <c r="C33" s="28">
        <v>42732</v>
      </c>
      <c r="D33" s="176"/>
      <c r="E33" s="180">
        <v>0</v>
      </c>
      <c r="F33" s="181">
        <v>0.22222222222222221</v>
      </c>
      <c r="G33" s="181">
        <f t="shared" si="11"/>
        <v>0</v>
      </c>
      <c r="H33" s="181">
        <f t="shared" si="12"/>
        <v>0.22222222222222221</v>
      </c>
      <c r="I33" s="181">
        <f t="shared" si="13"/>
        <v>0.22222222222222221</v>
      </c>
      <c r="J33" s="208"/>
      <c r="K33" s="216"/>
      <c r="L33" s="176"/>
      <c r="M33" s="180">
        <v>0.875</v>
      </c>
      <c r="N33" s="181">
        <v>0</v>
      </c>
      <c r="O33" s="181">
        <f t="shared" si="0"/>
        <v>4.166666666666663E-2</v>
      </c>
      <c r="P33" s="181">
        <f t="shared" si="1"/>
        <v>8.333333333333337E-2</v>
      </c>
      <c r="Q33" s="181">
        <f t="shared" si="2"/>
        <v>0.125</v>
      </c>
      <c r="R33" s="208"/>
      <c r="S33" s="216"/>
      <c r="T33" s="176"/>
      <c r="U33" s="191"/>
      <c r="V33" s="33"/>
      <c r="W33" s="30">
        <f t="shared" si="3"/>
        <v>0</v>
      </c>
      <c r="X33" s="30">
        <f t="shared" si="4"/>
        <v>0</v>
      </c>
      <c r="Y33" s="30">
        <f t="shared" si="5"/>
        <v>0</v>
      </c>
      <c r="Z33" s="208"/>
      <c r="AA33" s="216"/>
      <c r="AB33" s="176"/>
      <c r="AC33" s="144">
        <f t="shared" si="6"/>
        <v>4.166666666666663E-2</v>
      </c>
      <c r="AD33" s="144">
        <f t="shared" si="7"/>
        <v>0.30555555555555558</v>
      </c>
      <c r="AE33" s="144">
        <f t="shared" si="8"/>
        <v>0.34722222222222221</v>
      </c>
      <c r="AF33" s="176"/>
      <c r="AG33" s="297"/>
      <c r="AH33" s="297"/>
      <c r="AI33" s="353"/>
      <c r="AJ33" s="176"/>
      <c r="AK33" s="294"/>
      <c r="AL33" s="294"/>
      <c r="AM33" s="294"/>
      <c r="AN33" s="176"/>
      <c r="AO33" s="396">
        <f t="shared" si="14"/>
        <v>0</v>
      </c>
      <c r="AP33" s="220">
        <f t="shared" si="15"/>
        <v>0</v>
      </c>
      <c r="AQ33" s="393">
        <f t="shared" si="16"/>
        <v>0</v>
      </c>
      <c r="AR33" s="223">
        <f t="shared" si="17"/>
        <v>0</v>
      </c>
      <c r="AS33" s="219"/>
      <c r="AT33" s="176"/>
      <c r="AU33" s="176"/>
      <c r="AV33" s="176"/>
      <c r="AW33" s="176"/>
      <c r="AY33" s="176"/>
      <c r="AZ33" s="176"/>
      <c r="BA33" s="176"/>
      <c r="BB33" s="176"/>
      <c r="BC33" s="176"/>
      <c r="BD33" s="176"/>
      <c r="BE33" s="176"/>
      <c r="BF33" s="176"/>
      <c r="BG33" s="176"/>
      <c r="BH33" s="186"/>
      <c r="BI33" s="176"/>
      <c r="BJ33" s="186"/>
      <c r="BK33" s="176"/>
      <c r="BL33" s="176"/>
      <c r="BM33" s="176"/>
      <c r="BN33" s="176"/>
      <c r="BO33" s="176"/>
      <c r="BP33" s="176"/>
    </row>
    <row r="34" spans="1:68" ht="16.5" thickTop="1" thickBot="1">
      <c r="A34" s="176"/>
      <c r="B34" s="27" t="s">
        <v>3</v>
      </c>
      <c r="C34" s="28">
        <v>42733</v>
      </c>
      <c r="D34" s="176"/>
      <c r="E34" s="180">
        <v>0</v>
      </c>
      <c r="F34" s="181">
        <v>0.22222222222222221</v>
      </c>
      <c r="G34" s="181">
        <f t="shared" si="11"/>
        <v>0</v>
      </c>
      <c r="H34" s="181">
        <f t="shared" si="12"/>
        <v>0.22222222222222221</v>
      </c>
      <c r="I34" s="181">
        <f t="shared" si="13"/>
        <v>0.22222222222222221</v>
      </c>
      <c r="J34" s="208"/>
      <c r="K34" s="216"/>
      <c r="L34" s="176"/>
      <c r="M34" s="180">
        <v>0.875</v>
      </c>
      <c r="N34" s="181">
        <v>0</v>
      </c>
      <c r="O34" s="181">
        <f t="shared" si="0"/>
        <v>4.166666666666663E-2</v>
      </c>
      <c r="P34" s="181">
        <f t="shared" si="1"/>
        <v>8.333333333333337E-2</v>
      </c>
      <c r="Q34" s="181">
        <f t="shared" si="2"/>
        <v>0.125</v>
      </c>
      <c r="R34" s="208"/>
      <c r="S34" s="216"/>
      <c r="T34" s="176"/>
      <c r="U34" s="191"/>
      <c r="V34" s="33"/>
      <c r="W34" s="30">
        <f t="shared" si="3"/>
        <v>0</v>
      </c>
      <c r="X34" s="30">
        <f t="shared" si="4"/>
        <v>0</v>
      </c>
      <c r="Y34" s="30">
        <f t="shared" si="5"/>
        <v>0</v>
      </c>
      <c r="Z34" s="208"/>
      <c r="AA34" s="216"/>
      <c r="AB34" s="176"/>
      <c r="AC34" s="144">
        <f t="shared" si="6"/>
        <v>4.166666666666663E-2</v>
      </c>
      <c r="AD34" s="144">
        <f t="shared" si="7"/>
        <v>0.30555555555555558</v>
      </c>
      <c r="AE34" s="144">
        <f t="shared" si="8"/>
        <v>0.34722222222222221</v>
      </c>
      <c r="AF34" s="176"/>
      <c r="AG34" s="297"/>
      <c r="AH34" s="297"/>
      <c r="AI34" s="353"/>
      <c r="AJ34" s="176"/>
      <c r="AK34" s="294"/>
      <c r="AL34" s="294"/>
      <c r="AM34" s="294"/>
      <c r="AN34" s="176"/>
      <c r="AO34" s="396">
        <f t="shared" si="14"/>
        <v>0</v>
      </c>
      <c r="AP34" s="220">
        <f t="shared" si="15"/>
        <v>0</v>
      </c>
      <c r="AQ34" s="393">
        <f t="shared" si="16"/>
        <v>0</v>
      </c>
      <c r="AR34" s="223">
        <f t="shared" si="17"/>
        <v>0</v>
      </c>
      <c r="AS34" s="219"/>
      <c r="AT34" s="176"/>
      <c r="AU34" s="176"/>
      <c r="AV34" s="176"/>
      <c r="AW34" s="176"/>
      <c r="AX34" s="338" t="s">
        <v>113</v>
      </c>
      <c r="AY34" s="338"/>
      <c r="AZ34" s="338"/>
      <c r="BA34" s="338"/>
      <c r="BB34" s="338"/>
      <c r="BC34" s="338"/>
      <c r="BD34" s="338"/>
      <c r="BE34" s="338"/>
      <c r="BF34" s="338"/>
      <c r="BG34" s="338"/>
      <c r="BH34" s="338"/>
      <c r="BI34" s="176"/>
      <c r="BJ34" s="186"/>
      <c r="BK34" s="176"/>
      <c r="BL34" s="176"/>
      <c r="BM34" s="176"/>
      <c r="BN34" s="176"/>
      <c r="BO34" s="176"/>
      <c r="BP34" s="176"/>
    </row>
    <row r="35" spans="1:68" ht="16.5" thickTop="1" thickBot="1">
      <c r="A35" s="176"/>
      <c r="B35" s="27" t="s">
        <v>4</v>
      </c>
      <c r="C35" s="28">
        <v>42734</v>
      </c>
      <c r="D35" s="176"/>
      <c r="E35" s="180">
        <v>0</v>
      </c>
      <c r="F35" s="181">
        <v>0.22222222222222221</v>
      </c>
      <c r="G35" s="181">
        <f t="shared" si="11"/>
        <v>0</v>
      </c>
      <c r="H35" s="181">
        <f t="shared" si="12"/>
        <v>0.22222222222222221</v>
      </c>
      <c r="I35" s="181">
        <f t="shared" si="13"/>
        <v>0.22222222222222221</v>
      </c>
      <c r="J35" s="208"/>
      <c r="K35" s="216"/>
      <c r="L35" s="176"/>
      <c r="M35" s="149">
        <v>0.75</v>
      </c>
      <c r="N35" s="150">
        <v>0.83333333333333337</v>
      </c>
      <c r="O35" s="150">
        <f t="shared" si="0"/>
        <v>8.333333333333337E-2</v>
      </c>
      <c r="P35" s="150">
        <f t="shared" si="1"/>
        <v>0</v>
      </c>
      <c r="Q35" s="150">
        <f t="shared" si="2"/>
        <v>8.333333333333337E-2</v>
      </c>
      <c r="R35" s="208"/>
      <c r="S35" s="216"/>
      <c r="T35" s="176"/>
      <c r="U35" s="180">
        <v>0.875</v>
      </c>
      <c r="V35" s="181">
        <v>0</v>
      </c>
      <c r="W35" s="181">
        <f t="shared" si="3"/>
        <v>4.166666666666663E-2</v>
      </c>
      <c r="X35" s="181">
        <f t="shared" si="4"/>
        <v>8.333333333333337E-2</v>
      </c>
      <c r="Y35" s="181">
        <f t="shared" si="5"/>
        <v>0.125</v>
      </c>
      <c r="Z35" s="208"/>
      <c r="AA35" s="216"/>
      <c r="AB35" s="176"/>
      <c r="AC35" s="144">
        <f t="shared" si="6"/>
        <v>0.125</v>
      </c>
      <c r="AD35" s="144">
        <f t="shared" si="7"/>
        <v>0.30555555555555558</v>
      </c>
      <c r="AE35" s="144">
        <f t="shared" si="8"/>
        <v>0.43055555555555558</v>
      </c>
      <c r="AF35" s="176"/>
      <c r="AG35" s="297"/>
      <c r="AH35" s="297"/>
      <c r="AI35" s="353"/>
      <c r="AJ35" s="176"/>
      <c r="AK35" s="294"/>
      <c r="AL35" s="294"/>
      <c r="AM35" s="294"/>
      <c r="AN35" s="176"/>
      <c r="AO35" s="396">
        <f t="shared" si="14"/>
        <v>0</v>
      </c>
      <c r="AP35" s="220">
        <f t="shared" si="15"/>
        <v>0</v>
      </c>
      <c r="AQ35" s="393">
        <f t="shared" si="16"/>
        <v>0</v>
      </c>
      <c r="AR35" s="223">
        <f t="shared" si="17"/>
        <v>0</v>
      </c>
      <c r="AS35" s="219"/>
      <c r="AT35" s="176"/>
      <c r="AU35" s="176"/>
      <c r="AV35" s="176"/>
      <c r="AW35" s="176"/>
      <c r="AX35" s="227"/>
      <c r="AY35" s="176"/>
      <c r="AZ35" s="176"/>
      <c r="BA35" s="176"/>
      <c r="BB35" s="176"/>
      <c r="BC35" s="176"/>
      <c r="BD35" s="176"/>
      <c r="BE35" s="176"/>
      <c r="BF35" s="176"/>
      <c r="BG35" s="176"/>
      <c r="BH35" s="186"/>
      <c r="BI35" s="176"/>
      <c r="BJ35" s="186"/>
      <c r="BK35" s="176"/>
      <c r="BL35" s="176"/>
      <c r="BM35" s="176"/>
      <c r="BN35" s="176"/>
      <c r="BO35" s="176"/>
      <c r="BP35" s="176"/>
    </row>
    <row r="36" spans="1:68" ht="16.5" thickTop="1" thickBot="1">
      <c r="A36" s="176"/>
      <c r="B36" s="36" t="s">
        <v>8</v>
      </c>
      <c r="C36" s="37">
        <v>42735</v>
      </c>
      <c r="D36" s="176"/>
      <c r="E36" s="184">
        <v>0</v>
      </c>
      <c r="F36" s="185">
        <v>0.22222222222222221</v>
      </c>
      <c r="G36" s="52"/>
      <c r="H36" s="52"/>
      <c r="I36" s="185">
        <f t="shared" si="13"/>
        <v>0.22222222222222221</v>
      </c>
      <c r="J36" s="211"/>
      <c r="K36" s="217"/>
      <c r="L36" s="176"/>
      <c r="M36" s="190"/>
      <c r="N36" s="52"/>
      <c r="O36" s="52"/>
      <c r="P36" s="52"/>
      <c r="Q36" s="52">
        <f t="shared" si="2"/>
        <v>0</v>
      </c>
      <c r="R36" s="211"/>
      <c r="S36" s="217"/>
      <c r="T36" s="176"/>
      <c r="U36" s="192"/>
      <c r="V36" s="40"/>
      <c r="W36" s="52"/>
      <c r="X36" s="52"/>
      <c r="Y36" s="52">
        <f t="shared" si="5"/>
        <v>0</v>
      </c>
      <c r="Z36" s="211"/>
      <c r="AA36" s="217"/>
      <c r="AB36" s="176"/>
      <c r="AC36" s="145">
        <f t="shared" si="6"/>
        <v>0</v>
      </c>
      <c r="AD36" s="145">
        <f t="shared" si="7"/>
        <v>0</v>
      </c>
      <c r="AE36" s="145">
        <f t="shared" si="8"/>
        <v>0.22222222222222221</v>
      </c>
      <c r="AF36" s="176"/>
      <c r="AG36" s="297"/>
      <c r="AH36" s="297"/>
      <c r="AI36" s="353"/>
      <c r="AJ36" s="176"/>
      <c r="AK36" s="295"/>
      <c r="AL36" s="295"/>
      <c r="AM36" s="295"/>
      <c r="AN36" s="176"/>
      <c r="AO36" s="397">
        <f t="shared" si="14"/>
        <v>0</v>
      </c>
      <c r="AP36" s="221">
        <f t="shared" si="15"/>
        <v>0</v>
      </c>
      <c r="AQ36" s="398">
        <f t="shared" si="16"/>
        <v>0</v>
      </c>
      <c r="AR36" s="222">
        <f t="shared" si="17"/>
        <v>0</v>
      </c>
      <c r="AS36" s="219"/>
      <c r="AT36" s="176"/>
      <c r="AU36" s="176"/>
      <c r="AV36" s="176"/>
      <c r="AW36" s="176"/>
      <c r="AX36" s="338" t="s">
        <v>114</v>
      </c>
      <c r="AY36" s="338"/>
      <c r="AZ36" s="338"/>
      <c r="BA36" s="338"/>
      <c r="BB36" s="338"/>
      <c r="BC36" s="338"/>
      <c r="BD36" s="338"/>
      <c r="BE36" s="338"/>
      <c r="BF36" s="338"/>
      <c r="BG36" s="338"/>
      <c r="BH36" s="338"/>
      <c r="BI36" s="176"/>
      <c r="BJ36" s="186"/>
      <c r="BK36" s="176"/>
      <c r="BL36" s="176"/>
      <c r="BM36" s="176"/>
      <c r="BN36" s="176"/>
      <c r="BO36" s="176"/>
      <c r="BP36" s="176"/>
    </row>
    <row r="37" spans="1:68" ht="16.5" thickTop="1" thickBot="1">
      <c r="A37" s="176"/>
      <c r="B37" s="176"/>
      <c r="C37" s="176"/>
      <c r="D37" s="176"/>
      <c r="E37" s="176"/>
      <c r="F37" s="176"/>
      <c r="G37" s="176"/>
      <c r="H37" s="176"/>
      <c r="I37" s="176"/>
      <c r="J37" s="179"/>
      <c r="K37" s="213"/>
      <c r="L37" s="176"/>
      <c r="M37" s="176"/>
      <c r="N37" s="176"/>
      <c r="O37" s="176"/>
      <c r="P37" s="176"/>
      <c r="Q37" s="176"/>
      <c r="R37" s="179"/>
      <c r="S37" s="213"/>
      <c r="T37" s="176"/>
      <c r="U37" s="176"/>
      <c r="V37" s="176"/>
      <c r="W37" s="176"/>
      <c r="X37" s="176"/>
      <c r="Y37" s="176"/>
      <c r="Z37" s="179"/>
      <c r="AA37" s="213"/>
      <c r="AB37" s="176"/>
      <c r="AC37" s="176"/>
      <c r="AD37" s="176"/>
      <c r="AE37" s="176"/>
      <c r="AF37" s="176"/>
      <c r="AG37" s="176"/>
      <c r="AH37" s="176"/>
      <c r="AI37" s="176"/>
      <c r="AJ37" s="176"/>
      <c r="AK37" s="176"/>
      <c r="AL37" s="176"/>
      <c r="AM37" s="176"/>
      <c r="AN37" s="176"/>
      <c r="AO37" s="176"/>
      <c r="AP37" s="219"/>
      <c r="AQ37" s="219"/>
      <c r="AR37" s="219"/>
      <c r="AS37" s="219"/>
      <c r="AT37" s="176"/>
      <c r="AU37" s="176"/>
      <c r="AV37" s="176"/>
      <c r="AW37" s="176"/>
      <c r="AX37" s="176"/>
      <c r="AY37" s="176"/>
      <c r="AZ37" s="176"/>
      <c r="BA37" s="176"/>
      <c r="BB37" s="176"/>
      <c r="BC37" s="176"/>
      <c r="BD37" s="176"/>
      <c r="BE37" s="176"/>
      <c r="BF37" s="176"/>
      <c r="BG37" s="176"/>
      <c r="BH37" s="186"/>
      <c r="BI37" s="176"/>
      <c r="BJ37" s="186"/>
      <c r="BK37" s="176"/>
      <c r="BL37" s="176"/>
      <c r="BM37" s="176"/>
      <c r="BN37" s="176"/>
      <c r="BO37" s="176"/>
      <c r="BP37" s="176"/>
    </row>
    <row r="38" spans="1:68" ht="16.5" thickTop="1" thickBot="1">
      <c r="A38" s="176"/>
      <c r="B38" s="176"/>
      <c r="C38" s="176"/>
      <c r="D38" s="176"/>
      <c r="E38" s="176"/>
      <c r="F38" s="176"/>
      <c r="G38" s="176"/>
      <c r="H38" s="176"/>
      <c r="I38" s="176"/>
      <c r="J38" s="179"/>
      <c r="K38" s="213"/>
      <c r="L38" s="176"/>
      <c r="M38" s="176"/>
      <c r="N38" s="176"/>
      <c r="O38" s="176"/>
      <c r="P38" s="176"/>
      <c r="Q38" s="296" t="s">
        <v>64</v>
      </c>
      <c r="R38" s="296"/>
      <c r="S38" s="296"/>
      <c r="T38" s="296"/>
      <c r="U38" s="296"/>
      <c r="V38" s="176"/>
      <c r="W38" s="176"/>
      <c r="X38" s="176"/>
      <c r="Y38" s="146">
        <f>AM6</f>
        <v>7.9305555555555554</v>
      </c>
      <c r="Z38" s="179"/>
      <c r="AA38" s="213"/>
      <c r="AB38" s="176"/>
      <c r="AC38" s="176"/>
      <c r="AD38" s="176"/>
      <c r="AE38" s="176"/>
      <c r="AF38" s="176"/>
      <c r="AG38" s="176"/>
      <c r="AH38" s="176"/>
      <c r="AI38" s="176"/>
      <c r="AJ38" s="176"/>
      <c r="AK38" s="176"/>
      <c r="AL38" s="176"/>
      <c r="AM38" s="176"/>
      <c r="AN38" s="176"/>
      <c r="AO38" s="176"/>
      <c r="AP38" s="219"/>
      <c r="AQ38" s="219"/>
      <c r="AR38" s="219"/>
      <c r="AS38" s="219"/>
      <c r="AT38" s="176"/>
      <c r="AU38" s="176"/>
      <c r="AV38" s="176"/>
      <c r="AW38" s="176"/>
      <c r="AX38" s="176"/>
      <c r="AY38" s="176"/>
      <c r="AZ38" s="176"/>
      <c r="BA38" s="176"/>
      <c r="BB38" s="176"/>
      <c r="BC38" s="176"/>
      <c r="BD38" s="176"/>
      <c r="BE38" s="176"/>
      <c r="BF38" s="176"/>
      <c r="BG38" s="176"/>
      <c r="BH38" s="186"/>
      <c r="BI38" s="176"/>
      <c r="BJ38" s="186"/>
      <c r="BK38" s="176"/>
      <c r="BL38" s="176"/>
      <c r="BM38" s="176"/>
      <c r="BN38" s="176"/>
      <c r="BO38" s="176"/>
      <c r="BP38" s="176"/>
    </row>
    <row r="39" spans="1:68" ht="16.5" thickTop="1" thickBot="1">
      <c r="A39" s="176"/>
      <c r="B39" s="176"/>
      <c r="C39" s="176"/>
      <c r="D39" s="176"/>
      <c r="E39" s="176"/>
      <c r="F39" s="176"/>
      <c r="G39" s="176"/>
      <c r="H39" s="176"/>
      <c r="I39" s="176"/>
      <c r="J39" s="179"/>
      <c r="K39" s="213"/>
      <c r="L39" s="176"/>
      <c r="M39" s="176"/>
      <c r="N39" s="176"/>
      <c r="O39" s="176"/>
      <c r="P39" s="176"/>
      <c r="Q39" s="176"/>
      <c r="R39" s="179"/>
      <c r="S39" s="213"/>
      <c r="T39" s="176"/>
      <c r="U39" s="176"/>
      <c r="V39" s="176"/>
      <c r="W39" s="176"/>
      <c r="X39" s="176"/>
      <c r="Y39" s="176"/>
      <c r="Z39" s="179"/>
      <c r="AA39" s="213"/>
      <c r="AB39" s="176"/>
      <c r="AC39" s="176"/>
      <c r="AD39" s="176"/>
      <c r="AE39" s="176"/>
      <c r="AF39" s="176"/>
      <c r="AG39" s="176"/>
      <c r="AH39" s="176"/>
      <c r="AI39" s="176"/>
      <c r="AJ39" s="176"/>
      <c r="AK39" s="176"/>
      <c r="AL39" s="176"/>
      <c r="AM39" s="176"/>
      <c r="AN39" s="176"/>
      <c r="AO39" s="176"/>
      <c r="AP39" s="219"/>
      <c r="AQ39" s="219"/>
      <c r="AR39" s="219"/>
      <c r="AS39" s="219"/>
      <c r="AT39" s="176"/>
      <c r="AU39" s="176"/>
      <c r="AV39" s="176"/>
      <c r="AW39" s="176"/>
      <c r="AX39" s="176"/>
      <c r="AY39" s="176"/>
      <c r="AZ39" s="176"/>
      <c r="BA39" s="176"/>
      <c r="BB39" s="176"/>
      <c r="BC39" s="176"/>
      <c r="BD39" s="176"/>
      <c r="BE39" s="176"/>
      <c r="BF39" s="176"/>
      <c r="BG39" s="176"/>
      <c r="BH39" s="186"/>
      <c r="BI39" s="176"/>
      <c r="BJ39" s="186"/>
      <c r="BK39" s="176"/>
      <c r="BL39" s="176"/>
      <c r="BM39" s="176"/>
      <c r="BN39" s="176"/>
      <c r="BO39" s="176"/>
      <c r="BP39" s="176"/>
    </row>
    <row r="40" spans="1:68" ht="16.5" thickTop="1" thickBot="1">
      <c r="A40" s="176"/>
      <c r="B40" s="176"/>
      <c r="C40" s="176"/>
      <c r="D40" s="176"/>
      <c r="E40" s="176"/>
      <c r="F40" s="176"/>
      <c r="G40" s="176"/>
      <c r="H40" s="176"/>
      <c r="I40" s="176"/>
      <c r="J40" s="179"/>
      <c r="K40" s="213"/>
      <c r="L40" s="176"/>
      <c r="M40" s="176"/>
      <c r="N40" s="176"/>
      <c r="O40" s="176"/>
      <c r="P40" s="176"/>
      <c r="Q40" s="276" t="s">
        <v>65</v>
      </c>
      <c r="R40" s="383"/>
      <c r="S40" s="383"/>
      <c r="T40" s="383"/>
      <c r="U40" s="277"/>
      <c r="V40" s="176"/>
      <c r="W40" s="176"/>
      <c r="X40" s="176"/>
      <c r="Y40" s="146">
        <f>AK6</f>
        <v>1.2916666666666661</v>
      </c>
      <c r="Z40" s="179"/>
      <c r="AA40" s="213"/>
      <c r="AB40" s="176"/>
      <c r="AC40" s="176"/>
      <c r="AD40" s="176"/>
      <c r="AE40" s="176"/>
      <c r="AF40" s="176"/>
      <c r="AG40" s="176"/>
      <c r="AH40" s="176"/>
      <c r="AI40" s="176"/>
      <c r="AJ40" s="176"/>
      <c r="AK40" s="176"/>
      <c r="AL40" s="176"/>
      <c r="AM40" s="176"/>
      <c r="AN40" s="176"/>
      <c r="AO40" s="176"/>
      <c r="AP40" s="219"/>
      <c r="AQ40" s="219"/>
      <c r="AR40" s="219"/>
      <c r="AS40" s="219"/>
      <c r="AT40" s="176"/>
      <c r="AU40" s="176"/>
      <c r="AV40" s="176"/>
      <c r="AW40" s="176"/>
      <c r="AX40" s="176"/>
      <c r="AY40" s="176"/>
      <c r="AZ40" s="176"/>
      <c r="BA40" s="176"/>
      <c r="BB40" s="176"/>
      <c r="BC40" s="176"/>
      <c r="BD40" s="176"/>
      <c r="BE40" s="176"/>
      <c r="BF40" s="176"/>
      <c r="BG40" s="176"/>
      <c r="BH40" s="186"/>
      <c r="BI40" s="176"/>
      <c r="BJ40" s="186"/>
      <c r="BK40" s="176"/>
      <c r="BL40" s="176"/>
      <c r="BM40" s="176"/>
      <c r="BN40" s="176"/>
      <c r="BO40" s="176"/>
      <c r="BP40" s="176"/>
    </row>
    <row r="41" spans="1:68" ht="16.5" thickTop="1" thickBot="1">
      <c r="A41" s="176"/>
      <c r="B41" s="176"/>
      <c r="C41" s="176"/>
      <c r="D41" s="176"/>
      <c r="E41" s="176"/>
      <c r="F41" s="176"/>
      <c r="G41" s="176"/>
      <c r="H41" s="176"/>
      <c r="I41" s="176"/>
      <c r="J41" s="179"/>
      <c r="K41" s="213"/>
      <c r="L41" s="176"/>
      <c r="M41" s="176"/>
      <c r="N41" s="176"/>
      <c r="O41" s="176"/>
      <c r="P41" s="176"/>
      <c r="Q41" s="176"/>
      <c r="R41" s="179"/>
      <c r="S41" s="213"/>
      <c r="T41" s="176"/>
      <c r="U41" s="176"/>
      <c r="V41" s="176"/>
      <c r="W41" s="176"/>
      <c r="X41" s="176"/>
      <c r="Y41" s="176"/>
      <c r="Z41" s="179"/>
      <c r="AA41" s="213"/>
      <c r="AB41" s="176"/>
      <c r="AC41" s="176"/>
      <c r="AD41" s="176"/>
      <c r="AE41" s="176"/>
      <c r="AF41" s="176"/>
      <c r="AG41" s="176"/>
      <c r="AH41" s="176"/>
      <c r="AI41" s="176"/>
      <c r="AJ41" s="176"/>
      <c r="AK41" s="176"/>
      <c r="AL41" s="176"/>
      <c r="AM41" s="176"/>
      <c r="AN41" s="176"/>
      <c r="AO41" s="176"/>
      <c r="AP41" s="219"/>
      <c r="AQ41" s="219"/>
      <c r="AR41" s="219"/>
      <c r="AS41" s="219"/>
      <c r="AT41" s="176"/>
      <c r="AU41" s="176"/>
      <c r="AV41" s="176"/>
      <c r="AW41" s="176"/>
      <c r="AX41" s="176"/>
      <c r="AY41" s="176"/>
      <c r="AZ41" s="176"/>
      <c r="BA41" s="176"/>
      <c r="BB41" s="176"/>
      <c r="BC41" s="176"/>
      <c r="BD41" s="176"/>
      <c r="BE41" s="176"/>
      <c r="BF41" s="176"/>
      <c r="BG41" s="176"/>
      <c r="BH41" s="186"/>
      <c r="BI41" s="176"/>
      <c r="BJ41" s="186"/>
      <c r="BK41" s="176"/>
      <c r="BL41" s="176"/>
      <c r="BM41" s="176"/>
      <c r="BN41" s="176"/>
      <c r="BO41" s="176"/>
      <c r="BP41" s="176"/>
    </row>
    <row r="42" spans="1:68" ht="16.5" thickTop="1" thickBot="1">
      <c r="A42" s="176"/>
      <c r="B42" s="176"/>
      <c r="C42" s="176"/>
      <c r="D42" s="176"/>
      <c r="E42" s="379" t="s">
        <v>68</v>
      </c>
      <c r="F42" s="380"/>
      <c r="G42" s="176"/>
      <c r="H42" s="176"/>
      <c r="I42" s="176"/>
      <c r="J42" s="179"/>
      <c r="K42" s="213"/>
      <c r="L42" s="176"/>
      <c r="M42" s="176"/>
      <c r="N42" s="176"/>
      <c r="O42" s="176"/>
      <c r="P42" s="176"/>
      <c r="Q42" s="276" t="s">
        <v>66</v>
      </c>
      <c r="R42" s="383"/>
      <c r="S42" s="383"/>
      <c r="T42" s="383"/>
      <c r="U42" s="277"/>
      <c r="V42" s="176"/>
      <c r="W42" s="176"/>
      <c r="X42" s="176"/>
      <c r="Y42" s="146">
        <f>AL6</f>
        <v>6.4166666666666661</v>
      </c>
      <c r="Z42" s="179"/>
      <c r="AA42" s="213"/>
      <c r="AB42" s="176"/>
      <c r="AC42" s="176"/>
      <c r="AD42" s="176"/>
      <c r="AE42" s="176"/>
      <c r="AF42" s="176"/>
      <c r="AG42" s="176"/>
      <c r="AH42" s="176"/>
      <c r="AI42" s="176"/>
      <c r="AJ42" s="176"/>
      <c r="AK42" s="176"/>
      <c r="AL42" s="176"/>
      <c r="AM42" s="176"/>
      <c r="AN42" s="176"/>
      <c r="AO42" s="176"/>
      <c r="AP42" s="219"/>
      <c r="AQ42" s="219"/>
      <c r="AR42" s="219"/>
      <c r="AS42" s="219"/>
      <c r="AT42" s="176"/>
      <c r="AU42" s="176"/>
      <c r="AV42" s="176"/>
      <c r="AW42" s="176"/>
      <c r="AX42" s="176"/>
      <c r="AY42" s="176"/>
      <c r="AZ42" s="176"/>
      <c r="BA42" s="176"/>
      <c r="BB42" s="176"/>
      <c r="BC42" s="176"/>
      <c r="BD42" s="176"/>
      <c r="BE42" s="176"/>
      <c r="BF42" s="176"/>
      <c r="BG42" s="176"/>
      <c r="BH42" s="186"/>
      <c r="BI42" s="176"/>
      <c r="BJ42" s="186"/>
      <c r="BK42" s="176"/>
      <c r="BL42" s="176"/>
      <c r="BM42" s="176"/>
      <c r="BN42" s="176"/>
      <c r="BO42" s="176"/>
      <c r="BP42" s="176"/>
    </row>
    <row r="43" spans="1:68" ht="16.5" thickTop="1" thickBot="1">
      <c r="A43" s="176"/>
      <c r="B43" s="176"/>
      <c r="C43" s="176"/>
      <c r="D43" s="176"/>
      <c r="E43" s="381">
        <v>9.67</v>
      </c>
      <c r="F43" s="382"/>
      <c r="G43" s="176"/>
      <c r="H43" s="176"/>
      <c r="I43" s="176"/>
      <c r="J43" s="179"/>
      <c r="K43" s="213"/>
      <c r="L43" s="176"/>
      <c r="M43" s="176"/>
      <c r="N43" s="176"/>
      <c r="O43" s="176"/>
      <c r="P43" s="176"/>
      <c r="Q43" s="176"/>
      <c r="R43" s="179"/>
      <c r="S43" s="213"/>
      <c r="T43" s="176"/>
      <c r="U43" s="176"/>
      <c r="V43" s="176"/>
      <c r="W43" s="176"/>
      <c r="X43" s="176"/>
      <c r="Y43" s="176"/>
      <c r="Z43" s="179"/>
      <c r="AA43" s="213"/>
      <c r="AB43" s="176"/>
      <c r="AC43" s="176"/>
      <c r="AD43" s="176"/>
      <c r="AE43" s="176"/>
      <c r="AF43" s="176"/>
      <c r="AG43" s="176"/>
      <c r="AH43" s="176"/>
      <c r="AI43" s="176"/>
      <c r="AJ43" s="176"/>
      <c r="AK43" s="176"/>
      <c r="AL43" s="176"/>
      <c r="AM43" s="176"/>
      <c r="AN43" s="176"/>
      <c r="AO43" s="176"/>
      <c r="AP43" s="219"/>
      <c r="AQ43" s="219"/>
      <c r="AR43" s="219"/>
      <c r="AS43" s="219"/>
      <c r="AT43" s="176"/>
      <c r="AU43" s="176"/>
      <c r="AV43" s="176"/>
      <c r="AW43" s="176"/>
      <c r="AX43" s="176"/>
      <c r="AY43" s="176"/>
      <c r="AZ43" s="176"/>
      <c r="BA43" s="176"/>
      <c r="BB43" s="176"/>
      <c r="BC43" s="176"/>
      <c r="BD43" s="176"/>
      <c r="BE43" s="176"/>
      <c r="BF43" s="176"/>
      <c r="BG43" s="176"/>
      <c r="BH43" s="186"/>
      <c r="BI43" s="176"/>
      <c r="BJ43" s="186"/>
      <c r="BK43" s="176"/>
      <c r="BL43" s="176"/>
      <c r="BM43" s="176"/>
      <c r="BN43" s="176"/>
      <c r="BO43" s="176"/>
      <c r="BP43" s="176"/>
    </row>
    <row r="44" spans="1:68" ht="16.5" thickTop="1" thickBot="1">
      <c r="A44" s="176"/>
      <c r="B44" s="176"/>
      <c r="C44" s="176"/>
      <c r="D44" s="176"/>
      <c r="E44" s="176"/>
      <c r="F44" s="176"/>
      <c r="G44" s="176"/>
      <c r="H44" s="176"/>
      <c r="I44" s="176"/>
      <c r="J44" s="179"/>
      <c r="K44" s="213"/>
      <c r="L44" s="176"/>
      <c r="M44" s="176"/>
      <c r="N44" s="176"/>
      <c r="O44" s="176"/>
      <c r="P44" s="176"/>
      <c r="Q44" s="296" t="s">
        <v>45</v>
      </c>
      <c r="R44" s="296"/>
      <c r="S44" s="296"/>
      <c r="T44" s="296"/>
      <c r="U44" s="296"/>
      <c r="V44" s="176"/>
      <c r="W44" s="176"/>
      <c r="X44" s="176"/>
      <c r="Y44" s="147">
        <f>(Y40*24*E43)</f>
        <v>299.76999999999987</v>
      </c>
      <c r="Z44" s="179"/>
      <c r="AA44" s="213"/>
      <c r="AB44" s="176"/>
      <c r="AC44" s="176"/>
      <c r="AD44" s="176"/>
      <c r="AE44" s="176"/>
      <c r="AF44" s="176"/>
      <c r="AG44" s="176"/>
      <c r="AH44" s="176"/>
      <c r="AI44" s="176"/>
      <c r="AJ44" s="176"/>
      <c r="AK44" s="176"/>
      <c r="AL44" s="176"/>
      <c r="AM44" s="176"/>
      <c r="AN44" s="176"/>
      <c r="AO44" s="176"/>
      <c r="AP44" s="219"/>
      <c r="AQ44" s="219"/>
      <c r="AR44" s="219"/>
      <c r="AS44" s="219"/>
      <c r="AT44" s="176"/>
      <c r="AU44" s="176"/>
      <c r="AV44" s="176"/>
      <c r="AW44" s="176"/>
      <c r="AX44" s="176"/>
      <c r="AY44" s="176"/>
      <c r="AZ44" s="176"/>
      <c r="BA44" s="176"/>
      <c r="BB44" s="176"/>
      <c r="BC44" s="176"/>
      <c r="BD44" s="176"/>
      <c r="BE44" s="176"/>
      <c r="BF44" s="176"/>
      <c r="BG44" s="176"/>
      <c r="BH44" s="186"/>
      <c r="BI44" s="176"/>
      <c r="BJ44" s="186"/>
      <c r="BK44" s="176"/>
      <c r="BL44" s="176"/>
      <c r="BM44" s="176"/>
      <c r="BN44" s="176"/>
      <c r="BO44" s="176"/>
      <c r="BP44" s="176"/>
    </row>
    <row r="45" spans="1:68" ht="16.5" thickTop="1" thickBot="1">
      <c r="A45" s="176"/>
      <c r="B45" s="176"/>
      <c r="C45" s="176"/>
      <c r="D45" s="176"/>
      <c r="E45" s="379" t="s">
        <v>67</v>
      </c>
      <c r="F45" s="380"/>
      <c r="G45" s="176"/>
      <c r="H45" s="176"/>
      <c r="I45" s="176"/>
      <c r="J45" s="179"/>
      <c r="K45" s="213"/>
      <c r="L45" s="176"/>
      <c r="M45" s="176"/>
      <c r="N45" s="176"/>
      <c r="O45" s="176"/>
      <c r="P45" s="176"/>
      <c r="Q45" s="176"/>
      <c r="R45" s="179"/>
      <c r="S45" s="213"/>
      <c r="T45" s="176"/>
      <c r="U45" s="176"/>
      <c r="V45" s="176"/>
      <c r="W45" s="176"/>
      <c r="X45" s="176"/>
      <c r="Y45" s="176"/>
      <c r="Z45" s="179"/>
      <c r="AA45" s="213"/>
      <c r="AB45" s="176"/>
      <c r="AC45" s="176"/>
      <c r="AD45" s="176"/>
      <c r="AE45" s="176"/>
      <c r="AF45" s="176"/>
      <c r="AG45" s="176"/>
      <c r="AH45" s="176"/>
      <c r="AI45" s="176"/>
      <c r="AJ45" s="176"/>
      <c r="AK45" s="176"/>
      <c r="AL45" s="176"/>
      <c r="AM45" s="176"/>
      <c r="AN45" s="176"/>
      <c r="AO45" s="176"/>
      <c r="AP45" s="219"/>
      <c r="AQ45" s="219"/>
      <c r="AR45" s="219"/>
      <c r="AS45" s="219"/>
      <c r="AT45" s="176"/>
      <c r="AU45" s="176"/>
      <c r="AV45" s="176"/>
      <c r="AW45" s="176"/>
      <c r="AX45" s="176"/>
      <c r="AY45" s="176"/>
      <c r="AZ45" s="176"/>
      <c r="BA45" s="176"/>
      <c r="BB45" s="176"/>
      <c r="BC45" s="176"/>
      <c r="BD45" s="176"/>
      <c r="BE45" s="176"/>
      <c r="BF45" s="176"/>
      <c r="BG45" s="176"/>
      <c r="BH45" s="186"/>
      <c r="BI45" s="176"/>
      <c r="BJ45" s="186"/>
      <c r="BK45" s="176"/>
      <c r="BL45" s="176"/>
      <c r="BM45" s="176"/>
      <c r="BN45" s="176"/>
      <c r="BO45" s="176"/>
      <c r="BP45" s="176"/>
    </row>
    <row r="46" spans="1:68" ht="16.5" thickTop="1" thickBot="1">
      <c r="A46" s="176"/>
      <c r="B46" s="176"/>
      <c r="C46" s="176"/>
      <c r="D46" s="176"/>
      <c r="E46" s="381">
        <v>14.51</v>
      </c>
      <c r="F46" s="382"/>
      <c r="G46" s="176"/>
      <c r="H46" s="176"/>
      <c r="I46" s="176"/>
      <c r="J46" s="179"/>
      <c r="K46" s="213"/>
      <c r="L46" s="176"/>
      <c r="M46" s="176"/>
      <c r="N46" s="176"/>
      <c r="O46" s="176"/>
      <c r="P46" s="176"/>
      <c r="Q46" s="296" t="s">
        <v>46</v>
      </c>
      <c r="R46" s="296"/>
      <c r="S46" s="296"/>
      <c r="T46" s="296"/>
      <c r="U46" s="296"/>
      <c r="V46" s="176"/>
      <c r="W46" s="176"/>
      <c r="X46" s="176"/>
      <c r="Y46" s="147">
        <f>Y42*24*E46</f>
        <v>2234.54</v>
      </c>
      <c r="Z46" s="179"/>
      <c r="AA46" s="213"/>
      <c r="AB46" s="176"/>
      <c r="AC46" s="176"/>
      <c r="AD46" s="176"/>
      <c r="AE46" s="176"/>
      <c r="AF46" s="176"/>
      <c r="AG46" s="176"/>
      <c r="AH46" s="176"/>
      <c r="AI46" s="176"/>
      <c r="AJ46" s="176"/>
      <c r="AK46" s="176"/>
      <c r="AL46" s="176"/>
      <c r="AM46" s="176"/>
      <c r="AN46" s="176"/>
      <c r="AO46" s="176"/>
      <c r="AP46" s="219"/>
      <c r="AQ46" s="219"/>
      <c r="AR46" s="219"/>
      <c r="AS46" s="219"/>
      <c r="AT46" s="176"/>
      <c r="AU46" s="179"/>
      <c r="AV46" s="176"/>
      <c r="AW46" s="176"/>
      <c r="AX46" s="176"/>
      <c r="AY46" s="176"/>
      <c r="AZ46" s="176"/>
      <c r="BA46" s="176"/>
      <c r="BB46" s="176"/>
      <c r="BC46" s="176"/>
      <c r="BD46" s="176"/>
      <c r="BE46" s="176"/>
      <c r="BF46" s="176"/>
      <c r="BG46" s="176"/>
      <c r="BH46" s="186"/>
      <c r="BI46" s="176"/>
      <c r="BJ46" s="186"/>
      <c r="BK46" s="176"/>
      <c r="BL46" s="176"/>
      <c r="BM46" s="176"/>
      <c r="BN46" s="176"/>
      <c r="BO46" s="176"/>
      <c r="BP46" s="176"/>
    </row>
    <row r="47" spans="1:68" ht="16.5" thickTop="1" thickBot="1">
      <c r="A47" s="176"/>
      <c r="B47" s="176"/>
      <c r="C47" s="176"/>
      <c r="D47" s="176"/>
      <c r="E47" s="176"/>
      <c r="F47" s="176"/>
      <c r="G47" s="176"/>
      <c r="H47" s="176"/>
      <c r="I47" s="176"/>
      <c r="J47" s="179"/>
      <c r="K47" s="213"/>
      <c r="L47" s="176"/>
      <c r="M47" s="176"/>
      <c r="N47" s="176"/>
      <c r="O47" s="176"/>
      <c r="P47" s="176"/>
      <c r="Q47" s="176"/>
      <c r="R47" s="179"/>
      <c r="S47" s="213"/>
      <c r="T47" s="176"/>
      <c r="U47" s="176"/>
      <c r="V47" s="176"/>
      <c r="W47" s="176"/>
      <c r="X47" s="176"/>
      <c r="Y47" s="176"/>
      <c r="Z47" s="179"/>
      <c r="AA47" s="213"/>
      <c r="AB47" s="176"/>
      <c r="AC47" s="176"/>
      <c r="AD47" s="176"/>
      <c r="AE47" s="176"/>
      <c r="AF47" s="176"/>
      <c r="AG47" s="176"/>
      <c r="AH47" s="176"/>
      <c r="AI47" s="176"/>
      <c r="AJ47" s="176"/>
      <c r="AK47" s="176"/>
      <c r="AL47" s="176"/>
      <c r="AM47" s="176"/>
      <c r="AN47" s="176"/>
      <c r="AO47" s="176"/>
      <c r="AP47" s="219"/>
      <c r="AQ47" s="219"/>
      <c r="AR47" s="219"/>
      <c r="AS47" s="219"/>
      <c r="AT47" s="176"/>
      <c r="AU47" s="176"/>
      <c r="AV47" s="176"/>
      <c r="AW47" s="176"/>
      <c r="AX47" s="176"/>
      <c r="AY47" s="176"/>
      <c r="AZ47" s="176"/>
      <c r="BA47" s="176"/>
      <c r="BB47" s="176"/>
      <c r="BC47" s="176"/>
      <c r="BD47" s="176"/>
      <c r="BE47" s="176"/>
      <c r="BF47" s="176"/>
      <c r="BG47" s="176"/>
      <c r="BH47" s="186"/>
      <c r="BI47" s="176"/>
      <c r="BJ47" s="186"/>
      <c r="BK47" s="176"/>
      <c r="BL47" s="176"/>
      <c r="BM47" s="176"/>
      <c r="BN47" s="176"/>
      <c r="BO47" s="176"/>
      <c r="BP47" s="176"/>
    </row>
    <row r="48" spans="1:68" ht="16.5" thickTop="1" thickBot="1">
      <c r="A48" s="194"/>
      <c r="B48" s="194"/>
      <c r="C48" s="194"/>
      <c r="D48" s="194"/>
      <c r="E48" s="194"/>
      <c r="F48" s="194"/>
      <c r="G48" s="194"/>
      <c r="H48" s="194"/>
      <c r="I48" s="194"/>
      <c r="J48" s="179"/>
      <c r="K48" s="213"/>
      <c r="L48" s="194"/>
      <c r="M48" s="194"/>
      <c r="N48" s="194"/>
      <c r="O48" s="194"/>
      <c r="P48" s="194"/>
      <c r="Q48" s="296" t="s">
        <v>104</v>
      </c>
      <c r="R48" s="296"/>
      <c r="S48" s="296"/>
      <c r="T48" s="296"/>
      <c r="U48" s="296"/>
      <c r="V48" s="194"/>
      <c r="W48" s="194"/>
      <c r="X48" s="194"/>
      <c r="Y48" s="400">
        <f>SUM(AR6:AR36)</f>
        <v>12.5</v>
      </c>
      <c r="Z48" s="179"/>
      <c r="AA48" s="213"/>
      <c r="AB48" s="194"/>
      <c r="AC48" s="194"/>
      <c r="AD48" s="194"/>
      <c r="AE48" s="194"/>
      <c r="AF48" s="194"/>
      <c r="AG48" s="194"/>
      <c r="AH48" s="194"/>
      <c r="AI48" s="194"/>
      <c r="AJ48" s="194"/>
      <c r="AK48" s="194"/>
      <c r="AL48" s="194"/>
      <c r="AM48" s="194"/>
      <c r="AN48" s="194"/>
      <c r="AO48" s="194"/>
      <c r="AP48" s="219"/>
      <c r="AQ48" s="219"/>
      <c r="AR48" s="219"/>
      <c r="AS48" s="219"/>
      <c r="AT48" s="194"/>
      <c r="AU48" s="194"/>
      <c r="AV48" s="194"/>
      <c r="AW48" s="194"/>
      <c r="AX48" s="194"/>
      <c r="AY48" s="194"/>
      <c r="AZ48" s="194"/>
      <c r="BA48" s="194"/>
      <c r="BB48" s="194"/>
      <c r="BC48" s="194"/>
      <c r="BD48" s="194"/>
      <c r="BE48" s="194"/>
      <c r="BF48" s="194"/>
      <c r="BG48" s="194"/>
      <c r="BH48" s="194"/>
      <c r="BI48" s="194"/>
      <c r="BJ48" s="194"/>
      <c r="BK48" s="194"/>
      <c r="BL48" s="194"/>
      <c r="BM48" s="194"/>
      <c r="BN48" s="194"/>
      <c r="BO48" s="194"/>
      <c r="BP48" s="194"/>
    </row>
    <row r="49" spans="1:68" ht="16.5" thickTop="1" thickBot="1">
      <c r="A49" s="194"/>
      <c r="B49" s="194"/>
      <c r="C49" s="194"/>
      <c r="D49" s="194"/>
      <c r="E49" s="194"/>
      <c r="F49" s="194"/>
      <c r="G49" s="194"/>
      <c r="H49" s="194"/>
      <c r="I49" s="194"/>
      <c r="J49" s="179"/>
      <c r="K49" s="213"/>
      <c r="L49" s="194"/>
      <c r="M49" s="194"/>
      <c r="N49" s="194"/>
      <c r="O49" s="194"/>
      <c r="P49" s="194"/>
      <c r="Q49" s="194"/>
      <c r="R49" s="179"/>
      <c r="S49" s="213"/>
      <c r="T49" s="194"/>
      <c r="U49" s="194"/>
      <c r="V49" s="194"/>
      <c r="W49" s="194"/>
      <c r="X49" s="194"/>
      <c r="Y49" s="194"/>
      <c r="Z49" s="179"/>
      <c r="AA49" s="213"/>
      <c r="AB49" s="194"/>
      <c r="AC49" s="194"/>
      <c r="AD49" s="194"/>
      <c r="AE49" s="194"/>
      <c r="AF49" s="194"/>
      <c r="AG49" s="194"/>
      <c r="AH49" s="194"/>
      <c r="AI49" s="194"/>
      <c r="AJ49" s="194"/>
      <c r="AK49" s="194"/>
      <c r="AL49" s="194"/>
      <c r="AM49" s="194"/>
      <c r="AN49" s="194"/>
      <c r="AO49" s="194"/>
      <c r="AP49" s="219"/>
      <c r="AQ49" s="219"/>
      <c r="AR49" s="219"/>
      <c r="AS49" s="219"/>
      <c r="AT49" s="194"/>
      <c r="AU49" s="194"/>
      <c r="AV49" s="194"/>
      <c r="AW49" s="194"/>
      <c r="AX49" s="194"/>
      <c r="AY49" s="194"/>
      <c r="AZ49" s="194"/>
      <c r="BA49" s="194"/>
      <c r="BB49" s="194"/>
      <c r="BC49" s="194"/>
      <c r="BD49" s="194"/>
      <c r="BE49" s="194"/>
      <c r="BF49" s="194"/>
      <c r="BG49" s="194"/>
      <c r="BH49" s="194"/>
      <c r="BI49" s="194"/>
      <c r="BJ49" s="194"/>
      <c r="BK49" s="194"/>
      <c r="BL49" s="194"/>
      <c r="BM49" s="194"/>
      <c r="BN49" s="194"/>
      <c r="BO49" s="194"/>
      <c r="BP49" s="194"/>
    </row>
    <row r="50" spans="1:68" ht="16.5" thickTop="1" thickBot="1">
      <c r="A50" s="194"/>
      <c r="B50" s="194"/>
      <c r="C50" s="194"/>
      <c r="D50" s="194"/>
      <c r="E50" s="194"/>
      <c r="F50" s="194"/>
      <c r="G50" s="194"/>
      <c r="H50" s="194"/>
      <c r="I50" s="194"/>
      <c r="J50" s="179"/>
      <c r="K50" s="213"/>
      <c r="L50" s="194"/>
      <c r="M50" s="194"/>
      <c r="N50" s="194"/>
      <c r="O50" s="194"/>
      <c r="P50" s="194"/>
      <c r="Q50" s="296" t="s">
        <v>103</v>
      </c>
      <c r="R50" s="296"/>
      <c r="S50" s="296"/>
      <c r="T50" s="296"/>
      <c r="U50" s="296"/>
      <c r="V50" s="194"/>
      <c r="W50" s="194"/>
      <c r="X50" s="194"/>
      <c r="Y50" s="228">
        <f>SUM(AP6:AP36)</f>
        <v>68.5</v>
      </c>
      <c r="Z50" s="179"/>
      <c r="AA50" s="213"/>
      <c r="AB50" s="194"/>
      <c r="AC50" s="194"/>
      <c r="AD50" s="194"/>
      <c r="AE50" s="194"/>
      <c r="AF50" s="194"/>
      <c r="AG50" s="194"/>
      <c r="AH50" s="194"/>
      <c r="AI50" s="194"/>
      <c r="AJ50" s="194"/>
      <c r="AK50" s="194"/>
      <c r="AL50" s="194"/>
      <c r="AM50" s="194"/>
      <c r="AN50" s="194"/>
      <c r="AO50" s="194"/>
      <c r="AP50" s="219"/>
      <c r="AQ50" s="219"/>
      <c r="AR50" s="219"/>
      <c r="AS50" s="219"/>
      <c r="AT50" s="194"/>
      <c r="AU50" s="194"/>
      <c r="AV50" s="194"/>
      <c r="AW50" s="194"/>
      <c r="AX50" s="194"/>
      <c r="AY50" s="194"/>
      <c r="AZ50" s="194"/>
      <c r="BA50" s="194"/>
      <c r="BB50" s="194"/>
      <c r="BC50" s="194"/>
      <c r="BD50" s="194"/>
      <c r="BE50" s="194"/>
      <c r="BF50" s="194"/>
      <c r="BG50" s="194"/>
      <c r="BH50" s="194"/>
      <c r="BI50" s="194"/>
      <c r="BJ50" s="194"/>
      <c r="BK50" s="194"/>
      <c r="BL50" s="194"/>
      <c r="BM50" s="194"/>
      <c r="BN50" s="194"/>
      <c r="BO50" s="194"/>
      <c r="BP50" s="194"/>
    </row>
    <row r="51" spans="1:68" ht="16.5" thickTop="1" thickBot="1">
      <c r="A51" s="194"/>
      <c r="B51" s="194"/>
      <c r="C51" s="194"/>
      <c r="D51" s="194"/>
      <c r="E51" s="194"/>
      <c r="F51" s="194"/>
      <c r="G51" s="194"/>
      <c r="H51" s="194"/>
      <c r="I51" s="194"/>
      <c r="J51" s="179"/>
      <c r="K51" s="213"/>
      <c r="L51" s="194"/>
      <c r="M51" s="194"/>
      <c r="N51" s="194"/>
      <c r="O51" s="194"/>
      <c r="P51" s="194"/>
      <c r="Q51" s="194"/>
      <c r="R51" s="179"/>
      <c r="S51" s="213"/>
      <c r="T51" s="194"/>
      <c r="U51" s="194"/>
      <c r="V51" s="194"/>
      <c r="W51" s="194"/>
      <c r="X51" s="194"/>
      <c r="Y51" s="194"/>
      <c r="Z51" s="179"/>
      <c r="AA51" s="213"/>
      <c r="AB51" s="194"/>
      <c r="AC51" s="194"/>
      <c r="AD51" s="194"/>
      <c r="AE51" s="194"/>
      <c r="AF51" s="194"/>
      <c r="AG51" s="194"/>
      <c r="AH51" s="194"/>
      <c r="AI51" s="194"/>
      <c r="AJ51" s="194"/>
      <c r="AK51" s="194"/>
      <c r="AL51" s="194"/>
      <c r="AM51" s="194"/>
      <c r="AN51" s="194"/>
      <c r="AO51" s="194"/>
      <c r="AP51" s="219"/>
      <c r="AQ51" s="219"/>
      <c r="AR51" s="219"/>
      <c r="AS51" s="219"/>
      <c r="AT51" s="194"/>
      <c r="AU51" s="194"/>
      <c r="AV51" s="194"/>
      <c r="AW51" s="194"/>
      <c r="AX51" s="194"/>
      <c r="AY51" s="194"/>
      <c r="AZ51" s="194"/>
      <c r="BA51" s="194"/>
      <c r="BB51" s="194"/>
      <c r="BC51" s="194"/>
      <c r="BD51" s="194"/>
      <c r="BE51" s="194"/>
      <c r="BF51" s="194"/>
      <c r="BG51" s="194"/>
      <c r="BH51" s="194"/>
      <c r="BI51" s="194"/>
      <c r="BJ51" s="194"/>
      <c r="BK51" s="194"/>
      <c r="BL51" s="194"/>
      <c r="BM51" s="194"/>
      <c r="BN51" s="194"/>
      <c r="BO51" s="194"/>
      <c r="BP51" s="194"/>
    </row>
    <row r="52" spans="1:68" ht="16.5" thickTop="1" thickBot="1">
      <c r="A52" s="176"/>
      <c r="B52" s="176"/>
      <c r="C52" s="176"/>
      <c r="D52" s="176"/>
      <c r="E52" s="379" t="s">
        <v>69</v>
      </c>
      <c r="F52" s="380"/>
      <c r="G52" s="176"/>
      <c r="H52" s="176"/>
      <c r="I52" s="176"/>
      <c r="J52" s="179"/>
      <c r="K52" s="213"/>
      <c r="L52" s="176"/>
      <c r="M52" s="176"/>
      <c r="N52" s="176"/>
      <c r="O52" s="176"/>
      <c r="P52" s="176"/>
      <c r="Q52" s="296" t="s">
        <v>49</v>
      </c>
      <c r="R52" s="296"/>
      <c r="S52" s="296"/>
      <c r="T52" s="296"/>
      <c r="U52" s="296"/>
      <c r="V52" s="176"/>
      <c r="W52" s="176"/>
      <c r="X52" s="176"/>
      <c r="Y52" s="147">
        <f>Y44+Y46</f>
        <v>2534.31</v>
      </c>
      <c r="Z52" s="179"/>
      <c r="AA52" s="213"/>
      <c r="AB52" s="176"/>
      <c r="AC52" s="176"/>
      <c r="AD52" s="176"/>
      <c r="AE52" s="176"/>
      <c r="AF52" s="176"/>
      <c r="AG52" s="176"/>
      <c r="AH52" s="176"/>
      <c r="AI52" s="176"/>
      <c r="AJ52" s="176"/>
      <c r="AK52" s="176"/>
      <c r="AL52" s="176"/>
      <c r="AM52" s="176"/>
      <c r="AN52" s="176"/>
      <c r="AO52" s="176"/>
      <c r="AP52" s="219"/>
      <c r="AQ52" s="219"/>
      <c r="AR52" s="219"/>
      <c r="AS52" s="219"/>
      <c r="AT52" s="176"/>
      <c r="AU52" s="176"/>
      <c r="AV52" s="176"/>
      <c r="AW52" s="176"/>
      <c r="AX52" s="176"/>
      <c r="AY52" s="176"/>
      <c r="AZ52" s="176"/>
      <c r="BA52" s="176"/>
      <c r="BB52" s="176"/>
      <c r="BC52" s="176"/>
      <c r="BD52" s="176"/>
      <c r="BE52" s="176"/>
      <c r="BF52" s="176"/>
      <c r="BG52" s="176"/>
      <c r="BH52" s="186"/>
      <c r="BI52" s="176"/>
      <c r="BJ52" s="186"/>
      <c r="BK52" s="176"/>
      <c r="BL52" s="176"/>
      <c r="BM52" s="176"/>
      <c r="BN52" s="176"/>
      <c r="BO52" s="176"/>
      <c r="BP52" s="176"/>
    </row>
    <row r="53" spans="1:68" ht="16.5" thickTop="1" thickBot="1">
      <c r="A53" s="176"/>
      <c r="B53" s="176"/>
      <c r="C53" s="176"/>
      <c r="D53" s="176"/>
      <c r="E53" s="377">
        <v>0.23</v>
      </c>
      <c r="F53" s="378"/>
      <c r="G53" s="176"/>
      <c r="H53" s="176"/>
      <c r="I53" s="176"/>
      <c r="J53" s="179"/>
      <c r="K53" s="213"/>
      <c r="L53" s="176"/>
      <c r="M53" s="176"/>
      <c r="N53" s="176"/>
      <c r="O53" s="176"/>
      <c r="P53" s="176"/>
      <c r="Q53" s="176"/>
      <c r="R53" s="179"/>
      <c r="S53" s="213"/>
      <c r="T53" s="176"/>
      <c r="U53" s="176"/>
      <c r="V53" s="176"/>
      <c r="W53" s="176"/>
      <c r="X53" s="176"/>
      <c r="Y53" s="176"/>
      <c r="Z53" s="179"/>
      <c r="AA53" s="213"/>
      <c r="AB53" s="176"/>
      <c r="AC53" s="176"/>
      <c r="AD53" s="176"/>
      <c r="AE53" s="176"/>
      <c r="AF53" s="176"/>
      <c r="AG53" s="176"/>
      <c r="AH53" s="176"/>
      <c r="AI53" s="176"/>
      <c r="AJ53" s="176"/>
      <c r="AK53" s="176"/>
      <c r="AL53" s="176"/>
      <c r="AM53" s="176"/>
      <c r="AN53" s="176"/>
      <c r="AO53" s="176"/>
      <c r="AP53" s="219"/>
      <c r="AQ53" s="219"/>
      <c r="AR53" s="219"/>
      <c r="AS53" s="219"/>
      <c r="AT53" s="176"/>
      <c r="AU53" s="176"/>
      <c r="AV53" s="176"/>
      <c r="AW53" s="176"/>
      <c r="AX53" s="176"/>
      <c r="AY53" s="176"/>
      <c r="AZ53" s="176"/>
      <c r="BA53" s="176"/>
      <c r="BB53" s="176"/>
      <c r="BC53" s="176"/>
      <c r="BD53" s="176"/>
      <c r="BE53" s="176"/>
      <c r="BF53" s="176"/>
      <c r="BG53" s="176"/>
      <c r="BH53" s="186"/>
      <c r="BI53" s="176"/>
      <c r="BJ53" s="186"/>
      <c r="BK53" s="176"/>
      <c r="BL53" s="176"/>
      <c r="BM53" s="176"/>
      <c r="BN53" s="176"/>
      <c r="BO53" s="176"/>
      <c r="BP53" s="176"/>
    </row>
    <row r="54" spans="1:68" ht="16.5" thickTop="1" thickBot="1">
      <c r="A54" s="176"/>
      <c r="B54" s="176"/>
      <c r="C54" s="176"/>
      <c r="D54" s="176"/>
      <c r="E54" s="176"/>
      <c r="F54" s="176"/>
      <c r="G54" s="176"/>
      <c r="H54" s="176"/>
      <c r="I54" s="176"/>
      <c r="J54" s="179"/>
      <c r="K54" s="213"/>
      <c r="L54" s="176"/>
      <c r="M54" s="176"/>
      <c r="N54" s="176"/>
      <c r="O54" s="176"/>
      <c r="P54" s="176"/>
      <c r="Q54" s="296" t="s">
        <v>48</v>
      </c>
      <c r="R54" s="296"/>
      <c r="S54" s="296"/>
      <c r="T54" s="296"/>
      <c r="U54" s="296"/>
      <c r="V54" s="176"/>
      <c r="W54" s="176"/>
      <c r="X54" s="176"/>
      <c r="Y54" s="147">
        <f>SUM((Y44+Y46)-(Y44+Y46)*E53)</f>
        <v>1951.4186999999999</v>
      </c>
      <c r="Z54" s="179"/>
      <c r="AA54" s="213"/>
      <c r="AB54" s="176"/>
      <c r="AC54" s="176"/>
      <c r="AD54" s="176"/>
      <c r="AE54" s="176"/>
      <c r="AF54" s="176"/>
      <c r="AG54" s="176"/>
      <c r="AH54" s="176"/>
      <c r="AI54" s="176"/>
      <c r="AJ54" s="176"/>
      <c r="AK54" s="176"/>
      <c r="AL54" s="176"/>
      <c r="AM54" s="176"/>
      <c r="AN54" s="176"/>
      <c r="AO54" s="176"/>
      <c r="AP54" s="219"/>
      <c r="AQ54" s="219"/>
      <c r="AR54" s="219"/>
      <c r="AS54" s="219"/>
      <c r="AT54" s="176"/>
      <c r="AU54" s="176"/>
      <c r="AV54" s="176"/>
      <c r="AW54" s="176"/>
      <c r="AX54" s="176"/>
      <c r="AY54" s="176"/>
      <c r="AZ54" s="176"/>
      <c r="BA54" s="176"/>
      <c r="BB54" s="176"/>
      <c r="BC54" s="176"/>
      <c r="BD54" s="176"/>
      <c r="BE54" s="176"/>
      <c r="BF54" s="176"/>
      <c r="BG54" s="176"/>
      <c r="BH54" s="186"/>
      <c r="BI54" s="176"/>
      <c r="BJ54" s="186"/>
      <c r="BK54" s="176"/>
      <c r="BL54" s="176"/>
      <c r="BM54" s="176"/>
      <c r="BN54" s="176"/>
      <c r="BO54" s="176"/>
      <c r="BP54" s="176"/>
    </row>
    <row r="55" spans="1:68" ht="15.75" thickTop="1">
      <c r="A55" s="176"/>
      <c r="B55" s="176"/>
      <c r="C55" s="176"/>
      <c r="D55" s="176"/>
      <c r="E55" s="176"/>
      <c r="F55" s="176"/>
      <c r="G55" s="176"/>
      <c r="H55" s="176"/>
      <c r="I55" s="176"/>
      <c r="J55" s="179"/>
      <c r="K55" s="213"/>
      <c r="L55" s="176"/>
      <c r="M55" s="176"/>
      <c r="N55" s="176"/>
      <c r="O55" s="176"/>
      <c r="P55" s="176"/>
      <c r="Q55" s="176"/>
      <c r="R55" s="179"/>
      <c r="S55" s="213"/>
      <c r="T55" s="176"/>
      <c r="U55" s="176"/>
      <c r="V55" s="176"/>
      <c r="W55" s="176"/>
      <c r="X55" s="176"/>
      <c r="Y55" s="176"/>
      <c r="Z55" s="179"/>
      <c r="AA55" s="213"/>
      <c r="AB55" s="176"/>
      <c r="AC55" s="176"/>
      <c r="AD55" s="176"/>
      <c r="AE55" s="176"/>
      <c r="AF55" s="176"/>
      <c r="AG55" s="176"/>
      <c r="AH55" s="176"/>
      <c r="AI55" s="176"/>
      <c r="AJ55" s="176"/>
      <c r="AK55" s="176"/>
      <c r="AL55" s="176"/>
      <c r="AM55" s="176"/>
      <c r="AN55" s="176"/>
      <c r="AO55" s="176"/>
      <c r="AP55" s="219"/>
      <c r="AQ55" s="219"/>
      <c r="AR55" s="219"/>
      <c r="AS55" s="219"/>
      <c r="AT55" s="176"/>
      <c r="AU55" s="176"/>
      <c r="AV55" s="176"/>
      <c r="AW55" s="176"/>
      <c r="AX55" s="176"/>
      <c r="AY55" s="176"/>
      <c r="AZ55" s="176"/>
      <c r="BA55" s="176"/>
      <c r="BB55" s="176"/>
      <c r="BC55" s="176"/>
      <c r="BD55" s="176"/>
      <c r="BE55" s="176"/>
      <c r="BF55" s="176"/>
      <c r="BG55" s="176"/>
      <c r="BH55" s="186"/>
      <c r="BI55" s="176"/>
      <c r="BJ55" s="186"/>
      <c r="BK55" s="176"/>
      <c r="BL55" s="176"/>
      <c r="BM55" s="176"/>
      <c r="BN55" s="176"/>
      <c r="BO55" s="176"/>
      <c r="BP55" s="176"/>
    </row>
  </sheetData>
  <mergeCells count="143">
    <mergeCell ref="BD12:BE12"/>
    <mergeCell ref="AX23:BG23"/>
    <mergeCell ref="AX19:BG19"/>
    <mergeCell ref="AX21:BD21"/>
    <mergeCell ref="AX24:BG24"/>
    <mergeCell ref="AX26:BG26"/>
    <mergeCell ref="AO3:AR3"/>
    <mergeCell ref="BL15:BM15"/>
    <mergeCell ref="BN15:BO15"/>
    <mergeCell ref="BL16:BM16"/>
    <mergeCell ref="BN16:BO16"/>
    <mergeCell ref="BL12:BM12"/>
    <mergeCell ref="BN12:BO12"/>
    <mergeCell ref="BL13:BM13"/>
    <mergeCell ref="BN13:BO13"/>
    <mergeCell ref="BL14:BM14"/>
    <mergeCell ref="BN14:BO14"/>
    <mergeCell ref="BL11:BM11"/>
    <mergeCell ref="BN11:BO11"/>
    <mergeCell ref="BL5:BO5"/>
    <mergeCell ref="BL6:BM6"/>
    <mergeCell ref="BN6:BO6"/>
    <mergeCell ref="BL7:BM7"/>
    <mergeCell ref="BN7:BO7"/>
    <mergeCell ref="BL8:BM8"/>
    <mergeCell ref="BN8:BO8"/>
    <mergeCell ref="E42:F42"/>
    <mergeCell ref="Q42:U42"/>
    <mergeCell ref="Q38:U38"/>
    <mergeCell ref="Q40:U40"/>
    <mergeCell ref="AG31:AG36"/>
    <mergeCell ref="AH31:AH36"/>
    <mergeCell ref="AI31:AI36"/>
    <mergeCell ref="AG24:AG30"/>
    <mergeCell ref="AH24:AH30"/>
    <mergeCell ref="AI24:AI30"/>
    <mergeCell ref="E53:F53"/>
    <mergeCell ref="Q54:U54"/>
    <mergeCell ref="E52:F52"/>
    <mergeCell ref="Q52:U52"/>
    <mergeCell ref="E45:F45"/>
    <mergeCell ref="E46:F46"/>
    <mergeCell ref="Q46:U46"/>
    <mergeCell ref="E43:F43"/>
    <mergeCell ref="Q44:U44"/>
    <mergeCell ref="AW10:AX10"/>
    <mergeCell ref="AY10:AZ10"/>
    <mergeCell ref="BB10:BC10"/>
    <mergeCell ref="BD10:BE10"/>
    <mergeCell ref="BG2:BJ2"/>
    <mergeCell ref="BL2:BO2"/>
    <mergeCell ref="BL3:BO3"/>
    <mergeCell ref="BL4:BM4"/>
    <mergeCell ref="BN4:BO4"/>
    <mergeCell ref="BL9:BM9"/>
    <mergeCell ref="BN9:BO9"/>
    <mergeCell ref="BL10:BM10"/>
    <mergeCell ref="BN10:BO10"/>
    <mergeCell ref="BB14:BC14"/>
    <mergeCell ref="BD14:BE14"/>
    <mergeCell ref="AT13:AU13"/>
    <mergeCell ref="AW13:AX13"/>
    <mergeCell ref="AY13:AZ13"/>
    <mergeCell ref="BB13:BC13"/>
    <mergeCell ref="BD13:BE13"/>
    <mergeCell ref="AG17:AG23"/>
    <mergeCell ref="AH17:AH23"/>
    <mergeCell ref="AI17:AI23"/>
    <mergeCell ref="AT16:AU16"/>
    <mergeCell ref="AW16:AX16"/>
    <mergeCell ref="AY16:AZ16"/>
    <mergeCell ref="BB16:BC16"/>
    <mergeCell ref="BD16:BE16"/>
    <mergeCell ref="AT15:AU15"/>
    <mergeCell ref="AW15:AX15"/>
    <mergeCell ref="AY15:AZ15"/>
    <mergeCell ref="BB15:BC15"/>
    <mergeCell ref="BD15:BE15"/>
    <mergeCell ref="AG10:AG16"/>
    <mergeCell ref="AH10:AH16"/>
    <mergeCell ref="AI10:AI16"/>
    <mergeCell ref="AT10:AU10"/>
    <mergeCell ref="E3:K3"/>
    <mergeCell ref="M3:S3"/>
    <mergeCell ref="U3:AA3"/>
    <mergeCell ref="AW5:AZ5"/>
    <mergeCell ref="BB5:BE5"/>
    <mergeCell ref="AG6:AG9"/>
    <mergeCell ref="AH6:AH9"/>
    <mergeCell ref="AI6:AI9"/>
    <mergeCell ref="AK6:AK36"/>
    <mergeCell ref="AL6:AL36"/>
    <mergeCell ref="AM6:AM36"/>
    <mergeCell ref="AT6:AU6"/>
    <mergeCell ref="AT7:AU7"/>
    <mergeCell ref="AW7:AX7"/>
    <mergeCell ref="AY7:AZ7"/>
    <mergeCell ref="BB7:BC7"/>
    <mergeCell ref="BD7:BE7"/>
    <mergeCell ref="AW6:AX6"/>
    <mergeCell ref="AY6:AZ6"/>
    <mergeCell ref="BB6:BC6"/>
    <mergeCell ref="BD6:BE6"/>
    <mergeCell ref="AT9:AU9"/>
    <mergeCell ref="AW9:AX9"/>
    <mergeCell ref="AY9:AZ9"/>
    <mergeCell ref="AW2:AZ2"/>
    <mergeCell ref="BB2:BE2"/>
    <mergeCell ref="AC3:AE3"/>
    <mergeCell ref="AG3:AI3"/>
    <mergeCell ref="AK3:AM3"/>
    <mergeCell ref="AW3:AZ3"/>
    <mergeCell ref="BB9:BC9"/>
    <mergeCell ref="BD9:BE9"/>
    <mergeCell ref="AT8:AU8"/>
    <mergeCell ref="AW8:AX8"/>
    <mergeCell ref="AY8:AZ8"/>
    <mergeCell ref="BB8:BC8"/>
    <mergeCell ref="BD8:BE8"/>
    <mergeCell ref="AX30:BI30"/>
    <mergeCell ref="AX28:BH28"/>
    <mergeCell ref="AX32:BG32"/>
    <mergeCell ref="AX34:BH34"/>
    <mergeCell ref="AX36:BH36"/>
    <mergeCell ref="Q50:U50"/>
    <mergeCell ref="Q48:U48"/>
    <mergeCell ref="BB3:BE3"/>
    <mergeCell ref="AW4:AX4"/>
    <mergeCell ref="AY4:AZ4"/>
    <mergeCell ref="BB4:BC4"/>
    <mergeCell ref="BD4:BE4"/>
    <mergeCell ref="AT12:AU12"/>
    <mergeCell ref="AW12:AX12"/>
    <mergeCell ref="AY12:AZ12"/>
    <mergeCell ref="BB12:BC12"/>
    <mergeCell ref="AT11:AU11"/>
    <mergeCell ref="AW11:AX11"/>
    <mergeCell ref="AY11:AZ11"/>
    <mergeCell ref="BB11:BC11"/>
    <mergeCell ref="BD11:BE11"/>
    <mergeCell ref="AT14:AU14"/>
    <mergeCell ref="AW14:AX14"/>
    <mergeCell ref="AY14:AZ14"/>
  </mergeCells>
  <conditionalFormatting sqref="BI6:BJ16">
    <cfRule type="cellIs" priority="13" operator="lessThanOrEqual">
      <formula>50</formula>
    </cfRule>
  </conditionalFormatting>
  <conditionalFormatting sqref="BG6:BG16">
    <cfRule type="cellIs" dxfId="9" priority="9" operator="greaterThan">
      <formula>50</formula>
    </cfRule>
  </conditionalFormatting>
  <conditionalFormatting sqref="BI6:BI16">
    <cfRule type="cellIs" dxfId="8" priority="6" operator="greaterThan">
      <formula>50</formula>
    </cfRule>
  </conditionalFormatting>
  <conditionalFormatting sqref="AQ6:AR36">
    <cfRule type="cellIs" priority="3" operator="lessThanOrEqual">
      <formula>50</formula>
    </cfRule>
  </conditionalFormatting>
  <conditionalFormatting sqref="AO6:AO36">
    <cfRule type="cellIs" dxfId="7" priority="2" operator="greaterThan">
      <formula>50</formula>
    </cfRule>
  </conditionalFormatting>
  <conditionalFormatting sqref="AQ6:AQ36">
    <cfRule type="cellIs" dxfId="5" priority="1" operator="greaterThan">
      <formula>50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Août 2016</vt:lpstr>
      <vt:lpstr>Septembre 2016</vt:lpstr>
      <vt:lpstr>Octobre 2016</vt:lpstr>
      <vt:lpstr>Novembre 2016</vt:lpstr>
      <vt:lpstr>Décembre 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2016-12-12T17:39:29Z</dcterms:modified>
</cp:coreProperties>
</file>