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4240" windowHeight="110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41" i="1"/>
  <c r="Y8"/>
  <c r="H33"/>
  <c r="G33"/>
  <c r="H32"/>
  <c r="G32"/>
  <c r="H31"/>
  <c r="G31"/>
  <c r="H30"/>
  <c r="G30"/>
  <c r="H29"/>
  <c r="G29"/>
  <c r="H26"/>
  <c r="U26" s="1"/>
  <c r="G26"/>
  <c r="H25"/>
  <c r="G25"/>
  <c r="H24"/>
  <c r="U24" s="1"/>
  <c r="G24"/>
  <c r="H23"/>
  <c r="G23"/>
  <c r="H22"/>
  <c r="G22"/>
  <c r="H19"/>
  <c r="G19"/>
  <c r="H18"/>
  <c r="G18"/>
  <c r="H17"/>
  <c r="G17"/>
  <c r="H16"/>
  <c r="U16" s="1"/>
  <c r="G16"/>
  <c r="H15"/>
  <c r="G15"/>
  <c r="H12"/>
  <c r="U12" s="1"/>
  <c r="G12"/>
  <c r="H11"/>
  <c r="G11"/>
  <c r="H10"/>
  <c r="G10"/>
  <c r="H9"/>
  <c r="U9" s="1"/>
  <c r="G9"/>
  <c r="H8"/>
  <c r="G8"/>
  <c r="H5"/>
  <c r="G5"/>
  <c r="H4"/>
  <c r="G4" s="1"/>
  <c r="R33"/>
  <c r="Q33"/>
  <c r="R32"/>
  <c r="Q32"/>
  <c r="R31"/>
  <c r="Q31"/>
  <c r="R30"/>
  <c r="Q30"/>
  <c r="R29"/>
  <c r="Q29"/>
  <c r="R26"/>
  <c r="Q26"/>
  <c r="R25"/>
  <c r="Q25"/>
  <c r="R24"/>
  <c r="Q24"/>
  <c r="R23"/>
  <c r="Q23"/>
  <c r="R22"/>
  <c r="Q22"/>
  <c r="R19"/>
  <c r="Q19"/>
  <c r="R18"/>
  <c r="Q18"/>
  <c r="R17"/>
  <c r="Q17"/>
  <c r="R16"/>
  <c r="Q16"/>
  <c r="R15"/>
  <c r="Q15"/>
  <c r="R12"/>
  <c r="Q12"/>
  <c r="R11"/>
  <c r="Q11"/>
  <c r="R10"/>
  <c r="Q10"/>
  <c r="R9"/>
  <c r="Q9"/>
  <c r="R8"/>
  <c r="Q8"/>
  <c r="R5"/>
  <c r="Q5"/>
  <c r="R4"/>
  <c r="Q4" s="1"/>
  <c r="M5"/>
  <c r="M8"/>
  <c r="M9"/>
  <c r="M10"/>
  <c r="M11"/>
  <c r="M12"/>
  <c r="M15"/>
  <c r="U15" s="1"/>
  <c r="M16"/>
  <c r="M17"/>
  <c r="U17" s="1"/>
  <c r="M18"/>
  <c r="M19"/>
  <c r="U19" s="1"/>
  <c r="M22"/>
  <c r="M23"/>
  <c r="M24"/>
  <c r="M25"/>
  <c r="M26"/>
  <c r="M29"/>
  <c r="M30"/>
  <c r="M31"/>
  <c r="M32"/>
  <c r="M33"/>
  <c r="M4"/>
  <c r="U4" s="1"/>
  <c r="L33"/>
  <c r="L32"/>
  <c r="L31"/>
  <c r="L30"/>
  <c r="L29"/>
  <c r="L26"/>
  <c r="L25"/>
  <c r="L24"/>
  <c r="L23"/>
  <c r="L22"/>
  <c r="L19"/>
  <c r="L18"/>
  <c r="L17"/>
  <c r="L16"/>
  <c r="L15"/>
  <c r="L12"/>
  <c r="L11"/>
  <c r="L10"/>
  <c r="L9"/>
  <c r="L8"/>
  <c r="L5"/>
  <c r="U5"/>
  <c r="U6"/>
  <c r="U7"/>
  <c r="U18"/>
  <c r="U22"/>
  <c r="U29"/>
  <c r="U30"/>
  <c r="U31"/>
  <c r="U32"/>
  <c r="U33"/>
  <c r="Y29"/>
  <c r="Z29" s="1"/>
  <c r="Y15"/>
  <c r="Z15" s="1"/>
  <c r="U25" l="1"/>
  <c r="U23"/>
  <c r="U11"/>
  <c r="L4"/>
  <c r="U8"/>
  <c r="Y22"/>
  <c r="Z22" s="1"/>
  <c r="T4"/>
  <c r="Y4"/>
  <c r="Z4" s="1"/>
  <c r="T32"/>
  <c r="T30"/>
  <c r="T26"/>
  <c r="T24"/>
  <c r="T22"/>
  <c r="T18"/>
  <c r="T17"/>
  <c r="T16"/>
  <c r="T15"/>
  <c r="T12"/>
  <c r="T8"/>
  <c r="T7"/>
  <c r="T6"/>
  <c r="T5"/>
  <c r="W4" l="1"/>
  <c r="X4" s="1"/>
  <c r="T19"/>
  <c r="T23"/>
  <c r="T25"/>
  <c r="T29"/>
  <c r="T31"/>
  <c r="T33"/>
  <c r="T11"/>
  <c r="T9"/>
  <c r="T10"/>
  <c r="U10"/>
  <c r="W15" l="1"/>
  <c r="X15" s="1"/>
  <c r="W8"/>
  <c r="W29"/>
  <c r="X29" s="1"/>
  <c r="W22"/>
  <c r="X22" s="1"/>
  <c r="Z39"/>
  <c r="Z8"/>
  <c r="Z43" s="1"/>
  <c r="Z37" l="1"/>
  <c r="AB4"/>
  <c r="Z35"/>
  <c r="X8"/>
  <c r="Z45" s="1"/>
</calcChain>
</file>

<file path=xl/sharedStrings.xml><?xml version="1.0" encoding="utf-8"?>
<sst xmlns="http://schemas.openxmlformats.org/spreadsheetml/2006/main" count="58" uniqueCount="23">
  <si>
    <t>Mission 1</t>
  </si>
  <si>
    <t>Mission 2</t>
  </si>
  <si>
    <t>Mission 3</t>
  </si>
  <si>
    <t>Journée</t>
  </si>
  <si>
    <t>Total Semaine</t>
  </si>
  <si>
    <t>Total Mois</t>
  </si>
  <si>
    <t>Jeudi</t>
  </si>
  <si>
    <t>Vendredi</t>
  </si>
  <si>
    <t>Samedi</t>
  </si>
  <si>
    <t>Dimanche</t>
  </si>
  <si>
    <t>Lundi</t>
  </si>
  <si>
    <t>Mardi</t>
  </si>
  <si>
    <t>Mercredi</t>
  </si>
  <si>
    <t>Total heure global sur le mois</t>
  </si>
  <si>
    <t>Total heure de jour sur le mois</t>
  </si>
  <si>
    <t>Total heure de nuit sur le mois</t>
  </si>
  <si>
    <t>Salaire total jour Brut</t>
  </si>
  <si>
    <t>Salaire total nuit Brut</t>
  </si>
  <si>
    <t>Salaire GLOBAL Net</t>
  </si>
  <si>
    <t>Jour</t>
  </si>
  <si>
    <t>Nuit</t>
  </si>
  <si>
    <t>Début</t>
  </si>
  <si>
    <t>Fin</t>
  </si>
</sst>
</file>

<file path=xl/styles.xml><?xml version="1.0" encoding="utf-8"?>
<styleSheet xmlns="http://schemas.openxmlformats.org/spreadsheetml/2006/main">
  <numFmts count="4">
    <numFmt numFmtId="8" formatCode="#,##0.00\ &quot;€&quot;;[Red]\-#,##0.00\ &quot;€&quot;"/>
    <numFmt numFmtId="164" formatCode="[h]:mm"/>
    <numFmt numFmtId="165" formatCode="[$-F400]h:mm:ss\ AM/PM"/>
    <numFmt numFmtId="166" formatCode="#,##0.00\ &quot;€&quot;"/>
  </numFmts>
  <fonts count="2">
    <font>
      <sz val="11"/>
      <color theme="1"/>
      <name val="Calibri"/>
      <family val="2"/>
      <scheme val="minor"/>
    </font>
    <font>
      <sz val="9"/>
      <color rgb="FF111111"/>
      <name val="Courier New"/>
      <family val="3"/>
    </font>
  </fonts>
  <fills count="5">
    <fill>
      <patternFill patternType="none"/>
    </fill>
    <fill>
      <patternFill patternType="gray125"/>
    </fill>
    <fill>
      <patternFill patternType="lightTrellis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ck">
        <color auto="1"/>
      </right>
      <top style="thick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20" fontId="0" fillId="0" borderId="13" xfId="0" applyNumberFormat="1" applyFill="1" applyBorder="1" applyAlignment="1">
      <alignment horizontal="center" vertical="center"/>
    </xf>
    <xf numFmtId="20" fontId="0" fillId="3" borderId="3" xfId="0" applyNumberFormat="1" applyFill="1" applyBorder="1" applyAlignment="1">
      <alignment horizontal="center" vertical="center"/>
    </xf>
    <xf numFmtId="20" fontId="0" fillId="3" borderId="7" xfId="0" applyNumberFormat="1" applyFill="1" applyBorder="1" applyAlignment="1">
      <alignment horizontal="center" vertical="center"/>
    </xf>
    <xf numFmtId="20" fontId="0" fillId="3" borderId="20" xfId="0" applyNumberFormat="1" applyFill="1" applyBorder="1" applyAlignment="1">
      <alignment horizontal="center" vertical="center"/>
    </xf>
    <xf numFmtId="20" fontId="0" fillId="3" borderId="9" xfId="0" applyNumberFormat="1" applyFill="1" applyBorder="1" applyAlignment="1">
      <alignment horizontal="center" vertical="center"/>
    </xf>
    <xf numFmtId="20" fontId="0" fillId="0" borderId="9" xfId="0" applyNumberFormat="1" applyFill="1" applyBorder="1" applyAlignment="1">
      <alignment horizontal="center" vertical="center"/>
    </xf>
    <xf numFmtId="164" fontId="0" fillId="0" borderId="17" xfId="0" applyNumberFormat="1" applyBorder="1" applyAlignment="1">
      <alignment horizontal="center" vertical="center"/>
    </xf>
    <xf numFmtId="2" fontId="0" fillId="0" borderId="17" xfId="0" applyNumberForma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2" fontId="0" fillId="3" borderId="19" xfId="0" applyNumberFormat="1" applyFill="1" applyBorder="1" applyAlignment="1">
      <alignment horizontal="center" vertical="center"/>
    </xf>
    <xf numFmtId="2" fontId="0" fillId="0" borderId="19" xfId="0" applyNumberFormat="1" applyFill="1" applyBorder="1" applyAlignment="1">
      <alignment horizontal="center" vertical="center"/>
    </xf>
    <xf numFmtId="2" fontId="0" fillId="3" borderId="22" xfId="0" applyNumberFormat="1" applyFill="1" applyBorder="1" applyAlignment="1">
      <alignment horizontal="center" vertical="center"/>
    </xf>
    <xf numFmtId="166" fontId="0" fillId="0" borderId="5" xfId="0" applyNumberFormat="1" applyBorder="1" applyAlignment="1">
      <alignment horizontal="center" vertical="center"/>
    </xf>
    <xf numFmtId="166" fontId="0" fillId="0" borderId="6" xfId="0" applyNumberFormat="1" applyBorder="1" applyAlignment="1">
      <alignment horizontal="center" vertical="center"/>
    </xf>
    <xf numFmtId="165" fontId="0" fillId="0" borderId="5" xfId="0" applyNumberFormat="1" applyBorder="1" applyAlignment="1">
      <alignment horizontal="center" vertical="center"/>
    </xf>
    <xf numFmtId="165" fontId="0" fillId="0" borderId="6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0" fontId="0" fillId="3" borderId="7" xfId="0" applyNumberFormat="1" applyFill="1" applyBorder="1" applyAlignment="1">
      <alignment horizontal="center" vertical="center"/>
    </xf>
    <xf numFmtId="20" fontId="0" fillId="3" borderId="9" xfId="0" applyNumberFormat="1" applyFill="1" applyBorder="1" applyAlignment="1">
      <alignment horizontal="center" vertical="center"/>
    </xf>
    <xf numFmtId="164" fontId="0" fillId="0" borderId="9" xfId="0" applyNumberFormat="1" applyFill="1" applyBorder="1" applyAlignment="1">
      <alignment horizontal="center" vertical="center"/>
    </xf>
    <xf numFmtId="164" fontId="0" fillId="3" borderId="9" xfId="0" applyNumberFormat="1" applyFill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2" fontId="0" fillId="3" borderId="18" xfId="0" applyNumberFormat="1" applyFill="1" applyBorder="1" applyAlignment="1">
      <alignment horizontal="center" vertical="center"/>
    </xf>
    <xf numFmtId="20" fontId="0" fillId="3" borderId="19" xfId="0" applyNumberFormat="1" applyFill="1" applyBorder="1" applyAlignment="1">
      <alignment horizontal="center" vertical="center"/>
    </xf>
    <xf numFmtId="20" fontId="1" fillId="0" borderId="23" xfId="0" applyNumberFormat="1" applyFont="1" applyBorder="1" applyAlignment="1">
      <alignment horizontal="center" vertical="center"/>
    </xf>
    <xf numFmtId="20" fontId="1" fillId="0" borderId="24" xfId="0" applyNumberFormat="1" applyFont="1" applyBorder="1" applyAlignment="1">
      <alignment horizontal="center" vertical="center"/>
    </xf>
    <xf numFmtId="20" fontId="1" fillId="0" borderId="25" xfId="0" applyNumberFormat="1" applyFont="1" applyBorder="1" applyAlignment="1">
      <alignment horizontal="center" vertical="center"/>
    </xf>
    <xf numFmtId="14" fontId="0" fillId="3" borderId="7" xfId="0" applyNumberFormat="1" applyFill="1" applyBorder="1" applyAlignment="1">
      <alignment horizontal="center" vertical="center"/>
    </xf>
    <xf numFmtId="14" fontId="0" fillId="3" borderId="23" xfId="0" applyNumberFormat="1" applyFill="1" applyBorder="1" applyAlignment="1">
      <alignment horizontal="center" vertical="center"/>
    </xf>
    <xf numFmtId="14" fontId="0" fillId="3" borderId="9" xfId="0" applyNumberFormat="1" applyFill="1" applyBorder="1" applyAlignment="1">
      <alignment horizontal="center" vertical="center"/>
    </xf>
    <xf numFmtId="14" fontId="0" fillId="3" borderId="24" xfId="0" applyNumberFormat="1" applyFill="1" applyBorder="1" applyAlignment="1">
      <alignment horizontal="center" vertical="center"/>
    </xf>
    <xf numFmtId="14" fontId="0" fillId="0" borderId="9" xfId="0" applyNumberFormat="1" applyFill="1" applyBorder="1" applyAlignment="1">
      <alignment horizontal="center" vertical="center"/>
    </xf>
    <xf numFmtId="14" fontId="0" fillId="0" borderId="24" xfId="0" applyNumberFormat="1" applyFill="1" applyBorder="1" applyAlignment="1">
      <alignment horizontal="center" vertical="center"/>
    </xf>
    <xf numFmtId="14" fontId="0" fillId="3" borderId="12" xfId="0" applyNumberFormat="1" applyFill="1" applyBorder="1" applyAlignment="1">
      <alignment horizontal="center" vertical="center"/>
    </xf>
    <xf numFmtId="14" fontId="0" fillId="3" borderId="25" xfId="0" applyNumberFormat="1" applyFill="1" applyBorder="1" applyAlignment="1">
      <alignment horizontal="center" vertical="center"/>
    </xf>
    <xf numFmtId="164" fontId="0" fillId="0" borderId="26" xfId="0" applyNumberFormat="1" applyFill="1" applyBorder="1" applyAlignment="1">
      <alignment horizontal="center" vertical="center"/>
    </xf>
    <xf numFmtId="0" fontId="0" fillId="0" borderId="27" xfId="0" applyBorder="1"/>
    <xf numFmtId="0" fontId="0" fillId="0" borderId="28" xfId="0" applyBorder="1"/>
    <xf numFmtId="0" fontId="0" fillId="0" borderId="10" xfId="0" applyBorder="1"/>
    <xf numFmtId="0" fontId="0" fillId="0" borderId="29" xfId="0" applyBorder="1"/>
    <xf numFmtId="0" fontId="0" fillId="0" borderId="14" xfId="0" applyBorder="1"/>
    <xf numFmtId="20" fontId="0" fillId="3" borderId="31" xfId="0" applyNumberFormat="1" applyFill="1" applyBorder="1" applyAlignment="1">
      <alignment horizontal="center" vertical="center"/>
    </xf>
    <xf numFmtId="20" fontId="0" fillId="3" borderId="30" xfId="0" applyNumberFormat="1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20" fontId="0" fillId="3" borderId="4" xfId="0" applyNumberFormat="1" applyFill="1" applyBorder="1" applyAlignment="1">
      <alignment horizontal="center" vertical="center"/>
    </xf>
    <xf numFmtId="164" fontId="0" fillId="3" borderId="11" xfId="0" applyNumberFormat="1" applyFill="1" applyBorder="1" applyAlignment="1">
      <alignment horizontal="center" vertical="center"/>
    </xf>
    <xf numFmtId="20" fontId="0" fillId="3" borderId="11" xfId="0" applyNumberFormat="1" applyFill="1" applyBorder="1" applyAlignment="1">
      <alignment horizontal="center" vertical="center"/>
    </xf>
    <xf numFmtId="20" fontId="0" fillId="4" borderId="23" xfId="0" applyNumberFormat="1" applyFill="1" applyBorder="1" applyAlignment="1">
      <alignment horizontal="center" vertical="center"/>
    </xf>
    <xf numFmtId="20" fontId="0" fillId="4" borderId="24" xfId="0" applyNumberFormat="1" applyFill="1" applyBorder="1" applyAlignment="1">
      <alignment horizontal="center" vertical="center"/>
    </xf>
    <xf numFmtId="20" fontId="0" fillId="4" borderId="25" xfId="0" applyNumberFormat="1" applyFill="1" applyBorder="1" applyAlignment="1">
      <alignment horizontal="center" vertical="center"/>
    </xf>
    <xf numFmtId="164" fontId="0" fillId="0" borderId="7" xfId="0" applyNumberFormat="1" applyFill="1" applyBorder="1" applyAlignment="1">
      <alignment horizontal="center" vertical="center"/>
    </xf>
    <xf numFmtId="2" fontId="0" fillId="0" borderId="18" xfId="0" applyNumberFormat="1" applyFill="1" applyBorder="1" applyAlignment="1">
      <alignment horizontal="center" vertical="center"/>
    </xf>
    <xf numFmtId="164" fontId="0" fillId="0" borderId="12" xfId="0" applyNumberFormat="1" applyFill="1" applyBorder="1" applyAlignment="1">
      <alignment horizontal="center" vertical="center"/>
    </xf>
    <xf numFmtId="2" fontId="0" fillId="0" borderId="22" xfId="0" applyNumberFormat="1" applyFill="1" applyBorder="1" applyAlignment="1">
      <alignment horizontal="center" vertical="center"/>
    </xf>
    <xf numFmtId="20" fontId="0" fillId="3" borderId="23" xfId="0" applyNumberFormat="1" applyFill="1" applyBorder="1" applyAlignment="1">
      <alignment horizontal="center" vertical="center"/>
    </xf>
    <xf numFmtId="20" fontId="0" fillId="3" borderId="24" xfId="0" applyNumberFormat="1" applyFill="1" applyBorder="1" applyAlignment="1">
      <alignment horizontal="center" vertical="center"/>
    </xf>
    <xf numFmtId="20" fontId="0" fillId="3" borderId="12" xfId="0" applyNumberFormat="1" applyFill="1" applyBorder="1" applyAlignment="1">
      <alignment horizontal="center" vertical="center"/>
    </xf>
    <xf numFmtId="20" fontId="0" fillId="3" borderId="25" xfId="0" applyNumberFormat="1" applyFill="1" applyBorder="1" applyAlignment="1">
      <alignment horizontal="center" vertical="center"/>
    </xf>
    <xf numFmtId="164" fontId="0" fillId="3" borderId="7" xfId="0" applyNumberFormat="1" applyFill="1" applyBorder="1" applyAlignment="1">
      <alignment horizontal="center" vertical="center"/>
    </xf>
    <xf numFmtId="20" fontId="0" fillId="0" borderId="7" xfId="0" applyNumberFormat="1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20" fontId="0" fillId="3" borderId="8" xfId="0" applyNumberFormat="1" applyFill="1" applyBorder="1" applyAlignment="1">
      <alignment horizontal="center" vertical="center"/>
    </xf>
    <xf numFmtId="20" fontId="1" fillId="3" borderId="23" xfId="0" applyNumberFormat="1" applyFont="1" applyFill="1" applyBorder="1" applyAlignment="1">
      <alignment horizontal="center" vertical="center"/>
    </xf>
    <xf numFmtId="20" fontId="1" fillId="3" borderId="24" xfId="0" applyNumberFormat="1" applyFont="1" applyFill="1" applyBorder="1" applyAlignment="1">
      <alignment horizontal="center" vertical="center"/>
    </xf>
    <xf numFmtId="20" fontId="0" fillId="3" borderId="30" xfId="0" applyNumberFormat="1" applyFill="1" applyBorder="1" applyAlignment="1">
      <alignment horizontal="center" vertical="center"/>
    </xf>
    <xf numFmtId="20" fontId="1" fillId="3" borderId="21" xfId="0" applyNumberFormat="1" applyFont="1" applyFill="1" applyBorder="1" applyAlignment="1">
      <alignment horizontal="center" vertical="center"/>
    </xf>
    <xf numFmtId="20" fontId="0" fillId="3" borderId="13" xfId="0" applyNumberFormat="1" applyFill="1" applyBorder="1" applyAlignment="1">
      <alignment horizontal="center" vertical="center"/>
    </xf>
    <xf numFmtId="20" fontId="1" fillId="3" borderId="25" xfId="0" applyNumberFormat="1" applyFont="1" applyFill="1" applyBorder="1" applyAlignment="1">
      <alignment horizontal="center" vertical="center"/>
    </xf>
    <xf numFmtId="20" fontId="0" fillId="3" borderId="11" xfId="0" applyNumberFormat="1" applyFill="1" applyBorder="1" applyAlignment="1">
      <alignment horizontal="center" vertical="center"/>
    </xf>
    <xf numFmtId="20" fontId="1" fillId="3" borderId="20" xfId="0" applyNumberFormat="1" applyFont="1" applyFill="1" applyBorder="1" applyAlignment="1">
      <alignment horizontal="center" vertical="center"/>
    </xf>
    <xf numFmtId="14" fontId="0" fillId="0" borderId="30" xfId="0" applyNumberFormat="1" applyFill="1" applyBorder="1" applyAlignment="1">
      <alignment horizontal="center" vertical="center"/>
    </xf>
    <xf numFmtId="14" fontId="0" fillId="0" borderId="21" xfId="0" applyNumberFormat="1" applyFill="1" applyBorder="1" applyAlignment="1">
      <alignment horizontal="center" vertical="center"/>
    </xf>
    <xf numFmtId="14" fontId="0" fillId="0" borderId="11" xfId="0" applyNumberFormat="1" applyFill="1" applyBorder="1" applyAlignment="1">
      <alignment horizontal="center" vertical="center"/>
    </xf>
    <xf numFmtId="14" fontId="0" fillId="0" borderId="20" xfId="0" applyNumberFormat="1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2" borderId="35" xfId="0" applyFill="1" applyBorder="1" applyAlignment="1">
      <alignment horizontal="center" vertical="center"/>
    </xf>
    <xf numFmtId="0" fontId="0" fillId="2" borderId="36" xfId="0" applyFill="1" applyBorder="1" applyAlignment="1">
      <alignment horizontal="center" vertical="center"/>
    </xf>
    <xf numFmtId="0" fontId="0" fillId="2" borderId="37" xfId="0" applyFill="1" applyBorder="1" applyAlignment="1">
      <alignment horizontal="center" vertical="center"/>
    </xf>
    <xf numFmtId="8" fontId="0" fillId="2" borderId="36" xfId="0" applyNumberFormat="1" applyFill="1" applyBorder="1" applyAlignment="1">
      <alignment horizontal="center" vertical="center"/>
    </xf>
    <xf numFmtId="8" fontId="0" fillId="2" borderId="37" xfId="0" applyNumberForma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46"/>
  <sheetViews>
    <sheetView tabSelected="1" topLeftCell="B14" zoomScale="85" zoomScaleNormal="85" workbookViewId="0">
      <selection activeCell="P41" sqref="P41"/>
    </sheetView>
  </sheetViews>
  <sheetFormatPr baseColWidth="10" defaultRowHeight="15"/>
  <cols>
    <col min="1" max="1" width="4.28515625" style="4" customWidth="1"/>
    <col min="2" max="2" width="11" style="4"/>
    <col min="3" max="3" width="10.7109375" style="4" bestFit="1" customWidth="1"/>
    <col min="4" max="4" width="4.28515625" style="4" customWidth="1"/>
    <col min="5" max="7" width="11" style="4"/>
    <col min="8" max="8" width="11.42578125" style="4" customWidth="1"/>
    <col min="9" max="9" width="4.28515625" style="4" customWidth="1"/>
    <col min="10" max="12" width="11" style="4"/>
    <col min="13" max="13" width="11.42578125" style="4"/>
    <col min="14" max="14" width="4.28515625" style="4" customWidth="1"/>
    <col min="15" max="17" width="11" style="4"/>
    <col min="18" max="18" width="11.42578125" style="4"/>
    <col min="19" max="19" width="4.28515625" style="4" customWidth="1"/>
    <col min="20" max="21" width="11" style="4"/>
    <col min="22" max="22" width="4.28515625" style="4" customWidth="1"/>
    <col min="23" max="26" width="7.28515625" style="4" customWidth="1"/>
    <col min="27" max="27" width="4.28515625" style="4" customWidth="1"/>
    <col min="28" max="29" width="11" style="4"/>
    <col min="30" max="30" width="4.28515625" style="4" customWidth="1"/>
  </cols>
  <sheetData>
    <row r="1" spans="1:30" ht="15.75" thickBot="1">
      <c r="A1" s="1"/>
      <c r="B1" s="1"/>
      <c r="C1" s="1"/>
      <c r="D1" s="1"/>
      <c r="E1" s="1"/>
      <c r="F1" s="1"/>
      <c r="G1" s="1"/>
      <c r="H1" s="2"/>
      <c r="I1" s="1"/>
      <c r="J1" s="1"/>
      <c r="K1" s="1"/>
      <c r="L1" s="1"/>
      <c r="M1" s="2"/>
      <c r="N1" s="1"/>
      <c r="O1" s="1"/>
      <c r="P1" s="1"/>
      <c r="Q1" s="1"/>
      <c r="R1" s="2"/>
      <c r="S1" s="1"/>
      <c r="T1" s="1"/>
      <c r="U1" s="1"/>
      <c r="V1" s="1"/>
      <c r="W1" s="1"/>
      <c r="X1" s="2"/>
      <c r="Y1" s="1"/>
      <c r="Z1" s="2"/>
      <c r="AA1" s="1"/>
      <c r="AB1" s="1"/>
      <c r="AC1" s="1"/>
      <c r="AD1" s="1"/>
    </row>
    <row r="2" spans="1:30" ht="16.5" thickTop="1" thickBot="1">
      <c r="A2" s="1"/>
      <c r="B2" s="1"/>
      <c r="C2" s="1"/>
      <c r="D2" s="1"/>
      <c r="E2" s="88" t="s">
        <v>0</v>
      </c>
      <c r="F2" s="89"/>
      <c r="G2" s="89"/>
      <c r="H2" s="90"/>
      <c r="I2" s="1"/>
      <c r="J2" s="88" t="s">
        <v>1</v>
      </c>
      <c r="K2" s="89"/>
      <c r="L2" s="89"/>
      <c r="M2" s="90"/>
      <c r="N2" s="1"/>
      <c r="O2" s="88" t="s">
        <v>2</v>
      </c>
      <c r="P2" s="89"/>
      <c r="Q2" s="89"/>
      <c r="R2" s="90"/>
      <c r="S2" s="1"/>
      <c r="T2" s="91" t="s">
        <v>3</v>
      </c>
      <c r="U2" s="92"/>
      <c r="V2" s="1"/>
      <c r="W2" s="88" t="s">
        <v>4</v>
      </c>
      <c r="X2" s="89"/>
      <c r="Y2" s="89"/>
      <c r="Z2" s="90"/>
      <c r="AA2" s="1"/>
      <c r="AB2" s="26" t="s">
        <v>5</v>
      </c>
      <c r="AC2" s="27"/>
      <c r="AD2" s="1"/>
    </row>
    <row r="3" spans="1:30" ht="16.5" thickTop="1" thickBot="1">
      <c r="A3" s="1"/>
      <c r="B3" s="1"/>
      <c r="C3" s="1"/>
      <c r="D3" s="1"/>
      <c r="E3" s="93" t="s">
        <v>21</v>
      </c>
      <c r="F3" s="94" t="s">
        <v>22</v>
      </c>
      <c r="G3" s="94" t="s">
        <v>19</v>
      </c>
      <c r="H3" s="95" t="s">
        <v>20</v>
      </c>
      <c r="I3" s="1"/>
      <c r="J3" s="93" t="s">
        <v>21</v>
      </c>
      <c r="K3" s="94" t="s">
        <v>22</v>
      </c>
      <c r="L3" s="94" t="s">
        <v>19</v>
      </c>
      <c r="M3" s="95" t="s">
        <v>20</v>
      </c>
      <c r="N3" s="1"/>
      <c r="O3" s="93" t="s">
        <v>21</v>
      </c>
      <c r="P3" s="94" t="s">
        <v>22</v>
      </c>
      <c r="Q3" s="94" t="s">
        <v>19</v>
      </c>
      <c r="R3" s="95" t="s">
        <v>20</v>
      </c>
      <c r="S3" s="1"/>
      <c r="T3" s="93" t="s">
        <v>19</v>
      </c>
      <c r="U3" s="95" t="s">
        <v>20</v>
      </c>
      <c r="V3" s="1"/>
      <c r="W3" s="93" t="s">
        <v>19</v>
      </c>
      <c r="X3" s="96">
        <v>9.67</v>
      </c>
      <c r="Y3" s="94" t="s">
        <v>20</v>
      </c>
      <c r="Z3" s="97">
        <v>14.51</v>
      </c>
      <c r="AA3" s="1"/>
      <c r="AB3" s="1"/>
      <c r="AC3" s="1"/>
      <c r="AD3" s="1"/>
    </row>
    <row r="4" spans="1:30">
      <c r="A4" s="1"/>
      <c r="B4" s="41" t="s">
        <v>6</v>
      </c>
      <c r="C4" s="42">
        <v>42614</v>
      </c>
      <c r="D4" s="1"/>
      <c r="E4" s="82">
        <v>0.33333333333333331</v>
      </c>
      <c r="F4" s="58">
        <v>0.70833333333333337</v>
      </c>
      <c r="G4" s="58">
        <f>F4-E4-H4</f>
        <v>0.37500000000000006</v>
      </c>
      <c r="H4" s="83">
        <f>MOD(F4-E4,1)-IF(F4&gt;E4,MAX(0,MIN(F4,22/24)-MAX(E4,6/24)),MAX(0,22/24-MAX(E4,6/24))+MAX(0,MIN(F4,22/24)-6/24))</f>
        <v>0</v>
      </c>
      <c r="I4" s="1"/>
      <c r="J4" s="82">
        <v>0.33333333333333331</v>
      </c>
      <c r="K4" s="58">
        <v>0.70833333333333337</v>
      </c>
      <c r="L4" s="58">
        <f>K4-J4-M4</f>
        <v>0.37500000000000006</v>
      </c>
      <c r="M4" s="83">
        <f>MOD(K4-J4,1)-IF(K4&gt;J4,MAX(0,MIN(K4,22/24)-MAX(J4,6/24)),MAX(0,22/24-MAX(J4,6/24))+MAX(0,MIN(K4,22/24)-6/24))</f>
        <v>0</v>
      </c>
      <c r="N4" s="1"/>
      <c r="O4" s="82">
        <v>0.33333333333333331</v>
      </c>
      <c r="P4" s="58">
        <v>0.70833333333333337</v>
      </c>
      <c r="Q4" s="58">
        <f>P4-O4-R4</f>
        <v>0.37500000000000006</v>
      </c>
      <c r="R4" s="83">
        <f>MOD(P4-O4,1)-IF(P4&gt;O4,MAX(0,MIN(P4,22/24)-MAX(O4,6/24)),MAX(0,22/24-MAX(O4,6/24))+MAX(0,MIN(P4,22/24)-6/24))</f>
        <v>0</v>
      </c>
      <c r="S4" s="1"/>
      <c r="T4" s="82">
        <f>G4+L4+Q4</f>
        <v>1.1250000000000002</v>
      </c>
      <c r="U4" s="11">
        <f>H4+M4+R4</f>
        <v>0</v>
      </c>
      <c r="V4" s="1"/>
      <c r="W4" s="60">
        <f>SUM(T4:T7)</f>
        <v>1.375</v>
      </c>
      <c r="X4" s="19">
        <f>(W4*24)*X3</f>
        <v>319.11</v>
      </c>
      <c r="Y4" s="60">
        <f>SUM(H4:H7)</f>
        <v>0</v>
      </c>
      <c r="Z4" s="37">
        <f>(Y4*24)*Z3</f>
        <v>0</v>
      </c>
      <c r="AA4" s="1"/>
      <c r="AB4" s="49">
        <f>W4+W8+W15+W22+W29+Y4+Y8+Y15+Y22+Y22+Y29</f>
        <v>16.604166666666664</v>
      </c>
      <c r="AC4" s="50"/>
      <c r="AD4" s="1"/>
    </row>
    <row r="5" spans="1:30">
      <c r="A5" s="1"/>
      <c r="B5" s="43" t="s">
        <v>7</v>
      </c>
      <c r="C5" s="44">
        <v>42615</v>
      </c>
      <c r="D5" s="1"/>
      <c r="E5" s="12">
        <v>0.58333333333333337</v>
      </c>
      <c r="F5" s="9">
        <v>0.66666666666666663</v>
      </c>
      <c r="G5" s="9">
        <f t="shared" ref="G5:G33" si="0">F5-E5</f>
        <v>8.3333333333333259E-2</v>
      </c>
      <c r="H5" s="77">
        <f t="shared" ref="H5:H33" si="1">MOD(F5-E5,1)-IF(F5&gt;E5,MAX(0,MIN(F5,22/24)-MAX(E5,6/24)),MAX(0,22/24-MAX(E5,6/24))+MAX(0,MIN(F5,22/24)-6/24))</f>
        <v>0</v>
      </c>
      <c r="I5" s="1"/>
      <c r="J5" s="12">
        <v>0.58333333333333337</v>
      </c>
      <c r="K5" s="9">
        <v>0.66666666666666663</v>
      </c>
      <c r="L5" s="9">
        <f t="shared" ref="L5:L33" si="2">K5-J5</f>
        <v>8.3333333333333259E-2</v>
      </c>
      <c r="M5" s="77">
        <f t="shared" ref="M5:M33" si="3">MOD(K5-J5,1)-IF(K5&gt;J5,MAX(0,MIN(K5,22/24)-MAX(J5,6/24)),MAX(0,22/24-MAX(J5,6/24))+MAX(0,MIN(K5,22/24)-6/24))</f>
        <v>0</v>
      </c>
      <c r="N5" s="1"/>
      <c r="O5" s="12">
        <v>0.58333333333333337</v>
      </c>
      <c r="P5" s="9">
        <v>0.66666666666666663</v>
      </c>
      <c r="Q5" s="9">
        <f t="shared" ref="Q5:Q33" si="4">P5-O5</f>
        <v>8.3333333333333259E-2</v>
      </c>
      <c r="R5" s="77">
        <f t="shared" ref="R5:R33" si="5">MOD(P5-O5,1)-IF(P5&gt;O5,MAX(0,MIN(P5,22/24)-MAX(O5,6/24)),MAX(0,22/24-MAX(O5,6/24))+MAX(0,MIN(P5,22/24)-6/24))</f>
        <v>0</v>
      </c>
      <c r="S5" s="1"/>
      <c r="T5" s="12">
        <f t="shared" ref="T5:T33" si="6">G5+L5+Q5</f>
        <v>0.24999999999999978</v>
      </c>
      <c r="U5" s="69">
        <f t="shared" ref="U5:U33" si="7">H5+M5+R5</f>
        <v>0</v>
      </c>
      <c r="V5" s="1"/>
      <c r="W5" s="29"/>
      <c r="X5" s="19"/>
      <c r="Y5" s="32"/>
      <c r="Z5" s="37"/>
      <c r="AA5" s="1"/>
      <c r="AB5" s="51"/>
      <c r="AC5" s="52"/>
      <c r="AD5" s="1"/>
    </row>
    <row r="6" spans="1:30">
      <c r="A6" s="1"/>
      <c r="B6" s="43" t="s">
        <v>8</v>
      </c>
      <c r="C6" s="44">
        <v>42616</v>
      </c>
      <c r="D6" s="1"/>
      <c r="E6" s="12"/>
      <c r="F6" s="9"/>
      <c r="G6" s="9"/>
      <c r="H6" s="77"/>
      <c r="I6" s="1"/>
      <c r="J6" s="12"/>
      <c r="K6" s="9"/>
      <c r="L6" s="9"/>
      <c r="M6" s="77"/>
      <c r="N6" s="1"/>
      <c r="O6" s="12"/>
      <c r="P6" s="9"/>
      <c r="Q6" s="9"/>
      <c r="R6" s="77"/>
      <c r="S6" s="1"/>
      <c r="T6" s="12">
        <f t="shared" si="6"/>
        <v>0</v>
      </c>
      <c r="U6" s="69">
        <f t="shared" si="7"/>
        <v>0</v>
      </c>
      <c r="V6" s="1"/>
      <c r="W6" s="29"/>
      <c r="X6" s="19"/>
      <c r="Y6" s="32"/>
      <c r="Z6" s="37"/>
      <c r="AA6" s="1"/>
      <c r="AB6" s="51"/>
      <c r="AC6" s="52"/>
      <c r="AD6" s="1"/>
    </row>
    <row r="7" spans="1:30" ht="15.75" thickBot="1">
      <c r="A7" s="1"/>
      <c r="B7" s="47" t="s">
        <v>9</v>
      </c>
      <c r="C7" s="48">
        <v>42617</v>
      </c>
      <c r="D7" s="1"/>
      <c r="E7" s="78"/>
      <c r="F7" s="55"/>
      <c r="G7" s="55"/>
      <c r="H7" s="79"/>
      <c r="I7" s="1"/>
      <c r="J7" s="78"/>
      <c r="K7" s="55"/>
      <c r="L7" s="55"/>
      <c r="M7" s="79"/>
      <c r="N7" s="1"/>
      <c r="O7" s="78"/>
      <c r="P7" s="55"/>
      <c r="Q7" s="55"/>
      <c r="R7" s="79"/>
      <c r="S7" s="1"/>
      <c r="T7" s="70">
        <f t="shared" si="6"/>
        <v>0</v>
      </c>
      <c r="U7" s="71">
        <f t="shared" si="7"/>
        <v>0</v>
      </c>
      <c r="V7" s="1"/>
      <c r="W7" s="56"/>
      <c r="X7" s="19"/>
      <c r="Y7" s="57"/>
      <c r="Z7" s="37"/>
      <c r="AA7" s="1"/>
      <c r="AB7" s="51"/>
      <c r="AC7" s="52"/>
      <c r="AD7" s="1"/>
    </row>
    <row r="8" spans="1:30">
      <c r="A8" s="1"/>
      <c r="B8" s="86" t="s">
        <v>10</v>
      </c>
      <c r="C8" s="87">
        <v>42618</v>
      </c>
      <c r="D8" s="1"/>
      <c r="E8" s="5">
        <v>0.33333333333333331</v>
      </c>
      <c r="F8" s="6">
        <v>0.70833333333333337</v>
      </c>
      <c r="G8" s="6">
        <f t="shared" ref="G8:G33" si="8">F8-E8</f>
        <v>0.37500000000000006</v>
      </c>
      <c r="H8" s="38">
        <f t="shared" ref="H8:H33" si="9">MOD(F8-E8,1)-IF(F8&gt;E8,MAX(0,MIN(F8,22/24)-MAX(E8,6/24)),MAX(0,22/24-MAX(E8,6/24))+MAX(0,MIN(F8,22/24)-6/24))</f>
        <v>0</v>
      </c>
      <c r="I8" s="1"/>
      <c r="J8" s="5">
        <v>0.33333333333333331</v>
      </c>
      <c r="K8" s="6">
        <v>0.70833333333333337</v>
      </c>
      <c r="L8" s="6">
        <f t="shared" ref="L8:L33" si="10">K8-J8</f>
        <v>0.37500000000000006</v>
      </c>
      <c r="M8" s="38">
        <f t="shared" si="3"/>
        <v>0</v>
      </c>
      <c r="N8" s="1"/>
      <c r="O8" s="5">
        <v>0.33333333333333331</v>
      </c>
      <c r="P8" s="6">
        <v>0.70833333333333337</v>
      </c>
      <c r="Q8" s="6">
        <f t="shared" ref="Q8:Q33" si="11">P8-O8</f>
        <v>0.37500000000000006</v>
      </c>
      <c r="R8" s="38">
        <f t="shared" ref="R8:R33" si="12">MOD(P8-O8,1)-IF(P8&gt;O8,MAX(0,MIN(P8,22/24)-MAX(O8,6/24)),MAX(0,22/24-MAX(O8,6/24))+MAX(0,MIN(P8,22/24)-6/24))</f>
        <v>0</v>
      </c>
      <c r="S8" s="1"/>
      <c r="T8" s="5">
        <f t="shared" si="6"/>
        <v>1.1250000000000002</v>
      </c>
      <c r="U8" s="61">
        <f t="shared" si="7"/>
        <v>0</v>
      </c>
      <c r="V8" s="1"/>
      <c r="W8" s="64">
        <f>SUM(T8:T14)</f>
        <v>3.8125000000000004</v>
      </c>
      <c r="X8" s="65">
        <f>(W8*24)*X3</f>
        <v>884.80500000000018</v>
      </c>
      <c r="Y8" s="64">
        <f>SUM(U8:U14)</f>
        <v>0.56249999999999989</v>
      </c>
      <c r="Z8" s="65">
        <f>(Y8*24)*Z3</f>
        <v>195.88499999999993</v>
      </c>
      <c r="AA8" s="1"/>
      <c r="AB8" s="51"/>
      <c r="AC8" s="52"/>
      <c r="AD8" s="1"/>
    </row>
    <row r="9" spans="1:30">
      <c r="A9" s="1"/>
      <c r="B9" s="45" t="s">
        <v>11</v>
      </c>
      <c r="C9" s="46">
        <v>42619</v>
      </c>
      <c r="D9" s="1"/>
      <c r="E9" s="13">
        <v>0.39583333333333331</v>
      </c>
      <c r="F9" s="3">
        <v>0.52083333333333337</v>
      </c>
      <c r="G9" s="3">
        <f t="shared" si="8"/>
        <v>0.12500000000000006</v>
      </c>
      <c r="H9" s="39">
        <f t="shared" si="9"/>
        <v>0</v>
      </c>
      <c r="I9" s="1"/>
      <c r="J9" s="13">
        <v>0.39583333333333331</v>
      </c>
      <c r="K9" s="3">
        <v>0.52083333333333337</v>
      </c>
      <c r="L9" s="3">
        <f t="shared" si="10"/>
        <v>0.12500000000000006</v>
      </c>
      <c r="M9" s="39">
        <f t="shared" si="3"/>
        <v>0</v>
      </c>
      <c r="N9" s="1"/>
      <c r="O9" s="13">
        <v>0.39583333333333331</v>
      </c>
      <c r="P9" s="3">
        <v>0.52083333333333337</v>
      </c>
      <c r="Q9" s="3">
        <f t="shared" si="11"/>
        <v>0.12500000000000006</v>
      </c>
      <c r="R9" s="39">
        <f t="shared" si="12"/>
        <v>0</v>
      </c>
      <c r="S9" s="1"/>
      <c r="T9" s="13">
        <f t="shared" si="6"/>
        <v>0.37500000000000017</v>
      </c>
      <c r="U9" s="62">
        <f t="shared" si="7"/>
        <v>0</v>
      </c>
      <c r="V9" s="1"/>
      <c r="W9" s="30"/>
      <c r="X9" s="20"/>
      <c r="Y9" s="30"/>
      <c r="Z9" s="20"/>
      <c r="AA9" s="1"/>
      <c r="AB9" s="51"/>
      <c r="AC9" s="52"/>
      <c r="AD9" s="1"/>
    </row>
    <row r="10" spans="1:30">
      <c r="A10" s="1"/>
      <c r="B10" s="45" t="s">
        <v>12</v>
      </c>
      <c r="C10" s="46">
        <v>42620</v>
      </c>
      <c r="D10" s="1"/>
      <c r="E10" s="13">
        <v>0.20833333333333334</v>
      </c>
      <c r="F10" s="3">
        <v>0.52083333333333337</v>
      </c>
      <c r="G10" s="3">
        <f t="shared" si="8"/>
        <v>0.3125</v>
      </c>
      <c r="H10" s="39">
        <f t="shared" si="9"/>
        <v>4.166666666666663E-2</v>
      </c>
      <c r="I10" s="1"/>
      <c r="J10" s="13">
        <v>0.20833333333333334</v>
      </c>
      <c r="K10" s="3">
        <v>0.52083333333333337</v>
      </c>
      <c r="L10" s="3">
        <f t="shared" si="10"/>
        <v>0.3125</v>
      </c>
      <c r="M10" s="39">
        <f t="shared" si="3"/>
        <v>4.166666666666663E-2</v>
      </c>
      <c r="N10" s="1"/>
      <c r="O10" s="13">
        <v>0.20833333333333334</v>
      </c>
      <c r="P10" s="3">
        <v>0.52083333333333337</v>
      </c>
      <c r="Q10" s="3">
        <f t="shared" si="11"/>
        <v>0.3125</v>
      </c>
      <c r="R10" s="39">
        <f t="shared" si="12"/>
        <v>4.166666666666663E-2</v>
      </c>
      <c r="S10" s="1"/>
      <c r="T10" s="13">
        <f t="shared" si="6"/>
        <v>0.9375</v>
      </c>
      <c r="U10" s="62">
        <f t="shared" si="7"/>
        <v>0.12499999999999989</v>
      </c>
      <c r="V10" s="1"/>
      <c r="W10" s="30"/>
      <c r="X10" s="20"/>
      <c r="Y10" s="30"/>
      <c r="Z10" s="20"/>
      <c r="AA10" s="1"/>
      <c r="AB10" s="51"/>
      <c r="AC10" s="52"/>
      <c r="AD10" s="1"/>
    </row>
    <row r="11" spans="1:30">
      <c r="A11" s="1"/>
      <c r="B11" s="45" t="s">
        <v>6</v>
      </c>
      <c r="C11" s="46">
        <v>42621</v>
      </c>
      <c r="D11" s="1"/>
      <c r="E11" s="13">
        <v>0.25</v>
      </c>
      <c r="F11" s="3">
        <v>0.5625</v>
      </c>
      <c r="G11" s="3">
        <f t="shared" si="8"/>
        <v>0.3125</v>
      </c>
      <c r="H11" s="39">
        <f t="shared" si="9"/>
        <v>0</v>
      </c>
      <c r="I11" s="1"/>
      <c r="J11" s="13">
        <v>0.25</v>
      </c>
      <c r="K11" s="3">
        <v>0.5625</v>
      </c>
      <c r="L11" s="3">
        <f t="shared" si="10"/>
        <v>0.3125</v>
      </c>
      <c r="M11" s="39">
        <f t="shared" si="3"/>
        <v>0</v>
      </c>
      <c r="N11" s="1"/>
      <c r="O11" s="13">
        <v>0.25</v>
      </c>
      <c r="P11" s="3">
        <v>0.5625</v>
      </c>
      <c r="Q11" s="3">
        <f t="shared" si="11"/>
        <v>0.3125</v>
      </c>
      <c r="R11" s="39">
        <f t="shared" si="12"/>
        <v>0</v>
      </c>
      <c r="S11" s="1"/>
      <c r="T11" s="13">
        <f t="shared" si="6"/>
        <v>0.9375</v>
      </c>
      <c r="U11" s="62">
        <f t="shared" si="7"/>
        <v>0</v>
      </c>
      <c r="V11" s="1"/>
      <c r="W11" s="30"/>
      <c r="X11" s="20"/>
      <c r="Y11" s="30"/>
      <c r="Z11" s="20"/>
      <c r="AA11" s="1"/>
      <c r="AB11" s="51"/>
      <c r="AC11" s="52"/>
      <c r="AD11" s="1"/>
    </row>
    <row r="12" spans="1:30">
      <c r="A12" s="1"/>
      <c r="B12" s="45" t="s">
        <v>7</v>
      </c>
      <c r="C12" s="46">
        <v>42622</v>
      </c>
      <c r="D12" s="1"/>
      <c r="E12" s="13">
        <v>0</v>
      </c>
      <c r="F12" s="3">
        <v>0.14583333333333334</v>
      </c>
      <c r="G12" s="3">
        <f t="shared" si="8"/>
        <v>0.14583333333333334</v>
      </c>
      <c r="H12" s="39">
        <f t="shared" si="9"/>
        <v>0.14583333333333334</v>
      </c>
      <c r="I12" s="1"/>
      <c r="J12" s="13">
        <v>0</v>
      </c>
      <c r="K12" s="3">
        <v>0.14583333333333334</v>
      </c>
      <c r="L12" s="3">
        <f t="shared" si="10"/>
        <v>0.14583333333333334</v>
      </c>
      <c r="M12" s="39">
        <f t="shared" si="3"/>
        <v>0.14583333333333334</v>
      </c>
      <c r="N12" s="1"/>
      <c r="O12" s="13">
        <v>0</v>
      </c>
      <c r="P12" s="3">
        <v>0.14583333333333334</v>
      </c>
      <c r="Q12" s="3">
        <f t="shared" si="11"/>
        <v>0.14583333333333334</v>
      </c>
      <c r="R12" s="39">
        <f t="shared" si="12"/>
        <v>0.14583333333333334</v>
      </c>
      <c r="S12" s="1"/>
      <c r="T12" s="13">
        <f t="shared" si="6"/>
        <v>0.4375</v>
      </c>
      <c r="U12" s="62">
        <f t="shared" si="7"/>
        <v>0.4375</v>
      </c>
      <c r="V12" s="1"/>
      <c r="W12" s="30"/>
      <c r="X12" s="20"/>
      <c r="Y12" s="30"/>
      <c r="Z12" s="20"/>
      <c r="AA12" s="1"/>
      <c r="AB12" s="51"/>
      <c r="AC12" s="52"/>
      <c r="AD12" s="1"/>
    </row>
    <row r="13" spans="1:30">
      <c r="A13" s="1"/>
      <c r="B13" s="45" t="s">
        <v>8</v>
      </c>
      <c r="C13" s="46">
        <v>42623</v>
      </c>
      <c r="D13" s="1"/>
      <c r="E13" s="13"/>
      <c r="F13" s="3"/>
      <c r="G13" s="3"/>
      <c r="H13" s="39"/>
      <c r="I13" s="1"/>
      <c r="J13" s="13"/>
      <c r="K13" s="3"/>
      <c r="L13" s="3"/>
      <c r="M13" s="39"/>
      <c r="N13" s="1"/>
      <c r="O13" s="13"/>
      <c r="P13" s="3"/>
      <c r="Q13" s="3"/>
      <c r="R13" s="39"/>
      <c r="S13" s="1"/>
      <c r="T13" s="13"/>
      <c r="U13" s="62"/>
      <c r="V13" s="1"/>
      <c r="W13" s="30"/>
      <c r="X13" s="20"/>
      <c r="Y13" s="30"/>
      <c r="Z13" s="20"/>
      <c r="AA13" s="1"/>
      <c r="AB13" s="51"/>
      <c r="AC13" s="52"/>
      <c r="AD13" s="1"/>
    </row>
    <row r="14" spans="1:30" ht="15.75" thickBot="1">
      <c r="A14" s="1"/>
      <c r="B14" s="84" t="s">
        <v>9</v>
      </c>
      <c r="C14" s="85">
        <v>42624</v>
      </c>
      <c r="D14" s="1"/>
      <c r="E14" s="7"/>
      <c r="F14" s="8"/>
      <c r="G14" s="8"/>
      <c r="H14" s="40"/>
      <c r="I14" s="1"/>
      <c r="J14" s="7"/>
      <c r="K14" s="8"/>
      <c r="L14" s="8"/>
      <c r="M14" s="40"/>
      <c r="N14" s="1"/>
      <c r="O14" s="7"/>
      <c r="P14" s="8"/>
      <c r="Q14" s="8"/>
      <c r="R14" s="40"/>
      <c r="S14" s="1"/>
      <c r="T14" s="7"/>
      <c r="U14" s="63"/>
      <c r="V14" s="1"/>
      <c r="W14" s="66"/>
      <c r="X14" s="67"/>
      <c r="Y14" s="66"/>
      <c r="Z14" s="67"/>
      <c r="AA14" s="1"/>
      <c r="AB14" s="51"/>
      <c r="AC14" s="52"/>
      <c r="AD14" s="1"/>
    </row>
    <row r="15" spans="1:30">
      <c r="A15" s="1"/>
      <c r="B15" s="41" t="s">
        <v>10</v>
      </c>
      <c r="C15" s="42">
        <v>42625</v>
      </c>
      <c r="D15" s="1"/>
      <c r="E15" s="10">
        <v>0</v>
      </c>
      <c r="F15" s="75">
        <v>0.29166666666666669</v>
      </c>
      <c r="G15" s="75">
        <f t="shared" ref="G15:G33" si="13">F15-E15</f>
        <v>0.29166666666666669</v>
      </c>
      <c r="H15" s="76">
        <f t="shared" ref="H15:H33" si="14">MOD(F15-E15,1)-IF(F15&gt;E15,MAX(0,MIN(F15,22/24)-MAX(E15,6/24)),MAX(0,22/24-MAX(E15,6/24))+MAX(0,MIN(F15,22/24)-6/24))</f>
        <v>0.25</v>
      </c>
      <c r="I15" s="1"/>
      <c r="J15" s="10">
        <v>0</v>
      </c>
      <c r="K15" s="75">
        <v>0.29166666666666669</v>
      </c>
      <c r="L15" s="75">
        <f t="shared" ref="L15:L33" si="15">K15-J15</f>
        <v>0.29166666666666669</v>
      </c>
      <c r="M15" s="76">
        <f t="shared" si="3"/>
        <v>0.25</v>
      </c>
      <c r="N15" s="1"/>
      <c r="O15" s="10">
        <v>0</v>
      </c>
      <c r="P15" s="75">
        <v>0.29166666666666669</v>
      </c>
      <c r="Q15" s="75">
        <f t="shared" ref="Q15:Q33" si="16">P15-O15</f>
        <v>0.29166666666666669</v>
      </c>
      <c r="R15" s="76">
        <f t="shared" ref="R15:R33" si="17">MOD(P15-O15,1)-IF(P15&gt;O15,MAX(0,MIN(P15,22/24)-MAX(O15,6/24)),MAX(0,22/24-MAX(O15,6/24))+MAX(0,MIN(P15,22/24)-6/24))</f>
        <v>0.25</v>
      </c>
      <c r="S15" s="1"/>
      <c r="T15" s="10">
        <f t="shared" si="6"/>
        <v>0.875</v>
      </c>
      <c r="U15" s="68">
        <f t="shared" si="7"/>
        <v>0.75</v>
      </c>
      <c r="V15" s="1"/>
      <c r="W15" s="72">
        <f>SUM(+T15+T16+T17+T18+T19+T20+T21)</f>
        <v>3.4375</v>
      </c>
      <c r="X15" s="36">
        <f>(W15*24)*X3</f>
        <v>797.77499999999998</v>
      </c>
      <c r="Y15" s="28">
        <f>SUM(H15:H21)</f>
        <v>0.45833333333333337</v>
      </c>
      <c r="Z15" s="36">
        <f>(Y15*24)*Z3</f>
        <v>159.60999999999999</v>
      </c>
      <c r="AA15" s="1"/>
      <c r="AB15" s="51"/>
      <c r="AC15" s="52"/>
      <c r="AD15" s="1"/>
    </row>
    <row r="16" spans="1:30">
      <c r="A16" s="1"/>
      <c r="B16" s="43" t="s">
        <v>11</v>
      </c>
      <c r="C16" s="44">
        <v>42626</v>
      </c>
      <c r="D16" s="1"/>
      <c r="E16" s="12">
        <v>0</v>
      </c>
      <c r="F16" s="9">
        <v>0.20833333333333334</v>
      </c>
      <c r="G16" s="9">
        <f t="shared" si="13"/>
        <v>0.20833333333333334</v>
      </c>
      <c r="H16" s="77">
        <f t="shared" si="14"/>
        <v>0.20833333333333334</v>
      </c>
      <c r="I16" s="1"/>
      <c r="J16" s="12">
        <v>0</v>
      </c>
      <c r="K16" s="9">
        <v>0.20833333333333334</v>
      </c>
      <c r="L16" s="9">
        <f t="shared" si="15"/>
        <v>0.20833333333333334</v>
      </c>
      <c r="M16" s="77">
        <f t="shared" si="3"/>
        <v>0.20833333333333334</v>
      </c>
      <c r="N16" s="1"/>
      <c r="O16" s="12">
        <v>0</v>
      </c>
      <c r="P16" s="9">
        <v>0.20833333333333334</v>
      </c>
      <c r="Q16" s="9">
        <f t="shared" si="16"/>
        <v>0.20833333333333334</v>
      </c>
      <c r="R16" s="77">
        <f t="shared" si="17"/>
        <v>0.20833333333333334</v>
      </c>
      <c r="S16" s="1"/>
      <c r="T16" s="12">
        <f t="shared" si="6"/>
        <v>0.625</v>
      </c>
      <c r="U16" s="69">
        <f t="shared" si="7"/>
        <v>0.625</v>
      </c>
      <c r="V16" s="1"/>
      <c r="W16" s="31"/>
      <c r="X16" s="19"/>
      <c r="Y16" s="32"/>
      <c r="Z16" s="19"/>
      <c r="AA16" s="1"/>
      <c r="AB16" s="51"/>
      <c r="AC16" s="52"/>
      <c r="AD16" s="1"/>
    </row>
    <row r="17" spans="1:30">
      <c r="A17" s="1"/>
      <c r="B17" s="43" t="s">
        <v>12</v>
      </c>
      <c r="C17" s="44">
        <v>42627</v>
      </c>
      <c r="D17" s="1"/>
      <c r="E17" s="12">
        <v>0.375</v>
      </c>
      <c r="F17" s="9">
        <v>0.6875</v>
      </c>
      <c r="G17" s="9">
        <f t="shared" si="13"/>
        <v>0.3125</v>
      </c>
      <c r="H17" s="77">
        <f t="shared" si="14"/>
        <v>0</v>
      </c>
      <c r="I17" s="1"/>
      <c r="J17" s="12">
        <v>0.375</v>
      </c>
      <c r="K17" s="9">
        <v>0.6875</v>
      </c>
      <c r="L17" s="9">
        <f t="shared" si="15"/>
        <v>0.3125</v>
      </c>
      <c r="M17" s="77">
        <f t="shared" si="3"/>
        <v>0</v>
      </c>
      <c r="N17" s="1"/>
      <c r="O17" s="12">
        <v>0.375</v>
      </c>
      <c r="P17" s="9">
        <v>0.6875</v>
      </c>
      <c r="Q17" s="9">
        <f t="shared" si="16"/>
        <v>0.3125</v>
      </c>
      <c r="R17" s="77">
        <f t="shared" si="17"/>
        <v>0</v>
      </c>
      <c r="S17" s="1"/>
      <c r="T17" s="12">
        <f t="shared" si="6"/>
        <v>0.9375</v>
      </c>
      <c r="U17" s="69">
        <f t="shared" si="7"/>
        <v>0</v>
      </c>
      <c r="V17" s="1"/>
      <c r="W17" s="31"/>
      <c r="X17" s="19"/>
      <c r="Y17" s="32"/>
      <c r="Z17" s="19"/>
      <c r="AA17" s="1"/>
      <c r="AB17" s="51"/>
      <c r="AC17" s="52"/>
      <c r="AD17" s="1"/>
    </row>
    <row r="18" spans="1:30">
      <c r="A18" s="1"/>
      <c r="B18" s="43" t="s">
        <v>6</v>
      </c>
      <c r="C18" s="44">
        <v>42628</v>
      </c>
      <c r="D18" s="1"/>
      <c r="E18" s="12">
        <v>0.4375</v>
      </c>
      <c r="F18" s="9">
        <v>0.6875</v>
      </c>
      <c r="G18" s="9">
        <f t="shared" si="13"/>
        <v>0.25</v>
      </c>
      <c r="H18" s="77">
        <f t="shared" si="14"/>
        <v>0</v>
      </c>
      <c r="I18" s="1"/>
      <c r="J18" s="12">
        <v>0.4375</v>
      </c>
      <c r="K18" s="9">
        <v>0.6875</v>
      </c>
      <c r="L18" s="9">
        <f t="shared" si="15"/>
        <v>0.25</v>
      </c>
      <c r="M18" s="77">
        <f t="shared" si="3"/>
        <v>0</v>
      </c>
      <c r="N18" s="1"/>
      <c r="O18" s="12">
        <v>0.4375</v>
      </c>
      <c r="P18" s="9">
        <v>0.6875</v>
      </c>
      <c r="Q18" s="9">
        <f t="shared" si="16"/>
        <v>0.25</v>
      </c>
      <c r="R18" s="77">
        <f t="shared" si="17"/>
        <v>0</v>
      </c>
      <c r="S18" s="1"/>
      <c r="T18" s="12">
        <f t="shared" si="6"/>
        <v>0.75</v>
      </c>
      <c r="U18" s="69">
        <f t="shared" si="7"/>
        <v>0</v>
      </c>
      <c r="V18" s="1"/>
      <c r="W18" s="31"/>
      <c r="X18" s="19"/>
      <c r="Y18" s="32"/>
      <c r="Z18" s="19"/>
      <c r="AA18" s="1"/>
      <c r="AB18" s="51"/>
      <c r="AC18" s="52"/>
      <c r="AD18" s="1"/>
    </row>
    <row r="19" spans="1:30">
      <c r="A19" s="1"/>
      <c r="B19" s="43" t="s">
        <v>7</v>
      </c>
      <c r="C19" s="44">
        <v>42629</v>
      </c>
      <c r="D19" s="1"/>
      <c r="E19" s="12">
        <v>0.33333333333333331</v>
      </c>
      <c r="F19" s="9">
        <v>0.41666666666666669</v>
      </c>
      <c r="G19" s="9">
        <f t="shared" si="13"/>
        <v>8.333333333333337E-2</v>
      </c>
      <c r="H19" s="77">
        <f t="shared" si="14"/>
        <v>0</v>
      </c>
      <c r="I19" s="1"/>
      <c r="J19" s="12">
        <v>0.33333333333333331</v>
      </c>
      <c r="K19" s="9">
        <v>0.41666666666666669</v>
      </c>
      <c r="L19" s="9">
        <f t="shared" si="15"/>
        <v>8.333333333333337E-2</v>
      </c>
      <c r="M19" s="77">
        <f t="shared" si="3"/>
        <v>0</v>
      </c>
      <c r="N19" s="1"/>
      <c r="O19" s="12">
        <v>0.33333333333333331</v>
      </c>
      <c r="P19" s="9">
        <v>0.41666666666666669</v>
      </c>
      <c r="Q19" s="9">
        <f t="shared" si="16"/>
        <v>8.333333333333337E-2</v>
      </c>
      <c r="R19" s="77">
        <f t="shared" si="17"/>
        <v>0</v>
      </c>
      <c r="S19" s="1"/>
      <c r="T19" s="12">
        <f t="shared" si="6"/>
        <v>0.25000000000000011</v>
      </c>
      <c r="U19" s="69">
        <f t="shared" si="7"/>
        <v>0</v>
      </c>
      <c r="V19" s="1"/>
      <c r="W19" s="31"/>
      <c r="X19" s="19"/>
      <c r="Y19" s="32"/>
      <c r="Z19" s="19"/>
      <c r="AA19" s="1"/>
      <c r="AB19" s="51"/>
      <c r="AC19" s="52"/>
      <c r="AD19" s="1"/>
    </row>
    <row r="20" spans="1:30">
      <c r="A20" s="1"/>
      <c r="B20" s="43" t="s">
        <v>8</v>
      </c>
      <c r="C20" s="44">
        <v>42630</v>
      </c>
      <c r="D20" s="1"/>
      <c r="E20" s="12"/>
      <c r="F20" s="9"/>
      <c r="G20" s="9"/>
      <c r="H20" s="77"/>
      <c r="I20" s="1"/>
      <c r="J20" s="12"/>
      <c r="K20" s="9"/>
      <c r="L20" s="9"/>
      <c r="M20" s="77"/>
      <c r="N20" s="1"/>
      <c r="O20" s="12"/>
      <c r="P20" s="9"/>
      <c r="Q20" s="9"/>
      <c r="R20" s="77"/>
      <c r="S20" s="1"/>
      <c r="T20" s="12"/>
      <c r="U20" s="69"/>
      <c r="V20" s="1"/>
      <c r="W20" s="31"/>
      <c r="X20" s="19"/>
      <c r="Y20" s="32"/>
      <c r="Z20" s="19"/>
      <c r="AA20" s="1"/>
      <c r="AB20" s="51"/>
      <c r="AC20" s="52"/>
      <c r="AD20" s="1"/>
    </row>
    <row r="21" spans="1:30" ht="15.75" thickBot="1">
      <c r="A21" s="1"/>
      <c r="B21" s="47" t="s">
        <v>9</v>
      </c>
      <c r="C21" s="48">
        <v>42631</v>
      </c>
      <c r="D21" s="1"/>
      <c r="E21" s="70"/>
      <c r="F21" s="80"/>
      <c r="G21" s="80"/>
      <c r="H21" s="81"/>
      <c r="I21" s="1"/>
      <c r="J21" s="70"/>
      <c r="K21" s="80"/>
      <c r="L21" s="80"/>
      <c r="M21" s="81"/>
      <c r="N21" s="1"/>
      <c r="O21" s="70"/>
      <c r="P21" s="80"/>
      <c r="Q21" s="80"/>
      <c r="R21" s="81"/>
      <c r="S21" s="1"/>
      <c r="T21" s="70"/>
      <c r="U21" s="71"/>
      <c r="V21" s="1"/>
      <c r="W21" s="34"/>
      <c r="X21" s="21"/>
      <c r="Y21" s="35"/>
      <c r="Z21" s="21"/>
      <c r="AA21" s="1"/>
      <c r="AB21" s="51"/>
      <c r="AC21" s="52"/>
      <c r="AD21" s="1"/>
    </row>
    <row r="22" spans="1:30">
      <c r="A22" s="1"/>
      <c r="B22" s="86" t="s">
        <v>10</v>
      </c>
      <c r="C22" s="87">
        <v>42632</v>
      </c>
      <c r="D22" s="1"/>
      <c r="E22" s="5">
        <v>0.375</v>
      </c>
      <c r="F22" s="6">
        <v>0.6875</v>
      </c>
      <c r="G22" s="6">
        <f t="shared" ref="G22:G33" si="18">F22-E22</f>
        <v>0.3125</v>
      </c>
      <c r="H22" s="38">
        <f t="shared" ref="H22:H33" si="19">MOD(F22-E22,1)-IF(F22&gt;E22,MAX(0,MIN(F22,22/24)-MAX(E22,6/24)),MAX(0,22/24-MAX(E22,6/24))+MAX(0,MIN(F22,22/24)-6/24))</f>
        <v>0</v>
      </c>
      <c r="I22" s="1"/>
      <c r="J22" s="5">
        <v>0.375</v>
      </c>
      <c r="K22" s="6">
        <v>0.6875</v>
      </c>
      <c r="L22" s="6">
        <f t="shared" ref="L22:L33" si="20">K22-J22</f>
        <v>0.3125</v>
      </c>
      <c r="M22" s="38">
        <f t="shared" si="3"/>
        <v>0</v>
      </c>
      <c r="N22" s="1"/>
      <c r="O22" s="5">
        <v>0.375</v>
      </c>
      <c r="P22" s="6">
        <v>0.6875</v>
      </c>
      <c r="Q22" s="6">
        <f t="shared" ref="Q22:Q33" si="21">P22-O22</f>
        <v>0.3125</v>
      </c>
      <c r="R22" s="38">
        <f t="shared" ref="R22:R33" si="22">MOD(P22-O22,1)-IF(P22&gt;O22,MAX(0,MIN(P22,22/24)-MAX(O22,6/24)),MAX(0,22/24-MAX(O22,6/24))+MAX(0,MIN(P22,22/24)-6/24))</f>
        <v>0</v>
      </c>
      <c r="S22" s="1"/>
      <c r="T22" s="5">
        <f t="shared" si="6"/>
        <v>0.9375</v>
      </c>
      <c r="U22" s="61">
        <f t="shared" si="7"/>
        <v>0</v>
      </c>
      <c r="V22" s="1"/>
      <c r="W22" s="64">
        <f>SUM(T22+T23+T24+T25+T26+T27+T28)</f>
        <v>4</v>
      </c>
      <c r="X22" s="65">
        <f>(W22*24)*X3</f>
        <v>928.31999999999994</v>
      </c>
      <c r="Y22" s="73">
        <f>SUM(H22:H28)</f>
        <v>0</v>
      </c>
      <c r="Z22" s="65">
        <f>(Y22*24)*Z3</f>
        <v>0</v>
      </c>
      <c r="AA22" s="1"/>
      <c r="AB22" s="51"/>
      <c r="AC22" s="52"/>
      <c r="AD22" s="1"/>
    </row>
    <row r="23" spans="1:30">
      <c r="A23" s="1"/>
      <c r="B23" s="45" t="s">
        <v>11</v>
      </c>
      <c r="C23" s="46">
        <v>42633</v>
      </c>
      <c r="D23" s="1"/>
      <c r="E23" s="13">
        <v>0.375</v>
      </c>
      <c r="F23" s="3">
        <v>0.6875</v>
      </c>
      <c r="G23" s="3">
        <f t="shared" si="18"/>
        <v>0.3125</v>
      </c>
      <c r="H23" s="39">
        <f t="shared" si="19"/>
        <v>0</v>
      </c>
      <c r="I23" s="1"/>
      <c r="J23" s="13">
        <v>0.375</v>
      </c>
      <c r="K23" s="3">
        <v>0.6875</v>
      </c>
      <c r="L23" s="3">
        <f t="shared" si="20"/>
        <v>0.3125</v>
      </c>
      <c r="M23" s="39">
        <f t="shared" si="3"/>
        <v>0</v>
      </c>
      <c r="N23" s="1"/>
      <c r="O23" s="13">
        <v>0.375</v>
      </c>
      <c r="P23" s="3">
        <v>0.6875</v>
      </c>
      <c r="Q23" s="3">
        <f t="shared" si="21"/>
        <v>0.3125</v>
      </c>
      <c r="R23" s="39">
        <f t="shared" si="22"/>
        <v>0</v>
      </c>
      <c r="S23" s="1"/>
      <c r="T23" s="13">
        <f t="shared" si="6"/>
        <v>0.9375</v>
      </c>
      <c r="U23" s="62">
        <f t="shared" si="7"/>
        <v>0</v>
      </c>
      <c r="V23" s="1"/>
      <c r="W23" s="30"/>
      <c r="X23" s="20"/>
      <c r="Y23" s="33"/>
      <c r="Z23" s="20"/>
      <c r="AA23" s="1"/>
      <c r="AB23" s="51"/>
      <c r="AC23" s="52"/>
      <c r="AD23" s="1"/>
    </row>
    <row r="24" spans="1:30">
      <c r="A24" s="1"/>
      <c r="B24" s="45" t="s">
        <v>12</v>
      </c>
      <c r="C24" s="46">
        <v>42634</v>
      </c>
      <c r="D24" s="1"/>
      <c r="E24" s="13">
        <v>0.375</v>
      </c>
      <c r="F24" s="3">
        <v>0.6875</v>
      </c>
      <c r="G24" s="3">
        <f t="shared" si="18"/>
        <v>0.3125</v>
      </c>
      <c r="H24" s="39">
        <f t="shared" si="19"/>
        <v>0</v>
      </c>
      <c r="I24" s="1"/>
      <c r="J24" s="13">
        <v>0.375</v>
      </c>
      <c r="K24" s="3">
        <v>0.6875</v>
      </c>
      <c r="L24" s="3">
        <f t="shared" si="20"/>
        <v>0.3125</v>
      </c>
      <c r="M24" s="39">
        <f t="shared" si="3"/>
        <v>0</v>
      </c>
      <c r="N24" s="1"/>
      <c r="O24" s="13">
        <v>0.375</v>
      </c>
      <c r="P24" s="3">
        <v>0.6875</v>
      </c>
      <c r="Q24" s="3">
        <f t="shared" si="21"/>
        <v>0.3125</v>
      </c>
      <c r="R24" s="39">
        <f t="shared" si="22"/>
        <v>0</v>
      </c>
      <c r="S24" s="1"/>
      <c r="T24" s="13">
        <f t="shared" si="6"/>
        <v>0.9375</v>
      </c>
      <c r="U24" s="62">
        <f t="shared" si="7"/>
        <v>0</v>
      </c>
      <c r="V24" s="1"/>
      <c r="W24" s="30"/>
      <c r="X24" s="20"/>
      <c r="Y24" s="33"/>
      <c r="Z24" s="20"/>
      <c r="AA24" s="1"/>
      <c r="AB24" s="51"/>
      <c r="AC24" s="52"/>
      <c r="AD24" s="1"/>
    </row>
    <row r="25" spans="1:30">
      <c r="A25" s="1"/>
      <c r="B25" s="45" t="s">
        <v>6</v>
      </c>
      <c r="C25" s="46">
        <v>42635</v>
      </c>
      <c r="D25" s="1"/>
      <c r="E25" s="13">
        <v>0.41666666666666669</v>
      </c>
      <c r="F25" s="3">
        <v>0.5</v>
      </c>
      <c r="G25" s="3">
        <f t="shared" si="18"/>
        <v>8.3333333333333315E-2</v>
      </c>
      <c r="H25" s="39">
        <f t="shared" si="19"/>
        <v>0</v>
      </c>
      <c r="I25" s="1"/>
      <c r="J25" s="13">
        <v>0.41666666666666669</v>
      </c>
      <c r="K25" s="3">
        <v>0.5</v>
      </c>
      <c r="L25" s="3">
        <f t="shared" si="20"/>
        <v>8.3333333333333315E-2</v>
      </c>
      <c r="M25" s="39">
        <f t="shared" si="3"/>
        <v>0</v>
      </c>
      <c r="N25" s="1"/>
      <c r="O25" s="13">
        <v>0.41666666666666669</v>
      </c>
      <c r="P25" s="3">
        <v>0.5</v>
      </c>
      <c r="Q25" s="3">
        <f t="shared" si="21"/>
        <v>8.3333333333333315E-2</v>
      </c>
      <c r="R25" s="39">
        <f t="shared" si="22"/>
        <v>0</v>
      </c>
      <c r="S25" s="1"/>
      <c r="T25" s="13">
        <f t="shared" si="6"/>
        <v>0.24999999999999994</v>
      </c>
      <c r="U25" s="62">
        <f t="shared" si="7"/>
        <v>0</v>
      </c>
      <c r="V25" s="1"/>
      <c r="W25" s="30"/>
      <c r="X25" s="20"/>
      <c r="Y25" s="33"/>
      <c r="Z25" s="20"/>
      <c r="AA25" s="1"/>
      <c r="AB25" s="51"/>
      <c r="AC25" s="52"/>
      <c r="AD25" s="1"/>
    </row>
    <row r="26" spans="1:30">
      <c r="A26" s="1"/>
      <c r="B26" s="45" t="s">
        <v>7</v>
      </c>
      <c r="C26" s="46">
        <v>42636</v>
      </c>
      <c r="D26" s="1"/>
      <c r="E26" s="13">
        <v>0.375</v>
      </c>
      <c r="F26" s="3">
        <v>0.6875</v>
      </c>
      <c r="G26" s="3">
        <f t="shared" si="18"/>
        <v>0.3125</v>
      </c>
      <c r="H26" s="39">
        <f t="shared" si="19"/>
        <v>0</v>
      </c>
      <c r="I26" s="1"/>
      <c r="J26" s="13">
        <v>0.375</v>
      </c>
      <c r="K26" s="3">
        <v>0.6875</v>
      </c>
      <c r="L26" s="3">
        <f t="shared" si="20"/>
        <v>0.3125</v>
      </c>
      <c r="M26" s="39">
        <f t="shared" si="3"/>
        <v>0</v>
      </c>
      <c r="N26" s="1"/>
      <c r="O26" s="13">
        <v>0.375</v>
      </c>
      <c r="P26" s="3">
        <v>0.6875</v>
      </c>
      <c r="Q26" s="3">
        <f t="shared" si="21"/>
        <v>0.3125</v>
      </c>
      <c r="R26" s="39">
        <f t="shared" si="22"/>
        <v>0</v>
      </c>
      <c r="S26" s="1"/>
      <c r="T26" s="13">
        <f t="shared" si="6"/>
        <v>0.9375</v>
      </c>
      <c r="U26" s="62">
        <f t="shared" si="7"/>
        <v>0</v>
      </c>
      <c r="V26" s="1"/>
      <c r="W26" s="30"/>
      <c r="X26" s="20"/>
      <c r="Y26" s="33"/>
      <c r="Z26" s="20"/>
      <c r="AA26" s="1"/>
      <c r="AB26" s="51"/>
      <c r="AC26" s="52"/>
      <c r="AD26" s="1"/>
    </row>
    <row r="27" spans="1:30">
      <c r="A27" s="1"/>
      <c r="B27" s="45" t="s">
        <v>8</v>
      </c>
      <c r="C27" s="46">
        <v>42637</v>
      </c>
      <c r="D27" s="1"/>
      <c r="E27" s="13"/>
      <c r="F27" s="3"/>
      <c r="G27" s="3"/>
      <c r="H27" s="39"/>
      <c r="I27" s="1"/>
      <c r="J27" s="13"/>
      <c r="K27" s="3"/>
      <c r="L27" s="3"/>
      <c r="M27" s="39"/>
      <c r="N27" s="1"/>
      <c r="O27" s="13"/>
      <c r="P27" s="3"/>
      <c r="Q27" s="3"/>
      <c r="R27" s="39"/>
      <c r="S27" s="1"/>
      <c r="T27" s="13"/>
      <c r="U27" s="62"/>
      <c r="V27" s="1"/>
      <c r="W27" s="30"/>
      <c r="X27" s="20"/>
      <c r="Y27" s="33"/>
      <c r="Z27" s="20"/>
      <c r="AA27" s="1"/>
      <c r="AB27" s="51"/>
      <c r="AC27" s="52"/>
      <c r="AD27" s="1"/>
    </row>
    <row r="28" spans="1:30" ht="15.75" thickBot="1">
      <c r="A28" s="1"/>
      <c r="B28" s="84" t="s">
        <v>9</v>
      </c>
      <c r="C28" s="85">
        <v>42638</v>
      </c>
      <c r="D28" s="1"/>
      <c r="E28" s="7"/>
      <c r="F28" s="8"/>
      <c r="G28" s="8"/>
      <c r="H28" s="40"/>
      <c r="I28" s="1"/>
      <c r="J28" s="7"/>
      <c r="K28" s="8"/>
      <c r="L28" s="8"/>
      <c r="M28" s="40"/>
      <c r="N28" s="1"/>
      <c r="O28" s="7"/>
      <c r="P28" s="8"/>
      <c r="Q28" s="8"/>
      <c r="R28" s="40"/>
      <c r="S28" s="1"/>
      <c r="T28" s="7"/>
      <c r="U28" s="63"/>
      <c r="V28" s="1"/>
      <c r="W28" s="66"/>
      <c r="X28" s="67"/>
      <c r="Y28" s="74"/>
      <c r="Z28" s="67"/>
      <c r="AA28" s="1"/>
      <c r="AB28" s="51"/>
      <c r="AC28" s="52"/>
      <c r="AD28" s="1"/>
    </row>
    <row r="29" spans="1:30">
      <c r="A29" s="1"/>
      <c r="B29" s="41" t="s">
        <v>10</v>
      </c>
      <c r="C29" s="42">
        <v>42639</v>
      </c>
      <c r="D29" s="1"/>
      <c r="E29" s="82">
        <v>0.58333333333333337</v>
      </c>
      <c r="F29" s="58">
        <v>0.66666666666666663</v>
      </c>
      <c r="G29" s="58">
        <f t="shared" ref="G29:G33" si="23">F29-E29</f>
        <v>8.3333333333333259E-2</v>
      </c>
      <c r="H29" s="83">
        <f t="shared" ref="H29:H33" si="24">MOD(F29-E29,1)-IF(F29&gt;E29,MAX(0,MIN(F29,22/24)-MAX(E29,6/24)),MAX(0,22/24-MAX(E29,6/24))+MAX(0,MIN(F29,22/24)-6/24))</f>
        <v>0</v>
      </c>
      <c r="I29" s="1"/>
      <c r="J29" s="82">
        <v>0.58333333333333337</v>
      </c>
      <c r="K29" s="58">
        <v>0.66666666666666663</v>
      </c>
      <c r="L29" s="58">
        <f t="shared" ref="L29:L33" si="25">K29-J29</f>
        <v>8.3333333333333259E-2</v>
      </c>
      <c r="M29" s="83">
        <f t="shared" si="3"/>
        <v>0</v>
      </c>
      <c r="N29" s="1"/>
      <c r="O29" s="82">
        <v>0.58333333333333337</v>
      </c>
      <c r="P29" s="58">
        <v>0.66666666666666663</v>
      </c>
      <c r="Q29" s="58">
        <f t="shared" ref="Q29:Q33" si="26">P29-O29</f>
        <v>8.3333333333333259E-2</v>
      </c>
      <c r="R29" s="83">
        <f t="shared" ref="R29:R33" si="27">MOD(P29-O29,1)-IF(P29&gt;O29,MAX(0,MIN(P29,22/24)-MAX(O29,6/24)),MAX(0,22/24-MAX(O29,6/24))+MAX(0,MIN(P29,22/24)-6/24))</f>
        <v>0</v>
      </c>
      <c r="S29" s="1"/>
      <c r="T29" s="10">
        <f t="shared" si="6"/>
        <v>0.24999999999999978</v>
      </c>
      <c r="U29" s="68">
        <f t="shared" si="7"/>
        <v>0</v>
      </c>
      <c r="V29" s="1"/>
      <c r="W29" s="59">
        <f>T29+T30+T31+T32+T33</f>
        <v>2.875</v>
      </c>
      <c r="X29" s="19">
        <f>(W29*24)*X3</f>
        <v>667.23</v>
      </c>
      <c r="Y29" s="60">
        <f>SUM(H29:H33)</f>
        <v>8.3333333333333343E-2</v>
      </c>
      <c r="Z29" s="19">
        <f>(Y29*24)*Z3</f>
        <v>29.02</v>
      </c>
      <c r="AA29" s="1"/>
      <c r="AB29" s="51"/>
      <c r="AC29" s="52"/>
      <c r="AD29" s="1"/>
    </row>
    <row r="30" spans="1:30">
      <c r="A30" s="1"/>
      <c r="B30" s="43" t="s">
        <v>11</v>
      </c>
      <c r="C30" s="44">
        <v>42640</v>
      </c>
      <c r="D30" s="1"/>
      <c r="E30" s="12">
        <v>0.375</v>
      </c>
      <c r="F30" s="9">
        <v>0.6875</v>
      </c>
      <c r="G30" s="9">
        <f t="shared" si="23"/>
        <v>0.3125</v>
      </c>
      <c r="H30" s="77">
        <f t="shared" si="24"/>
        <v>0</v>
      </c>
      <c r="I30" s="1"/>
      <c r="J30" s="12">
        <v>0.375</v>
      </c>
      <c r="K30" s="9">
        <v>0.6875</v>
      </c>
      <c r="L30" s="9">
        <f t="shared" si="25"/>
        <v>0.3125</v>
      </c>
      <c r="M30" s="77">
        <f t="shared" si="3"/>
        <v>0</v>
      </c>
      <c r="N30" s="1"/>
      <c r="O30" s="12">
        <v>0.375</v>
      </c>
      <c r="P30" s="9">
        <v>0.6875</v>
      </c>
      <c r="Q30" s="9">
        <f t="shared" si="26"/>
        <v>0.3125</v>
      </c>
      <c r="R30" s="77">
        <f t="shared" si="27"/>
        <v>0</v>
      </c>
      <c r="S30" s="1"/>
      <c r="T30" s="12">
        <f t="shared" si="6"/>
        <v>0.9375</v>
      </c>
      <c r="U30" s="69">
        <f t="shared" si="7"/>
        <v>0</v>
      </c>
      <c r="V30" s="1"/>
      <c r="W30" s="31"/>
      <c r="X30" s="19"/>
      <c r="Y30" s="32"/>
      <c r="Z30" s="19"/>
      <c r="AA30" s="1"/>
      <c r="AB30" s="51"/>
      <c r="AC30" s="52"/>
      <c r="AD30" s="1"/>
    </row>
    <row r="31" spans="1:30">
      <c r="A31" s="1"/>
      <c r="B31" s="43" t="s">
        <v>12</v>
      </c>
      <c r="C31" s="44">
        <v>42641</v>
      </c>
      <c r="D31" s="1"/>
      <c r="E31" s="12">
        <v>0.375</v>
      </c>
      <c r="F31" s="9">
        <v>0.6875</v>
      </c>
      <c r="G31" s="9">
        <f t="shared" si="23"/>
        <v>0.3125</v>
      </c>
      <c r="H31" s="77">
        <f t="shared" si="24"/>
        <v>0</v>
      </c>
      <c r="I31" s="1"/>
      <c r="J31" s="12">
        <v>0.375</v>
      </c>
      <c r="K31" s="9">
        <v>0.6875</v>
      </c>
      <c r="L31" s="9">
        <f t="shared" si="25"/>
        <v>0.3125</v>
      </c>
      <c r="M31" s="77">
        <f t="shared" si="3"/>
        <v>0</v>
      </c>
      <c r="N31" s="1"/>
      <c r="O31" s="12">
        <v>0.375</v>
      </c>
      <c r="P31" s="9">
        <v>0.6875</v>
      </c>
      <c r="Q31" s="9">
        <f t="shared" si="26"/>
        <v>0.3125</v>
      </c>
      <c r="R31" s="77">
        <f t="shared" si="27"/>
        <v>0</v>
      </c>
      <c r="S31" s="1"/>
      <c r="T31" s="12">
        <f t="shared" si="6"/>
        <v>0.9375</v>
      </c>
      <c r="U31" s="69">
        <f t="shared" si="7"/>
        <v>0</v>
      </c>
      <c r="V31" s="1"/>
      <c r="W31" s="31"/>
      <c r="X31" s="19"/>
      <c r="Y31" s="32"/>
      <c r="Z31" s="19"/>
      <c r="AA31" s="1"/>
      <c r="AB31" s="51"/>
      <c r="AC31" s="52"/>
      <c r="AD31" s="1"/>
    </row>
    <row r="32" spans="1:30">
      <c r="A32" s="1"/>
      <c r="B32" s="43" t="s">
        <v>6</v>
      </c>
      <c r="C32" s="44">
        <v>42642</v>
      </c>
      <c r="D32" s="1"/>
      <c r="E32" s="12">
        <v>0.16666666666666666</v>
      </c>
      <c r="F32" s="9">
        <v>0.33333333333333331</v>
      </c>
      <c r="G32" s="9">
        <f t="shared" si="23"/>
        <v>0.16666666666666666</v>
      </c>
      <c r="H32" s="77">
        <f t="shared" si="24"/>
        <v>8.3333333333333343E-2</v>
      </c>
      <c r="I32" s="1"/>
      <c r="J32" s="12">
        <v>0.16666666666666666</v>
      </c>
      <c r="K32" s="9">
        <v>0.33333333333333331</v>
      </c>
      <c r="L32" s="9">
        <f t="shared" si="25"/>
        <v>0.16666666666666666</v>
      </c>
      <c r="M32" s="77">
        <f t="shared" si="3"/>
        <v>8.3333333333333343E-2</v>
      </c>
      <c r="N32" s="1"/>
      <c r="O32" s="12">
        <v>0.16666666666666666</v>
      </c>
      <c r="P32" s="9">
        <v>0.33333333333333331</v>
      </c>
      <c r="Q32" s="9">
        <f t="shared" si="26"/>
        <v>0.16666666666666666</v>
      </c>
      <c r="R32" s="77">
        <f t="shared" si="27"/>
        <v>8.3333333333333343E-2</v>
      </c>
      <c r="S32" s="1"/>
      <c r="T32" s="12">
        <f t="shared" si="6"/>
        <v>0.5</v>
      </c>
      <c r="U32" s="69">
        <f t="shared" si="7"/>
        <v>0.25</v>
      </c>
      <c r="V32" s="1"/>
      <c r="W32" s="31"/>
      <c r="X32" s="19"/>
      <c r="Y32" s="32"/>
      <c r="Z32" s="19"/>
      <c r="AA32" s="1"/>
      <c r="AB32" s="51"/>
      <c r="AC32" s="52"/>
      <c r="AD32" s="1"/>
    </row>
    <row r="33" spans="1:30" ht="15.75" thickBot="1">
      <c r="A33" s="1"/>
      <c r="B33" s="47" t="s">
        <v>7</v>
      </c>
      <c r="C33" s="48">
        <v>42643</v>
      </c>
      <c r="D33" s="1"/>
      <c r="E33" s="70">
        <v>0.70833333333333337</v>
      </c>
      <c r="F33" s="80">
        <v>0.79166666666666663</v>
      </c>
      <c r="G33" s="80">
        <f t="shared" si="23"/>
        <v>8.3333333333333259E-2</v>
      </c>
      <c r="H33" s="81">
        <f t="shared" si="24"/>
        <v>0</v>
      </c>
      <c r="I33" s="1"/>
      <c r="J33" s="70">
        <v>0.70833333333333337</v>
      </c>
      <c r="K33" s="80">
        <v>0.79166666666666663</v>
      </c>
      <c r="L33" s="80">
        <f t="shared" si="25"/>
        <v>8.3333333333333259E-2</v>
      </c>
      <c r="M33" s="81">
        <f t="shared" si="3"/>
        <v>0</v>
      </c>
      <c r="N33" s="1"/>
      <c r="O33" s="70">
        <v>0.70833333333333337</v>
      </c>
      <c r="P33" s="80">
        <v>0.79166666666666663</v>
      </c>
      <c r="Q33" s="80">
        <f t="shared" si="26"/>
        <v>8.3333333333333259E-2</v>
      </c>
      <c r="R33" s="81">
        <f t="shared" si="27"/>
        <v>0</v>
      </c>
      <c r="S33" s="1"/>
      <c r="T33" s="70">
        <f t="shared" si="6"/>
        <v>0.24999999999999978</v>
      </c>
      <c r="U33" s="71">
        <f t="shared" si="7"/>
        <v>0</v>
      </c>
      <c r="V33" s="1"/>
      <c r="W33" s="34"/>
      <c r="X33" s="21"/>
      <c r="Y33" s="35"/>
      <c r="Z33" s="21"/>
      <c r="AA33" s="1"/>
      <c r="AB33" s="53"/>
      <c r="AC33" s="54"/>
      <c r="AD33" s="1"/>
    </row>
    <row r="34" spans="1:30" ht="15.75" thickBot="1">
      <c r="A34" s="1"/>
      <c r="B34" s="1"/>
      <c r="C34" s="1"/>
      <c r="D34" s="1"/>
      <c r="E34" s="1"/>
      <c r="F34" s="1"/>
      <c r="G34" s="1"/>
      <c r="H34" s="2"/>
      <c r="I34" s="1"/>
      <c r="J34" s="1"/>
      <c r="K34" s="1"/>
      <c r="L34" s="1"/>
      <c r="M34" s="2"/>
      <c r="N34" s="1"/>
      <c r="O34" s="1"/>
      <c r="P34" s="1"/>
      <c r="Q34" s="1"/>
      <c r="R34" s="2"/>
      <c r="S34" s="1"/>
      <c r="T34" s="1"/>
      <c r="U34" s="1"/>
      <c r="V34" s="1"/>
      <c r="W34" s="1"/>
      <c r="X34" s="2"/>
      <c r="Y34" s="1"/>
      <c r="Z34" s="2"/>
      <c r="AA34" s="1"/>
      <c r="AB34" s="1"/>
      <c r="AC34" s="1"/>
      <c r="AD34" s="1"/>
    </row>
    <row r="35" spans="1:30" ht="16.5" thickTop="1" thickBot="1">
      <c r="A35" s="1"/>
      <c r="B35" s="1"/>
      <c r="C35" s="1"/>
      <c r="D35" s="1"/>
      <c r="E35" s="1"/>
      <c r="F35" s="1"/>
      <c r="G35" s="1"/>
      <c r="H35" s="2"/>
      <c r="I35" s="1"/>
      <c r="J35" s="1"/>
      <c r="K35" s="1"/>
      <c r="L35" s="1"/>
      <c r="M35" s="2"/>
      <c r="N35" s="1"/>
      <c r="O35" s="1"/>
      <c r="P35" s="1"/>
      <c r="Q35" s="1"/>
      <c r="R35" s="2"/>
      <c r="S35" s="1"/>
      <c r="T35" s="1"/>
      <c r="U35" s="16" t="s">
        <v>13</v>
      </c>
      <c r="V35" s="17"/>
      <c r="W35" s="17"/>
      <c r="X35" s="17"/>
      <c r="Y35" s="18"/>
      <c r="Z35" s="14">
        <f>SUM(W4:W33)+SUM(Y4:Y33)</f>
        <v>16.604166666666668</v>
      </c>
      <c r="AA35" s="1"/>
      <c r="AB35" s="24"/>
      <c r="AC35" s="25"/>
      <c r="AD35" s="1"/>
    </row>
    <row r="36" spans="1:30" ht="15.75" thickBot="1">
      <c r="A36" s="1"/>
      <c r="B36" s="1"/>
      <c r="C36" s="1"/>
      <c r="D36" s="1"/>
      <c r="E36" s="1"/>
      <c r="F36" s="1"/>
      <c r="G36" s="1"/>
      <c r="H36" s="2"/>
      <c r="I36" s="1"/>
      <c r="J36" s="1"/>
      <c r="K36" s="1"/>
      <c r="L36" s="1"/>
      <c r="M36" s="2"/>
      <c r="N36" s="1"/>
      <c r="O36" s="1"/>
      <c r="P36" s="1"/>
      <c r="Q36" s="1"/>
      <c r="R36" s="2"/>
      <c r="S36" s="1"/>
      <c r="T36" s="1"/>
      <c r="U36" s="1"/>
      <c r="V36" s="1"/>
      <c r="W36" s="1"/>
      <c r="X36" s="2"/>
      <c r="Y36" s="1"/>
      <c r="Z36" s="2"/>
      <c r="AA36" s="1"/>
      <c r="AB36" s="1"/>
      <c r="AC36" s="1"/>
      <c r="AD36" s="1"/>
    </row>
    <row r="37" spans="1:30" ht="16.5" thickTop="1" thickBot="1">
      <c r="A37" s="1"/>
      <c r="B37" s="1"/>
      <c r="C37" s="1"/>
      <c r="D37" s="1"/>
      <c r="E37" s="1"/>
      <c r="F37" s="1"/>
      <c r="G37" s="1"/>
      <c r="H37" s="2"/>
      <c r="I37" s="1"/>
      <c r="J37" s="1"/>
      <c r="K37" s="1"/>
      <c r="L37" s="1"/>
      <c r="M37" s="2"/>
      <c r="N37" s="1"/>
      <c r="O37" s="1"/>
      <c r="P37" s="1"/>
      <c r="Q37" s="1"/>
      <c r="R37" s="2"/>
      <c r="S37" s="1"/>
      <c r="T37" s="1"/>
      <c r="U37" s="16" t="s">
        <v>14</v>
      </c>
      <c r="V37" s="17"/>
      <c r="W37" s="17"/>
      <c r="X37" s="17"/>
      <c r="Y37" s="18"/>
      <c r="Z37" s="14">
        <f>SUM(W4:W33)</f>
        <v>15.5</v>
      </c>
      <c r="AA37" s="1"/>
      <c r="AB37" s="22"/>
      <c r="AC37" s="23"/>
      <c r="AD37" s="1"/>
    </row>
    <row r="38" spans="1:30" ht="15.75" thickBot="1">
      <c r="A38" s="1"/>
      <c r="B38" s="1"/>
      <c r="C38" s="1"/>
      <c r="D38" s="1"/>
      <c r="E38" s="1"/>
      <c r="F38" s="1"/>
      <c r="G38" s="1"/>
      <c r="H38" s="2"/>
      <c r="I38" s="1"/>
      <c r="J38" s="1"/>
      <c r="K38" s="1"/>
      <c r="L38" s="1"/>
      <c r="M38" s="2"/>
      <c r="N38" s="1"/>
      <c r="O38" s="1"/>
      <c r="P38" s="1"/>
      <c r="Q38" s="1"/>
      <c r="R38" s="2"/>
      <c r="S38" s="1"/>
      <c r="T38" s="1"/>
      <c r="U38" s="1"/>
      <c r="V38" s="1"/>
      <c r="W38" s="1"/>
      <c r="X38" s="2"/>
      <c r="Y38" s="1"/>
      <c r="Z38" s="2"/>
      <c r="AA38" s="1"/>
      <c r="AB38" s="1"/>
      <c r="AC38" s="1"/>
      <c r="AD38" s="1"/>
    </row>
    <row r="39" spans="1:30" ht="16.5" thickTop="1" thickBot="1">
      <c r="A39" s="1"/>
      <c r="B39" s="1"/>
      <c r="C39" s="1"/>
      <c r="D39" s="1"/>
      <c r="E39" s="1"/>
      <c r="F39" s="1"/>
      <c r="G39" s="1"/>
      <c r="H39" s="2"/>
      <c r="I39" s="1"/>
      <c r="J39" s="1"/>
      <c r="K39" s="1"/>
      <c r="L39" s="1"/>
      <c r="M39" s="2"/>
      <c r="N39" s="1"/>
      <c r="O39" s="1"/>
      <c r="P39" s="1"/>
      <c r="Q39" s="1"/>
      <c r="R39" s="2"/>
      <c r="S39" s="1"/>
      <c r="T39" s="1"/>
      <c r="U39" s="16" t="s">
        <v>15</v>
      </c>
      <c r="V39" s="17"/>
      <c r="W39" s="17"/>
      <c r="X39" s="17"/>
      <c r="Y39" s="18"/>
      <c r="Z39" s="14">
        <f>SUM(Y4:Y33)</f>
        <v>1.1041666666666665</v>
      </c>
      <c r="AA39" s="1"/>
      <c r="AB39" s="22"/>
      <c r="AC39" s="23"/>
      <c r="AD39" s="1"/>
    </row>
    <row r="40" spans="1:30" ht="15.75" thickBot="1">
      <c r="A40" s="1"/>
      <c r="B40" s="1"/>
      <c r="C40" s="1"/>
      <c r="D40" s="1"/>
      <c r="E40" s="1"/>
      <c r="F40" s="1"/>
      <c r="G40" s="1"/>
      <c r="H40" s="2"/>
      <c r="I40" s="1"/>
      <c r="J40" s="1"/>
      <c r="K40" s="1"/>
      <c r="L40" s="1"/>
      <c r="M40" s="2"/>
      <c r="N40" s="1"/>
      <c r="O40" s="1"/>
      <c r="P40" s="1"/>
      <c r="Q40" s="1"/>
      <c r="R40" s="2"/>
      <c r="S40" s="1"/>
      <c r="T40" s="1"/>
      <c r="U40" s="1"/>
      <c r="V40" s="1"/>
      <c r="W40" s="1"/>
      <c r="X40" s="2"/>
      <c r="Y40" s="1"/>
      <c r="Z40" s="2"/>
      <c r="AA40" s="1"/>
      <c r="AB40" s="1"/>
      <c r="AC40" s="1"/>
      <c r="AD40" s="1"/>
    </row>
    <row r="41" spans="1:30" ht="16.5" thickTop="1" thickBot="1">
      <c r="A41" s="1"/>
      <c r="B41" s="1"/>
      <c r="C41" s="1"/>
      <c r="D41" s="1"/>
      <c r="E41" s="1"/>
      <c r="F41" s="1"/>
      <c r="G41" s="1"/>
      <c r="H41" s="2"/>
      <c r="I41" s="1"/>
      <c r="J41" s="1"/>
      <c r="K41" s="1"/>
      <c r="L41" s="1"/>
      <c r="M41" s="2"/>
      <c r="N41" s="1"/>
      <c r="O41" s="1"/>
      <c r="P41" s="1"/>
      <c r="Q41" s="1"/>
      <c r="R41" s="2"/>
      <c r="S41" s="1"/>
      <c r="T41" s="1"/>
      <c r="U41" s="16" t="s">
        <v>16</v>
      </c>
      <c r="V41" s="17"/>
      <c r="W41" s="17"/>
      <c r="X41" s="17"/>
      <c r="Y41" s="18"/>
      <c r="Z41" s="15">
        <f>SUM(X4:X33)</f>
        <v>3597.2400000000002</v>
      </c>
      <c r="AA41" s="1"/>
      <c r="AB41" s="22"/>
      <c r="AC41" s="23"/>
      <c r="AD41" s="1"/>
    </row>
    <row r="42" spans="1:30" ht="15.75" thickBot="1">
      <c r="A42" s="1"/>
      <c r="B42" s="1"/>
      <c r="C42" s="1"/>
      <c r="D42" s="1"/>
      <c r="E42" s="1"/>
      <c r="F42" s="1"/>
      <c r="G42" s="1"/>
      <c r="H42" s="2"/>
      <c r="I42" s="1"/>
      <c r="J42" s="1"/>
      <c r="K42" s="1"/>
      <c r="L42" s="1"/>
      <c r="M42" s="2"/>
      <c r="N42" s="1"/>
      <c r="O42" s="1"/>
      <c r="P42" s="1"/>
      <c r="Q42" s="1"/>
      <c r="R42" s="2"/>
      <c r="S42" s="1"/>
      <c r="T42" s="1"/>
      <c r="U42" s="1"/>
      <c r="V42" s="1"/>
      <c r="W42" s="1"/>
      <c r="X42" s="2"/>
      <c r="Y42" s="1"/>
      <c r="Z42" s="2"/>
      <c r="AA42" s="1"/>
      <c r="AB42" s="1"/>
      <c r="AC42" s="1"/>
      <c r="AD42" s="1"/>
    </row>
    <row r="43" spans="1:30" ht="16.5" thickTop="1" thickBot="1">
      <c r="A43" s="1"/>
      <c r="B43" s="1"/>
      <c r="C43" s="1"/>
      <c r="D43" s="1"/>
      <c r="E43" s="1"/>
      <c r="F43" s="1"/>
      <c r="G43" s="1"/>
      <c r="H43" s="2"/>
      <c r="I43" s="1"/>
      <c r="J43" s="1"/>
      <c r="K43" s="1"/>
      <c r="L43" s="1"/>
      <c r="M43" s="2"/>
      <c r="N43" s="1"/>
      <c r="O43" s="1"/>
      <c r="P43" s="1"/>
      <c r="Q43" s="1"/>
      <c r="R43" s="2"/>
      <c r="S43" s="1"/>
      <c r="T43" s="1"/>
      <c r="U43" s="16" t="s">
        <v>17</v>
      </c>
      <c r="V43" s="17"/>
      <c r="W43" s="17"/>
      <c r="X43" s="17"/>
      <c r="Y43" s="18"/>
      <c r="Z43" s="15">
        <f>SUM(Z4:Z33)</f>
        <v>384.51499999999987</v>
      </c>
      <c r="AA43" s="1"/>
      <c r="AB43" s="22"/>
      <c r="AC43" s="23"/>
      <c r="AD43" s="1"/>
    </row>
    <row r="44" spans="1:30" ht="15.75" thickBot="1">
      <c r="A44" s="1"/>
      <c r="B44" s="1"/>
      <c r="C44" s="1"/>
      <c r="D44" s="1"/>
      <c r="E44" s="1"/>
      <c r="F44" s="1"/>
      <c r="G44" s="1"/>
      <c r="H44" s="2"/>
      <c r="I44" s="1"/>
      <c r="J44" s="1"/>
      <c r="K44" s="1"/>
      <c r="L44" s="1"/>
      <c r="M44" s="2"/>
      <c r="N44" s="1"/>
      <c r="O44" s="1"/>
      <c r="P44" s="1"/>
      <c r="Q44" s="1"/>
      <c r="R44" s="2"/>
      <c r="S44" s="1"/>
      <c r="T44" s="1"/>
      <c r="U44" s="1"/>
      <c r="V44" s="1"/>
      <c r="W44" s="1"/>
      <c r="X44" s="2"/>
      <c r="Y44" s="1"/>
      <c r="Z44" s="2"/>
      <c r="AA44" s="1"/>
      <c r="AB44" s="1"/>
      <c r="AC44" s="1"/>
      <c r="AD44" s="1"/>
    </row>
    <row r="45" spans="1:30" ht="16.5" thickTop="1" thickBot="1">
      <c r="A45" s="1"/>
      <c r="B45" s="1"/>
      <c r="C45" s="1"/>
      <c r="D45" s="1"/>
      <c r="E45" s="1"/>
      <c r="F45" s="1"/>
      <c r="G45" s="1"/>
      <c r="H45" s="2"/>
      <c r="I45" s="1"/>
      <c r="J45" s="1"/>
      <c r="K45" s="1"/>
      <c r="L45" s="1"/>
      <c r="M45" s="2"/>
      <c r="N45" s="1"/>
      <c r="O45" s="1"/>
      <c r="P45" s="1"/>
      <c r="Q45" s="1"/>
      <c r="R45" s="2"/>
      <c r="S45" s="1"/>
      <c r="T45" s="1"/>
      <c r="U45" s="16" t="s">
        <v>18</v>
      </c>
      <c r="V45" s="17"/>
      <c r="W45" s="17"/>
      <c r="X45" s="17"/>
      <c r="Y45" s="18"/>
      <c r="Z45" s="15">
        <f>Z41+Z43</f>
        <v>3981.7550000000001</v>
      </c>
      <c r="AA45" s="1"/>
      <c r="AB45" s="22"/>
      <c r="AC45" s="23"/>
      <c r="AD45" s="1"/>
    </row>
    <row r="46" spans="1:30">
      <c r="A46" s="1"/>
      <c r="B46" s="1"/>
      <c r="C46" s="1"/>
      <c r="D46" s="1"/>
      <c r="E46" s="1"/>
      <c r="F46" s="1"/>
      <c r="G46" s="1"/>
      <c r="H46" s="2"/>
      <c r="I46" s="1"/>
      <c r="J46" s="1"/>
      <c r="K46" s="1"/>
      <c r="L46" s="1"/>
      <c r="M46" s="2"/>
      <c r="N46" s="1"/>
      <c r="O46" s="1"/>
      <c r="P46" s="1"/>
      <c r="Q46" s="1"/>
      <c r="R46" s="2"/>
      <c r="S46" s="1"/>
      <c r="T46" s="1"/>
      <c r="U46" s="1"/>
      <c r="V46" s="1"/>
      <c r="W46" s="1"/>
      <c r="X46" s="2"/>
      <c r="Y46" s="1"/>
      <c r="Z46" s="2"/>
      <c r="AA46" s="1"/>
      <c r="AB46" s="1"/>
      <c r="AC46" s="1"/>
      <c r="AD46" s="1"/>
    </row>
  </sheetData>
  <mergeCells count="39">
    <mergeCell ref="AB4:AC33"/>
    <mergeCell ref="W29:W33"/>
    <mergeCell ref="Y29:Y33"/>
    <mergeCell ref="X4:X7"/>
    <mergeCell ref="Z4:Z7"/>
    <mergeCell ref="X8:X14"/>
    <mergeCell ref="Z8:Z14"/>
    <mergeCell ref="AB35:AC35"/>
    <mergeCell ref="AB37:AC37"/>
    <mergeCell ref="AB43:AC43"/>
    <mergeCell ref="T2:U2"/>
    <mergeCell ref="E2:H2"/>
    <mergeCell ref="J2:M2"/>
    <mergeCell ref="O2:R2"/>
    <mergeCell ref="AB2:AC2"/>
    <mergeCell ref="W4:W7"/>
    <mergeCell ref="W8:W14"/>
    <mergeCell ref="W15:W21"/>
    <mergeCell ref="W22:W28"/>
    <mergeCell ref="Y4:Y7"/>
    <mergeCell ref="Y8:Y14"/>
    <mergeCell ref="Y15:Y21"/>
    <mergeCell ref="Y22:Y28"/>
    <mergeCell ref="AB45:AC45"/>
    <mergeCell ref="AB39:AC39"/>
    <mergeCell ref="AB41:AC41"/>
    <mergeCell ref="U41:Y41"/>
    <mergeCell ref="U43:Y43"/>
    <mergeCell ref="U45:Y45"/>
    <mergeCell ref="W2:Z2"/>
    <mergeCell ref="U35:Y35"/>
    <mergeCell ref="U37:Y37"/>
    <mergeCell ref="U39:Y39"/>
    <mergeCell ref="X15:X21"/>
    <mergeCell ref="Z15:Z21"/>
    <mergeCell ref="X22:X28"/>
    <mergeCell ref="Z22:Z28"/>
    <mergeCell ref="X29:X33"/>
    <mergeCell ref="Z29:Z33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Romeo59181</dc:creator>
  <cp:lastModifiedBy>ericpivo</cp:lastModifiedBy>
  <dcterms:created xsi:type="dcterms:W3CDTF">2016-09-27T23:12:38Z</dcterms:created>
  <dcterms:modified xsi:type="dcterms:W3CDTF">2016-09-28T10:27:27Z</dcterms:modified>
</cp:coreProperties>
</file>