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9930" windowHeight="9360"/>
  </bookViews>
  <sheets>
    <sheet name="2024" sheetId="4" r:id="rId1"/>
    <sheet name="Feuil1" sheetId="3" r:id="rId2"/>
    <sheet name="2025" sheetId="5" r:id="rId3"/>
  </sheets>
  <definedNames>
    <definedName name="_xlnm._FilterDatabase" localSheetId="0" hidden="1">'2024'!$B$1:$Y$1001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7" roundtripDataChecksum="ENZd6Xl68q/UD/2O7e1O/aVT811EDsSBoFj4xswgSY4="/>
    </ext>
  </extLst>
</workbook>
</file>

<file path=xl/calcChain.xml><?xml version="1.0" encoding="utf-8"?>
<calcChain xmlns="http://schemas.openxmlformats.org/spreadsheetml/2006/main">
  <c r="R161" i="4" l="1" a="1"/>
  <c r="S161" i="4" a="1"/>
  <c r="T161" i="4" a="1"/>
  <c r="U161" i="4" a="1"/>
  <c r="V161" i="4" a="1"/>
  <c r="W161" i="4" a="1"/>
  <c r="X161" i="4" a="1"/>
  <c r="S162" i="4" a="1"/>
  <c r="T162" i="4" a="1"/>
  <c r="U162" i="4" a="1"/>
  <c r="V162" i="4" a="1"/>
  <c r="W162" i="4" a="1"/>
  <c r="X162" i="4" a="1"/>
  <c r="R162" i="4" a="1"/>
  <c r="G144" i="4" l="1"/>
  <c r="F154" i="4" s="1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S140" i="4" l="1"/>
  <c r="Q140" i="4"/>
  <c r="O140" i="4"/>
  <c r="L140" i="4"/>
  <c r="K140" i="4"/>
  <c r="I140" i="4"/>
  <c r="S139" i="4"/>
  <c r="Q139" i="4"/>
  <c r="O139" i="4"/>
  <c r="L139" i="4"/>
  <c r="K139" i="4"/>
  <c r="I139" i="4"/>
  <c r="S138" i="4"/>
  <c r="Q138" i="4"/>
  <c r="O138" i="4"/>
  <c r="L138" i="4"/>
  <c r="K138" i="4"/>
  <c r="I138" i="4"/>
  <c r="S137" i="4"/>
  <c r="Q137" i="4"/>
  <c r="O137" i="4"/>
  <c r="L137" i="4"/>
  <c r="K137" i="4"/>
  <c r="I137" i="4"/>
  <c r="S136" i="4"/>
  <c r="Q136" i="4"/>
  <c r="O136" i="4"/>
  <c r="L136" i="4"/>
  <c r="K136" i="4"/>
  <c r="I136" i="4"/>
  <c r="S135" i="4"/>
  <c r="Q135" i="4"/>
  <c r="O135" i="4"/>
  <c r="L135" i="4"/>
  <c r="K135" i="4"/>
  <c r="S134" i="4"/>
  <c r="Q134" i="4"/>
  <c r="O134" i="4"/>
  <c r="L134" i="4"/>
  <c r="K134" i="4"/>
  <c r="I134" i="4"/>
  <c r="S133" i="4"/>
  <c r="Q133" i="4"/>
  <c r="O133" i="4"/>
  <c r="L133" i="4"/>
  <c r="K133" i="4"/>
  <c r="I133" i="4"/>
  <c r="S132" i="4"/>
  <c r="Q132" i="4"/>
  <c r="O132" i="4"/>
  <c r="L132" i="4"/>
  <c r="K132" i="4"/>
  <c r="I132" i="4"/>
  <c r="S131" i="4"/>
  <c r="Q131" i="4"/>
  <c r="O131" i="4"/>
  <c r="L131" i="4"/>
  <c r="K131" i="4"/>
  <c r="I131" i="4"/>
  <c r="S130" i="4"/>
  <c r="Q130" i="4"/>
  <c r="O130" i="4"/>
  <c r="L130" i="4"/>
  <c r="K130" i="4"/>
  <c r="I130" i="4"/>
  <c r="S129" i="4"/>
  <c r="Q129" i="4"/>
  <c r="O129" i="4"/>
  <c r="L129" i="4"/>
  <c r="K129" i="4"/>
  <c r="I129" i="4"/>
  <c r="S128" i="4"/>
  <c r="Q128" i="4"/>
  <c r="O128" i="4"/>
  <c r="L128" i="4"/>
  <c r="K128" i="4"/>
  <c r="I128" i="4"/>
  <c r="S127" i="4"/>
  <c r="Q127" i="4"/>
  <c r="O127" i="4"/>
  <c r="L127" i="4"/>
  <c r="K127" i="4"/>
  <c r="I127" i="4"/>
  <c r="S126" i="4"/>
  <c r="Q126" i="4"/>
  <c r="O126" i="4"/>
  <c r="L126" i="4"/>
  <c r="K126" i="4"/>
  <c r="I126" i="4"/>
  <c r="S125" i="4"/>
  <c r="Q125" i="4"/>
  <c r="O125" i="4"/>
  <c r="L125" i="4"/>
  <c r="K125" i="4"/>
  <c r="I125" i="4"/>
  <c r="S124" i="4"/>
  <c r="Q124" i="4"/>
  <c r="O124" i="4"/>
  <c r="L124" i="4"/>
  <c r="K124" i="4"/>
  <c r="I124" i="4"/>
  <c r="S123" i="4"/>
  <c r="Q123" i="4"/>
  <c r="O123" i="4"/>
  <c r="L123" i="4"/>
  <c r="K123" i="4"/>
  <c r="I123" i="4"/>
  <c r="S122" i="4"/>
  <c r="Q122" i="4"/>
  <c r="O122" i="4"/>
  <c r="L122" i="4"/>
  <c r="K122" i="4"/>
  <c r="O173" i="4" l="1"/>
  <c r="I117" i="4" l="1"/>
  <c r="I54" i="4" l="1"/>
  <c r="I112" i="4"/>
  <c r="I111" i="4"/>
  <c r="I47" i="4"/>
  <c r="I115" i="4"/>
  <c r="I116" i="4"/>
  <c r="L52" i="4"/>
  <c r="K52" i="4"/>
  <c r="I52" i="4"/>
  <c r="I114" i="4"/>
  <c r="O111" i="4" l="1"/>
  <c r="Q111" i="4"/>
  <c r="S111" i="4"/>
  <c r="K112" i="4"/>
  <c r="L112" i="4"/>
  <c r="O112" i="4"/>
  <c r="Q112" i="4"/>
  <c r="S112" i="4"/>
  <c r="K54" i="4"/>
  <c r="L54" i="4"/>
  <c r="O54" i="4"/>
  <c r="Q54" i="4" s="1"/>
  <c r="S54" i="4" s="1"/>
  <c r="K113" i="4"/>
  <c r="L113" i="4"/>
  <c r="O113" i="4"/>
  <c r="Q113" i="4"/>
  <c r="S113" i="4"/>
  <c r="O52" i="4"/>
  <c r="Q52" i="4" s="1"/>
  <c r="S52" i="4" s="1"/>
  <c r="K47" i="4"/>
  <c r="L47" i="4"/>
  <c r="O47" i="4"/>
  <c r="Q47" i="4" s="1"/>
  <c r="S47" i="4" s="1"/>
  <c r="K114" i="4"/>
  <c r="L114" i="4"/>
  <c r="O114" i="4"/>
  <c r="Q114" i="4"/>
  <c r="S114" i="4"/>
  <c r="O115" i="4"/>
  <c r="Q115" i="4"/>
  <c r="S115" i="4"/>
  <c r="O116" i="4"/>
  <c r="Q116" i="4"/>
  <c r="S116" i="4"/>
  <c r="O117" i="4"/>
  <c r="Q117" i="4"/>
  <c r="S117" i="4"/>
  <c r="I118" i="4"/>
  <c r="K118" i="4"/>
  <c r="L118" i="4"/>
  <c r="O118" i="4"/>
  <c r="Q118" i="4"/>
  <c r="S118" i="4"/>
  <c r="I119" i="4"/>
  <c r="K119" i="4"/>
  <c r="L119" i="4"/>
  <c r="O119" i="4"/>
  <c r="Q119" i="4"/>
  <c r="S119" i="4"/>
  <c r="I57" i="4"/>
  <c r="K57" i="4"/>
  <c r="L57" i="4"/>
  <c r="O57" i="4"/>
  <c r="Q57" i="4" s="1"/>
  <c r="I51" i="4"/>
  <c r="K51" i="4"/>
  <c r="L51" i="4"/>
  <c r="O51" i="4"/>
  <c r="Q51" i="4" s="1"/>
  <c r="I120" i="4"/>
  <c r="K120" i="4"/>
  <c r="L120" i="4"/>
  <c r="O120" i="4"/>
  <c r="Q120" i="4"/>
  <c r="S120" i="4"/>
  <c r="I121" i="4"/>
  <c r="K121" i="4"/>
  <c r="L121" i="4"/>
  <c r="O121" i="4"/>
  <c r="Q121" i="4"/>
  <c r="S121" i="4"/>
  <c r="S57" i="4" l="1"/>
  <c r="S51" i="4"/>
  <c r="L23" i="4"/>
  <c r="I49" i="4" l="1"/>
  <c r="K49" i="4"/>
  <c r="L49" i="4"/>
  <c r="O49" i="4"/>
  <c r="Q49" i="4" s="1"/>
  <c r="I108" i="4"/>
  <c r="K108" i="4"/>
  <c r="L108" i="4"/>
  <c r="O108" i="4"/>
  <c r="Q108" i="4"/>
  <c r="S108" i="4"/>
  <c r="I45" i="4"/>
  <c r="K45" i="4"/>
  <c r="L45" i="4"/>
  <c r="O45" i="4"/>
  <c r="Q45" i="4" s="1"/>
  <c r="I109" i="4"/>
  <c r="K109" i="4"/>
  <c r="L109" i="4"/>
  <c r="O109" i="4"/>
  <c r="Q109" i="4"/>
  <c r="S109" i="4"/>
  <c r="I40" i="4"/>
  <c r="K40" i="4"/>
  <c r="L40" i="4"/>
  <c r="O40" i="4"/>
  <c r="Q40" i="4" s="1"/>
  <c r="I46" i="4"/>
  <c r="K46" i="4"/>
  <c r="L46" i="4"/>
  <c r="O46" i="4"/>
  <c r="Q46" i="4" s="1"/>
  <c r="K110" i="4"/>
  <c r="L110" i="4"/>
  <c r="O110" i="4"/>
  <c r="Q110" i="4"/>
  <c r="S110" i="4"/>
  <c r="I42" i="4"/>
  <c r="S49" i="4" l="1"/>
  <c r="S46" i="4"/>
  <c r="S45" i="4"/>
  <c r="S40" i="4"/>
  <c r="N173" i="4"/>
  <c r="P173" i="4"/>
  <c r="Q173" i="4"/>
  <c r="R173" i="4"/>
  <c r="S173" i="4"/>
  <c r="T173" i="4"/>
  <c r="U173" i="4"/>
  <c r="V173" i="4"/>
  <c r="W173" i="4"/>
  <c r="X173" i="4"/>
  <c r="M173" i="4"/>
  <c r="N171" i="4"/>
  <c r="O171" i="4"/>
  <c r="P171" i="4"/>
  <c r="Q171" i="4"/>
  <c r="R171" i="4"/>
  <c r="S171" i="4"/>
  <c r="T171" i="4"/>
  <c r="U171" i="4"/>
  <c r="V171" i="4"/>
  <c r="W171" i="4"/>
  <c r="X171" i="4"/>
  <c r="M171" i="4"/>
  <c r="B3" i="4"/>
  <c r="B4" i="4" s="1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34" i="4" s="1"/>
  <c r="B35" i="4" s="1"/>
  <c r="B36" i="4" s="1"/>
  <c r="B37" i="4" s="1"/>
  <c r="B38" i="4" s="1"/>
  <c r="B39" i="4" s="1"/>
  <c r="B40" i="4" s="1"/>
  <c r="B41" i="4" s="1"/>
  <c r="B42" i="4" s="1"/>
  <c r="B43" i="4" s="1"/>
  <c r="B44" i="4" s="1"/>
  <c r="B45" i="4" s="1"/>
  <c r="B46" i="4" s="1"/>
  <c r="B47" i="4" s="1"/>
  <c r="B48" i="4" s="1"/>
  <c r="B49" i="4" s="1"/>
  <c r="B50" i="4" s="1"/>
  <c r="B51" i="4" s="1"/>
  <c r="B52" i="4" s="1"/>
  <c r="B53" i="4" s="1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B73" i="4" s="1"/>
  <c r="B74" i="4" s="1"/>
  <c r="B75" i="4" s="1"/>
  <c r="B76" i="4" s="1"/>
  <c r="B77" i="4" s="1"/>
  <c r="B78" i="4" s="1"/>
  <c r="B79" i="4" s="1"/>
  <c r="B80" i="4" s="1"/>
  <c r="B81" i="4" s="1"/>
  <c r="B82" i="4" s="1"/>
  <c r="B83" i="4" s="1"/>
  <c r="B84" i="4" s="1"/>
  <c r="B85" i="4" s="1"/>
  <c r="B86" i="4" s="1"/>
  <c r="B87" i="4" s="1"/>
  <c r="B88" i="4" s="1"/>
  <c r="B89" i="4" s="1"/>
  <c r="B90" i="4" s="1"/>
  <c r="B91" i="4" s="1"/>
  <c r="B92" i="4" s="1"/>
  <c r="B93" i="4" s="1"/>
  <c r="B94" i="4" s="1"/>
  <c r="B95" i="4" s="1"/>
  <c r="B96" i="4" s="1"/>
  <c r="B97" i="4" s="1"/>
  <c r="B98" i="4" s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122" i="4" s="1"/>
  <c r="B123" i="4" s="1"/>
  <c r="B124" i="4" s="1"/>
  <c r="B125" i="4" s="1"/>
  <c r="B126" i="4" s="1"/>
  <c r="B127" i="4" s="1"/>
  <c r="B128" i="4" s="1"/>
  <c r="B129" i="4" s="1"/>
  <c r="B130" i="4" s="1"/>
  <c r="B131" i="4" s="1"/>
  <c r="B132" i="4" s="1"/>
  <c r="B133" i="4" s="1"/>
  <c r="B134" i="4" s="1"/>
  <c r="B135" i="4" s="1"/>
  <c r="B136" i="4" s="1"/>
  <c r="B137" i="4" s="1"/>
  <c r="B138" i="4" s="1"/>
  <c r="B139" i="4" s="1"/>
  <c r="B140" i="4" s="1"/>
  <c r="M158" i="4"/>
  <c r="M157" i="4"/>
  <c r="O76" i="4"/>
  <c r="Q76" i="4"/>
  <c r="S76" i="4"/>
  <c r="O32" i="4"/>
  <c r="Q32" i="4" s="1"/>
  <c r="O77" i="4"/>
  <c r="Q77" i="4"/>
  <c r="S77" i="4"/>
  <c r="O78" i="4"/>
  <c r="Q78" i="4"/>
  <c r="S78" i="4"/>
  <c r="O53" i="4"/>
  <c r="Q53" i="4" s="1"/>
  <c r="O79" i="4"/>
  <c r="Q79" i="4"/>
  <c r="S79" i="4"/>
  <c r="O80" i="4"/>
  <c r="Q80" i="4"/>
  <c r="S80" i="4"/>
  <c r="O81" i="4"/>
  <c r="Q81" i="4"/>
  <c r="S81" i="4"/>
  <c r="O82" i="4"/>
  <c r="Q82" i="4"/>
  <c r="S82" i="4"/>
  <c r="O50" i="4"/>
  <c r="Q50" i="4" s="1"/>
  <c r="O83" i="4"/>
  <c r="Q83" i="4"/>
  <c r="S83" i="4"/>
  <c r="O23" i="4"/>
  <c r="Q23" i="4" s="1"/>
  <c r="O84" i="4"/>
  <c r="Q84" i="4"/>
  <c r="S84" i="4"/>
  <c r="O85" i="4"/>
  <c r="Q85" i="4"/>
  <c r="S85" i="4"/>
  <c r="O86" i="4"/>
  <c r="Q86" i="4"/>
  <c r="S86" i="4"/>
  <c r="O18" i="4"/>
  <c r="Q18" i="4" s="1"/>
  <c r="O87" i="4"/>
  <c r="Q87" i="4"/>
  <c r="S87" i="4"/>
  <c r="O26" i="4"/>
  <c r="Q26" i="4" s="1"/>
  <c r="O55" i="4"/>
  <c r="Q55" i="4" s="1"/>
  <c r="O88" i="4"/>
  <c r="Q88" i="4"/>
  <c r="S88" i="4"/>
  <c r="O30" i="4"/>
  <c r="Q30" i="4" s="1"/>
  <c r="O89" i="4"/>
  <c r="Q89" i="4"/>
  <c r="S89" i="4"/>
  <c r="O90" i="4"/>
  <c r="Q90" i="4"/>
  <c r="S90" i="4"/>
  <c r="O91" i="4"/>
  <c r="Q91" i="4"/>
  <c r="S91" i="4"/>
  <c r="O92" i="4"/>
  <c r="Q92" i="4"/>
  <c r="S92" i="4"/>
  <c r="O93" i="4"/>
  <c r="Q93" i="4"/>
  <c r="S93" i="4"/>
  <c r="O94" i="4"/>
  <c r="Q94" i="4"/>
  <c r="S94" i="4"/>
  <c r="O21" i="4"/>
  <c r="Q21" i="4" s="1"/>
  <c r="O95" i="4"/>
  <c r="Q95" i="4"/>
  <c r="S95" i="4"/>
  <c r="O96" i="4"/>
  <c r="Q96" i="4"/>
  <c r="S96" i="4"/>
  <c r="O97" i="4"/>
  <c r="Q97" i="4"/>
  <c r="S97" i="4"/>
  <c r="O35" i="4"/>
  <c r="Q35" i="4" s="1"/>
  <c r="O31" i="4"/>
  <c r="Q31" i="4" s="1"/>
  <c r="O20" i="4"/>
  <c r="Q20" i="4" s="1"/>
  <c r="O98" i="4"/>
  <c r="Q98" i="4"/>
  <c r="S98" i="4"/>
  <c r="O99" i="4"/>
  <c r="Q99" i="4"/>
  <c r="S99" i="4"/>
  <c r="O100" i="4"/>
  <c r="Q100" i="4"/>
  <c r="S100" i="4"/>
  <c r="O101" i="4"/>
  <c r="Q101" i="4"/>
  <c r="S101" i="4"/>
  <c r="O102" i="4"/>
  <c r="Q102" i="4"/>
  <c r="S102" i="4"/>
  <c r="O103" i="4"/>
  <c r="Q103" i="4"/>
  <c r="S103" i="4"/>
  <c r="O104" i="4"/>
  <c r="Q104" i="4"/>
  <c r="S104" i="4"/>
  <c r="O105" i="4"/>
  <c r="Q105" i="4"/>
  <c r="S105" i="4"/>
  <c r="O106" i="4"/>
  <c r="Q106" i="4"/>
  <c r="S106" i="4"/>
  <c r="O38" i="4"/>
  <c r="Q38" i="4" s="1"/>
  <c r="O34" i="4"/>
  <c r="Q34" i="4" s="1"/>
  <c r="O43" i="4"/>
  <c r="Q43" i="4" s="1"/>
  <c r="O36" i="4"/>
  <c r="Q36" i="4" s="1"/>
  <c r="O27" i="4"/>
  <c r="Q27" i="4" s="1"/>
  <c r="O22" i="4"/>
  <c r="Q22" i="4" s="1"/>
  <c r="O56" i="4"/>
  <c r="Q56" i="4" s="1"/>
  <c r="O24" i="4"/>
  <c r="Q24" i="4" s="1"/>
  <c r="O42" i="4"/>
  <c r="Q42" i="4" s="1"/>
  <c r="S42" i="4" s="1"/>
  <c r="O29" i="4"/>
  <c r="Q29" i="4" s="1"/>
  <c r="O44" i="4"/>
  <c r="Q44" i="4" s="1"/>
  <c r="O37" i="4"/>
  <c r="Q37" i="4" s="1"/>
  <c r="O39" i="4"/>
  <c r="Q39" i="4" s="1"/>
  <c r="O33" i="4"/>
  <c r="Q33" i="4" s="1"/>
  <c r="O28" i="4"/>
  <c r="Q28" i="4" s="1"/>
  <c r="O107" i="4"/>
  <c r="Q107" i="4"/>
  <c r="S107" i="4"/>
  <c r="I36" i="4"/>
  <c r="I38" i="4"/>
  <c r="K38" i="4"/>
  <c r="L38" i="4"/>
  <c r="I34" i="4"/>
  <c r="K34" i="4"/>
  <c r="L34" i="4"/>
  <c r="I43" i="4"/>
  <c r="K43" i="4"/>
  <c r="L43" i="4"/>
  <c r="K36" i="4"/>
  <c r="L36" i="4"/>
  <c r="I27" i="4"/>
  <c r="K27" i="4"/>
  <c r="L27" i="4"/>
  <c r="I22" i="4"/>
  <c r="K22" i="4"/>
  <c r="L22" i="4"/>
  <c r="I56" i="4"/>
  <c r="K56" i="4"/>
  <c r="L56" i="4"/>
  <c r="I24" i="4"/>
  <c r="K24" i="4"/>
  <c r="L24" i="4"/>
  <c r="K42" i="4"/>
  <c r="L42" i="4"/>
  <c r="I29" i="4"/>
  <c r="K29" i="4"/>
  <c r="L29" i="4"/>
  <c r="I44" i="4"/>
  <c r="K44" i="4"/>
  <c r="L44" i="4"/>
  <c r="I37" i="4"/>
  <c r="K37" i="4"/>
  <c r="L37" i="4"/>
  <c r="I39" i="4"/>
  <c r="K39" i="4"/>
  <c r="L39" i="4"/>
  <c r="I33" i="4"/>
  <c r="K33" i="4"/>
  <c r="L33" i="4"/>
  <c r="I28" i="4"/>
  <c r="K28" i="4"/>
  <c r="L28" i="4"/>
  <c r="I107" i="4"/>
  <c r="K107" i="4"/>
  <c r="L107" i="4"/>
  <c r="I101" i="4"/>
  <c r="L106" i="4"/>
  <c r="K106" i="4"/>
  <c r="I106" i="4"/>
  <c r="L105" i="4"/>
  <c r="K105" i="4"/>
  <c r="I105" i="4"/>
  <c r="L104" i="4"/>
  <c r="K104" i="4"/>
  <c r="I104" i="4"/>
  <c r="L103" i="4"/>
  <c r="K103" i="4"/>
  <c r="I103" i="4"/>
  <c r="L102" i="4"/>
  <c r="K102" i="4"/>
  <c r="I102" i="4"/>
  <c r="L101" i="4"/>
  <c r="K101" i="4"/>
  <c r="O17" i="4"/>
  <c r="Q17" i="4" s="1"/>
  <c r="S17" i="4" s="1"/>
  <c r="L100" i="4"/>
  <c r="K100" i="4"/>
  <c r="I100" i="4"/>
  <c r="L99" i="4"/>
  <c r="L98" i="4"/>
  <c r="L20" i="4"/>
  <c r="L31" i="4"/>
  <c r="L35" i="4"/>
  <c r="L97" i="4"/>
  <c r="L96" i="4"/>
  <c r="L95" i="4"/>
  <c r="L21" i="4"/>
  <c r="L94" i="4"/>
  <c r="L93" i="4"/>
  <c r="L92" i="4"/>
  <c r="L91" i="4"/>
  <c r="L90" i="4"/>
  <c r="L89" i="4"/>
  <c r="L30" i="4"/>
  <c r="L88" i="4"/>
  <c r="L55" i="4"/>
  <c r="L26" i="4"/>
  <c r="K99" i="4"/>
  <c r="K98" i="4"/>
  <c r="K20" i="4"/>
  <c r="K31" i="4"/>
  <c r="K35" i="4"/>
  <c r="K97" i="4"/>
  <c r="K96" i="4"/>
  <c r="K95" i="4"/>
  <c r="K21" i="4"/>
  <c r="K94" i="4"/>
  <c r="K93" i="4"/>
  <c r="K92" i="4"/>
  <c r="K91" i="4"/>
  <c r="K90" i="4"/>
  <c r="K89" i="4"/>
  <c r="K30" i="4"/>
  <c r="K88" i="4"/>
  <c r="K55" i="4"/>
  <c r="K26" i="4"/>
  <c r="I99" i="4"/>
  <c r="I98" i="4"/>
  <c r="I20" i="4"/>
  <c r="I31" i="4"/>
  <c r="I35" i="4"/>
  <c r="I97" i="4"/>
  <c r="I96" i="4"/>
  <c r="I95" i="4"/>
  <c r="I21" i="4"/>
  <c r="I94" i="4"/>
  <c r="I93" i="4"/>
  <c r="I92" i="4"/>
  <c r="I91" i="4"/>
  <c r="I90" i="4"/>
  <c r="I89" i="4"/>
  <c r="I30" i="4"/>
  <c r="I88" i="4"/>
  <c r="I55" i="4"/>
  <c r="I26" i="4"/>
  <c r="O16" i="4"/>
  <c r="Q16" i="4" s="1"/>
  <c r="S16" i="4" s="1"/>
  <c r="L14" i="4"/>
  <c r="K14" i="4"/>
  <c r="I23" i="4"/>
  <c r="H144" i="4"/>
  <c r="F155" i="4" s="1" a="1"/>
  <c r="F155" i="4" s="1"/>
  <c r="M145" i="4"/>
  <c r="F156" i="4" s="1"/>
  <c r="R145" i="4"/>
  <c r="P145" i="4"/>
  <c r="N158" i="4" a="1"/>
  <c r="N158" i="4" s="1"/>
  <c r="O158" i="4" a="1"/>
  <c r="O158" i="4" s="1"/>
  <c r="P158" i="4" a="1"/>
  <c r="P158" i="4" s="1"/>
  <c r="Q158" i="4" a="1"/>
  <c r="Q158" i="4" s="1"/>
  <c r="R158" i="4" a="1"/>
  <c r="R158" i="4" s="1"/>
  <c r="S158" i="4" a="1"/>
  <c r="S158" i="4" s="1"/>
  <c r="T158" i="4" a="1"/>
  <c r="T158" i="4" s="1"/>
  <c r="U158" i="4" a="1"/>
  <c r="U158" i="4" s="1"/>
  <c r="V158" i="4" a="1"/>
  <c r="V158" i="4" s="1"/>
  <c r="W158" i="4" a="1"/>
  <c r="W158" i="4" s="1"/>
  <c r="X158" i="4" a="1"/>
  <c r="X158" i="4" s="1"/>
  <c r="N157" i="4" a="1"/>
  <c r="N157" i="4" s="1"/>
  <c r="O157" i="4" a="1"/>
  <c r="O157" i="4" s="1"/>
  <c r="P157" i="4" a="1"/>
  <c r="P157" i="4" s="1"/>
  <c r="Q157" i="4" a="1"/>
  <c r="Q157" i="4" s="1"/>
  <c r="R157" i="4" a="1"/>
  <c r="R157" i="4" s="1"/>
  <c r="S157" i="4" a="1"/>
  <c r="S157" i="4" s="1"/>
  <c r="T157" i="4" a="1"/>
  <c r="T157" i="4" s="1"/>
  <c r="U157" i="4" a="1"/>
  <c r="U157" i="4" s="1"/>
  <c r="V157" i="4" a="1"/>
  <c r="V157" i="4" s="1"/>
  <c r="W157" i="4" a="1"/>
  <c r="W157" i="4" s="1"/>
  <c r="X157" i="4" a="1"/>
  <c r="X157" i="4" s="1"/>
  <c r="F149" i="4"/>
  <c r="K8" i="4"/>
  <c r="L8" i="4"/>
  <c r="O8" i="4"/>
  <c r="Q8" i="4" s="1"/>
  <c r="S8" i="4" s="1"/>
  <c r="O65" i="4"/>
  <c r="Q65" i="4"/>
  <c r="S65" i="4"/>
  <c r="K65" i="4"/>
  <c r="L65" i="4"/>
  <c r="I65" i="4"/>
  <c r="O64" i="4"/>
  <c r="Q64" i="4"/>
  <c r="K64" i="4"/>
  <c r="L64" i="4"/>
  <c r="I64" i="4"/>
  <c r="O14" i="4"/>
  <c r="Q14" i="4" s="1"/>
  <c r="S14" i="4" s="1"/>
  <c r="O4" i="4"/>
  <c r="Q4" i="4" s="1"/>
  <c r="S4" i="4" s="1"/>
  <c r="O2" i="4"/>
  <c r="Q2" i="4" s="1"/>
  <c r="O3" i="4"/>
  <c r="Q3" i="4" s="1"/>
  <c r="S3" i="4" s="1"/>
  <c r="O5" i="4"/>
  <c r="Q5" i="4" s="1"/>
  <c r="S5" i="4" s="1"/>
  <c r="O6" i="4"/>
  <c r="Q6" i="4" s="1"/>
  <c r="S6" i="4" s="1"/>
  <c r="O7" i="4"/>
  <c r="Q7" i="4" s="1"/>
  <c r="S7" i="4" s="1"/>
  <c r="O9" i="4"/>
  <c r="Q9" i="4" s="1"/>
  <c r="S9" i="4" s="1"/>
  <c r="O10" i="4"/>
  <c r="Q10" i="4" s="1"/>
  <c r="S10" i="4" s="1"/>
  <c r="O11" i="4"/>
  <c r="Q11" i="4" s="1"/>
  <c r="S11" i="4" s="1"/>
  <c r="O12" i="4"/>
  <c r="Q12" i="4" s="1"/>
  <c r="S12" i="4" s="1"/>
  <c r="O13" i="4"/>
  <c r="Q13" i="4" s="1"/>
  <c r="S13" i="4" s="1"/>
  <c r="O15" i="4"/>
  <c r="Q15" i="4" s="1"/>
  <c r="S15" i="4" s="1"/>
  <c r="O58" i="4"/>
  <c r="O59" i="4"/>
  <c r="O60" i="4"/>
  <c r="O61" i="4"/>
  <c r="O19" i="4"/>
  <c r="Q19" i="4" s="1"/>
  <c r="O62" i="4"/>
  <c r="O63" i="4"/>
  <c r="O66" i="4"/>
  <c r="O25" i="4"/>
  <c r="Q25" i="4" s="1"/>
  <c r="O67" i="4"/>
  <c r="O68" i="4"/>
  <c r="O41" i="4"/>
  <c r="Q41" i="4" s="1"/>
  <c r="O69" i="4"/>
  <c r="O70" i="4"/>
  <c r="O71" i="4"/>
  <c r="O72" i="4"/>
  <c r="O73" i="4"/>
  <c r="O74" i="4"/>
  <c r="O48" i="4"/>
  <c r="Q48" i="4" s="1"/>
  <c r="O75" i="4"/>
  <c r="I85" i="4"/>
  <c r="I84" i="4"/>
  <c r="I50" i="4"/>
  <c r="L83" i="4"/>
  <c r="K83" i="4"/>
  <c r="I83" i="4"/>
  <c r="L4" i="4"/>
  <c r="K4" i="4"/>
  <c r="L50" i="4"/>
  <c r="K50" i="4"/>
  <c r="L82" i="4"/>
  <c r="K82" i="4"/>
  <c r="I82" i="4"/>
  <c r="L5" i="4"/>
  <c r="K5" i="4"/>
  <c r="Q58" i="4"/>
  <c r="Q59" i="4"/>
  <c r="Q60" i="4"/>
  <c r="Q61" i="4"/>
  <c r="Q62" i="4"/>
  <c r="Q63" i="4"/>
  <c r="Q66" i="4"/>
  <c r="Q67" i="4"/>
  <c r="Q68" i="4"/>
  <c r="Q69" i="4"/>
  <c r="Q70" i="4"/>
  <c r="Q71" i="4"/>
  <c r="Q72" i="4"/>
  <c r="Q73" i="4"/>
  <c r="Q74" i="4"/>
  <c r="Q75" i="4"/>
  <c r="S58" i="4"/>
  <c r="S59" i="4"/>
  <c r="S60" i="4"/>
  <c r="S61" i="4"/>
  <c r="S62" i="4"/>
  <c r="S63" i="4"/>
  <c r="S64" i="4"/>
  <c r="S66" i="4"/>
  <c r="S67" i="4"/>
  <c r="S68" i="4"/>
  <c r="S69" i="4"/>
  <c r="S70" i="4"/>
  <c r="S71" i="4"/>
  <c r="S72" i="4"/>
  <c r="S73" i="4"/>
  <c r="S74" i="4"/>
  <c r="S75" i="4"/>
  <c r="I2" i="4"/>
  <c r="L81" i="4"/>
  <c r="K81" i="4"/>
  <c r="I81" i="4"/>
  <c r="L80" i="4"/>
  <c r="K80" i="4"/>
  <c r="I80" i="4"/>
  <c r="L79" i="4"/>
  <c r="K79" i="4"/>
  <c r="I79" i="4"/>
  <c r="L53" i="4"/>
  <c r="K53" i="4"/>
  <c r="I53" i="4"/>
  <c r="L6" i="4"/>
  <c r="K6" i="4"/>
  <c r="L78" i="4"/>
  <c r="K78" i="4"/>
  <c r="I78" i="4"/>
  <c r="L12" i="4"/>
  <c r="K12" i="4"/>
  <c r="L16" i="4"/>
  <c r="K16" i="4"/>
  <c r="L77" i="4"/>
  <c r="K77" i="4"/>
  <c r="I77" i="4"/>
  <c r="L32" i="4"/>
  <c r="K32" i="4"/>
  <c r="I32" i="4"/>
  <c r="L76" i="4"/>
  <c r="K76" i="4"/>
  <c r="I76" i="4"/>
  <c r="L3" i="4"/>
  <c r="K3" i="4"/>
  <c r="L2" i="4"/>
  <c r="K2" i="4"/>
  <c r="L9" i="4"/>
  <c r="K9" i="4"/>
  <c r="L7" i="4"/>
  <c r="K7" i="4"/>
  <c r="L75" i="4"/>
  <c r="K75" i="4"/>
  <c r="I75" i="4"/>
  <c r="L48" i="4"/>
  <c r="K48" i="4"/>
  <c r="I48" i="4"/>
  <c r="L11" i="4"/>
  <c r="K11" i="4"/>
  <c r="L74" i="4"/>
  <c r="K74" i="4"/>
  <c r="I74" i="4"/>
  <c r="L73" i="4"/>
  <c r="K73" i="4"/>
  <c r="I73" i="4"/>
  <c r="L72" i="4"/>
  <c r="K72" i="4"/>
  <c r="I72" i="4"/>
  <c r="L71" i="4"/>
  <c r="K71" i="4"/>
  <c r="I71" i="4"/>
  <c r="L70" i="4"/>
  <c r="K70" i="4"/>
  <c r="I70" i="4"/>
  <c r="L69" i="4"/>
  <c r="K69" i="4"/>
  <c r="I69" i="4"/>
  <c r="L41" i="4"/>
  <c r="K41" i="4"/>
  <c r="I41" i="4"/>
  <c r="L68" i="4"/>
  <c r="K68" i="4"/>
  <c r="I68" i="4"/>
  <c r="L17" i="4"/>
  <c r="K17" i="4"/>
  <c r="L13" i="4"/>
  <c r="K13" i="4"/>
  <c r="L10" i="4"/>
  <c r="K10" i="4"/>
  <c r="L15" i="4"/>
  <c r="K15" i="4"/>
  <c r="L67" i="4"/>
  <c r="K67" i="4"/>
  <c r="I67" i="4"/>
  <c r="L25" i="4"/>
  <c r="K25" i="4"/>
  <c r="I25" i="4"/>
  <c r="L66" i="4"/>
  <c r="K66" i="4"/>
  <c r="I66" i="4"/>
  <c r="L63" i="4"/>
  <c r="K63" i="4"/>
  <c r="I63" i="4"/>
  <c r="L62" i="4"/>
  <c r="K62" i="4"/>
  <c r="I62" i="4"/>
  <c r="L19" i="4"/>
  <c r="K19" i="4"/>
  <c r="L61" i="4"/>
  <c r="K61" i="4"/>
  <c r="I61" i="4"/>
  <c r="L60" i="4"/>
  <c r="K60" i="4"/>
  <c r="I60" i="4"/>
  <c r="L59" i="4"/>
  <c r="K59" i="4"/>
  <c r="I59" i="4"/>
  <c r="L58" i="4"/>
  <c r="K58" i="4"/>
  <c r="I58" i="4"/>
  <c r="F148" i="4"/>
  <c r="G149" i="4" s="1"/>
  <c r="L87" i="4"/>
  <c r="K87" i="4"/>
  <c r="I87" i="4"/>
  <c r="L18" i="4"/>
  <c r="K18" i="4"/>
  <c r="L86" i="4"/>
  <c r="K86" i="4"/>
  <c r="I86" i="4"/>
  <c r="V161" i="4" l="1"/>
  <c r="R161" i="4"/>
  <c r="X161" i="4"/>
  <c r="W161" i="4"/>
  <c r="U161" i="4"/>
  <c r="S161" i="4"/>
  <c r="T161" i="4"/>
  <c r="S56" i="4"/>
  <c r="S55" i="4"/>
  <c r="S53" i="4"/>
  <c r="S48" i="4"/>
  <c r="S50" i="4"/>
  <c r="S44" i="4"/>
  <c r="S43" i="4"/>
  <c r="S41" i="4"/>
  <c r="S38" i="4"/>
  <c r="S39" i="4"/>
  <c r="S37" i="4"/>
  <c r="S36" i="4"/>
  <c r="S34" i="4"/>
  <c r="S35" i="4"/>
  <c r="S32" i="4"/>
  <c r="S33" i="4"/>
  <c r="S31" i="4"/>
  <c r="S30" i="4"/>
  <c r="S29" i="4"/>
  <c r="S28" i="4"/>
  <c r="S24" i="4"/>
  <c r="S26" i="4"/>
  <c r="S27" i="4"/>
  <c r="S25" i="4"/>
  <c r="Q180" i="4"/>
  <c r="F147" i="4" a="1"/>
  <c r="F147" i="4" s="1"/>
  <c r="M155" i="4"/>
  <c r="F146" i="4" a="1"/>
  <c r="F146" i="4" s="1"/>
  <c r="M156" i="4"/>
  <c r="M163" i="4"/>
  <c r="O177" i="4"/>
  <c r="V177" i="4"/>
  <c r="R177" i="4"/>
  <c r="X178" i="4"/>
  <c r="T178" i="4"/>
  <c r="P178" i="4"/>
  <c r="X180" i="4"/>
  <c r="T180" i="4"/>
  <c r="P180" i="4"/>
  <c r="N177" i="4"/>
  <c r="U177" i="4"/>
  <c r="Q177" i="4"/>
  <c r="W178" i="4"/>
  <c r="S178" i="4"/>
  <c r="O178" i="4"/>
  <c r="W180" i="4"/>
  <c r="S180" i="4"/>
  <c r="O180" i="4"/>
  <c r="X177" i="4"/>
  <c r="T177" i="4"/>
  <c r="P177" i="4"/>
  <c r="V178" i="4"/>
  <c r="R178" i="4"/>
  <c r="N178" i="4"/>
  <c r="V180" i="4"/>
  <c r="R180" i="4"/>
  <c r="N180" i="4"/>
  <c r="F145" i="4" a="1"/>
  <c r="F145" i="4" s="1"/>
  <c r="M161" i="4"/>
  <c r="M177" i="4"/>
  <c r="W177" i="4"/>
  <c r="S177" i="4"/>
  <c r="M178" i="4"/>
  <c r="U178" i="4"/>
  <c r="Q178" i="4"/>
  <c r="M180" i="4"/>
  <c r="U180" i="4"/>
  <c r="F157" i="4"/>
  <c r="S23" i="4"/>
  <c r="S22" i="4"/>
  <c r="S21" i="4"/>
  <c r="S20" i="4"/>
  <c r="I144" i="4"/>
  <c r="S19" i="4"/>
  <c r="Q161" i="4" a="1"/>
  <c r="Q161" i="4" s="1"/>
  <c r="T156" i="4" a="1"/>
  <c r="T156" i="4" s="1"/>
  <c r="S18" i="4"/>
  <c r="O161" i="4" a="1"/>
  <c r="O161" i="4" s="1"/>
  <c r="V155" i="4" a="1"/>
  <c r="V155" i="4" s="1"/>
  <c r="S2" i="4"/>
  <c r="Y158" i="4"/>
  <c r="V156" i="4" a="1"/>
  <c r="V156" i="4" s="1"/>
  <c r="P156" i="4" a="1"/>
  <c r="P156" i="4" s="1"/>
  <c r="T155" i="4" a="1"/>
  <c r="T155" i="4" s="1"/>
  <c r="X155" i="4" a="1"/>
  <c r="X155" i="4" s="1"/>
  <c r="W163" i="4" a="1"/>
  <c r="W163" i="4" s="1"/>
  <c r="P155" i="4" a="1"/>
  <c r="P155" i="4" s="1"/>
  <c r="Y157" i="4"/>
  <c r="Q163" i="4" a="1"/>
  <c r="Q163" i="4" s="1"/>
  <c r="O163" i="4" a="1"/>
  <c r="O163" i="4" s="1"/>
  <c r="U155" i="4" a="1"/>
  <c r="U155" i="4" s="1"/>
  <c r="N155" i="4" a="1"/>
  <c r="N155" i="4" s="1"/>
  <c r="W155" i="4" a="1"/>
  <c r="W155" i="4" s="1"/>
  <c r="U163" i="4" a="1"/>
  <c r="U163" i="4" s="1"/>
  <c r="X163" i="4" a="1"/>
  <c r="X163" i="4" s="1"/>
  <c r="N156" i="4" a="1"/>
  <c r="N156" i="4" s="1"/>
  <c r="N163" i="4" a="1"/>
  <c r="N163" i="4" s="1"/>
  <c r="Q156" i="4" a="1"/>
  <c r="Q156" i="4" s="1"/>
  <c r="O155" i="4" a="1"/>
  <c r="O155" i="4" s="1"/>
  <c r="X156" i="4" a="1"/>
  <c r="X156" i="4" s="1"/>
  <c r="R163" i="4" a="1"/>
  <c r="R163" i="4" s="1"/>
  <c r="P161" i="4" a="1"/>
  <c r="P161" i="4" s="1"/>
  <c r="S155" i="4" a="1"/>
  <c r="S155" i="4" s="1"/>
  <c r="N161" i="4" a="1"/>
  <c r="N161" i="4" s="1"/>
  <c r="U156" i="4" a="1"/>
  <c r="U156" i="4" s="1"/>
  <c r="Q155" i="4" a="1"/>
  <c r="Q155" i="4" s="1"/>
  <c r="V163" i="4" a="1"/>
  <c r="V163" i="4" s="1"/>
  <c r="S163" i="4" a="1"/>
  <c r="S163" i="4" s="1"/>
  <c r="O156" i="4" a="1"/>
  <c r="O156" i="4" s="1"/>
  <c r="Q145" i="4"/>
  <c r="R155" i="4" a="1"/>
  <c r="R155" i="4" s="1"/>
  <c r="O145" i="4"/>
  <c r="R146" i="4" s="1"/>
  <c r="R156" i="4" a="1"/>
  <c r="R156" i="4" s="1"/>
  <c r="P163" i="4" a="1"/>
  <c r="P163" i="4" s="1"/>
  <c r="S156" i="4" a="1"/>
  <c r="S156" i="4" s="1"/>
  <c r="W156" i="4" a="1"/>
  <c r="W156" i="4" s="1"/>
  <c r="T163" i="4" a="1"/>
  <c r="T163" i="4" s="1"/>
  <c r="S162" i="4" l="1"/>
  <c r="T162" i="4"/>
  <c r="W162" i="4"/>
  <c r="R162" i="4"/>
  <c r="U162" i="4"/>
  <c r="V162" i="4"/>
  <c r="X162" i="4"/>
  <c r="F150" i="4"/>
  <c r="M164" i="4"/>
  <c r="M162" i="4"/>
  <c r="M159" i="4"/>
  <c r="M170" i="4"/>
  <c r="M174" i="4" s="1"/>
  <c r="O170" i="4"/>
  <c r="O174" i="4" s="1"/>
  <c r="U170" i="4"/>
  <c r="U174" i="4" s="1"/>
  <c r="N170" i="4"/>
  <c r="N174" i="4" s="1"/>
  <c r="P170" i="4"/>
  <c r="P174" i="4" s="1"/>
  <c r="Q170" i="4"/>
  <c r="Q174" i="4" s="1"/>
  <c r="S170" i="4"/>
  <c r="S174" i="4" s="1"/>
  <c r="V170" i="4"/>
  <c r="V174" i="4" s="1"/>
  <c r="R170" i="4"/>
  <c r="R174" i="4" s="1"/>
  <c r="T170" i="4"/>
  <c r="T174" i="4" s="1"/>
  <c r="X170" i="4"/>
  <c r="X174" i="4" s="1"/>
  <c r="W170" i="4"/>
  <c r="W174" i="4" s="1"/>
  <c r="Y171" i="4"/>
  <c r="X172" i="4" s="1"/>
  <c r="Y173" i="4"/>
  <c r="S164" i="4" a="1"/>
  <c r="S164" i="4" s="1"/>
  <c r="W159" i="4"/>
  <c r="Q164" i="4" a="1"/>
  <c r="Q164" i="4" s="1"/>
  <c r="R159" i="4"/>
  <c r="X159" i="4"/>
  <c r="T159" i="4"/>
  <c r="Q159" i="4"/>
  <c r="O159" i="4"/>
  <c r="U159" i="4"/>
  <c r="P164" i="4" a="1"/>
  <c r="P164" i="4" s="1"/>
  <c r="Q162" i="4" a="1"/>
  <c r="Q162" i="4" s="1"/>
  <c r="S159" i="4"/>
  <c r="O162" i="4" a="1"/>
  <c r="O162" i="4" s="1"/>
  <c r="R164" i="4" a="1"/>
  <c r="R164" i="4" s="1"/>
  <c r="N159" i="4"/>
  <c r="O164" i="4" a="1"/>
  <c r="O164" i="4" s="1"/>
  <c r="X164" i="4" a="1"/>
  <c r="X164" i="4" s="1"/>
  <c r="W164" i="4" a="1"/>
  <c r="W164" i="4" s="1"/>
  <c r="U164" i="4" a="1"/>
  <c r="U164" i="4" s="1"/>
  <c r="V159" i="4"/>
  <c r="V164" i="4" a="1"/>
  <c r="V164" i="4" s="1"/>
  <c r="P159" i="4"/>
  <c r="P162" i="4" a="1"/>
  <c r="P162" i="4" s="1"/>
  <c r="Y161" i="4"/>
  <c r="AA162" i="4" s="1"/>
  <c r="P146" i="4"/>
  <c r="Q146" i="4"/>
  <c r="Y155" i="4"/>
  <c r="Y163" i="4"/>
  <c r="Y156" i="4"/>
  <c r="AA155" i="4" s="1"/>
  <c r="T164" i="4" a="1"/>
  <c r="T164" i="4" s="1"/>
  <c r="N162" i="4" a="1"/>
  <c r="N162" i="4" s="1"/>
  <c r="N164" i="4" a="1"/>
  <c r="N164" i="4" s="1"/>
  <c r="S145" i="4"/>
  <c r="S146" i="4" s="1"/>
  <c r="R166" i="4" l="1"/>
  <c r="V172" i="4"/>
  <c r="W172" i="4"/>
  <c r="T172" i="4"/>
  <c r="U172" i="4"/>
  <c r="R172" i="4"/>
  <c r="S172" i="4"/>
  <c r="P172" i="4"/>
  <c r="Q172" i="4"/>
  <c r="N172" i="4"/>
  <c r="O172" i="4"/>
  <c r="M172" i="4"/>
  <c r="M166" i="4"/>
  <c r="O166" i="4"/>
  <c r="N166" i="4"/>
  <c r="S165" i="4"/>
  <c r="P166" i="4"/>
  <c r="U166" i="4"/>
  <c r="Q166" i="4"/>
  <c r="V166" i="4"/>
  <c r="T166" i="4"/>
  <c r="S166" i="4"/>
  <c r="X166" i="4"/>
  <c r="Y170" i="4"/>
  <c r="W166" i="4"/>
  <c r="R165" i="4"/>
  <c r="Q165" i="4"/>
  <c r="P165" i="4"/>
  <c r="V165" i="4"/>
  <c r="O165" i="4"/>
  <c r="U165" i="4"/>
  <c r="X165" i="4"/>
  <c r="W165" i="4"/>
  <c r="T165" i="4"/>
  <c r="N165" i="4"/>
  <c r="Y164" i="4"/>
  <c r="AA164" i="4" s="1"/>
  <c r="Y159" i="4"/>
  <c r="M165" i="4"/>
  <c r="Y162" i="4"/>
  <c r="Y166" i="4" l="1"/>
  <c r="M167" i="4" s="1"/>
  <c r="Y165" i="4"/>
  <c r="Z165" i="4" l="1"/>
  <c r="Y167" i="4"/>
  <c r="O167" i="4"/>
  <c r="W167" i="4"/>
  <c r="S167" i="4"/>
  <c r="V167" i="4"/>
  <c r="U167" i="4"/>
  <c r="Q167" i="4"/>
  <c r="P167" i="4"/>
  <c r="N167" i="4"/>
  <c r="T167" i="4"/>
  <c r="R167" i="4"/>
  <c r="X167" i="4"/>
  <c r="Z159" i="4"/>
  <c r="Y177" i="4" l="1"/>
  <c r="M179" i="4"/>
  <c r="M181" i="4" s="1"/>
  <c r="W179" i="4"/>
  <c r="W181" i="4" s="1"/>
  <c r="T179" i="4"/>
  <c r="T181" i="4" s="1"/>
  <c r="Q179" i="4"/>
  <c r="Q181" i="4" s="1"/>
  <c r="P179" i="4"/>
  <c r="P181" i="4" s="1"/>
  <c r="U179" i="4"/>
  <c r="U181" i="4" s="1"/>
  <c r="Y178" i="4"/>
  <c r="X179" i="4"/>
  <c r="X181" i="4" s="1"/>
  <c r="O179" i="4"/>
  <c r="O181" i="4" s="1"/>
  <c r="S179" i="4"/>
  <c r="S181" i="4" s="1"/>
  <c r="N179" i="4"/>
  <c r="N181" i="4" s="1"/>
  <c r="V179" i="4"/>
  <c r="V181" i="4" s="1"/>
  <c r="R179" i="4"/>
  <c r="R181" i="4" s="1"/>
  <c r="Y180" i="4"/>
  <c r="Y179" i="4" l="1"/>
  <c r="Y181" i="4" l="1"/>
  <c r="S182" i="4" l="1"/>
  <c r="T182" i="4"/>
  <c r="N182" i="4"/>
  <c r="P182" i="4"/>
  <c r="Q182" i="4"/>
  <c r="X182" i="4"/>
  <c r="O182" i="4"/>
  <c r="U182" i="4"/>
  <c r="W182" i="4"/>
  <c r="Y182" i="4"/>
  <c r="Z180" i="4"/>
  <c r="V182" i="4"/>
  <c r="R182" i="4"/>
  <c r="M182" i="4"/>
  <c r="Z179" i="4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<sst xmlns="http://schemas.openxmlformats.org/spreadsheetml/2006/main" count="333" uniqueCount="124">
  <si>
    <t>Marque</t>
  </si>
  <si>
    <t>Référence</t>
  </si>
  <si>
    <t>Année</t>
  </si>
  <si>
    <t>date d'achat</t>
  </si>
  <si>
    <t>prix d'achat</t>
  </si>
  <si>
    <t>Réparation</t>
  </si>
  <si>
    <t>Coût d'acquisition</t>
  </si>
  <si>
    <t xml:space="preserve">date de vente </t>
  </si>
  <si>
    <t>Mois</t>
  </si>
  <si>
    <t>Nb jours stock</t>
  </si>
  <si>
    <t xml:space="preserve">prix de vente </t>
  </si>
  <si>
    <t>Livraison</t>
  </si>
  <si>
    <t>CA brut</t>
  </si>
  <si>
    <t xml:space="preserve">frais sur vente </t>
  </si>
  <si>
    <t>Port payé</t>
  </si>
  <si>
    <t>Bénéfice net d'achat</t>
  </si>
  <si>
    <t>LCB/Ebay</t>
  </si>
  <si>
    <t>LBC1</t>
  </si>
  <si>
    <t>Ebay</t>
  </si>
  <si>
    <t>LBC2</t>
  </si>
  <si>
    <t>Total Réparation</t>
  </si>
  <si>
    <t>Total coût d'Acquisition</t>
  </si>
  <si>
    <t>CA potentiel Brut Annuel</t>
  </si>
  <si>
    <t>CA brut réalisé</t>
  </si>
  <si>
    <t>Bénéfice</t>
  </si>
  <si>
    <t>CA Brut réalisé :</t>
  </si>
  <si>
    <t>TOTAL</t>
  </si>
  <si>
    <t xml:space="preserve">Total Prix d'acquisition des ventes réalisées : </t>
  </si>
  <si>
    <t>%age</t>
  </si>
  <si>
    <t xml:space="preserve">Frais sur ventes Ebay : </t>
  </si>
  <si>
    <t xml:space="preserve">Port payé Ebay : </t>
  </si>
  <si>
    <t>Chez Réparateur</t>
  </si>
  <si>
    <t xml:space="preserve">Bénéfice : </t>
  </si>
  <si>
    <t>Non mis en vente</t>
  </si>
  <si>
    <t>Réparation non payées</t>
  </si>
  <si>
    <t>A déposer chez le réparateur</t>
  </si>
  <si>
    <t>Valo du stock non vendu :</t>
  </si>
  <si>
    <t xml:space="preserve">% CA </t>
  </si>
  <si>
    <t>Reste sur 3k€ de vente</t>
  </si>
  <si>
    <t>CA brut Ebay</t>
  </si>
  <si>
    <t>Frais sur vente Ebay</t>
  </si>
  <si>
    <t>Port payé Ebay</t>
  </si>
  <si>
    <t>Bénéfice EBAY</t>
  </si>
  <si>
    <t>Bénéfice LBC1</t>
  </si>
  <si>
    <t>Bénéfice LBC2</t>
  </si>
  <si>
    <t>Bénéfice TOTAL LBC</t>
  </si>
  <si>
    <t>BENEFICE TOTAL</t>
  </si>
  <si>
    <t>Nombre de ventes LBC1 :</t>
  </si>
  <si>
    <t>Nombre de ventes LBC2 :</t>
  </si>
  <si>
    <t xml:space="preserve">Nombre de ventes LBC : </t>
  </si>
  <si>
    <t>Nombre de ventes EBAY :</t>
  </si>
  <si>
    <t xml:space="preserve">Nombre de ventes total : </t>
  </si>
  <si>
    <t>Chambre</t>
  </si>
  <si>
    <t>A ranger</t>
  </si>
  <si>
    <t>%age :</t>
  </si>
  <si>
    <t>Frais de réparation sur stock non vendu :</t>
  </si>
  <si>
    <t>MR ou CH</t>
  </si>
  <si>
    <t>n° colis</t>
  </si>
  <si>
    <t>Pays</t>
  </si>
  <si>
    <t>Mondial Relais</t>
  </si>
  <si>
    <t>Chronopost</t>
  </si>
  <si>
    <t>CA Encaissé</t>
  </si>
  <si>
    <t>CA
Encaissé</t>
  </si>
  <si>
    <t>CA EBAY encaissé</t>
  </si>
  <si>
    <t>CA Encaissé mensuellement</t>
  </si>
  <si>
    <t>CA brut potentiel à venir sans frais d'envoi :</t>
  </si>
  <si>
    <t>frais de réparations mensuel</t>
  </si>
  <si>
    <t>Balance mensuelle</t>
  </si>
  <si>
    <t>Achats mensuel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</si>
  <si>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</si>
  <si>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</si>
  <si>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</si>
  <si>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</si>
  <si>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</si>
  <si>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</si>
  <si>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</si>
  <si>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</si>
  <si>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</si>
  <si>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</si>
  <si>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</si>
  <si>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</si>
  <si>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 LBC1 encaissé</t>
  </si>
  <si>
    <t>CA LBC2 encaissé</t>
  </si>
  <si>
    <t>Ca encaissé</t>
  </si>
  <si>
    <t>CA encaissé</t>
  </si>
  <si>
    <r>
      <t xml:space="preserve">CA net potentiel à venir </t>
    </r>
    <r>
      <rPr>
        <sz val="6"/>
        <color theme="1"/>
        <rFont val="Calibri"/>
        <family val="2"/>
      </rPr>
      <t>sans frais d'envoi</t>
    </r>
    <r>
      <rPr>
        <sz val="8"/>
        <color theme="1"/>
        <rFont val="Calibri"/>
        <family val="2"/>
      </rPr>
      <t xml:space="preserve"> :</t>
    </r>
  </si>
  <si>
    <t>PAYS</t>
  </si>
  <si>
    <t>Annonce a poser</t>
  </si>
  <si>
    <t>CHANU</t>
  </si>
  <si>
    <t>EB</t>
  </si>
  <si>
    <t>France</t>
  </si>
  <si>
    <t>Allemagne</t>
  </si>
  <si>
    <t>Italie</t>
  </si>
  <si>
    <t>Espagne</t>
  </si>
  <si>
    <t>Eric lit droite</t>
  </si>
  <si>
    <t>TEST</t>
  </si>
  <si>
    <t>Matisse</t>
  </si>
  <si>
    <t>Matisse droite</t>
  </si>
  <si>
    <t>Matisse gauche</t>
  </si>
  <si>
    <t>Eric Lit droite</t>
  </si>
  <si>
    <t>Matisse Droite</t>
  </si>
  <si>
    <t>Eric lit gauche</t>
  </si>
  <si>
    <t>Eric table chevet droite</t>
  </si>
  <si>
    <t>Belgique</t>
  </si>
  <si>
    <t>lit milieu Eric</t>
  </si>
  <si>
    <t>Autriche</t>
  </si>
  <si>
    <t>République chèque</t>
  </si>
  <si>
    <t>Lit Matisse droit</t>
  </si>
  <si>
    <t>Lit Matisse gauche</t>
  </si>
  <si>
    <t>Lit Eric droit</t>
  </si>
  <si>
    <t>VERIF SI ANNONCE en lign esur ebay</t>
  </si>
  <si>
    <t>eric lit gauche</t>
  </si>
  <si>
    <t>Eric lit milieu</t>
  </si>
  <si>
    <t>couloir</t>
  </si>
  <si>
    <t>Lit Matisse droit A VERIFIER</t>
  </si>
  <si>
    <t>Eric lit droite, ANNONCE RETIREE</t>
  </si>
  <si>
    <t>Lit milieu Eric</t>
  </si>
  <si>
    <t xml:space="preserve">dessous bureau </t>
  </si>
  <si>
    <t>Armoire Eric</t>
  </si>
  <si>
    <t>Salon</t>
  </si>
  <si>
    <t>Couloir</t>
  </si>
  <si>
    <t>Eric</t>
  </si>
  <si>
    <t>Total achat</t>
  </si>
  <si>
    <t>Total frais Ebay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</si>
</sst>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d/m/yyyy"/>
  </numFmts>
  <fonts count="42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11"/>
      <color theme="1"/>
      <name val="Calibri"/>
      <family val="2"/>
    </font>
    <font>
      <b/>
      <sz val="8"/>
      <color theme="1"/>
      <name val="Calibri"/>
      <family val="2"/>
    </font>
    <font>
      <b/>
      <sz val="11"/>
      <color theme="1"/>
      <name val="Calibri"/>
      <family val="2"/>
    </font>
    <font>
      <sz val="11"/>
      <name val="Calibri"/>
      <family val="2"/>
    </font>
    <font>
      <sz val="6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</font>
    <font>
      <sz val="10"/>
      <name val="Calibri"/>
      <family val="2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8"/>
      <color theme="10"/>
      <name val="Calibri"/>
      <family val="2"/>
      <scheme val="minor"/>
    </font>
    <font>
      <u/>
      <sz val="8"/>
      <name val="Calibri"/>
      <family val="2"/>
      <scheme val="minor"/>
    </font>
    <font>
      <b/>
      <sz val="8"/>
      <color rgb="FFFF0000"/>
      <name val="Calibri"/>
      <family val="2"/>
    </font>
    <font>
      <sz val="11"/>
      <color rgb="FF141414"/>
      <name val="Inherit"/>
    </font>
    <font>
      <sz val="11"/>
      <color theme="1"/>
      <name val="Calibri"/>
      <family val="2"/>
      <scheme val="minor"/>
    </font>
    <font>
      <sz val="8"/>
      <color rgb="FFFF0000"/>
      <name val="Calibri"/>
      <family val="2"/>
    </font>
    <font>
      <b/>
      <sz val="10"/>
      <color rgb="FFFF0000"/>
      <name val="Calibri"/>
      <family val="2"/>
    </font>
    <font>
      <sz val="11"/>
      <color rgb="FFFF0000"/>
      <name val="Calibri"/>
      <family val="2"/>
    </font>
    <font>
      <b/>
      <sz val="8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BDD6EE"/>
        <bgColor rgb="FFBDD6EE"/>
      </patternFill>
    </fill>
    <fill>
      <patternFill patternType="solid">
        <fgColor rgb="FF92D050"/>
        <bgColor rgb="FF92D050"/>
      </patternFill>
    </fill>
    <fill>
      <patternFill patternType="solid">
        <fgColor rgb="FF9CC2E5"/>
        <bgColor rgb="FF9CC2E5"/>
      </patternFill>
    </fill>
    <fill>
      <patternFill patternType="solid">
        <fgColor rgb="FF00B0F0"/>
        <bgColor rgb="FF00B0F0"/>
      </patternFill>
    </fill>
    <fill>
      <patternFill patternType="solid">
        <fgColor rgb="FFDEEAF6"/>
        <bgColor rgb="FFDEEAF6"/>
      </patternFill>
    </fill>
    <fill>
      <patternFill patternType="solid">
        <fgColor rgb="FFFFFF00"/>
        <bgColor rgb="FFFFFF00"/>
      </patternFill>
    </fill>
    <fill>
      <patternFill patternType="solid">
        <fgColor rgb="FF00B050"/>
        <bgColor rgb="FF00B050"/>
      </patternFill>
    </fill>
    <fill>
      <patternFill patternType="solid">
        <fgColor rgb="FFFFC000"/>
        <bgColor rgb="FFFFC000"/>
      </patternFill>
    </fill>
    <fill>
      <patternFill patternType="solid">
        <fgColor rgb="FFB4C6E7"/>
        <bgColor rgb="FFB4C6E7"/>
      </patternFill>
    </fill>
    <fill>
      <patternFill patternType="solid">
        <fgColor rgb="FFD8D8D8"/>
        <bgColor rgb="FFD8D8D8"/>
      </patternFill>
    </fill>
    <fill>
      <patternFill patternType="solid">
        <fgColor theme="1"/>
        <bgColor theme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rgb="FF9CC2E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rgb="FF9CC2E5"/>
      </patternFill>
    </fill>
    <fill>
      <patternFill patternType="solid">
        <fgColor theme="5" tint="0.79998168889431442"/>
        <bgColor rgb="FFD8D8D8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rgb="FFD8D8D8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rgb="FFD8D8D8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rgb="FFFBE4D5"/>
      </patternFill>
    </fill>
    <fill>
      <patternFill patternType="solid">
        <fgColor rgb="FFFFFF99"/>
        <bgColor rgb="FFF7CAAC"/>
      </patternFill>
    </fill>
    <fill>
      <patternFill patternType="solid">
        <fgColor rgb="FFFFFF99"/>
        <bgColor rgb="FFC55A11"/>
      </patternFill>
    </fill>
    <fill>
      <patternFill patternType="solid">
        <fgColor rgb="FFFFFF99"/>
        <bgColor rgb="FFFFE598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rgb="FFFFD965"/>
      </patternFill>
    </fill>
    <fill>
      <patternFill patternType="solid">
        <fgColor rgb="FFFFFF99"/>
        <bgColor rgb="FF9CC2E5"/>
      </patternFill>
    </fill>
    <fill>
      <patternFill patternType="solid">
        <fgColor rgb="FFFFFF99"/>
        <bgColor rgb="FFDEEAF6"/>
      </patternFill>
    </fill>
    <fill>
      <patternFill patternType="solid">
        <fgColor theme="4" tint="0.79998168889431442"/>
        <bgColor rgb="FFDEEAF6"/>
      </patternFill>
    </fill>
    <fill>
      <patternFill patternType="solid">
        <fgColor theme="4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rgb="FF000000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auto="1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3">
    <xf numFmtId="0" fontId="0" fillId="0" borderId="0"/>
    <xf numFmtId="0" fontId="22" fillId="0" borderId="0" applyNumberFormat="0" applyFill="0" applyBorder="0" applyAlignment="0" applyProtection="0"/>
    <xf numFmtId="44" fontId="37" fillId="0" borderId="0" applyFont="0" applyFill="0" applyBorder="0" applyAlignment="0" applyProtection="0"/>
  </cellStyleXfs>
  <cellXfs count="265">
    <xf numFmtId="0" fontId="0" fillId="0" borderId="0" xfId="0"/>
    <xf numFmtId="0" fontId="16" fillId="2" borderId="1" xfId="0" applyFont="1" applyFill="1" applyBorder="1" applyAlignment="1">
      <alignment horizontal="center" vertical="center" wrapText="1"/>
    </xf>
    <xf numFmtId="164" fontId="16" fillId="2" borderId="1" xfId="0" applyNumberFormat="1" applyFont="1" applyFill="1" applyBorder="1" applyAlignment="1">
      <alignment horizontal="center" vertical="center" wrapText="1"/>
    </xf>
    <xf numFmtId="165" fontId="16" fillId="2" borderId="1" xfId="0" applyNumberFormat="1" applyFont="1" applyFill="1" applyBorder="1" applyAlignment="1">
      <alignment horizontal="center" vertical="center" wrapText="1"/>
    </xf>
    <xf numFmtId="0" fontId="17" fillId="0" borderId="0" xfId="0" applyFont="1"/>
    <xf numFmtId="0" fontId="16" fillId="0" borderId="1" xfId="0" applyFont="1" applyBorder="1" applyAlignment="1">
      <alignment horizontal="center" vertical="center"/>
    </xf>
    <xf numFmtId="165" fontId="16" fillId="0" borderId="1" xfId="0" applyNumberFormat="1" applyFont="1" applyBorder="1" applyAlignment="1">
      <alignment horizontal="center" vertical="center"/>
    </xf>
    <xf numFmtId="165" fontId="16" fillId="0" borderId="1" xfId="0" applyNumberFormat="1" applyFont="1" applyBorder="1" applyAlignment="1">
      <alignment horizontal="center" vertical="center" wrapText="1"/>
    </xf>
    <xf numFmtId="164" fontId="16" fillId="0" borderId="1" xfId="0" applyNumberFormat="1" applyFont="1" applyBorder="1" applyAlignment="1">
      <alignment horizontal="center" vertical="center"/>
    </xf>
    <xf numFmtId="1" fontId="16" fillId="0" borderId="1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165" fontId="17" fillId="0" borderId="0" xfId="0" applyNumberFormat="1" applyFont="1"/>
    <xf numFmtId="0" fontId="16" fillId="0" borderId="1" xfId="0" applyFont="1" applyBorder="1" applyAlignment="1">
      <alignment horizontal="center" vertical="center" wrapText="1"/>
    </xf>
    <xf numFmtId="164" fontId="16" fillId="0" borderId="1" xfId="0" applyNumberFormat="1" applyFont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164" fontId="17" fillId="0" borderId="0" xfId="0" applyNumberFormat="1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164" fontId="16" fillId="0" borderId="0" xfId="0" applyNumberFormat="1" applyFont="1" applyAlignment="1">
      <alignment horizontal="center" vertical="center" wrapText="1"/>
    </xf>
    <xf numFmtId="164" fontId="16" fillId="0" borderId="5" xfId="0" applyNumberFormat="1" applyFont="1" applyBorder="1" applyAlignment="1">
      <alignment horizontal="center" vertical="center" wrapText="1"/>
    </xf>
    <xf numFmtId="164" fontId="16" fillId="6" borderId="1" xfId="0" applyNumberFormat="1" applyFont="1" applyFill="1" applyBorder="1" applyAlignment="1">
      <alignment horizontal="center" vertical="center"/>
    </xf>
    <xf numFmtId="165" fontId="16" fillId="0" borderId="0" xfId="0" applyNumberFormat="1" applyFont="1" applyAlignment="1">
      <alignment horizontal="center" vertical="center" wrapText="1"/>
    </xf>
    <xf numFmtId="10" fontId="16" fillId="0" borderId="1" xfId="0" applyNumberFormat="1" applyFont="1" applyBorder="1" applyAlignment="1">
      <alignment horizontal="center" vertical="center"/>
    </xf>
    <xf numFmtId="10" fontId="16" fillId="0" borderId="0" xfId="0" applyNumberFormat="1" applyFont="1" applyAlignment="1">
      <alignment horizontal="center" vertical="center" wrapText="1"/>
    </xf>
    <xf numFmtId="0" fontId="17" fillId="4" borderId="7" xfId="0" applyFont="1" applyFill="1" applyBorder="1" applyAlignment="1">
      <alignment horizontal="left" vertical="center"/>
    </xf>
    <xf numFmtId="0" fontId="17" fillId="4" borderId="7" xfId="0" applyFont="1" applyFill="1" applyBorder="1" applyAlignment="1">
      <alignment horizontal="center" vertical="center"/>
    </xf>
    <xf numFmtId="165" fontId="16" fillId="0" borderId="0" xfId="0" applyNumberFormat="1" applyFont="1" applyAlignment="1">
      <alignment horizontal="center" vertical="center"/>
    </xf>
    <xf numFmtId="0" fontId="17" fillId="8" borderId="7" xfId="0" applyFont="1" applyFill="1" applyBorder="1" applyAlignment="1">
      <alignment horizontal="left" vertical="center"/>
    </xf>
    <xf numFmtId="0" fontId="17" fillId="8" borderId="7" xfId="0" applyFont="1" applyFill="1" applyBorder="1" applyAlignment="1">
      <alignment horizontal="center" vertical="center"/>
    </xf>
    <xf numFmtId="0" fontId="17" fillId="9" borderId="7" xfId="0" applyFont="1" applyFill="1" applyBorder="1" applyAlignment="1">
      <alignment horizontal="left" vertical="center"/>
    </xf>
    <xf numFmtId="0" fontId="17" fillId="5" borderId="7" xfId="0" applyFont="1" applyFill="1" applyBorder="1" applyAlignment="1">
      <alignment horizontal="left" vertical="center"/>
    </xf>
    <xf numFmtId="0" fontId="16" fillId="5" borderId="7" xfId="0" applyFont="1" applyFill="1" applyBorder="1" applyAlignment="1">
      <alignment horizontal="left" vertical="center"/>
    </xf>
    <xf numFmtId="10" fontId="16" fillId="0" borderId="5" xfId="0" applyNumberFormat="1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164" fontId="16" fillId="6" borderId="13" xfId="0" applyNumberFormat="1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64" fontId="19" fillId="0" borderId="0" xfId="0" applyNumberFormat="1" applyFont="1" applyAlignment="1">
      <alignment horizontal="center" vertical="center"/>
    </xf>
    <xf numFmtId="10" fontId="18" fillId="11" borderId="1" xfId="0" applyNumberFormat="1" applyFont="1" applyFill="1" applyBorder="1" applyAlignment="1">
      <alignment horizontal="center" vertical="center"/>
    </xf>
    <xf numFmtId="164" fontId="16" fillId="12" borderId="1" xfId="0" applyNumberFormat="1" applyFont="1" applyFill="1" applyBorder="1" applyAlignment="1">
      <alignment horizontal="center" vertical="center"/>
    </xf>
    <xf numFmtId="164" fontId="16" fillId="11" borderId="1" xfId="0" applyNumberFormat="1" applyFont="1" applyFill="1" applyBorder="1" applyAlignment="1">
      <alignment horizontal="center" vertical="center"/>
    </xf>
    <xf numFmtId="10" fontId="16" fillId="0" borderId="12" xfId="0" applyNumberFormat="1" applyFont="1" applyBorder="1" applyAlignment="1">
      <alignment horizontal="center" vertical="center"/>
    </xf>
    <xf numFmtId="164" fontId="18" fillId="0" borderId="0" xfId="0" applyNumberFormat="1" applyFont="1" applyAlignment="1">
      <alignment horizontal="center" vertical="center"/>
    </xf>
    <xf numFmtId="10" fontId="18" fillId="0" borderId="0" xfId="0" applyNumberFormat="1" applyFont="1" applyAlignment="1">
      <alignment horizontal="center" vertical="center"/>
    </xf>
    <xf numFmtId="0" fontId="18" fillId="3" borderId="1" xfId="0" applyFont="1" applyFill="1" applyBorder="1" applyAlignment="1">
      <alignment horizontal="center" vertical="center"/>
    </xf>
    <xf numFmtId="164" fontId="16" fillId="2" borderId="2" xfId="0" applyNumberFormat="1" applyFont="1" applyFill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/>
    </xf>
    <xf numFmtId="165" fontId="23" fillId="0" borderId="1" xfId="0" applyNumberFormat="1" applyFont="1" applyBorder="1" applyAlignment="1">
      <alignment horizontal="center" vertical="center"/>
    </xf>
    <xf numFmtId="164" fontId="23" fillId="0" borderId="1" xfId="0" applyNumberFormat="1" applyFont="1" applyBorder="1" applyAlignment="1">
      <alignment horizontal="center" vertical="center"/>
    </xf>
    <xf numFmtId="0" fontId="22" fillId="0" borderId="0" xfId="1" applyFill="1"/>
    <xf numFmtId="1" fontId="18" fillId="3" borderId="1" xfId="0" applyNumberFormat="1" applyFont="1" applyFill="1" applyBorder="1" applyAlignment="1">
      <alignment horizontal="center" vertical="center"/>
    </xf>
    <xf numFmtId="0" fontId="24" fillId="0" borderId="0" xfId="0" applyFont="1"/>
    <xf numFmtId="164" fontId="0" fillId="0" borderId="0" xfId="0" applyNumberFormat="1"/>
    <xf numFmtId="0" fontId="17" fillId="0" borderId="7" xfId="0" applyFont="1" applyBorder="1" applyAlignment="1">
      <alignment horizontal="center" vertical="center"/>
    </xf>
    <xf numFmtId="164" fontId="17" fillId="10" borderId="18" xfId="0" applyNumberFormat="1" applyFont="1" applyFill="1" applyBorder="1" applyAlignment="1">
      <alignment horizontal="center" vertical="center"/>
    </xf>
    <xf numFmtId="164" fontId="29" fillId="7" borderId="1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8" fillId="0" borderId="0" xfId="0" applyFont="1"/>
    <xf numFmtId="165" fontId="17" fillId="0" borderId="7" xfId="0" applyNumberFormat="1" applyFont="1" applyBorder="1" applyAlignment="1">
      <alignment horizontal="center" vertical="center"/>
    </xf>
    <xf numFmtId="0" fontId="31" fillId="0" borderId="0" xfId="0" applyFont="1" applyAlignment="1">
      <alignment horizontal="center"/>
    </xf>
    <xf numFmtId="165" fontId="18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10" fontId="31" fillId="0" borderId="0" xfId="0" applyNumberFormat="1" applyFont="1" applyAlignment="1">
      <alignment horizontal="center"/>
    </xf>
    <xf numFmtId="9" fontId="16" fillId="0" borderId="7" xfId="0" applyNumberFormat="1" applyFont="1" applyBorder="1" applyAlignment="1">
      <alignment horizontal="center" vertical="center"/>
    </xf>
    <xf numFmtId="0" fontId="25" fillId="0" borderId="0" xfId="1" applyFont="1" applyFill="1"/>
    <xf numFmtId="2" fontId="26" fillId="0" borderId="0" xfId="0" applyNumberFormat="1" applyFont="1"/>
    <xf numFmtId="2" fontId="26" fillId="0" borderId="0" xfId="0" applyNumberFormat="1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33" fillId="0" borderId="0" xfId="1" applyFont="1" applyFill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4" fillId="0" borderId="0" xfId="1" applyFont="1" applyFill="1" applyAlignment="1">
      <alignment horizontal="center" vertical="center"/>
    </xf>
    <xf numFmtId="0" fontId="14" fillId="0" borderId="0" xfId="0" applyFont="1"/>
    <xf numFmtId="0" fontId="17" fillId="0" borderId="0" xfId="0" applyFont="1" applyAlignment="1">
      <alignment horizontal="left" vertical="center"/>
    </xf>
    <xf numFmtId="0" fontId="24" fillId="0" borderId="0" xfId="0" applyFont="1" applyAlignment="1">
      <alignment horizontal="left" vertical="center"/>
    </xf>
    <xf numFmtId="0" fontId="17" fillId="15" borderId="7" xfId="0" applyFont="1" applyFill="1" applyBorder="1" applyAlignment="1">
      <alignment horizontal="center" vertical="center"/>
    </xf>
    <xf numFmtId="0" fontId="16" fillId="16" borderId="1" xfId="0" applyFont="1" applyFill="1" applyBorder="1" applyAlignment="1">
      <alignment horizontal="center" vertical="center"/>
    </xf>
    <xf numFmtId="165" fontId="16" fillId="16" borderId="1" xfId="0" applyNumberFormat="1" applyFont="1" applyFill="1" applyBorder="1" applyAlignment="1">
      <alignment horizontal="center" vertical="center"/>
    </xf>
    <xf numFmtId="164" fontId="16" fillId="16" borderId="1" xfId="0" applyNumberFormat="1" applyFont="1" applyFill="1" applyBorder="1" applyAlignment="1">
      <alignment horizontal="center" vertical="center"/>
    </xf>
    <xf numFmtId="1" fontId="16" fillId="16" borderId="1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right" vertical="center"/>
    </xf>
    <xf numFmtId="164" fontId="16" fillId="0" borderId="7" xfId="0" applyNumberFormat="1" applyFont="1" applyBorder="1" applyAlignment="1">
      <alignment horizontal="center" vertical="center"/>
    </xf>
    <xf numFmtId="164" fontId="16" fillId="12" borderId="14" xfId="0" applyNumberFormat="1" applyFont="1" applyFill="1" applyBorder="1" applyAlignment="1">
      <alignment horizontal="right" vertical="center"/>
    </xf>
    <xf numFmtId="164" fontId="16" fillId="12" borderId="15" xfId="0" applyNumberFormat="1" applyFont="1" applyFill="1" applyBorder="1" applyAlignment="1">
      <alignment horizontal="right" vertical="center"/>
    </xf>
    <xf numFmtId="165" fontId="16" fillId="12" borderId="15" xfId="0" applyNumberFormat="1" applyFont="1" applyFill="1" applyBorder="1" applyAlignment="1">
      <alignment horizontal="right" vertical="center"/>
    </xf>
    <xf numFmtId="164" fontId="16" fillId="12" borderId="16" xfId="0" applyNumberFormat="1" applyFont="1" applyFill="1" applyBorder="1" applyAlignment="1">
      <alignment horizontal="right" vertical="center"/>
    </xf>
    <xf numFmtId="164" fontId="17" fillId="0" borderId="21" xfId="0" applyNumberFormat="1" applyFont="1" applyBorder="1" applyAlignment="1">
      <alignment horizontal="center" vertical="center"/>
    </xf>
    <xf numFmtId="164" fontId="26" fillId="0" borderId="0" xfId="0" applyNumberFormat="1" applyFont="1" applyAlignment="1">
      <alignment horizontal="center" vertical="center"/>
    </xf>
    <xf numFmtId="164" fontId="16" fillId="0" borderId="0" xfId="0" applyNumberFormat="1" applyFont="1"/>
    <xf numFmtId="164" fontId="35" fillId="19" borderId="13" xfId="0" applyNumberFormat="1" applyFont="1" applyFill="1" applyBorder="1" applyAlignment="1">
      <alignment horizontal="center" vertical="center"/>
    </xf>
    <xf numFmtId="164" fontId="35" fillId="19" borderId="1" xfId="0" applyNumberFormat="1" applyFont="1" applyFill="1" applyBorder="1" applyAlignment="1">
      <alignment horizontal="center" vertical="center"/>
    </xf>
    <xf numFmtId="164" fontId="29" fillId="21" borderId="18" xfId="0" applyNumberFormat="1" applyFont="1" applyFill="1" applyBorder="1" applyAlignment="1">
      <alignment horizontal="center" vertical="center"/>
    </xf>
    <xf numFmtId="0" fontId="36" fillId="0" borderId="0" xfId="0" applyFont="1" applyAlignment="1">
      <alignment horizontal="left" vertical="center" readingOrder="1"/>
    </xf>
    <xf numFmtId="164" fontId="16" fillId="23" borderId="5" xfId="0" applyNumberFormat="1" applyFont="1" applyFill="1" applyBorder="1" applyAlignment="1">
      <alignment horizontal="center" vertical="center"/>
    </xf>
    <xf numFmtId="164" fontId="16" fillId="23" borderId="1" xfId="0" applyNumberFormat="1" applyFont="1" applyFill="1" applyBorder="1" applyAlignment="1">
      <alignment horizontal="center" vertical="center"/>
    </xf>
    <xf numFmtId="164" fontId="18" fillId="24" borderId="1" xfId="0" applyNumberFormat="1" applyFont="1" applyFill="1" applyBorder="1" applyAlignment="1">
      <alignment horizontal="center" vertical="center"/>
    </xf>
    <xf numFmtId="0" fontId="26" fillId="0" borderId="0" xfId="0" applyFont="1"/>
    <xf numFmtId="10" fontId="18" fillId="20" borderId="28" xfId="0" applyNumberFormat="1" applyFont="1" applyFill="1" applyBorder="1" applyAlignment="1">
      <alignment horizontal="center" vertical="center"/>
    </xf>
    <xf numFmtId="164" fontId="27" fillId="0" borderId="0" xfId="0" applyNumberFormat="1" applyFont="1" applyAlignment="1">
      <alignment horizontal="center" vertical="center"/>
    </xf>
    <xf numFmtId="10" fontId="18" fillId="14" borderId="29" xfId="0" applyNumberFormat="1" applyFont="1" applyFill="1" applyBorder="1" applyAlignment="1">
      <alignment horizontal="center" vertical="center"/>
    </xf>
    <xf numFmtId="164" fontId="16" fillId="12" borderId="7" xfId="0" applyNumberFormat="1" applyFont="1" applyFill="1" applyBorder="1" applyAlignment="1">
      <alignment horizontal="right" vertical="center"/>
    </xf>
    <xf numFmtId="165" fontId="16" fillId="12" borderId="7" xfId="0" applyNumberFormat="1" applyFont="1" applyFill="1" applyBorder="1" applyAlignment="1">
      <alignment horizontal="right" vertical="center"/>
    </xf>
    <xf numFmtId="164" fontId="16" fillId="12" borderId="7" xfId="0" applyNumberFormat="1" applyFont="1" applyFill="1" applyBorder="1" applyAlignment="1">
      <alignment horizontal="center" vertical="center"/>
    </xf>
    <xf numFmtId="164" fontId="18" fillId="14" borderId="11" xfId="0" applyNumberFormat="1" applyFont="1" applyFill="1" applyBorder="1" applyAlignment="1">
      <alignment horizontal="center" vertical="center"/>
    </xf>
    <xf numFmtId="0" fontId="17" fillId="14" borderId="11" xfId="0" applyFont="1" applyFill="1" applyBorder="1" applyAlignment="1">
      <alignment horizontal="center" vertical="center"/>
    </xf>
    <xf numFmtId="165" fontId="17" fillId="14" borderId="11" xfId="0" applyNumberFormat="1" applyFont="1" applyFill="1" applyBorder="1" applyAlignment="1">
      <alignment horizontal="center" vertical="center"/>
    </xf>
    <xf numFmtId="0" fontId="17" fillId="14" borderId="8" xfId="0" applyFont="1" applyFill="1" applyBorder="1" applyAlignment="1">
      <alignment horizontal="right" vertical="center"/>
    </xf>
    <xf numFmtId="0" fontId="16" fillId="0" borderId="21" xfId="0" applyFont="1" applyBorder="1" applyAlignment="1">
      <alignment horizontal="right" vertical="center"/>
    </xf>
    <xf numFmtId="0" fontId="17" fillId="0" borderId="7" xfId="0" applyFont="1" applyBorder="1" applyAlignment="1">
      <alignment horizontal="right" vertical="center"/>
    </xf>
    <xf numFmtId="0" fontId="16" fillId="0" borderId="7" xfId="0" applyFont="1" applyBorder="1" applyAlignment="1">
      <alignment horizontal="right" vertical="center"/>
    </xf>
    <xf numFmtId="0" fontId="0" fillId="0" borderId="7" xfId="0" applyBorder="1"/>
    <xf numFmtId="0" fontId="16" fillId="0" borderId="30" xfId="0" applyFont="1" applyBorder="1" applyAlignment="1">
      <alignment horizontal="right" vertical="center"/>
    </xf>
    <xf numFmtId="0" fontId="29" fillId="0" borderId="7" xfId="0" applyFont="1" applyBorder="1" applyAlignment="1">
      <alignment horizontal="right" vertical="center"/>
    </xf>
    <xf numFmtId="0" fontId="29" fillId="0" borderId="30" xfId="0" applyFont="1" applyBorder="1" applyAlignment="1">
      <alignment horizontal="right" vertical="center"/>
    </xf>
    <xf numFmtId="164" fontId="17" fillId="0" borderId="30" xfId="0" applyNumberFormat="1" applyFont="1" applyBorder="1" applyAlignment="1">
      <alignment horizontal="right" vertical="center"/>
    </xf>
    <xf numFmtId="0" fontId="17" fillId="0" borderId="30" xfId="0" applyFont="1" applyBorder="1" applyAlignment="1">
      <alignment horizontal="right" vertical="center"/>
    </xf>
    <xf numFmtId="0" fontId="26" fillId="0" borderId="7" xfId="0" applyFont="1" applyBorder="1" applyAlignment="1">
      <alignment horizontal="right"/>
    </xf>
    <xf numFmtId="0" fontId="20" fillId="26" borderId="0" xfId="0" applyFont="1" applyFill="1" applyAlignment="1">
      <alignment horizontal="left" vertical="center"/>
    </xf>
    <xf numFmtId="0" fontId="20" fillId="26" borderId="0" xfId="0" applyFont="1" applyFill="1" applyAlignment="1">
      <alignment horizontal="center" vertical="center"/>
    </xf>
    <xf numFmtId="0" fontId="13" fillId="0" borderId="0" xfId="0" applyFont="1" applyAlignment="1">
      <alignment horizontal="left" vertical="center"/>
    </xf>
    <xf numFmtId="164" fontId="16" fillId="18" borderId="1" xfId="0" applyNumberFormat="1" applyFont="1" applyFill="1" applyBorder="1" applyAlignment="1">
      <alignment horizontal="center" vertical="center"/>
    </xf>
    <xf numFmtId="164" fontId="39" fillId="7" borderId="13" xfId="0" applyNumberFormat="1" applyFont="1" applyFill="1" applyBorder="1" applyAlignment="1">
      <alignment horizontal="center" vertical="center"/>
    </xf>
    <xf numFmtId="164" fontId="39" fillId="14" borderId="18" xfId="0" applyNumberFormat="1" applyFont="1" applyFill="1" applyBorder="1" applyAlignment="1">
      <alignment horizontal="center" vertical="center"/>
    </xf>
    <xf numFmtId="0" fontId="23" fillId="27" borderId="1" xfId="0" applyFont="1" applyFill="1" applyBorder="1" applyAlignment="1">
      <alignment horizontal="center" vertical="center"/>
    </xf>
    <xf numFmtId="0" fontId="23" fillId="28" borderId="1" xfId="0" applyFont="1" applyFill="1" applyBorder="1" applyAlignment="1">
      <alignment horizontal="center" vertical="center"/>
    </xf>
    <xf numFmtId="0" fontId="41" fillId="29" borderId="1" xfId="0" applyFont="1" applyFill="1" applyBorder="1" applyAlignment="1">
      <alignment horizontal="center" vertical="center"/>
    </xf>
    <xf numFmtId="1" fontId="41" fillId="29" borderId="1" xfId="0" applyNumberFormat="1" applyFont="1" applyFill="1" applyBorder="1" applyAlignment="1">
      <alignment horizontal="center" vertical="center"/>
    </xf>
    <xf numFmtId="0" fontId="41" fillId="30" borderId="1" xfId="0" applyFont="1" applyFill="1" applyBorder="1" applyAlignment="1">
      <alignment horizontal="center" vertical="center"/>
    </xf>
    <xf numFmtId="164" fontId="41" fillId="0" borderId="1" xfId="0" applyNumberFormat="1" applyFont="1" applyBorder="1" applyAlignment="1">
      <alignment horizontal="center" vertical="center"/>
    </xf>
    <xf numFmtId="164" fontId="29" fillId="31" borderId="27" xfId="0" applyNumberFormat="1" applyFont="1" applyFill="1" applyBorder="1" applyAlignment="1">
      <alignment horizontal="center" vertical="center"/>
    </xf>
    <xf numFmtId="164" fontId="17" fillId="32" borderId="18" xfId="0" applyNumberFormat="1" applyFont="1" applyFill="1" applyBorder="1" applyAlignment="1">
      <alignment horizontal="center" vertical="center"/>
    </xf>
    <xf numFmtId="164" fontId="0" fillId="31" borderId="18" xfId="0" applyNumberFormat="1" applyFill="1" applyBorder="1" applyAlignment="1">
      <alignment horizontal="center"/>
    </xf>
    <xf numFmtId="164" fontId="38" fillId="0" borderId="30" xfId="0" applyNumberFormat="1" applyFont="1" applyBorder="1" applyAlignment="1">
      <alignment horizontal="center" vertical="center"/>
    </xf>
    <xf numFmtId="164" fontId="16" fillId="33" borderId="1" xfId="0" applyNumberFormat="1" applyFont="1" applyFill="1" applyBorder="1" applyAlignment="1">
      <alignment horizontal="center" vertical="center"/>
    </xf>
    <xf numFmtId="164" fontId="35" fillId="33" borderId="1" xfId="0" applyNumberFormat="1" applyFont="1" applyFill="1" applyBorder="1" applyAlignment="1">
      <alignment horizontal="center" vertical="center"/>
    </xf>
    <xf numFmtId="164" fontId="16" fillId="34" borderId="1" xfId="0" applyNumberFormat="1" applyFont="1" applyFill="1" applyBorder="1" applyAlignment="1">
      <alignment horizontal="center" vertical="center"/>
    </xf>
    <xf numFmtId="44" fontId="40" fillId="0" borderId="0" xfId="2" applyFont="1" applyFill="1" applyAlignment="1">
      <alignment horizontal="center" vertical="center"/>
    </xf>
    <xf numFmtId="0" fontId="40" fillId="0" borderId="0" xfId="2" applyNumberFormat="1" applyFont="1" applyFill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6" fillId="27" borderId="1" xfId="0" applyFont="1" applyFill="1" applyBorder="1" applyAlignment="1">
      <alignment horizontal="center" vertical="center"/>
    </xf>
    <xf numFmtId="0" fontId="16" fillId="28" borderId="1" xfId="0" applyFont="1" applyFill="1" applyBorder="1" applyAlignment="1">
      <alignment horizontal="center" vertical="center"/>
    </xf>
    <xf numFmtId="0" fontId="18" fillId="29" borderId="1" xfId="0" applyFont="1" applyFill="1" applyBorder="1" applyAlignment="1">
      <alignment horizontal="center" vertical="center"/>
    </xf>
    <xf numFmtId="0" fontId="18" fillId="30" borderId="1" xfId="0" applyFont="1" applyFill="1" applyBorder="1" applyAlignment="1">
      <alignment horizontal="center" vertical="center"/>
    </xf>
    <xf numFmtId="164" fontId="16" fillId="35" borderId="13" xfId="0" applyNumberFormat="1" applyFont="1" applyFill="1" applyBorder="1" applyAlignment="1">
      <alignment horizontal="center" vertical="center"/>
    </xf>
    <xf numFmtId="164" fontId="18" fillId="35" borderId="1" xfId="0" applyNumberFormat="1" applyFont="1" applyFill="1" applyBorder="1" applyAlignment="1">
      <alignment horizontal="center" vertical="center"/>
    </xf>
    <xf numFmtId="0" fontId="12" fillId="0" borderId="0" xfId="0" applyFont="1"/>
    <xf numFmtId="0" fontId="10" fillId="0" borderId="0" xfId="0" applyFont="1" applyAlignment="1">
      <alignment horizontal="left" vertical="center"/>
    </xf>
    <xf numFmtId="0" fontId="16" fillId="0" borderId="1" xfId="0" applyFont="1" applyFill="1" applyBorder="1" applyAlignment="1">
      <alignment horizontal="center" vertical="center"/>
    </xf>
    <xf numFmtId="165" fontId="16" fillId="0" borderId="1" xfId="0" applyNumberFormat="1" applyFont="1" applyFill="1" applyBorder="1" applyAlignment="1">
      <alignment horizontal="center" vertical="center"/>
    </xf>
    <xf numFmtId="164" fontId="16" fillId="0" borderId="1" xfId="0" applyNumberFormat="1" applyFont="1" applyFill="1" applyBorder="1" applyAlignment="1">
      <alignment horizontal="center" vertical="center"/>
    </xf>
    <xf numFmtId="1" fontId="16" fillId="0" borderId="1" xfId="0" applyNumberFormat="1" applyFont="1" applyFill="1" applyBorder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left" vertical="center"/>
    </xf>
    <xf numFmtId="0" fontId="10" fillId="0" borderId="0" xfId="0" applyFont="1" applyFill="1" applyAlignment="1">
      <alignment horizontal="left" vertical="center"/>
    </xf>
    <xf numFmtId="164" fontId="26" fillId="0" borderId="0" xfId="0" applyNumberFormat="1" applyFont="1" applyFill="1" applyAlignment="1">
      <alignment horizontal="center" vertical="center"/>
    </xf>
    <xf numFmtId="0" fontId="0" fillId="0" borderId="0" xfId="0" applyFill="1"/>
    <xf numFmtId="0" fontId="7" fillId="0" borderId="0" xfId="0" applyFont="1" applyFill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11" fillId="0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21" fillId="0" borderId="1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13" fillId="16" borderId="0" xfId="0" applyFont="1" applyFill="1" applyAlignment="1">
      <alignment horizontal="left" vertical="center"/>
    </xf>
    <xf numFmtId="2" fontId="26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left" vertical="center"/>
    </xf>
    <xf numFmtId="0" fontId="16" fillId="21" borderId="1" xfId="0" applyFont="1" applyFill="1" applyBorder="1" applyAlignment="1">
      <alignment horizontal="center" vertical="center"/>
    </xf>
    <xf numFmtId="165" fontId="16" fillId="21" borderId="1" xfId="0" applyNumberFormat="1" applyFont="1" applyFill="1" applyBorder="1" applyAlignment="1">
      <alignment horizontal="center" vertical="center"/>
    </xf>
    <xf numFmtId="164" fontId="16" fillId="21" borderId="1" xfId="0" applyNumberFormat="1" applyFont="1" applyFill="1" applyBorder="1" applyAlignment="1">
      <alignment horizontal="center" vertical="center"/>
    </xf>
    <xf numFmtId="1" fontId="16" fillId="21" borderId="1" xfId="0" applyNumberFormat="1" applyFont="1" applyFill="1" applyBorder="1" applyAlignment="1">
      <alignment horizontal="center" vertical="center"/>
    </xf>
    <xf numFmtId="0" fontId="13" fillId="21" borderId="0" xfId="0" applyFont="1" applyFill="1" applyAlignment="1">
      <alignment horizontal="left" vertical="center"/>
    </xf>
    <xf numFmtId="164" fontId="17" fillId="0" borderId="7" xfId="0" applyNumberFormat="1" applyFont="1" applyBorder="1" applyAlignment="1">
      <alignment horizontal="center" vertical="center"/>
    </xf>
    <xf numFmtId="0" fontId="0" fillId="0" borderId="0" xfId="0"/>
    <xf numFmtId="164" fontId="17" fillId="0" borderId="0" xfId="0" applyNumberFormat="1" applyFont="1" applyAlignment="1">
      <alignment horizontal="center" vertical="center"/>
    </xf>
    <xf numFmtId="0" fontId="17" fillId="0" borderId="0" xfId="0" applyFont="1" applyFill="1"/>
    <xf numFmtId="165" fontId="16" fillId="0" borderId="7" xfId="0" applyNumberFormat="1" applyFont="1" applyFill="1" applyBorder="1" applyAlignment="1">
      <alignment horizontal="center" vertical="center"/>
    </xf>
    <xf numFmtId="0" fontId="24" fillId="0" borderId="0" xfId="0" applyFont="1" applyFill="1"/>
    <xf numFmtId="0" fontId="3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2" fontId="26" fillId="0" borderId="0" xfId="0" applyNumberFormat="1" applyFont="1" applyFill="1"/>
    <xf numFmtId="164" fontId="32" fillId="0" borderId="0" xfId="0" applyNumberFormat="1" applyFont="1" applyFill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165" fontId="23" fillId="0" borderId="1" xfId="0" applyNumberFormat="1" applyFont="1" applyFill="1" applyBorder="1" applyAlignment="1">
      <alignment horizontal="center" vertical="center"/>
    </xf>
    <xf numFmtId="164" fontId="23" fillId="0" borderId="1" xfId="0" applyNumberFormat="1" applyFont="1" applyFill="1" applyBorder="1" applyAlignment="1">
      <alignment horizontal="center" vertical="center"/>
    </xf>
    <xf numFmtId="0" fontId="24" fillId="0" borderId="0" xfId="0" applyFont="1" applyFill="1" applyAlignment="1">
      <alignment horizontal="left" vertical="center"/>
    </xf>
    <xf numFmtId="0" fontId="32" fillId="0" borderId="0" xfId="0" applyFont="1" applyFill="1" applyAlignment="1">
      <alignment horizontal="center"/>
    </xf>
    <xf numFmtId="0" fontId="8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16" fillId="0" borderId="7" xfId="0" applyFont="1" applyBorder="1" applyAlignment="1">
      <alignment horizontal="center" vertical="center" wrapText="1"/>
    </xf>
    <xf numFmtId="164" fontId="16" fillId="0" borderId="16" xfId="0" applyNumberFormat="1" applyFont="1" applyBorder="1" applyAlignment="1">
      <alignment horizontal="center" vertical="center" wrapText="1"/>
    </xf>
    <xf numFmtId="165" fontId="16" fillId="0" borderId="7" xfId="0" applyNumberFormat="1" applyFont="1" applyBorder="1" applyAlignment="1">
      <alignment horizontal="center" vertical="center" wrapText="1"/>
    </xf>
    <xf numFmtId="0" fontId="16" fillId="0" borderId="7" xfId="0" applyFont="1" applyBorder="1" applyAlignment="1">
      <alignment horizontal="center" vertical="center"/>
    </xf>
    <xf numFmtId="164" fontId="16" fillId="0" borderId="7" xfId="0" applyNumberFormat="1" applyFont="1" applyBorder="1" applyAlignment="1">
      <alignment horizontal="center" vertical="center" wrapText="1"/>
    </xf>
    <xf numFmtId="164" fontId="16" fillId="0" borderId="1" xfId="0" applyNumberFormat="1" applyFont="1" applyBorder="1" applyAlignment="1">
      <alignment vertical="center"/>
    </xf>
    <xf numFmtId="164" fontId="16" fillId="0" borderId="0" xfId="0" applyNumberFormat="1" applyFont="1" applyFill="1" applyAlignment="1">
      <alignment horizontal="center" vertical="center" wrapText="1"/>
    </xf>
    <xf numFmtId="0" fontId="26" fillId="36" borderId="13" xfId="0" applyFont="1" applyFill="1" applyBorder="1" applyAlignment="1">
      <alignment horizontal="center"/>
    </xf>
    <xf numFmtId="164" fontId="16" fillId="6" borderId="29" xfId="0" applyNumberFormat="1" applyFont="1" applyFill="1" applyBorder="1" applyAlignment="1">
      <alignment horizontal="center" vertical="center" wrapText="1"/>
    </xf>
    <xf numFmtId="0" fontId="20" fillId="0" borderId="34" xfId="0" applyFont="1" applyFill="1" applyBorder="1" applyAlignment="1"/>
    <xf numFmtId="164" fontId="29" fillId="31" borderId="18" xfId="0" applyNumberFormat="1" applyFont="1" applyFill="1" applyBorder="1" applyAlignment="1">
      <alignment horizontal="center" vertical="center"/>
    </xf>
    <xf numFmtId="0" fontId="16" fillId="26" borderId="1" xfId="0" applyFont="1" applyFill="1" applyBorder="1" applyAlignment="1">
      <alignment horizontal="center" vertical="center"/>
    </xf>
    <xf numFmtId="165" fontId="16" fillId="26" borderId="1" xfId="0" applyNumberFormat="1" applyFont="1" applyFill="1" applyBorder="1" applyAlignment="1">
      <alignment horizontal="center" vertical="center"/>
    </xf>
    <xf numFmtId="164" fontId="16" fillId="26" borderId="1" xfId="0" applyNumberFormat="1" applyFont="1" applyFill="1" applyBorder="1" applyAlignment="1">
      <alignment horizontal="center" vertical="center"/>
    </xf>
    <xf numFmtId="1" fontId="16" fillId="26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8" fillId="3" borderId="3" xfId="0" applyFont="1" applyFill="1" applyBorder="1" applyAlignment="1">
      <alignment horizontal="right" vertical="center"/>
    </xf>
    <xf numFmtId="0" fontId="20" fillId="0" borderId="6" xfId="0" applyFont="1" applyBorder="1"/>
    <xf numFmtId="0" fontId="20" fillId="0" borderId="4" xfId="0" applyFont="1" applyBorder="1"/>
    <xf numFmtId="165" fontId="19" fillId="31" borderId="18" xfId="0" applyNumberFormat="1" applyFont="1" applyFill="1" applyBorder="1" applyAlignment="1">
      <alignment horizontal="right" vertical="center"/>
    </xf>
    <xf numFmtId="165" fontId="19" fillId="21" borderId="18" xfId="0" applyNumberFormat="1" applyFont="1" applyFill="1" applyBorder="1" applyAlignment="1">
      <alignment horizontal="right" vertical="center"/>
    </xf>
    <xf numFmtId="0" fontId="16" fillId="27" borderId="3" xfId="0" applyFont="1" applyFill="1" applyBorder="1" applyAlignment="1">
      <alignment horizontal="right" vertical="center"/>
    </xf>
    <xf numFmtId="0" fontId="20" fillId="31" borderId="6" xfId="0" applyFont="1" applyFill="1" applyBorder="1"/>
    <xf numFmtId="0" fontId="20" fillId="31" borderId="4" xfId="0" applyFont="1" applyFill="1" applyBorder="1"/>
    <xf numFmtId="0" fontId="16" fillId="28" borderId="3" xfId="0" applyFont="1" applyFill="1" applyBorder="1" applyAlignment="1">
      <alignment horizontal="right" vertical="center"/>
    </xf>
    <xf numFmtId="0" fontId="18" fillId="29" borderId="3" xfId="0" applyFont="1" applyFill="1" applyBorder="1" applyAlignment="1">
      <alignment horizontal="right" vertical="center"/>
    </xf>
    <xf numFmtId="0" fontId="18" fillId="30" borderId="3" xfId="0" applyFont="1" applyFill="1" applyBorder="1" applyAlignment="1">
      <alignment horizontal="right" vertical="center"/>
    </xf>
    <xf numFmtId="164" fontId="29" fillId="20" borderId="27" xfId="0" applyNumberFormat="1" applyFont="1" applyFill="1" applyBorder="1" applyAlignment="1">
      <alignment horizontal="center" vertical="center"/>
    </xf>
    <xf numFmtId="164" fontId="29" fillId="20" borderId="28" xfId="0" applyNumberFormat="1" applyFont="1" applyFill="1" applyBorder="1" applyAlignment="1">
      <alignment horizontal="center" vertical="center"/>
    </xf>
    <xf numFmtId="0" fontId="16" fillId="23" borderId="3" xfId="0" applyFont="1" applyFill="1" applyBorder="1" applyAlignment="1">
      <alignment horizontal="right" vertical="center"/>
    </xf>
    <xf numFmtId="0" fontId="20" fillId="23" borderId="6" xfId="0" applyFont="1" applyFill="1" applyBorder="1" applyAlignment="1">
      <alignment horizontal="right"/>
    </xf>
    <xf numFmtId="0" fontId="20" fillId="23" borderId="4" xfId="0" applyFont="1" applyFill="1" applyBorder="1" applyAlignment="1">
      <alignment horizontal="right"/>
    </xf>
    <xf numFmtId="164" fontId="18" fillId="24" borderId="3" xfId="0" applyNumberFormat="1" applyFont="1" applyFill="1" applyBorder="1" applyAlignment="1">
      <alignment horizontal="right" vertical="center"/>
    </xf>
    <xf numFmtId="0" fontId="20" fillId="25" borderId="6" xfId="0" applyFont="1" applyFill="1" applyBorder="1" applyAlignment="1">
      <alignment horizontal="right"/>
    </xf>
    <xf numFmtId="0" fontId="20" fillId="25" borderId="4" xfId="0" applyFont="1" applyFill="1" applyBorder="1" applyAlignment="1">
      <alignment horizontal="right"/>
    </xf>
    <xf numFmtId="164" fontId="35" fillId="18" borderId="14" xfId="0" applyNumberFormat="1" applyFont="1" applyFill="1" applyBorder="1" applyAlignment="1">
      <alignment horizontal="right" vertical="center"/>
    </xf>
    <xf numFmtId="164" fontId="35" fillId="18" borderId="15" xfId="0" applyNumberFormat="1" applyFont="1" applyFill="1" applyBorder="1" applyAlignment="1">
      <alignment horizontal="right" vertical="center"/>
    </xf>
    <xf numFmtId="164" fontId="35" fillId="18" borderId="16" xfId="0" applyNumberFormat="1" applyFont="1" applyFill="1" applyBorder="1" applyAlignment="1">
      <alignment horizontal="right" vertical="center"/>
    </xf>
    <xf numFmtId="164" fontId="16" fillId="22" borderId="3" xfId="0" applyNumberFormat="1" applyFont="1" applyFill="1" applyBorder="1" applyAlignment="1">
      <alignment horizontal="right" vertical="center"/>
    </xf>
    <xf numFmtId="164" fontId="16" fillId="11" borderId="3" xfId="0" applyNumberFormat="1" applyFont="1" applyFill="1" applyBorder="1" applyAlignment="1">
      <alignment horizontal="right" vertical="center"/>
    </xf>
    <xf numFmtId="0" fontId="20" fillId="0" borderId="6" xfId="0" applyFont="1" applyBorder="1" applyAlignment="1">
      <alignment horizontal="right"/>
    </xf>
    <xf numFmtId="0" fontId="20" fillId="0" borderId="4" xfId="0" applyFont="1" applyBorder="1" applyAlignment="1">
      <alignment horizontal="right"/>
    </xf>
    <xf numFmtId="164" fontId="29" fillId="7" borderId="9" xfId="0" applyNumberFormat="1" applyFont="1" applyFill="1" applyBorder="1" applyAlignment="1">
      <alignment horizontal="right" vertical="center"/>
    </xf>
    <xf numFmtId="0" fontId="30" fillId="14" borderId="17" xfId="0" applyFont="1" applyFill="1" applyBorder="1" applyAlignment="1">
      <alignment horizontal="right"/>
    </xf>
    <xf numFmtId="0" fontId="30" fillId="14" borderId="10" xfId="0" applyFont="1" applyFill="1" applyBorder="1" applyAlignment="1">
      <alignment horizontal="right"/>
    </xf>
    <xf numFmtId="165" fontId="19" fillId="14" borderId="18" xfId="0" applyNumberFormat="1" applyFont="1" applyFill="1" applyBorder="1" applyAlignment="1">
      <alignment horizontal="right" vertical="center"/>
    </xf>
    <xf numFmtId="165" fontId="19" fillId="20" borderId="22" xfId="0" applyNumberFormat="1" applyFont="1" applyFill="1" applyBorder="1" applyAlignment="1">
      <alignment horizontal="right" vertical="center"/>
    </xf>
    <xf numFmtId="165" fontId="19" fillId="20" borderId="21" xfId="0" applyNumberFormat="1" applyFont="1" applyFill="1" applyBorder="1" applyAlignment="1">
      <alignment horizontal="right" vertical="center"/>
    </xf>
    <xf numFmtId="165" fontId="19" fillId="20" borderId="23" xfId="0" applyNumberFormat="1" applyFont="1" applyFill="1" applyBorder="1" applyAlignment="1">
      <alignment horizontal="right" vertical="center"/>
    </xf>
    <xf numFmtId="165" fontId="19" fillId="20" borderId="24" xfId="0" applyNumberFormat="1" applyFont="1" applyFill="1" applyBorder="1" applyAlignment="1">
      <alignment horizontal="right" vertical="center"/>
    </xf>
    <xf numFmtId="165" fontId="19" fillId="20" borderId="25" xfId="0" applyNumberFormat="1" applyFont="1" applyFill="1" applyBorder="1" applyAlignment="1">
      <alignment horizontal="right" vertical="center"/>
    </xf>
    <xf numFmtId="165" fontId="19" fillId="20" borderId="26" xfId="0" applyNumberFormat="1" applyFont="1" applyFill="1" applyBorder="1" applyAlignment="1">
      <alignment horizontal="right" vertical="center"/>
    </xf>
    <xf numFmtId="0" fontId="17" fillId="13" borderId="11" xfId="0" applyFont="1" applyFill="1" applyBorder="1" applyAlignment="1">
      <alignment horizontal="left" vertical="center"/>
    </xf>
    <xf numFmtId="0" fontId="16" fillId="0" borderId="32" xfId="0" applyFont="1" applyBorder="1" applyAlignment="1">
      <alignment horizontal="right" vertical="center"/>
    </xf>
    <xf numFmtId="0" fontId="16" fillId="0" borderId="33" xfId="0" applyFont="1" applyBorder="1" applyAlignment="1">
      <alignment horizontal="right" vertical="center"/>
    </xf>
    <xf numFmtId="0" fontId="0" fillId="0" borderId="0" xfId="0"/>
    <xf numFmtId="164" fontId="17" fillId="0" borderId="0" xfId="0" applyNumberFormat="1" applyFont="1" applyAlignment="1">
      <alignment horizontal="center" vertical="center"/>
    </xf>
    <xf numFmtId="0" fontId="16" fillId="6" borderId="31" xfId="0" applyFont="1" applyFill="1" applyBorder="1" applyAlignment="1">
      <alignment horizontal="right" vertical="center"/>
    </xf>
    <xf numFmtId="0" fontId="16" fillId="6" borderId="16" xfId="0" applyFont="1" applyFill="1" applyBorder="1" applyAlignment="1">
      <alignment horizontal="right" vertical="center"/>
    </xf>
    <xf numFmtId="0" fontId="29" fillId="7" borderId="31" xfId="0" applyFont="1" applyFill="1" applyBorder="1" applyAlignment="1">
      <alignment horizontal="right" vertical="center"/>
    </xf>
    <xf numFmtId="0" fontId="29" fillId="7" borderId="16" xfId="0" applyFont="1" applyFill="1" applyBorder="1" applyAlignment="1">
      <alignment horizontal="right" vertical="center"/>
    </xf>
    <xf numFmtId="164" fontId="17" fillId="0" borderId="11" xfId="0" applyNumberFormat="1" applyFont="1" applyBorder="1" applyAlignment="1">
      <alignment horizontal="center" vertical="center"/>
    </xf>
    <xf numFmtId="0" fontId="20" fillId="0" borderId="11" xfId="0" applyFont="1" applyBorder="1"/>
    <xf numFmtId="0" fontId="16" fillId="0" borderId="31" xfId="0" applyFont="1" applyBorder="1" applyAlignment="1">
      <alignment horizontal="right" vertical="center"/>
    </xf>
    <xf numFmtId="0" fontId="16" fillId="0" borderId="16" xfId="0" applyFont="1" applyBorder="1" applyAlignment="1">
      <alignment horizontal="right" vertical="center"/>
    </xf>
    <xf numFmtId="0" fontId="16" fillId="0" borderId="19" xfId="0" applyFont="1" applyBorder="1" applyAlignment="1">
      <alignment horizontal="right" vertical="center" wrapText="1"/>
    </xf>
    <xf numFmtId="0" fontId="16" fillId="0" borderId="20" xfId="0" applyFont="1" applyBorder="1" applyAlignment="1">
      <alignment horizontal="right" vertical="center" wrapText="1"/>
    </xf>
    <xf numFmtId="0" fontId="26" fillId="0" borderId="19" xfId="0" applyFont="1" applyBorder="1" applyAlignment="1">
      <alignment horizontal="right" wrapText="1"/>
    </xf>
    <xf numFmtId="0" fontId="26" fillId="0" borderId="20" xfId="0" applyFont="1" applyBorder="1" applyAlignment="1">
      <alignment horizontal="right" wrapText="1"/>
    </xf>
    <xf numFmtId="164" fontId="16" fillId="0" borderId="0" xfId="0" applyNumberFormat="1" applyFont="1" applyAlignment="1">
      <alignment horizontal="center" vertical="center"/>
    </xf>
    <xf numFmtId="0" fontId="16" fillId="4" borderId="31" xfId="0" applyFont="1" applyFill="1" applyBorder="1" applyAlignment="1">
      <alignment horizontal="right" vertical="center"/>
    </xf>
    <xf numFmtId="0" fontId="16" fillId="4" borderId="16" xfId="0" applyFont="1" applyFill="1" applyBorder="1" applyAlignment="1">
      <alignment horizontal="right" vertical="center"/>
    </xf>
    <xf numFmtId="0" fontId="16" fillId="6" borderId="31" xfId="0" applyFont="1" applyFill="1" applyBorder="1" applyAlignment="1">
      <alignment horizontal="right" vertical="center" wrapText="1"/>
    </xf>
    <xf numFmtId="0" fontId="16" fillId="6" borderId="16" xfId="0" applyFont="1" applyFill="1" applyBorder="1" applyAlignment="1">
      <alignment horizontal="right" vertical="center" wrapText="1"/>
    </xf>
    <xf numFmtId="0" fontId="35" fillId="17" borderId="31" xfId="0" applyFont="1" applyFill="1" applyBorder="1" applyAlignment="1">
      <alignment horizontal="right" vertical="center"/>
    </xf>
    <xf numFmtId="0" fontId="35" fillId="17" borderId="16" xfId="0" applyFont="1" applyFill="1" applyBorder="1" applyAlignment="1">
      <alignment horizontal="right" vertical="center"/>
    </xf>
  </cellXfs>
  <cellStyles count="3">
    <cellStyle name="Lien hypertexte" xfId="1" builtinId="8"/>
    <cellStyle name="Monétaire" xfId="2" builtinId="4"/>
    <cellStyle name="Normal" xfId="0" builtinId="0"/>
  </cellStyles>
  <dxfs count="2"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eetMetadata" Target="metadata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01"/>
  <sheetViews>
    <sheetView tabSelected="1" zoomScale="115" zoomScaleNormal="115" workbookViewId="0">
      <pane ySplit="1" topLeftCell="A2" activePane="bottomLeft" state="frozen"/>
      <selection activeCell="H1" sqref="H1"/>
      <selection pane="bottomLeft" activeCell="C140" sqref="C2:D140"/>
    </sheetView>
  </sheetViews>
  <sheetFormatPr baseColWidth="10" defaultRowHeight="15"/>
  <cols>
    <col min="1" max="1" width="2.7109375" customWidth="1"/>
    <col min="2" max="2" width="4.28515625" customWidth="1"/>
    <col min="3" max="3" width="10.42578125" customWidth="1"/>
    <col min="4" max="4" width="10.7109375" customWidth="1"/>
    <col min="5" max="5" width="7.7109375" customWidth="1"/>
    <col min="6" max="6" width="11" customWidth="1"/>
    <col min="7" max="7" width="13.42578125" bestFit="1" customWidth="1"/>
    <col min="8" max="8" width="8.85546875" customWidth="1"/>
    <col min="9" max="9" width="10" customWidth="1"/>
    <col min="10" max="10" width="9.28515625" customWidth="1"/>
    <col min="11" max="11" width="8.7109375" customWidth="1"/>
    <col min="12" max="12" width="7.140625" customWidth="1"/>
    <col min="13" max="13" width="9.140625" customWidth="1"/>
    <col min="14" max="14" width="8.5703125" customWidth="1"/>
    <col min="15" max="15" width="11.140625" customWidth="1"/>
    <col min="16" max="16" width="9.7109375" customWidth="1"/>
    <col min="17" max="17" width="10" customWidth="1"/>
    <col min="18" max="18" width="9.140625" customWidth="1"/>
    <col min="19" max="19" width="9.42578125" customWidth="1"/>
    <col min="20" max="21" width="10.7109375" customWidth="1"/>
    <col min="22" max="22" width="10.7109375" style="66" customWidth="1"/>
    <col min="23" max="27" width="10.7109375" customWidth="1"/>
  </cols>
  <sheetData>
    <row r="1" spans="2:26" ht="21" customHeight="1">
      <c r="C1" s="1" t="s">
        <v>0</v>
      </c>
      <c r="D1" s="1" t="s">
        <v>1</v>
      </c>
      <c r="E1" s="1" t="s">
        <v>2</v>
      </c>
      <c r="F1" s="1" t="s">
        <v>3</v>
      </c>
      <c r="G1" s="2" t="s">
        <v>4</v>
      </c>
      <c r="H1" s="2" t="s">
        <v>5</v>
      </c>
      <c r="I1" s="2" t="s">
        <v>6</v>
      </c>
      <c r="J1" s="3" t="s">
        <v>7</v>
      </c>
      <c r="K1" s="3" t="s">
        <v>8</v>
      </c>
      <c r="L1" s="3" t="s">
        <v>9</v>
      </c>
      <c r="M1" s="2" t="s">
        <v>10</v>
      </c>
      <c r="N1" s="2" t="s">
        <v>11</v>
      </c>
      <c r="O1" s="2" t="s">
        <v>12</v>
      </c>
      <c r="P1" s="2" t="s">
        <v>13</v>
      </c>
      <c r="Q1" s="2" t="s">
        <v>62</v>
      </c>
      <c r="R1" s="2" t="s">
        <v>14</v>
      </c>
      <c r="S1" s="2" t="s">
        <v>15</v>
      </c>
      <c r="T1" s="2" t="s">
        <v>16</v>
      </c>
      <c r="U1" s="46" t="s">
        <v>52</v>
      </c>
      <c r="V1" s="2" t="s">
        <v>86</v>
      </c>
      <c r="W1" s="46" t="s">
        <v>56</v>
      </c>
      <c r="X1" s="46" t="s">
        <v>57</v>
      </c>
      <c r="Y1" s="46" t="s">
        <v>58</v>
      </c>
    </row>
    <row r="2" spans="2:26">
      <c r="B2" s="4">
        <v>1</v>
      </c>
      <c r="C2" s="5"/>
      <c r="D2" s="5"/>
      <c r="E2" s="6"/>
      <c r="F2" s="6">
        <v>45193</v>
      </c>
      <c r="G2" s="8">
        <v>15</v>
      </c>
      <c r="H2" s="8"/>
      <c r="I2" s="8">
        <f t="shared" ref="I2:I7" si="0">IF($G2&lt;&gt;"",SUM(G2:H2),"")</f>
        <v>15</v>
      </c>
      <c r="J2" s="6">
        <v>45293</v>
      </c>
      <c r="K2" s="5">
        <f t="shared" ref="K2:K7" si="1">IF(J2="","",MONTH(J2))</f>
        <v>1</v>
      </c>
      <c r="L2" s="9">
        <f t="shared" ref="L2:L33" si="2">IF($J2&lt;&gt;"",SUM(J2-F2),"")</f>
        <v>100</v>
      </c>
      <c r="M2" s="8">
        <v>40</v>
      </c>
      <c r="N2" s="8">
        <v>0</v>
      </c>
      <c r="O2" s="8">
        <f t="shared" ref="O2:O7" si="3">IF($J2&lt;&gt;"",SUM(M2:N2),"")</f>
        <v>40</v>
      </c>
      <c r="P2" s="8">
        <v>0</v>
      </c>
      <c r="Q2" s="8">
        <f t="shared" ref="Q2:Q7" si="4">IF(J2="","",O2-P2)</f>
        <v>40</v>
      </c>
      <c r="R2" s="8">
        <v>0</v>
      </c>
      <c r="S2" s="8">
        <f t="shared" ref="S2:S17" si="5">IF(J2="","",Q2-I2-R2)</f>
        <v>25</v>
      </c>
      <c r="T2" s="8" t="s">
        <v>18</v>
      </c>
      <c r="U2" s="138"/>
      <c r="V2" s="87" t="s">
        <v>90</v>
      </c>
      <c r="W2" s="68"/>
      <c r="X2" s="68"/>
      <c r="Y2" s="68"/>
    </row>
    <row r="3" spans="2:26">
      <c r="B3" s="4">
        <f>B2+1</f>
        <v>2</v>
      </c>
      <c r="C3" s="5"/>
      <c r="D3" s="5"/>
      <c r="E3" s="6"/>
      <c r="F3" s="6">
        <v>45193</v>
      </c>
      <c r="G3" s="8">
        <v>15</v>
      </c>
      <c r="H3" s="8"/>
      <c r="I3" s="8">
        <f t="shared" si="0"/>
        <v>15</v>
      </c>
      <c r="J3" s="6">
        <v>45293</v>
      </c>
      <c r="K3" s="5">
        <f t="shared" si="1"/>
        <v>1</v>
      </c>
      <c r="L3" s="9">
        <f t="shared" si="2"/>
        <v>100</v>
      </c>
      <c r="M3" s="8">
        <v>60</v>
      </c>
      <c r="N3" s="8">
        <v>10</v>
      </c>
      <c r="O3" s="8">
        <f t="shared" si="3"/>
        <v>70</v>
      </c>
      <c r="P3" s="8">
        <v>7.35</v>
      </c>
      <c r="Q3" s="8">
        <f t="shared" si="4"/>
        <v>62.65</v>
      </c>
      <c r="R3" s="8">
        <v>14.99</v>
      </c>
      <c r="S3" s="8">
        <f t="shared" si="5"/>
        <v>32.659999999999997</v>
      </c>
      <c r="T3" s="8" t="s">
        <v>18</v>
      </c>
      <c r="U3" s="138"/>
      <c r="V3" s="87" t="s">
        <v>90</v>
      </c>
      <c r="W3" s="68"/>
      <c r="X3" s="68"/>
      <c r="Y3" s="68"/>
    </row>
    <row r="4" spans="2:26">
      <c r="B4" s="4">
        <f t="shared" ref="B4:B67" si="6">B3+1</f>
        <v>3</v>
      </c>
      <c r="C4" s="5"/>
      <c r="D4" s="5"/>
      <c r="E4" s="6"/>
      <c r="F4" s="6">
        <v>45249</v>
      </c>
      <c r="G4" s="8">
        <v>10</v>
      </c>
      <c r="H4" s="8"/>
      <c r="I4" s="8">
        <f t="shared" si="0"/>
        <v>10</v>
      </c>
      <c r="J4" s="6">
        <v>45294</v>
      </c>
      <c r="K4" s="5">
        <f t="shared" si="1"/>
        <v>1</v>
      </c>
      <c r="L4" s="9">
        <f t="shared" si="2"/>
        <v>45</v>
      </c>
      <c r="M4" s="8">
        <v>55</v>
      </c>
      <c r="N4" s="8">
        <v>10</v>
      </c>
      <c r="O4" s="8">
        <f t="shared" si="3"/>
        <v>65</v>
      </c>
      <c r="P4" s="8">
        <v>6.85</v>
      </c>
      <c r="Q4" s="8">
        <f t="shared" si="4"/>
        <v>58.15</v>
      </c>
      <c r="R4" s="8">
        <v>9.1999999999999993</v>
      </c>
      <c r="S4" s="8">
        <f t="shared" si="5"/>
        <v>38.950000000000003</v>
      </c>
      <c r="T4" s="8" t="s">
        <v>18</v>
      </c>
      <c r="U4" s="138"/>
      <c r="V4" s="87" t="s">
        <v>91</v>
      </c>
      <c r="W4" s="68"/>
      <c r="X4" s="68"/>
      <c r="Y4" s="68"/>
    </row>
    <row r="5" spans="2:26">
      <c r="B5" s="4">
        <f t="shared" si="6"/>
        <v>4</v>
      </c>
      <c r="C5" s="5"/>
      <c r="D5" s="5"/>
      <c r="E5" s="6"/>
      <c r="F5" s="6">
        <v>45227</v>
      </c>
      <c r="G5" s="8">
        <v>20</v>
      </c>
      <c r="H5" s="8">
        <v>30</v>
      </c>
      <c r="I5" s="8">
        <f t="shared" si="0"/>
        <v>50</v>
      </c>
      <c r="J5" s="6">
        <v>45295</v>
      </c>
      <c r="K5" s="5">
        <f t="shared" si="1"/>
        <v>1</v>
      </c>
      <c r="L5" s="9">
        <f t="shared" si="2"/>
        <v>68</v>
      </c>
      <c r="M5" s="8">
        <v>80</v>
      </c>
      <c r="N5" s="8"/>
      <c r="O5" s="8">
        <f t="shared" si="3"/>
        <v>80</v>
      </c>
      <c r="P5" s="8"/>
      <c r="Q5" s="8">
        <f t="shared" si="4"/>
        <v>80</v>
      </c>
      <c r="R5" s="8"/>
      <c r="S5" s="8">
        <f t="shared" si="5"/>
        <v>30</v>
      </c>
      <c r="T5" s="8" t="s">
        <v>17</v>
      </c>
      <c r="U5" s="138"/>
      <c r="V5" s="87" t="s">
        <v>90</v>
      </c>
      <c r="W5" s="68"/>
      <c r="X5" s="68"/>
      <c r="Y5" s="68"/>
    </row>
    <row r="6" spans="2:26">
      <c r="B6" s="4">
        <f t="shared" si="6"/>
        <v>5</v>
      </c>
      <c r="C6" s="5"/>
      <c r="D6" s="5"/>
      <c r="E6" s="6"/>
      <c r="F6" s="6">
        <v>45214</v>
      </c>
      <c r="G6" s="8">
        <v>15</v>
      </c>
      <c r="H6" s="8"/>
      <c r="I6" s="8">
        <f t="shared" si="0"/>
        <v>15</v>
      </c>
      <c r="J6" s="6">
        <v>45295</v>
      </c>
      <c r="K6" s="5">
        <f t="shared" si="1"/>
        <v>1</v>
      </c>
      <c r="L6" s="9">
        <f t="shared" si="2"/>
        <v>81</v>
      </c>
      <c r="M6" s="8">
        <v>80</v>
      </c>
      <c r="N6" s="8">
        <v>30</v>
      </c>
      <c r="O6" s="8">
        <f t="shared" si="3"/>
        <v>110</v>
      </c>
      <c r="P6" s="8">
        <v>11.35</v>
      </c>
      <c r="Q6" s="8">
        <f t="shared" si="4"/>
        <v>98.65</v>
      </c>
      <c r="R6" s="8">
        <v>15.4</v>
      </c>
      <c r="S6" s="8">
        <f t="shared" si="5"/>
        <v>68.25</v>
      </c>
      <c r="T6" s="8" t="s">
        <v>18</v>
      </c>
      <c r="U6" s="138"/>
      <c r="V6" s="87" t="s">
        <v>92</v>
      </c>
      <c r="W6" s="68"/>
      <c r="X6" s="68"/>
      <c r="Y6" s="68"/>
    </row>
    <row r="7" spans="2:26">
      <c r="B7" s="4">
        <f t="shared" si="6"/>
        <v>6</v>
      </c>
      <c r="C7" s="5"/>
      <c r="D7" s="5"/>
      <c r="E7" s="6"/>
      <c r="F7" s="6">
        <v>45179</v>
      </c>
      <c r="G7" s="8">
        <v>10</v>
      </c>
      <c r="H7" s="8"/>
      <c r="I7" s="8">
        <f t="shared" si="0"/>
        <v>10</v>
      </c>
      <c r="J7" s="6">
        <v>45296</v>
      </c>
      <c r="K7" s="5">
        <f t="shared" si="1"/>
        <v>1</v>
      </c>
      <c r="L7" s="9">
        <f t="shared" si="2"/>
        <v>117</v>
      </c>
      <c r="M7" s="8">
        <v>20</v>
      </c>
      <c r="N7" s="8"/>
      <c r="O7" s="8">
        <f t="shared" si="3"/>
        <v>20</v>
      </c>
      <c r="P7" s="8"/>
      <c r="Q7" s="8">
        <f t="shared" si="4"/>
        <v>20</v>
      </c>
      <c r="R7" s="8"/>
      <c r="S7" s="8">
        <f t="shared" si="5"/>
        <v>10</v>
      </c>
      <c r="T7" s="8" t="s">
        <v>17</v>
      </c>
      <c r="U7" s="138"/>
      <c r="V7" s="87" t="s">
        <v>90</v>
      </c>
      <c r="W7" s="68"/>
      <c r="X7" s="68"/>
      <c r="Y7" s="69"/>
    </row>
    <row r="8" spans="2:26">
      <c r="B8" s="4">
        <f t="shared" si="6"/>
        <v>7</v>
      </c>
      <c r="C8" s="5"/>
      <c r="D8" s="5"/>
      <c r="E8" s="5"/>
      <c r="F8" s="6">
        <v>45026</v>
      </c>
      <c r="G8" s="8">
        <v>0</v>
      </c>
      <c r="H8" s="8"/>
      <c r="I8" s="8">
        <f t="shared" ref="I8" si="7">IF($G8&lt;&gt;"",SUM(G8:H8),"")</f>
        <v>0</v>
      </c>
      <c r="J8" s="6">
        <v>45296</v>
      </c>
      <c r="K8" s="5">
        <f t="shared" ref="K8" si="8">IF(J8="","",MONTH(J8))</f>
        <v>1</v>
      </c>
      <c r="L8" s="9">
        <f t="shared" si="2"/>
        <v>270</v>
      </c>
      <c r="M8" s="8">
        <v>10</v>
      </c>
      <c r="N8" s="8">
        <v>10</v>
      </c>
      <c r="O8" s="8">
        <f t="shared" ref="O8" si="9">IF($J8&lt;&gt;"",SUM(M8:N8),"")</f>
        <v>20</v>
      </c>
      <c r="P8" s="8">
        <v>2.35</v>
      </c>
      <c r="Q8" s="8">
        <f t="shared" ref="Q8" si="10">IF(J8="","",O8-P8)</f>
        <v>17.649999999999999</v>
      </c>
      <c r="R8" s="8">
        <v>5.99</v>
      </c>
      <c r="S8" s="8">
        <f t="shared" si="5"/>
        <v>11.659999999999998</v>
      </c>
      <c r="T8" s="8" t="s">
        <v>18</v>
      </c>
      <c r="U8" s="73"/>
      <c r="V8" s="87" t="s">
        <v>90</v>
      </c>
      <c r="W8" s="68"/>
      <c r="X8" s="68"/>
      <c r="Y8" s="68"/>
    </row>
    <row r="9" spans="2:26">
      <c r="B9" s="4">
        <f t="shared" si="6"/>
        <v>8</v>
      </c>
      <c r="C9" s="5"/>
      <c r="D9" s="5"/>
      <c r="E9" s="6"/>
      <c r="F9" s="6">
        <v>45186</v>
      </c>
      <c r="G9" s="8">
        <v>2</v>
      </c>
      <c r="H9" s="8"/>
      <c r="I9" s="8">
        <f t="shared" ref="I9:I49" si="11">IF($G9&lt;&gt;"",SUM(G9:H9),"")</f>
        <v>2</v>
      </c>
      <c r="J9" s="6">
        <v>45302</v>
      </c>
      <c r="K9" s="5">
        <f t="shared" ref="K9:K49" si="12">IF(J9="","",MONTH(J9))</f>
        <v>1</v>
      </c>
      <c r="L9" s="9">
        <f t="shared" si="2"/>
        <v>116</v>
      </c>
      <c r="M9" s="8">
        <v>10</v>
      </c>
      <c r="N9" s="8">
        <v>10</v>
      </c>
      <c r="O9" s="8">
        <f t="shared" ref="O9:O49" si="13">IF($J9&lt;&gt;"",SUM(M9:N9),"")</f>
        <v>20</v>
      </c>
      <c r="P9" s="8">
        <v>2.35</v>
      </c>
      <c r="Q9" s="8">
        <f t="shared" ref="Q9:Q49" si="14">IF(J9="","",O9-P9)</f>
        <v>17.649999999999999</v>
      </c>
      <c r="R9" s="8">
        <v>5.99</v>
      </c>
      <c r="S9" s="8">
        <f t="shared" si="5"/>
        <v>9.6599999999999984</v>
      </c>
      <c r="T9" s="8" t="s">
        <v>18</v>
      </c>
      <c r="U9" s="138"/>
      <c r="V9" s="87" t="s">
        <v>90</v>
      </c>
      <c r="W9" s="68"/>
      <c r="X9" s="68"/>
      <c r="Y9" s="69"/>
      <c r="Z9" s="50"/>
    </row>
    <row r="10" spans="2:26">
      <c r="B10" s="4">
        <f t="shared" si="6"/>
        <v>9</v>
      </c>
      <c r="C10" s="5"/>
      <c r="D10" s="5"/>
      <c r="E10" s="6"/>
      <c r="F10" s="6">
        <v>45137</v>
      </c>
      <c r="G10" s="8">
        <v>5</v>
      </c>
      <c r="H10" s="8"/>
      <c r="I10" s="8">
        <f t="shared" si="11"/>
        <v>5</v>
      </c>
      <c r="J10" s="6">
        <v>45303</v>
      </c>
      <c r="K10" s="5">
        <f t="shared" si="12"/>
        <v>1</v>
      </c>
      <c r="L10" s="9">
        <f t="shared" si="2"/>
        <v>166</v>
      </c>
      <c r="M10" s="8">
        <v>45</v>
      </c>
      <c r="N10" s="8"/>
      <c r="O10" s="8">
        <f t="shared" si="13"/>
        <v>45</v>
      </c>
      <c r="P10" s="8"/>
      <c r="Q10" s="8">
        <f t="shared" si="14"/>
        <v>45</v>
      </c>
      <c r="R10" s="8"/>
      <c r="S10" s="8">
        <f t="shared" si="5"/>
        <v>40</v>
      </c>
      <c r="T10" s="8" t="s">
        <v>17</v>
      </c>
      <c r="U10" s="73"/>
      <c r="V10" s="87" t="s">
        <v>90</v>
      </c>
      <c r="W10" s="68"/>
      <c r="X10" s="68"/>
      <c r="Y10" s="69"/>
      <c r="Z10" s="50"/>
    </row>
    <row r="11" spans="2:26">
      <c r="B11" s="4">
        <f t="shared" si="6"/>
        <v>10</v>
      </c>
      <c r="C11" s="5"/>
      <c r="D11" s="5"/>
      <c r="E11" s="6"/>
      <c r="F11" s="6">
        <v>45166</v>
      </c>
      <c r="G11" s="8">
        <v>0</v>
      </c>
      <c r="H11" s="8"/>
      <c r="I11" s="8">
        <f t="shared" si="11"/>
        <v>0</v>
      </c>
      <c r="J11" s="6">
        <v>45308</v>
      </c>
      <c r="K11" s="5">
        <f t="shared" si="12"/>
        <v>1</v>
      </c>
      <c r="L11" s="9">
        <f t="shared" si="2"/>
        <v>142</v>
      </c>
      <c r="M11" s="8">
        <v>13</v>
      </c>
      <c r="N11" s="8"/>
      <c r="O11" s="8">
        <f t="shared" si="13"/>
        <v>13</v>
      </c>
      <c r="P11" s="8"/>
      <c r="Q11" s="8">
        <f t="shared" si="14"/>
        <v>13</v>
      </c>
      <c r="R11" s="8">
        <v>5</v>
      </c>
      <c r="S11" s="8">
        <f t="shared" si="5"/>
        <v>8</v>
      </c>
      <c r="T11" s="8" t="s">
        <v>17</v>
      </c>
      <c r="U11" s="138"/>
      <c r="V11" s="87" t="s">
        <v>90</v>
      </c>
      <c r="W11" s="68"/>
      <c r="X11" s="68"/>
      <c r="Y11" s="68"/>
    </row>
    <row r="12" spans="2:26">
      <c r="B12" s="4">
        <f t="shared" si="6"/>
        <v>11</v>
      </c>
      <c r="C12" s="5"/>
      <c r="D12" s="5"/>
      <c r="E12" s="6"/>
      <c r="F12" s="6">
        <v>45207</v>
      </c>
      <c r="G12" s="8">
        <v>20</v>
      </c>
      <c r="H12" s="8"/>
      <c r="I12" s="8">
        <f t="shared" si="11"/>
        <v>20</v>
      </c>
      <c r="J12" s="6">
        <v>45328</v>
      </c>
      <c r="K12" s="5">
        <f t="shared" si="12"/>
        <v>2</v>
      </c>
      <c r="L12" s="9">
        <f t="shared" si="2"/>
        <v>121</v>
      </c>
      <c r="M12" s="8">
        <v>40</v>
      </c>
      <c r="N12" s="8">
        <v>30</v>
      </c>
      <c r="O12" s="8">
        <f t="shared" si="13"/>
        <v>70</v>
      </c>
      <c r="P12" s="8">
        <v>7.35</v>
      </c>
      <c r="Q12" s="8">
        <f t="shared" si="14"/>
        <v>62.65</v>
      </c>
      <c r="R12" s="8">
        <v>9.02</v>
      </c>
      <c r="S12" s="8">
        <f t="shared" si="5"/>
        <v>33.629999999999995</v>
      </c>
      <c r="T12" s="8" t="s">
        <v>18</v>
      </c>
      <c r="U12" s="138"/>
      <c r="V12" s="67" t="s">
        <v>92</v>
      </c>
      <c r="W12" s="68"/>
      <c r="X12" s="68"/>
      <c r="Y12" s="68"/>
    </row>
    <row r="13" spans="2:26">
      <c r="B13" s="4">
        <f t="shared" si="6"/>
        <v>12</v>
      </c>
      <c r="C13" s="5"/>
      <c r="D13" s="5"/>
      <c r="E13" s="6"/>
      <c r="F13" s="6">
        <v>45137</v>
      </c>
      <c r="G13" s="8">
        <v>20</v>
      </c>
      <c r="H13" s="8"/>
      <c r="I13" s="8">
        <f t="shared" si="11"/>
        <v>20</v>
      </c>
      <c r="J13" s="6">
        <v>45329</v>
      </c>
      <c r="K13" s="5">
        <f t="shared" si="12"/>
        <v>2</v>
      </c>
      <c r="L13" s="9">
        <f t="shared" si="2"/>
        <v>192</v>
      </c>
      <c r="M13" s="8">
        <v>60</v>
      </c>
      <c r="N13" s="8">
        <v>10</v>
      </c>
      <c r="O13" s="8">
        <f t="shared" si="13"/>
        <v>70</v>
      </c>
      <c r="P13" s="8">
        <v>7.35</v>
      </c>
      <c r="Q13" s="8">
        <f t="shared" si="14"/>
        <v>62.65</v>
      </c>
      <c r="R13" s="8">
        <v>17.98</v>
      </c>
      <c r="S13" s="8">
        <f t="shared" si="5"/>
        <v>24.669999999999998</v>
      </c>
      <c r="T13" s="8" t="s">
        <v>18</v>
      </c>
      <c r="U13" s="73"/>
      <c r="V13" s="87" t="s">
        <v>90</v>
      </c>
      <c r="W13" s="68"/>
      <c r="X13" s="68"/>
      <c r="Y13" s="68"/>
    </row>
    <row r="14" spans="2:26">
      <c r="B14" s="4">
        <f t="shared" si="6"/>
        <v>13</v>
      </c>
      <c r="C14" s="5"/>
      <c r="D14" s="5"/>
      <c r="E14" s="6"/>
      <c r="F14" s="6">
        <v>45158</v>
      </c>
      <c r="G14" s="8">
        <v>15</v>
      </c>
      <c r="H14" s="8"/>
      <c r="I14" s="8">
        <f t="shared" ref="I14:I19" si="15">IF($G14&lt;&gt;"",SUM(G14:H14),"")</f>
        <v>15</v>
      </c>
      <c r="J14" s="6">
        <v>45335</v>
      </c>
      <c r="K14" s="5">
        <f t="shared" si="12"/>
        <v>2</v>
      </c>
      <c r="L14" s="9">
        <f t="shared" si="2"/>
        <v>177</v>
      </c>
      <c r="M14" s="8">
        <v>20</v>
      </c>
      <c r="N14" s="8">
        <v>30</v>
      </c>
      <c r="O14" s="8">
        <f t="shared" ref="O14:O19" si="16">IF($J14&lt;&gt;"",SUM(M14:N14),"")</f>
        <v>50</v>
      </c>
      <c r="P14" s="8">
        <v>5.35</v>
      </c>
      <c r="Q14" s="8">
        <f t="shared" ref="Q14:Q19" si="17">IF(J14="","",O14-P14)</f>
        <v>44.65</v>
      </c>
      <c r="R14" s="8">
        <v>15.7</v>
      </c>
      <c r="S14" s="8">
        <f t="shared" si="5"/>
        <v>13.95</v>
      </c>
      <c r="T14" s="8" t="s">
        <v>18</v>
      </c>
      <c r="U14" s="138"/>
      <c r="V14" s="87" t="s">
        <v>93</v>
      </c>
      <c r="W14" s="68"/>
      <c r="X14" s="68"/>
      <c r="Y14" s="68"/>
    </row>
    <row r="15" spans="2:26">
      <c r="B15" s="4">
        <f t="shared" si="6"/>
        <v>14</v>
      </c>
      <c r="C15" s="5"/>
      <c r="D15" s="5"/>
      <c r="E15" s="6"/>
      <c r="F15" s="6">
        <v>45137</v>
      </c>
      <c r="G15" s="8">
        <v>35</v>
      </c>
      <c r="H15" s="8">
        <v>40</v>
      </c>
      <c r="I15" s="8">
        <f t="shared" si="15"/>
        <v>75</v>
      </c>
      <c r="J15" s="6">
        <v>45336</v>
      </c>
      <c r="K15" s="5">
        <f t="shared" ref="K15:K20" si="18">IF(J15="","",MONTH(J15))</f>
        <v>2</v>
      </c>
      <c r="L15" s="9">
        <f t="shared" si="2"/>
        <v>199</v>
      </c>
      <c r="M15" s="8">
        <v>120</v>
      </c>
      <c r="N15" s="8">
        <v>10</v>
      </c>
      <c r="O15" s="8">
        <f t="shared" si="16"/>
        <v>130</v>
      </c>
      <c r="P15" s="8">
        <v>13.35</v>
      </c>
      <c r="Q15" s="8">
        <f t="shared" si="17"/>
        <v>116.65</v>
      </c>
      <c r="R15" s="8">
        <v>10</v>
      </c>
      <c r="S15" s="8">
        <f t="shared" si="5"/>
        <v>31.650000000000006</v>
      </c>
      <c r="T15" s="8" t="s">
        <v>18</v>
      </c>
      <c r="U15" s="73"/>
      <c r="V15" s="87" t="s">
        <v>90</v>
      </c>
      <c r="W15" s="68"/>
      <c r="X15" s="68"/>
      <c r="Y15" s="68"/>
    </row>
    <row r="16" spans="2:26">
      <c r="B16" s="4">
        <f t="shared" si="6"/>
        <v>15</v>
      </c>
      <c r="C16" s="5"/>
      <c r="D16" s="5"/>
      <c r="E16" s="6"/>
      <c r="F16" s="6">
        <v>45193</v>
      </c>
      <c r="G16" s="8">
        <v>5</v>
      </c>
      <c r="H16" s="8"/>
      <c r="I16" s="8">
        <f t="shared" si="15"/>
        <v>5</v>
      </c>
      <c r="J16" s="6">
        <v>45338</v>
      </c>
      <c r="K16" s="5">
        <f t="shared" si="18"/>
        <v>2</v>
      </c>
      <c r="L16" s="9">
        <f t="shared" si="2"/>
        <v>145</v>
      </c>
      <c r="M16" s="8">
        <v>20</v>
      </c>
      <c r="N16" s="8">
        <v>8</v>
      </c>
      <c r="O16" s="8">
        <f t="shared" si="16"/>
        <v>28</v>
      </c>
      <c r="P16" s="8">
        <v>3.15</v>
      </c>
      <c r="Q16" s="8">
        <f t="shared" si="17"/>
        <v>24.85</v>
      </c>
      <c r="R16" s="8">
        <v>5.99</v>
      </c>
      <c r="S16" s="8">
        <f t="shared" si="5"/>
        <v>13.860000000000001</v>
      </c>
      <c r="T16" s="8" t="s">
        <v>18</v>
      </c>
      <c r="U16" s="138"/>
      <c r="V16" s="87" t="s">
        <v>90</v>
      </c>
      <c r="W16" s="68"/>
      <c r="X16" s="68"/>
      <c r="Y16" s="68"/>
    </row>
    <row r="17" spans="1:28">
      <c r="B17" s="4">
        <f t="shared" si="6"/>
        <v>16</v>
      </c>
      <c r="C17" s="5"/>
      <c r="D17" s="5"/>
      <c r="E17" s="6"/>
      <c r="F17" s="6">
        <v>45137</v>
      </c>
      <c r="G17" s="8">
        <v>8.5</v>
      </c>
      <c r="H17" s="8">
        <v>60</v>
      </c>
      <c r="I17" s="8">
        <f t="shared" si="15"/>
        <v>68.5</v>
      </c>
      <c r="J17" s="6">
        <v>45343</v>
      </c>
      <c r="K17" s="5">
        <f t="shared" si="18"/>
        <v>2</v>
      </c>
      <c r="L17" s="9">
        <f t="shared" si="2"/>
        <v>206</v>
      </c>
      <c r="M17" s="8">
        <v>100</v>
      </c>
      <c r="N17" s="8">
        <v>20</v>
      </c>
      <c r="O17" s="8">
        <f t="shared" si="16"/>
        <v>120</v>
      </c>
      <c r="P17" s="8">
        <v>12.35</v>
      </c>
      <c r="Q17" s="8">
        <f t="shared" si="17"/>
        <v>107.65</v>
      </c>
      <c r="R17" s="8">
        <v>8.99</v>
      </c>
      <c r="S17" s="8">
        <f t="shared" si="5"/>
        <v>30.160000000000004</v>
      </c>
      <c r="T17" s="8" t="s">
        <v>18</v>
      </c>
      <c r="U17" s="73"/>
      <c r="V17" s="67" t="s">
        <v>90</v>
      </c>
      <c r="W17" s="68"/>
      <c r="X17" s="68"/>
      <c r="Y17" s="68"/>
    </row>
    <row r="18" spans="1:28">
      <c r="B18" s="4">
        <f t="shared" si="6"/>
        <v>17</v>
      </c>
      <c r="C18" s="5"/>
      <c r="D18" s="5"/>
      <c r="E18" s="6"/>
      <c r="F18" s="6">
        <v>45333</v>
      </c>
      <c r="G18" s="8">
        <v>18</v>
      </c>
      <c r="H18" s="8"/>
      <c r="I18" s="8">
        <f t="shared" si="15"/>
        <v>18</v>
      </c>
      <c r="J18" s="6">
        <v>45346</v>
      </c>
      <c r="K18" s="5">
        <f t="shared" si="18"/>
        <v>2</v>
      </c>
      <c r="L18" s="9">
        <f t="shared" si="2"/>
        <v>13</v>
      </c>
      <c r="M18" s="8">
        <v>100</v>
      </c>
      <c r="N18" s="8">
        <v>10</v>
      </c>
      <c r="O18" s="8">
        <f t="shared" si="16"/>
        <v>110</v>
      </c>
      <c r="P18" s="8">
        <v>11.35</v>
      </c>
      <c r="Q18" s="8">
        <f t="shared" si="17"/>
        <v>98.65</v>
      </c>
      <c r="R18" s="8">
        <v>8.99</v>
      </c>
      <c r="S18" s="8">
        <f t="shared" ref="S18:S19" si="19">IF(J18="","",Q18-I18-R18)</f>
        <v>71.660000000000011</v>
      </c>
      <c r="T18" s="8" t="s">
        <v>18</v>
      </c>
      <c r="U18" s="138"/>
      <c r="V18" s="67" t="s">
        <v>90</v>
      </c>
      <c r="W18" s="68"/>
      <c r="X18" s="158" t="s">
        <v>88</v>
      </c>
      <c r="Y18" s="68"/>
    </row>
    <row r="19" spans="1:28">
      <c r="A19" s="52"/>
      <c r="B19" s="4">
        <f t="shared" si="6"/>
        <v>18</v>
      </c>
      <c r="C19" s="5"/>
      <c r="D19" s="5"/>
      <c r="E19" s="5"/>
      <c r="F19" s="6">
        <v>45088</v>
      </c>
      <c r="G19" s="8">
        <v>0</v>
      </c>
      <c r="H19" s="8"/>
      <c r="I19" s="8">
        <f t="shared" si="15"/>
        <v>0</v>
      </c>
      <c r="J19" s="6">
        <v>45348</v>
      </c>
      <c r="K19" s="5">
        <f t="shared" si="18"/>
        <v>2</v>
      </c>
      <c r="L19" s="9">
        <f t="shared" si="2"/>
        <v>260</v>
      </c>
      <c r="M19" s="8">
        <v>20</v>
      </c>
      <c r="N19" s="8"/>
      <c r="O19" s="8">
        <f t="shared" si="16"/>
        <v>20</v>
      </c>
      <c r="P19" s="8"/>
      <c r="Q19" s="8">
        <f t="shared" si="17"/>
        <v>20</v>
      </c>
      <c r="R19" s="8"/>
      <c r="S19" s="8">
        <f t="shared" si="19"/>
        <v>20</v>
      </c>
      <c r="T19" s="8" t="s">
        <v>17</v>
      </c>
      <c r="U19" s="73"/>
      <c r="V19" s="67" t="s">
        <v>90</v>
      </c>
      <c r="W19" s="68"/>
      <c r="X19" s="151"/>
      <c r="Y19" s="68"/>
      <c r="Z19" s="65"/>
      <c r="AA19" s="52"/>
      <c r="AB19" s="52"/>
    </row>
    <row r="20" spans="1:28">
      <c r="B20" s="4">
        <f t="shared" si="6"/>
        <v>19</v>
      </c>
      <c r="C20" s="5"/>
      <c r="D20" s="5"/>
      <c r="E20" s="6"/>
      <c r="F20" s="6">
        <v>45333</v>
      </c>
      <c r="G20" s="8">
        <v>18</v>
      </c>
      <c r="H20" s="8"/>
      <c r="I20" s="8">
        <f t="shared" ref="I20:I25" si="20">IF($G20&lt;&gt;"",SUM(G20:H20),"")</f>
        <v>18</v>
      </c>
      <c r="J20" s="6">
        <v>45350</v>
      </c>
      <c r="K20" s="5">
        <f t="shared" si="18"/>
        <v>2</v>
      </c>
      <c r="L20" s="9">
        <f t="shared" si="2"/>
        <v>17</v>
      </c>
      <c r="M20" s="8">
        <v>60</v>
      </c>
      <c r="N20" s="8">
        <v>10</v>
      </c>
      <c r="O20" s="8">
        <f t="shared" ref="O20:O25" si="21">IF($J20&lt;&gt;"",SUM(M20:N20),"")</f>
        <v>70</v>
      </c>
      <c r="P20" s="8">
        <v>7.35</v>
      </c>
      <c r="Q20" s="8">
        <f t="shared" ref="Q20:Q25" si="22">IF(J20="","",O20-P20)</f>
        <v>62.65</v>
      </c>
      <c r="R20" s="8">
        <v>8.99</v>
      </c>
      <c r="S20" s="8">
        <f t="shared" ref="S20:S25" si="23">IF(J20="","",Q20-I20-R20)</f>
        <v>35.659999999999997</v>
      </c>
      <c r="T20" s="8" t="s">
        <v>18</v>
      </c>
      <c r="U20" s="138"/>
      <c r="V20" s="67" t="s">
        <v>90</v>
      </c>
      <c r="W20" s="68"/>
      <c r="X20" s="158" t="s">
        <v>88</v>
      </c>
      <c r="Y20" s="68"/>
    </row>
    <row r="21" spans="1:28">
      <c r="B21" s="4">
        <f t="shared" si="6"/>
        <v>20</v>
      </c>
      <c r="C21" s="47"/>
      <c r="D21" s="47"/>
      <c r="E21" s="48"/>
      <c r="F21" s="6">
        <v>45333</v>
      </c>
      <c r="G21" s="49">
        <v>18</v>
      </c>
      <c r="H21" s="49"/>
      <c r="I21" s="8">
        <f t="shared" si="20"/>
        <v>18</v>
      </c>
      <c r="J21" s="6">
        <v>45350</v>
      </c>
      <c r="K21" s="5">
        <f>IF(J21="","",MONTH(J21))</f>
        <v>2</v>
      </c>
      <c r="L21" s="9">
        <f t="shared" si="2"/>
        <v>17</v>
      </c>
      <c r="M21" s="8">
        <v>70</v>
      </c>
      <c r="N21" s="8"/>
      <c r="O21" s="8">
        <f t="shared" si="21"/>
        <v>70</v>
      </c>
      <c r="P21" s="8"/>
      <c r="Q21" s="8">
        <f t="shared" si="22"/>
        <v>70</v>
      </c>
      <c r="R21" s="8"/>
      <c r="S21" s="8">
        <f t="shared" si="23"/>
        <v>52</v>
      </c>
      <c r="T21" s="8" t="s">
        <v>17</v>
      </c>
      <c r="U21" s="74"/>
      <c r="V21" s="67" t="s">
        <v>90</v>
      </c>
      <c r="W21" s="70"/>
      <c r="X21" s="158" t="s">
        <v>88</v>
      </c>
      <c r="Y21" s="71"/>
    </row>
    <row r="22" spans="1:28">
      <c r="B22" s="4">
        <f t="shared" si="6"/>
        <v>21</v>
      </c>
      <c r="C22" s="5"/>
      <c r="D22" s="5"/>
      <c r="E22" s="6"/>
      <c r="F22" s="6">
        <v>45333</v>
      </c>
      <c r="G22" s="8">
        <v>18</v>
      </c>
      <c r="H22" s="8">
        <v>10</v>
      </c>
      <c r="I22" s="8">
        <f t="shared" si="20"/>
        <v>28</v>
      </c>
      <c r="J22" s="6">
        <v>45351</v>
      </c>
      <c r="K22" s="5">
        <f>IF(J22="","",MONTH(J22))</f>
        <v>2</v>
      </c>
      <c r="L22" s="9">
        <f t="shared" si="2"/>
        <v>18</v>
      </c>
      <c r="M22" s="8">
        <v>70</v>
      </c>
      <c r="N22" s="8"/>
      <c r="O22" s="8">
        <f t="shared" si="21"/>
        <v>70</v>
      </c>
      <c r="P22" s="8">
        <v>7.35</v>
      </c>
      <c r="Q22" s="8">
        <f t="shared" si="22"/>
        <v>62.65</v>
      </c>
      <c r="R22" s="8">
        <v>8.99</v>
      </c>
      <c r="S22" s="8">
        <f t="shared" si="23"/>
        <v>25.659999999999997</v>
      </c>
      <c r="T22" s="8" t="s">
        <v>18</v>
      </c>
      <c r="U22" s="138"/>
      <c r="V22" s="67" t="s">
        <v>90</v>
      </c>
      <c r="W22" s="68"/>
      <c r="X22" s="158" t="s">
        <v>88</v>
      </c>
      <c r="Y22" s="68"/>
    </row>
    <row r="23" spans="1:28">
      <c r="B23" s="4">
        <f t="shared" si="6"/>
        <v>22</v>
      </c>
      <c r="C23" s="5"/>
      <c r="D23" s="5"/>
      <c r="E23" s="6"/>
      <c r="F23" s="6">
        <v>45314</v>
      </c>
      <c r="G23" s="128">
        <v>0</v>
      </c>
      <c r="H23" s="8"/>
      <c r="I23" s="8">
        <f t="shared" si="20"/>
        <v>0</v>
      </c>
      <c r="J23" s="6">
        <v>45351</v>
      </c>
      <c r="K23" s="5">
        <v>2</v>
      </c>
      <c r="L23" s="9">
        <f t="shared" si="2"/>
        <v>37</v>
      </c>
      <c r="M23" s="8">
        <v>40</v>
      </c>
      <c r="N23" s="8">
        <v>15</v>
      </c>
      <c r="O23" s="8">
        <f t="shared" si="21"/>
        <v>55</v>
      </c>
      <c r="P23" s="8">
        <v>5.85</v>
      </c>
      <c r="Q23" s="8">
        <f t="shared" si="22"/>
        <v>49.15</v>
      </c>
      <c r="R23" s="8">
        <v>15.4</v>
      </c>
      <c r="S23" s="8">
        <f t="shared" si="23"/>
        <v>33.75</v>
      </c>
      <c r="T23" s="8" t="s">
        <v>18</v>
      </c>
      <c r="U23" s="138"/>
      <c r="V23" s="67" t="s">
        <v>92</v>
      </c>
      <c r="W23" s="68"/>
      <c r="X23" s="151"/>
      <c r="Y23" s="68"/>
    </row>
    <row r="24" spans="1:28">
      <c r="B24" s="4">
        <f t="shared" si="6"/>
        <v>23</v>
      </c>
      <c r="C24" s="5"/>
      <c r="D24" s="5"/>
      <c r="E24" s="6"/>
      <c r="F24" s="6">
        <v>45333</v>
      </c>
      <c r="G24" s="8">
        <v>18</v>
      </c>
      <c r="H24" s="8">
        <v>50</v>
      </c>
      <c r="I24" s="8">
        <f t="shared" si="20"/>
        <v>68</v>
      </c>
      <c r="J24" s="6">
        <v>45355</v>
      </c>
      <c r="K24" s="5">
        <f t="shared" ref="K24:K29" si="24">IF(J24="","",MONTH(J24))</f>
        <v>3</v>
      </c>
      <c r="L24" s="9">
        <f t="shared" si="2"/>
        <v>22</v>
      </c>
      <c r="M24" s="8">
        <v>250</v>
      </c>
      <c r="N24" s="8">
        <v>25</v>
      </c>
      <c r="O24" s="8">
        <f t="shared" si="21"/>
        <v>275</v>
      </c>
      <c r="P24" s="8">
        <v>26.85</v>
      </c>
      <c r="Q24" s="8">
        <f t="shared" si="22"/>
        <v>248.15</v>
      </c>
      <c r="R24" s="8">
        <v>4.99</v>
      </c>
      <c r="S24" s="8">
        <f t="shared" si="23"/>
        <v>175.16</v>
      </c>
      <c r="T24" s="8" t="s">
        <v>18</v>
      </c>
      <c r="U24" s="138"/>
      <c r="V24" s="67" t="s">
        <v>90</v>
      </c>
      <c r="W24" s="68"/>
      <c r="X24" s="158" t="s">
        <v>88</v>
      </c>
      <c r="Y24" s="68"/>
    </row>
    <row r="25" spans="1:28">
      <c r="B25" s="4">
        <f t="shared" si="6"/>
        <v>24</v>
      </c>
      <c r="C25" s="5"/>
      <c r="D25" s="5"/>
      <c r="E25" s="6"/>
      <c r="F25" s="6">
        <v>45137</v>
      </c>
      <c r="G25" s="8">
        <v>17.5</v>
      </c>
      <c r="H25" s="8"/>
      <c r="I25" s="8">
        <f t="shared" si="20"/>
        <v>17.5</v>
      </c>
      <c r="J25" s="6">
        <v>45353</v>
      </c>
      <c r="K25" s="5">
        <f t="shared" si="24"/>
        <v>3</v>
      </c>
      <c r="L25" s="9">
        <f t="shared" si="2"/>
        <v>216</v>
      </c>
      <c r="M25" s="8">
        <v>25</v>
      </c>
      <c r="N25" s="8">
        <v>10</v>
      </c>
      <c r="O25" s="8">
        <f t="shared" si="21"/>
        <v>35</v>
      </c>
      <c r="P25" s="8">
        <v>3.85</v>
      </c>
      <c r="Q25" s="8">
        <f t="shared" si="22"/>
        <v>31.15</v>
      </c>
      <c r="R25" s="8">
        <v>8.99</v>
      </c>
      <c r="S25" s="8">
        <f t="shared" si="23"/>
        <v>4.6599999999999984</v>
      </c>
      <c r="T25" s="8" t="s">
        <v>18</v>
      </c>
      <c r="U25" s="73"/>
      <c r="V25" s="67" t="s">
        <v>90</v>
      </c>
      <c r="W25" s="68"/>
      <c r="X25" s="151"/>
      <c r="Y25" s="68"/>
    </row>
    <row r="26" spans="1:28">
      <c r="B26" s="4">
        <f t="shared" si="6"/>
        <v>25</v>
      </c>
      <c r="C26" s="5"/>
      <c r="D26" s="5"/>
      <c r="E26" s="6"/>
      <c r="F26" s="6">
        <v>45333</v>
      </c>
      <c r="G26" s="8">
        <v>18</v>
      </c>
      <c r="H26" s="8"/>
      <c r="I26" s="8">
        <f t="shared" ref="I26:I31" si="25">IF($G26&lt;&gt;"",SUM(G26:H26),"")</f>
        <v>18</v>
      </c>
      <c r="J26" s="6">
        <v>45355</v>
      </c>
      <c r="K26" s="5">
        <f t="shared" si="24"/>
        <v>3</v>
      </c>
      <c r="L26" s="9">
        <f t="shared" si="2"/>
        <v>22</v>
      </c>
      <c r="M26" s="8">
        <v>130</v>
      </c>
      <c r="N26" s="8">
        <v>25</v>
      </c>
      <c r="O26" s="8">
        <f t="shared" ref="O26:O31" si="26">IF($J26&lt;&gt;"",SUM(M26:N26),"")</f>
        <v>155</v>
      </c>
      <c r="P26" s="8">
        <v>15.85</v>
      </c>
      <c r="Q26" s="8">
        <f t="shared" ref="Q26:Q31" si="27">IF(J26="","",O26-P26)</f>
        <v>139.15</v>
      </c>
      <c r="R26" s="8">
        <v>4.99</v>
      </c>
      <c r="S26" s="8">
        <f t="shared" ref="S26:S31" si="28">IF(J26="","",Q26-I26-R26)</f>
        <v>116.16000000000001</v>
      </c>
      <c r="T26" s="8" t="s">
        <v>18</v>
      </c>
      <c r="U26" s="138"/>
      <c r="V26" s="67" t="s">
        <v>90</v>
      </c>
      <c r="W26" s="68"/>
      <c r="X26" s="158" t="s">
        <v>88</v>
      </c>
      <c r="Y26" s="68"/>
    </row>
    <row r="27" spans="1:28">
      <c r="B27" s="4">
        <f t="shared" si="6"/>
        <v>26</v>
      </c>
      <c r="C27" s="5"/>
      <c r="D27" s="5"/>
      <c r="E27" s="6"/>
      <c r="F27" s="6">
        <v>45333</v>
      </c>
      <c r="G27" s="8">
        <v>10</v>
      </c>
      <c r="H27" s="8">
        <v>40</v>
      </c>
      <c r="I27" s="8">
        <f t="shared" si="25"/>
        <v>50</v>
      </c>
      <c r="J27" s="6">
        <v>45355</v>
      </c>
      <c r="K27" s="5">
        <f t="shared" si="24"/>
        <v>3</v>
      </c>
      <c r="L27" s="9">
        <f t="shared" si="2"/>
        <v>22</v>
      </c>
      <c r="M27" s="8">
        <v>120</v>
      </c>
      <c r="N27" s="8">
        <v>10</v>
      </c>
      <c r="O27" s="8">
        <f t="shared" si="26"/>
        <v>130</v>
      </c>
      <c r="P27" s="8">
        <v>13.35</v>
      </c>
      <c r="Q27" s="8">
        <f t="shared" si="27"/>
        <v>116.65</v>
      </c>
      <c r="R27" s="8">
        <v>12.2</v>
      </c>
      <c r="S27" s="8">
        <f t="shared" si="28"/>
        <v>54.45</v>
      </c>
      <c r="T27" s="8" t="s">
        <v>18</v>
      </c>
      <c r="U27" s="138"/>
      <c r="V27" s="87" t="s">
        <v>93</v>
      </c>
      <c r="W27" s="68"/>
      <c r="X27" s="158" t="s">
        <v>88</v>
      </c>
      <c r="Y27" s="68"/>
    </row>
    <row r="28" spans="1:28">
      <c r="B28" s="4">
        <f t="shared" si="6"/>
        <v>27</v>
      </c>
      <c r="C28" s="5"/>
      <c r="D28" s="5"/>
      <c r="E28" s="6"/>
      <c r="F28" s="6">
        <v>45354</v>
      </c>
      <c r="G28" s="8">
        <v>15</v>
      </c>
      <c r="H28" s="8">
        <v>6</v>
      </c>
      <c r="I28" s="8">
        <f t="shared" si="25"/>
        <v>21</v>
      </c>
      <c r="J28" s="6">
        <v>45360</v>
      </c>
      <c r="K28" s="5">
        <f t="shared" si="24"/>
        <v>3</v>
      </c>
      <c r="L28" s="9">
        <f t="shared" si="2"/>
        <v>6</v>
      </c>
      <c r="M28" s="8">
        <v>130</v>
      </c>
      <c r="N28" s="8">
        <v>15</v>
      </c>
      <c r="O28" s="8">
        <f t="shared" si="26"/>
        <v>145</v>
      </c>
      <c r="P28" s="8">
        <v>14.85</v>
      </c>
      <c r="Q28" s="8">
        <f t="shared" si="27"/>
        <v>130.15</v>
      </c>
      <c r="R28" s="8">
        <v>15.4</v>
      </c>
      <c r="S28" s="8">
        <f t="shared" si="28"/>
        <v>93.75</v>
      </c>
      <c r="T28" s="8" t="s">
        <v>18</v>
      </c>
      <c r="U28" s="146"/>
      <c r="V28" s="87" t="s">
        <v>91</v>
      </c>
      <c r="W28" s="68"/>
      <c r="X28" s="151"/>
      <c r="Y28" s="68"/>
    </row>
    <row r="29" spans="1:28">
      <c r="B29" s="4">
        <f t="shared" si="6"/>
        <v>28</v>
      </c>
      <c r="C29" s="5"/>
      <c r="D29" s="5"/>
      <c r="E29" s="6"/>
      <c r="F29" s="6">
        <v>45354</v>
      </c>
      <c r="G29" s="8">
        <v>15</v>
      </c>
      <c r="H29" s="8"/>
      <c r="I29" s="8">
        <f t="shared" si="25"/>
        <v>15</v>
      </c>
      <c r="J29" s="6">
        <v>45361</v>
      </c>
      <c r="K29" s="5">
        <f t="shared" si="24"/>
        <v>3</v>
      </c>
      <c r="L29" s="9">
        <f t="shared" si="2"/>
        <v>7</v>
      </c>
      <c r="M29" s="8">
        <v>50</v>
      </c>
      <c r="N29" s="8">
        <v>20</v>
      </c>
      <c r="O29" s="8">
        <f t="shared" si="26"/>
        <v>70</v>
      </c>
      <c r="P29" s="8">
        <v>7.35</v>
      </c>
      <c r="Q29" s="8">
        <f t="shared" si="27"/>
        <v>62.65</v>
      </c>
      <c r="R29" s="8">
        <v>4.99</v>
      </c>
      <c r="S29" s="8">
        <f t="shared" si="28"/>
        <v>42.66</v>
      </c>
      <c r="T29" s="8" t="s">
        <v>18</v>
      </c>
      <c r="U29" s="146"/>
      <c r="V29" s="67" t="s">
        <v>90</v>
      </c>
      <c r="W29" s="68"/>
      <c r="X29" s="151"/>
      <c r="Y29" s="68"/>
    </row>
    <row r="30" spans="1:28">
      <c r="B30" s="4">
        <f t="shared" si="6"/>
        <v>29</v>
      </c>
      <c r="C30" s="5"/>
      <c r="D30" s="5"/>
      <c r="E30" s="6"/>
      <c r="F30" s="6">
        <v>45333</v>
      </c>
      <c r="G30" s="8">
        <v>18</v>
      </c>
      <c r="H30" s="8"/>
      <c r="I30" s="8">
        <f t="shared" si="25"/>
        <v>18</v>
      </c>
      <c r="J30" s="6">
        <v>45362</v>
      </c>
      <c r="K30" s="5">
        <f t="shared" ref="K30:K35" si="29">IF(J30="","",MONTH(J30))</f>
        <v>3</v>
      </c>
      <c r="L30" s="9">
        <f t="shared" si="2"/>
        <v>29</v>
      </c>
      <c r="M30" s="8">
        <v>150</v>
      </c>
      <c r="N30" s="8">
        <v>25</v>
      </c>
      <c r="O30" s="8">
        <f t="shared" si="26"/>
        <v>175</v>
      </c>
      <c r="P30" s="8">
        <v>5.43</v>
      </c>
      <c r="Q30" s="8">
        <f t="shared" si="27"/>
        <v>169.57</v>
      </c>
      <c r="R30" s="8">
        <v>14</v>
      </c>
      <c r="S30" s="8">
        <f t="shared" si="28"/>
        <v>137.57</v>
      </c>
      <c r="T30" s="8" t="s">
        <v>18</v>
      </c>
      <c r="U30" s="138"/>
      <c r="V30" s="87" t="s">
        <v>103</v>
      </c>
      <c r="W30" s="68"/>
      <c r="X30" s="158" t="s">
        <v>88</v>
      </c>
      <c r="Y30" s="68"/>
    </row>
    <row r="31" spans="1:28">
      <c r="B31" s="4">
        <f t="shared" si="6"/>
        <v>30</v>
      </c>
      <c r="C31" s="5"/>
      <c r="D31" s="5"/>
      <c r="E31" s="6"/>
      <c r="F31" s="6">
        <v>45333</v>
      </c>
      <c r="G31" s="8">
        <v>18</v>
      </c>
      <c r="H31" s="8"/>
      <c r="I31" s="8">
        <f t="shared" si="25"/>
        <v>18</v>
      </c>
      <c r="J31" s="6">
        <v>45362</v>
      </c>
      <c r="K31" s="5">
        <f t="shared" si="29"/>
        <v>3</v>
      </c>
      <c r="L31" s="9">
        <f t="shared" si="2"/>
        <v>29</v>
      </c>
      <c r="M31" s="8">
        <v>100</v>
      </c>
      <c r="N31" s="8">
        <v>10</v>
      </c>
      <c r="O31" s="8">
        <f t="shared" si="26"/>
        <v>110</v>
      </c>
      <c r="P31" s="8">
        <v>11.35</v>
      </c>
      <c r="Q31" s="8">
        <f t="shared" si="27"/>
        <v>98.65</v>
      </c>
      <c r="R31" s="8">
        <v>7.29</v>
      </c>
      <c r="S31" s="8">
        <f t="shared" si="28"/>
        <v>73.36</v>
      </c>
      <c r="T31" s="8" t="s">
        <v>18</v>
      </c>
      <c r="U31" s="138"/>
      <c r="V31" s="67" t="s">
        <v>90</v>
      </c>
      <c r="W31" s="68"/>
      <c r="X31" s="158" t="s">
        <v>88</v>
      </c>
      <c r="Y31" s="68"/>
    </row>
    <row r="32" spans="1:28">
      <c r="B32" s="4">
        <f t="shared" si="6"/>
        <v>31</v>
      </c>
      <c r="C32" s="5"/>
      <c r="D32" s="5"/>
      <c r="E32" s="6"/>
      <c r="F32" s="6">
        <v>45193</v>
      </c>
      <c r="G32" s="8">
        <v>5</v>
      </c>
      <c r="H32" s="8"/>
      <c r="I32" s="8">
        <f t="shared" ref="I32:I37" si="30">IF($G32&lt;&gt;"",SUM(G32:H32),"")</f>
        <v>5</v>
      </c>
      <c r="J32" s="6">
        <v>45381</v>
      </c>
      <c r="K32" s="5">
        <f t="shared" si="29"/>
        <v>3</v>
      </c>
      <c r="L32" s="9">
        <f t="shared" si="2"/>
        <v>188</v>
      </c>
      <c r="M32" s="8">
        <v>20</v>
      </c>
      <c r="N32" s="8">
        <v>8</v>
      </c>
      <c r="O32" s="8">
        <f t="shared" ref="O32:O37" si="31">IF($J32&lt;&gt;"",SUM(M32:N32),"")</f>
        <v>28</v>
      </c>
      <c r="P32" s="8">
        <v>3.15</v>
      </c>
      <c r="Q32" s="8">
        <f t="shared" ref="Q32:Q37" si="32">IF(J32="","",O32-P32)</f>
        <v>24.85</v>
      </c>
      <c r="R32" s="8">
        <v>4.99</v>
      </c>
      <c r="S32" s="8">
        <f t="shared" ref="S32:S37" si="33">IF(J32="","",Q32-I32-R32)</f>
        <v>14.860000000000001</v>
      </c>
      <c r="T32" s="8" t="s">
        <v>18</v>
      </c>
      <c r="U32" s="138"/>
      <c r="V32" s="67" t="s">
        <v>90</v>
      </c>
      <c r="W32" s="68"/>
      <c r="X32" s="151"/>
      <c r="Y32" s="68"/>
    </row>
    <row r="33" spans="2:25">
      <c r="B33" s="4">
        <f t="shared" si="6"/>
        <v>32</v>
      </c>
      <c r="C33" s="147"/>
      <c r="D33" s="147"/>
      <c r="E33" s="148"/>
      <c r="F33" s="148">
        <v>45354</v>
      </c>
      <c r="G33" s="149">
        <v>20</v>
      </c>
      <c r="H33" s="149">
        <v>33.950000000000003</v>
      </c>
      <c r="I33" s="149">
        <f t="shared" si="30"/>
        <v>53.95</v>
      </c>
      <c r="J33" s="148">
        <v>45381</v>
      </c>
      <c r="K33" s="147">
        <f t="shared" si="29"/>
        <v>3</v>
      </c>
      <c r="L33" s="150">
        <f t="shared" si="2"/>
        <v>27</v>
      </c>
      <c r="M33" s="149">
        <v>140</v>
      </c>
      <c r="N33" s="149">
        <v>20</v>
      </c>
      <c r="O33" s="149">
        <f t="shared" si="31"/>
        <v>160</v>
      </c>
      <c r="P33" s="149">
        <v>16.350000000000001</v>
      </c>
      <c r="Q33" s="149">
        <f t="shared" si="32"/>
        <v>143.65</v>
      </c>
      <c r="R33" s="149">
        <v>12.2</v>
      </c>
      <c r="S33" s="149">
        <f t="shared" si="33"/>
        <v>77.5</v>
      </c>
      <c r="T33" s="149" t="s">
        <v>18</v>
      </c>
      <c r="U33" s="152"/>
      <c r="V33" s="87" t="s">
        <v>93</v>
      </c>
      <c r="W33" s="151"/>
      <c r="X33" s="151"/>
      <c r="Y33" s="68"/>
    </row>
    <row r="34" spans="2:25">
      <c r="B34" s="4">
        <f t="shared" si="6"/>
        <v>33</v>
      </c>
      <c r="C34" s="5"/>
      <c r="D34" s="5"/>
      <c r="E34" s="6"/>
      <c r="F34" s="6">
        <v>45333</v>
      </c>
      <c r="G34" s="8">
        <v>18</v>
      </c>
      <c r="H34" s="8">
        <v>30</v>
      </c>
      <c r="I34" s="8">
        <f t="shared" si="30"/>
        <v>48</v>
      </c>
      <c r="J34" s="6">
        <v>45386</v>
      </c>
      <c r="K34" s="5">
        <f t="shared" si="29"/>
        <v>4</v>
      </c>
      <c r="L34" s="9">
        <f t="shared" ref="L34:L66" si="34">IF($J34&lt;&gt;"",SUM(J34-F34),"")</f>
        <v>53</v>
      </c>
      <c r="M34" s="8">
        <v>70</v>
      </c>
      <c r="N34" s="8">
        <v>50</v>
      </c>
      <c r="O34" s="8">
        <f t="shared" si="31"/>
        <v>120</v>
      </c>
      <c r="P34" s="8">
        <v>12.35</v>
      </c>
      <c r="Q34" s="8">
        <f t="shared" si="32"/>
        <v>107.65</v>
      </c>
      <c r="R34" s="8">
        <v>14.24</v>
      </c>
      <c r="S34" s="8">
        <f t="shared" si="33"/>
        <v>45.410000000000004</v>
      </c>
      <c r="T34" s="8" t="s">
        <v>18</v>
      </c>
      <c r="U34" s="138"/>
      <c r="V34" s="87" t="s">
        <v>105</v>
      </c>
      <c r="W34" s="68"/>
      <c r="X34" s="158" t="s">
        <v>88</v>
      </c>
      <c r="Y34" s="68"/>
    </row>
    <row r="35" spans="2:25">
      <c r="B35" s="4">
        <f t="shared" si="6"/>
        <v>34</v>
      </c>
      <c r="C35" s="5"/>
      <c r="D35" s="5"/>
      <c r="E35" s="6"/>
      <c r="F35" s="6">
        <v>45333</v>
      </c>
      <c r="G35" s="8">
        <v>18</v>
      </c>
      <c r="H35" s="8"/>
      <c r="I35" s="8">
        <f t="shared" si="30"/>
        <v>18</v>
      </c>
      <c r="J35" s="6">
        <v>45387</v>
      </c>
      <c r="K35" s="5">
        <f t="shared" si="29"/>
        <v>4</v>
      </c>
      <c r="L35" s="9">
        <f t="shared" si="34"/>
        <v>54</v>
      </c>
      <c r="M35" s="8">
        <v>10</v>
      </c>
      <c r="N35" s="8">
        <v>10</v>
      </c>
      <c r="O35" s="8">
        <f t="shared" si="31"/>
        <v>20</v>
      </c>
      <c r="P35" s="8">
        <v>2.35</v>
      </c>
      <c r="Q35" s="8">
        <f t="shared" si="32"/>
        <v>17.649999999999999</v>
      </c>
      <c r="R35" s="8">
        <v>9.1999999999999993</v>
      </c>
      <c r="S35" s="8">
        <f t="shared" si="33"/>
        <v>-9.5500000000000007</v>
      </c>
      <c r="T35" s="8" t="s">
        <v>18</v>
      </c>
      <c r="U35" s="138"/>
      <c r="V35" s="87"/>
      <c r="W35" s="68"/>
      <c r="X35" s="158" t="s">
        <v>88</v>
      </c>
      <c r="Y35" s="68"/>
    </row>
    <row r="36" spans="2:25">
      <c r="B36" s="4">
        <f t="shared" si="6"/>
        <v>35</v>
      </c>
      <c r="C36" s="5"/>
      <c r="D36" s="5"/>
      <c r="E36" s="6"/>
      <c r="F36" s="6">
        <v>45333</v>
      </c>
      <c r="G36" s="8">
        <v>18</v>
      </c>
      <c r="H36" s="8"/>
      <c r="I36" s="8">
        <f t="shared" si="30"/>
        <v>18</v>
      </c>
      <c r="J36" s="6">
        <v>45395</v>
      </c>
      <c r="K36" s="5">
        <f t="shared" ref="K36:K42" si="35">IF(J36="","",MONTH(J36))</f>
        <v>4</v>
      </c>
      <c r="L36" s="9">
        <f t="shared" si="34"/>
        <v>62</v>
      </c>
      <c r="M36" s="8">
        <v>30</v>
      </c>
      <c r="N36" s="8">
        <v>10</v>
      </c>
      <c r="O36" s="8">
        <f t="shared" si="31"/>
        <v>40</v>
      </c>
      <c r="P36" s="8">
        <v>4.5199999999999996</v>
      </c>
      <c r="Q36" s="8">
        <f t="shared" si="32"/>
        <v>35.480000000000004</v>
      </c>
      <c r="R36" s="8">
        <v>9.1999999999999993</v>
      </c>
      <c r="S36" s="8">
        <f t="shared" si="33"/>
        <v>8.2800000000000047</v>
      </c>
      <c r="T36" s="8" t="s">
        <v>18</v>
      </c>
      <c r="U36" s="158"/>
      <c r="V36" s="154" t="s">
        <v>91</v>
      </c>
      <c r="W36" s="68"/>
      <c r="X36" s="158" t="s">
        <v>88</v>
      </c>
      <c r="Y36" s="68"/>
    </row>
    <row r="37" spans="2:25">
      <c r="B37" s="4">
        <f t="shared" si="6"/>
        <v>36</v>
      </c>
      <c r="C37" s="147"/>
      <c r="D37" s="147"/>
      <c r="E37" s="148"/>
      <c r="F37" s="148">
        <v>45354</v>
      </c>
      <c r="G37" s="149">
        <v>25</v>
      </c>
      <c r="H37" s="149"/>
      <c r="I37" s="149">
        <f t="shared" si="30"/>
        <v>25</v>
      </c>
      <c r="J37" s="148">
        <v>45396</v>
      </c>
      <c r="K37" s="147">
        <f t="shared" si="35"/>
        <v>4</v>
      </c>
      <c r="L37" s="150">
        <f t="shared" si="34"/>
        <v>42</v>
      </c>
      <c r="M37" s="149">
        <v>150</v>
      </c>
      <c r="N37" s="149">
        <v>10</v>
      </c>
      <c r="O37" s="149">
        <f t="shared" si="31"/>
        <v>160</v>
      </c>
      <c r="P37" s="149">
        <v>17.02</v>
      </c>
      <c r="Q37" s="149">
        <f t="shared" si="32"/>
        <v>142.97999999999999</v>
      </c>
      <c r="R37" s="149">
        <v>9.1999999999999993</v>
      </c>
      <c r="S37" s="149">
        <f t="shared" si="33"/>
        <v>108.77999999999999</v>
      </c>
      <c r="T37" s="149" t="s">
        <v>18</v>
      </c>
      <c r="U37" s="153"/>
      <c r="V37" s="154" t="s">
        <v>90</v>
      </c>
      <c r="W37" s="151"/>
      <c r="X37" s="151"/>
      <c r="Y37" s="68"/>
    </row>
    <row r="38" spans="2:25">
      <c r="B38" s="4">
        <f t="shared" si="6"/>
        <v>37</v>
      </c>
      <c r="C38" s="5"/>
      <c r="D38" s="5"/>
      <c r="E38" s="6"/>
      <c r="F38" s="6">
        <v>45333</v>
      </c>
      <c r="G38" s="8">
        <v>18</v>
      </c>
      <c r="H38" s="8">
        <v>40</v>
      </c>
      <c r="I38" s="8">
        <f t="shared" ref="I38:I45" si="36">IF($G38&lt;&gt;"",SUM(G38:H38),"")</f>
        <v>58</v>
      </c>
      <c r="J38" s="6">
        <v>45397</v>
      </c>
      <c r="K38" s="5">
        <f t="shared" si="35"/>
        <v>4</v>
      </c>
      <c r="L38" s="9">
        <f t="shared" si="34"/>
        <v>64</v>
      </c>
      <c r="M38" s="8">
        <v>200</v>
      </c>
      <c r="N38" s="8"/>
      <c r="O38" s="8">
        <f t="shared" ref="O38:O45" si="37">IF($J38&lt;&gt;"",SUM(M38:N38),"")</f>
        <v>200</v>
      </c>
      <c r="P38" s="8"/>
      <c r="Q38" s="8">
        <f t="shared" ref="Q38:Q45" si="38">IF(J38="","",O38-P38)</f>
        <v>200</v>
      </c>
      <c r="R38" s="8"/>
      <c r="S38" s="8">
        <f t="shared" ref="S38:S45" si="39">IF(J38="","",Q38-I38-R38)</f>
        <v>142</v>
      </c>
      <c r="T38" s="8" t="s">
        <v>17</v>
      </c>
      <c r="U38" s="138"/>
      <c r="V38" s="87" t="s">
        <v>90</v>
      </c>
      <c r="W38" s="68"/>
      <c r="X38" s="158" t="s">
        <v>88</v>
      </c>
      <c r="Y38" s="68"/>
    </row>
    <row r="39" spans="2:25">
      <c r="B39" s="4">
        <f t="shared" si="6"/>
        <v>38</v>
      </c>
      <c r="C39" s="147"/>
      <c r="D39" s="147"/>
      <c r="E39" s="148"/>
      <c r="F39" s="148">
        <v>45354</v>
      </c>
      <c r="G39" s="149">
        <v>25</v>
      </c>
      <c r="H39" s="149">
        <v>10</v>
      </c>
      <c r="I39" s="149">
        <f t="shared" si="36"/>
        <v>35</v>
      </c>
      <c r="J39" s="148">
        <v>45397</v>
      </c>
      <c r="K39" s="147">
        <f t="shared" si="35"/>
        <v>4</v>
      </c>
      <c r="L39" s="150">
        <f t="shared" si="34"/>
        <v>43</v>
      </c>
      <c r="M39" s="149">
        <v>100</v>
      </c>
      <c r="N39" s="149">
        <v>15</v>
      </c>
      <c r="O39" s="149">
        <f t="shared" si="37"/>
        <v>115</v>
      </c>
      <c r="P39" s="149">
        <v>12.33</v>
      </c>
      <c r="Q39" s="149">
        <f t="shared" si="38"/>
        <v>102.67</v>
      </c>
      <c r="R39" s="149">
        <v>15.4</v>
      </c>
      <c r="S39" s="149">
        <f t="shared" si="39"/>
        <v>52.27</v>
      </c>
      <c r="T39" s="149" t="s">
        <v>18</v>
      </c>
      <c r="U39" s="156"/>
      <c r="V39" s="154" t="s">
        <v>92</v>
      </c>
      <c r="W39" s="151"/>
      <c r="X39" s="151"/>
      <c r="Y39" s="68"/>
    </row>
    <row r="40" spans="2:25">
      <c r="B40" s="4">
        <f t="shared" si="6"/>
        <v>39</v>
      </c>
      <c r="C40" s="5"/>
      <c r="D40" s="5"/>
      <c r="E40" s="6"/>
      <c r="F40" s="6">
        <v>45396</v>
      </c>
      <c r="G40" s="8">
        <v>2</v>
      </c>
      <c r="H40" s="8"/>
      <c r="I40" s="8">
        <f t="shared" si="36"/>
        <v>2</v>
      </c>
      <c r="J40" s="6">
        <v>45398</v>
      </c>
      <c r="K40" s="5">
        <f t="shared" si="35"/>
        <v>4</v>
      </c>
      <c r="L40" s="9">
        <f t="shared" si="34"/>
        <v>2</v>
      </c>
      <c r="M40" s="8">
        <v>45</v>
      </c>
      <c r="N40" s="8">
        <v>10</v>
      </c>
      <c r="O40" s="8">
        <f t="shared" si="37"/>
        <v>55</v>
      </c>
      <c r="P40" s="8">
        <v>6.08</v>
      </c>
      <c r="Q40" s="8">
        <f t="shared" si="38"/>
        <v>48.92</v>
      </c>
      <c r="R40" s="8">
        <v>9.1999999999999993</v>
      </c>
      <c r="S40" s="8">
        <f t="shared" si="39"/>
        <v>37.72</v>
      </c>
      <c r="T40" s="8" t="s">
        <v>18</v>
      </c>
      <c r="U40" s="157"/>
      <c r="V40" s="87" t="s">
        <v>91</v>
      </c>
      <c r="W40" s="68"/>
      <c r="X40" s="68"/>
      <c r="Y40" s="68"/>
    </row>
    <row r="41" spans="2:25">
      <c r="B41" s="4">
        <f t="shared" si="6"/>
        <v>40</v>
      </c>
      <c r="C41" s="5"/>
      <c r="D41" s="5"/>
      <c r="E41" s="6"/>
      <c r="F41" s="6">
        <v>45158</v>
      </c>
      <c r="G41" s="8">
        <v>10</v>
      </c>
      <c r="H41" s="8"/>
      <c r="I41" s="8">
        <f t="shared" si="36"/>
        <v>10</v>
      </c>
      <c r="J41" s="6">
        <v>45400</v>
      </c>
      <c r="K41" s="5">
        <f t="shared" si="35"/>
        <v>4</v>
      </c>
      <c r="L41" s="9">
        <f t="shared" si="34"/>
        <v>242</v>
      </c>
      <c r="M41" s="8">
        <v>20</v>
      </c>
      <c r="N41" s="8">
        <v>15</v>
      </c>
      <c r="O41" s="8">
        <f t="shared" si="37"/>
        <v>35</v>
      </c>
      <c r="P41" s="8">
        <v>3.99</v>
      </c>
      <c r="Q41" s="8">
        <f t="shared" si="38"/>
        <v>31.009999999999998</v>
      </c>
      <c r="R41" s="8">
        <v>9.1999999999999993</v>
      </c>
      <c r="S41" s="8">
        <f t="shared" si="39"/>
        <v>11.809999999999999</v>
      </c>
      <c r="T41" s="8" t="s">
        <v>18</v>
      </c>
      <c r="U41" s="138"/>
      <c r="V41" s="67" t="s">
        <v>93</v>
      </c>
      <c r="W41" s="68"/>
      <c r="X41" s="68"/>
      <c r="Y41" s="68"/>
    </row>
    <row r="42" spans="2:25">
      <c r="B42" s="4">
        <f t="shared" si="6"/>
        <v>41</v>
      </c>
      <c r="C42" s="5"/>
      <c r="D42" s="5"/>
      <c r="E42" s="6"/>
      <c r="F42" s="6">
        <v>45350</v>
      </c>
      <c r="G42" s="8">
        <v>10</v>
      </c>
      <c r="H42" s="8"/>
      <c r="I42" s="8">
        <f t="shared" si="36"/>
        <v>10</v>
      </c>
      <c r="J42" s="6">
        <v>45392</v>
      </c>
      <c r="K42" s="5">
        <f t="shared" si="35"/>
        <v>4</v>
      </c>
      <c r="L42" s="9">
        <f t="shared" si="34"/>
        <v>42</v>
      </c>
      <c r="M42" s="8">
        <v>20</v>
      </c>
      <c r="N42" s="8">
        <v>10</v>
      </c>
      <c r="O42" s="8">
        <f t="shared" si="37"/>
        <v>30</v>
      </c>
      <c r="P42" s="8">
        <v>3.48</v>
      </c>
      <c r="Q42" s="8">
        <f t="shared" si="38"/>
        <v>26.52</v>
      </c>
      <c r="R42" s="8">
        <v>10</v>
      </c>
      <c r="S42" s="8">
        <f t="shared" si="39"/>
        <v>6.52</v>
      </c>
      <c r="T42" s="8" t="s">
        <v>18</v>
      </c>
      <c r="U42" s="138"/>
      <c r="V42" s="87" t="s">
        <v>92</v>
      </c>
      <c r="W42" s="151"/>
      <c r="X42" s="68"/>
      <c r="Y42" s="68"/>
    </row>
    <row r="43" spans="2:25">
      <c r="B43" s="4">
        <f t="shared" si="6"/>
        <v>42</v>
      </c>
      <c r="C43" s="5"/>
      <c r="D43" s="5"/>
      <c r="E43" s="6"/>
      <c r="F43" s="6">
        <v>45333</v>
      </c>
      <c r="G43" s="8">
        <v>18</v>
      </c>
      <c r="H43" s="8">
        <v>30</v>
      </c>
      <c r="I43" s="8">
        <f t="shared" si="36"/>
        <v>48</v>
      </c>
      <c r="J43" s="6">
        <v>45402</v>
      </c>
      <c r="K43" s="5">
        <f t="shared" ref="K43:K48" si="40">IF(J43="","",MONTH(J43))</f>
        <v>4</v>
      </c>
      <c r="L43" s="9">
        <f t="shared" si="34"/>
        <v>69</v>
      </c>
      <c r="M43" s="8">
        <v>80</v>
      </c>
      <c r="N43" s="8">
        <v>20</v>
      </c>
      <c r="O43" s="8">
        <f t="shared" si="37"/>
        <v>100</v>
      </c>
      <c r="P43" s="8">
        <v>10.77</v>
      </c>
      <c r="Q43" s="8">
        <f t="shared" si="38"/>
        <v>89.23</v>
      </c>
      <c r="R43" s="8">
        <v>4.99</v>
      </c>
      <c r="S43" s="8">
        <f t="shared" si="39"/>
        <v>36.24</v>
      </c>
      <c r="T43" s="8" t="s">
        <v>18</v>
      </c>
      <c r="U43" s="138"/>
      <c r="V43" s="87" t="s">
        <v>90</v>
      </c>
      <c r="W43" s="68"/>
      <c r="X43" s="158" t="s">
        <v>88</v>
      </c>
      <c r="Y43" s="68"/>
    </row>
    <row r="44" spans="2:25">
      <c r="B44" s="4">
        <f t="shared" si="6"/>
        <v>43</v>
      </c>
      <c r="C44" s="5"/>
      <c r="D44" s="5"/>
      <c r="E44" s="6"/>
      <c r="F44" s="6">
        <v>45354</v>
      </c>
      <c r="G44" s="8">
        <v>25</v>
      </c>
      <c r="H44" s="8"/>
      <c r="I44" s="8">
        <f t="shared" si="36"/>
        <v>25</v>
      </c>
      <c r="J44" s="6">
        <v>45403</v>
      </c>
      <c r="K44" s="5">
        <f t="shared" si="40"/>
        <v>4</v>
      </c>
      <c r="L44" s="9">
        <f t="shared" si="34"/>
        <v>49</v>
      </c>
      <c r="M44" s="8">
        <v>140</v>
      </c>
      <c r="N44" s="8">
        <v>20</v>
      </c>
      <c r="O44" s="8">
        <f t="shared" si="37"/>
        <v>160</v>
      </c>
      <c r="P44" s="8">
        <v>17.02</v>
      </c>
      <c r="Q44" s="8">
        <f t="shared" si="38"/>
        <v>142.97999999999999</v>
      </c>
      <c r="R44" s="8">
        <v>15.25</v>
      </c>
      <c r="S44" s="8">
        <f t="shared" si="39"/>
        <v>102.72999999999999</v>
      </c>
      <c r="T44" s="8" t="s">
        <v>18</v>
      </c>
      <c r="U44" s="119"/>
      <c r="V44" s="87" t="s">
        <v>92</v>
      </c>
      <c r="W44" s="68"/>
      <c r="X44" s="151"/>
      <c r="Y44" s="68"/>
    </row>
    <row r="45" spans="2:25">
      <c r="B45" s="4">
        <f t="shared" si="6"/>
        <v>44</v>
      </c>
      <c r="C45" s="5"/>
      <c r="D45" s="5"/>
      <c r="E45" s="6"/>
      <c r="F45" s="6">
        <v>45361</v>
      </c>
      <c r="G45" s="8">
        <v>30</v>
      </c>
      <c r="H45" s="8"/>
      <c r="I45" s="8">
        <f t="shared" si="36"/>
        <v>30</v>
      </c>
      <c r="J45" s="6">
        <v>45403</v>
      </c>
      <c r="K45" s="5">
        <f t="shared" si="40"/>
        <v>4</v>
      </c>
      <c r="L45" s="9">
        <f t="shared" si="34"/>
        <v>42</v>
      </c>
      <c r="M45" s="8">
        <v>120</v>
      </c>
      <c r="N45" s="8">
        <v>40</v>
      </c>
      <c r="O45" s="8">
        <f t="shared" si="37"/>
        <v>160</v>
      </c>
      <c r="P45" s="8">
        <v>20.09</v>
      </c>
      <c r="Q45" s="8">
        <f t="shared" si="38"/>
        <v>139.91</v>
      </c>
      <c r="R45" s="8">
        <v>28.5</v>
      </c>
      <c r="S45" s="8">
        <f t="shared" si="39"/>
        <v>81.41</v>
      </c>
      <c r="T45" s="8" t="s">
        <v>18</v>
      </c>
      <c r="U45" s="119"/>
      <c r="V45" s="87" t="s">
        <v>106</v>
      </c>
      <c r="W45" s="68"/>
      <c r="X45" s="68"/>
      <c r="Y45" s="68"/>
    </row>
    <row r="46" spans="2:25">
      <c r="B46" s="4">
        <f t="shared" si="6"/>
        <v>45</v>
      </c>
      <c r="C46" s="5"/>
      <c r="D46" s="5"/>
      <c r="E46" s="6"/>
      <c r="F46" s="6">
        <v>45403</v>
      </c>
      <c r="G46" s="8">
        <v>20</v>
      </c>
      <c r="H46" s="8"/>
      <c r="I46" s="8">
        <f>IF($G46&lt;&gt;"",SUM(G46:H46),"")</f>
        <v>20</v>
      </c>
      <c r="J46" s="6">
        <v>45405</v>
      </c>
      <c r="K46" s="5">
        <f t="shared" si="40"/>
        <v>4</v>
      </c>
      <c r="L46" s="9">
        <f t="shared" si="34"/>
        <v>2</v>
      </c>
      <c r="M46" s="8">
        <v>200</v>
      </c>
      <c r="N46" s="8"/>
      <c r="O46" s="8">
        <f>IF($J46&lt;&gt;"",SUM(M46:N46),"")</f>
        <v>200</v>
      </c>
      <c r="P46" s="8"/>
      <c r="Q46" s="8">
        <f>IF(J46="","",O46-P46)</f>
        <v>200</v>
      </c>
      <c r="R46" s="8"/>
      <c r="S46" s="8">
        <f>IF(J46="","",Q46-I46-R46)</f>
        <v>180</v>
      </c>
      <c r="T46" s="8" t="s">
        <v>17</v>
      </c>
      <c r="U46" s="119"/>
      <c r="V46" s="87" t="s">
        <v>90</v>
      </c>
      <c r="W46" s="68"/>
      <c r="X46" s="68"/>
      <c r="Y46" s="68"/>
    </row>
    <row r="47" spans="2:25">
      <c r="B47" s="4">
        <f t="shared" si="6"/>
        <v>46</v>
      </c>
      <c r="C47" s="5"/>
      <c r="D47" s="5"/>
      <c r="E47" s="6"/>
      <c r="F47" s="6">
        <v>45403</v>
      </c>
      <c r="G47" s="8">
        <v>20</v>
      </c>
      <c r="H47" s="8"/>
      <c r="I47" s="8">
        <f>IF($G47&lt;&gt;"",SUM(G47:H47),"")</f>
        <v>20</v>
      </c>
      <c r="J47" s="6">
        <v>45406</v>
      </c>
      <c r="K47" s="5">
        <f t="shared" si="40"/>
        <v>4</v>
      </c>
      <c r="L47" s="9">
        <f t="shared" si="34"/>
        <v>3</v>
      </c>
      <c r="M47" s="8">
        <v>160</v>
      </c>
      <c r="N47" s="8">
        <v>15</v>
      </c>
      <c r="O47" s="8">
        <f>IF($J47&lt;&gt;"",SUM(M47:N47),"")</f>
        <v>175</v>
      </c>
      <c r="P47" s="8">
        <v>18.579999999999998</v>
      </c>
      <c r="Q47" s="8">
        <f>IF(J47="","",O47-P47)</f>
        <v>156.42000000000002</v>
      </c>
      <c r="R47" s="8">
        <v>15.4</v>
      </c>
      <c r="S47" s="8">
        <f>IF(J47="","",Q47-I47-R47)</f>
        <v>121.02000000000001</v>
      </c>
      <c r="T47" s="8" t="s">
        <v>18</v>
      </c>
      <c r="U47" s="159" t="s">
        <v>109</v>
      </c>
      <c r="V47" s="87" t="s">
        <v>93</v>
      </c>
      <c r="W47" s="68"/>
      <c r="X47" s="68"/>
      <c r="Y47" s="68"/>
    </row>
    <row r="48" spans="2:25">
      <c r="B48" s="4">
        <f t="shared" si="6"/>
        <v>47</v>
      </c>
      <c r="C48" s="5"/>
      <c r="D48" s="5"/>
      <c r="E48" s="6"/>
      <c r="F48" s="6">
        <v>45172</v>
      </c>
      <c r="G48" s="8">
        <v>0</v>
      </c>
      <c r="H48" s="8"/>
      <c r="I48" s="8">
        <f>IF($G48&lt;&gt;"",SUM(G48:H48),"")</f>
        <v>0</v>
      </c>
      <c r="J48" s="6">
        <v>45408</v>
      </c>
      <c r="K48" s="5">
        <f t="shared" si="40"/>
        <v>4</v>
      </c>
      <c r="L48" s="9">
        <f t="shared" si="34"/>
        <v>236</v>
      </c>
      <c r="M48" s="8">
        <v>12</v>
      </c>
      <c r="N48" s="8"/>
      <c r="O48" s="8">
        <f>IF($J48&lt;&gt;"",SUM(M48:N48),"")</f>
        <v>12</v>
      </c>
      <c r="P48" s="8"/>
      <c r="Q48" s="8">
        <f>IF(J48="","",O48-P48)</f>
        <v>12</v>
      </c>
      <c r="R48" s="8"/>
      <c r="S48" s="8">
        <f>IF(J48="","",Q48-I48-R48)</f>
        <v>12</v>
      </c>
      <c r="T48" s="8" t="s">
        <v>17</v>
      </c>
      <c r="U48" s="158"/>
      <c r="V48" s="165" t="s">
        <v>90</v>
      </c>
      <c r="W48" s="68"/>
      <c r="X48" s="68"/>
      <c r="Y48" s="68"/>
    </row>
    <row r="49" spans="2:25">
      <c r="B49" s="4">
        <f t="shared" si="6"/>
        <v>48</v>
      </c>
      <c r="C49" s="76"/>
      <c r="D49" s="76"/>
      <c r="E49" s="77"/>
      <c r="F49" s="77">
        <v>45121</v>
      </c>
      <c r="G49" s="78">
        <v>10</v>
      </c>
      <c r="H49" s="78">
        <v>20</v>
      </c>
      <c r="I49" s="78">
        <f t="shared" si="11"/>
        <v>30</v>
      </c>
      <c r="J49" s="77">
        <v>45409</v>
      </c>
      <c r="K49" s="76">
        <f t="shared" si="12"/>
        <v>4</v>
      </c>
      <c r="L49" s="79">
        <f t="shared" si="34"/>
        <v>288</v>
      </c>
      <c r="M49" s="78">
        <v>26</v>
      </c>
      <c r="N49" s="78">
        <v>10</v>
      </c>
      <c r="O49" s="78">
        <f t="shared" si="13"/>
        <v>36</v>
      </c>
      <c r="P49" s="78">
        <v>4.1100000000000003</v>
      </c>
      <c r="Q49" s="78">
        <f t="shared" si="14"/>
        <v>31.89</v>
      </c>
      <c r="R49" s="78">
        <v>9.1999999999999993</v>
      </c>
      <c r="S49" s="78">
        <f t="shared" ref="S49" si="41">IF(J49="","",Q49-I49-R49)</f>
        <v>-7.3099999999999987</v>
      </c>
      <c r="T49" s="78" t="s">
        <v>18</v>
      </c>
      <c r="U49" s="166" t="s">
        <v>95</v>
      </c>
      <c r="V49" s="165" t="s">
        <v>91</v>
      </c>
      <c r="W49" s="68"/>
      <c r="X49" s="68"/>
      <c r="Y49" s="68"/>
    </row>
    <row r="50" spans="2:25">
      <c r="B50" s="4">
        <f t="shared" si="6"/>
        <v>49</v>
      </c>
      <c r="C50" s="5"/>
      <c r="D50" s="5"/>
      <c r="E50" s="6"/>
      <c r="F50" s="6">
        <v>45249</v>
      </c>
      <c r="G50" s="8">
        <v>7.5</v>
      </c>
      <c r="H50" s="8"/>
      <c r="I50" s="8">
        <f t="shared" ref="I50:I56" si="42">IF($G50&lt;&gt;"",SUM(G50:H50),"")</f>
        <v>7.5</v>
      </c>
      <c r="J50" s="6">
        <v>45409</v>
      </c>
      <c r="K50" s="5">
        <f>IF(J50="","",MONTH(J50))</f>
        <v>4</v>
      </c>
      <c r="L50" s="9">
        <f t="shared" si="34"/>
        <v>160</v>
      </c>
      <c r="M50" s="8">
        <v>30</v>
      </c>
      <c r="N50" s="8">
        <v>10</v>
      </c>
      <c r="O50" s="8">
        <f t="shared" ref="O50:O56" si="43">IF($J50&lt;&gt;"",SUM(M50:N50),"")</f>
        <v>40</v>
      </c>
      <c r="P50" s="8">
        <v>4.5199999999999996</v>
      </c>
      <c r="Q50" s="8">
        <f t="shared" ref="Q50:Q56" si="44">IF(J50="","",O50-P50)</f>
        <v>35.480000000000004</v>
      </c>
      <c r="R50" s="8">
        <v>8.99</v>
      </c>
      <c r="S50" s="8">
        <f t="shared" ref="S50:S56" si="45">IF(J50="","",Q50-I50-R50)</f>
        <v>18.990000000000002</v>
      </c>
      <c r="T50" s="8" t="s">
        <v>18</v>
      </c>
      <c r="U50" s="138" t="s">
        <v>89</v>
      </c>
      <c r="V50" s="87" t="s">
        <v>90</v>
      </c>
      <c r="W50" s="68"/>
      <c r="X50" s="68"/>
      <c r="Y50" s="68"/>
    </row>
    <row r="51" spans="2:25">
      <c r="B51" s="4">
        <f t="shared" si="6"/>
        <v>50</v>
      </c>
      <c r="C51" s="5"/>
      <c r="D51" s="5"/>
      <c r="E51" s="6"/>
      <c r="F51" s="6">
        <v>45352</v>
      </c>
      <c r="G51" s="8">
        <v>0</v>
      </c>
      <c r="H51" s="8"/>
      <c r="I51" s="8">
        <f t="shared" si="42"/>
        <v>0</v>
      </c>
      <c r="J51" s="6">
        <v>45410</v>
      </c>
      <c r="K51" s="5">
        <f>IF(J51="","",MONTH(J51))</f>
        <v>4</v>
      </c>
      <c r="L51" s="9">
        <f t="shared" si="34"/>
        <v>58</v>
      </c>
      <c r="M51" s="8">
        <v>25</v>
      </c>
      <c r="N51" s="8"/>
      <c r="O51" s="8">
        <f t="shared" si="43"/>
        <v>25</v>
      </c>
      <c r="P51" s="8"/>
      <c r="Q51" s="8">
        <f t="shared" si="44"/>
        <v>25</v>
      </c>
      <c r="R51" s="8"/>
      <c r="S51" s="8">
        <f t="shared" si="45"/>
        <v>25</v>
      </c>
      <c r="T51" s="8" t="s">
        <v>17</v>
      </c>
      <c r="U51" s="119"/>
      <c r="V51" s="87" t="s">
        <v>90</v>
      </c>
      <c r="W51" s="68"/>
      <c r="X51" s="68"/>
      <c r="Y51" s="68"/>
    </row>
    <row r="52" spans="2:25">
      <c r="B52" s="4">
        <f t="shared" si="6"/>
        <v>51</v>
      </c>
      <c r="C52" s="5"/>
      <c r="D52" s="5"/>
      <c r="E52" s="6"/>
      <c r="F52" s="6">
        <v>45403</v>
      </c>
      <c r="G52" s="8">
        <v>20</v>
      </c>
      <c r="H52" s="8"/>
      <c r="I52" s="8">
        <f t="shared" si="42"/>
        <v>20</v>
      </c>
      <c r="J52" s="6">
        <v>45410</v>
      </c>
      <c r="K52" s="5">
        <f t="shared" ref="K52" si="46">IF(J52="","",MONTH(J52))</f>
        <v>4</v>
      </c>
      <c r="L52" s="9">
        <f t="shared" si="34"/>
        <v>7</v>
      </c>
      <c r="M52" s="8">
        <v>60</v>
      </c>
      <c r="N52" s="8">
        <v>10</v>
      </c>
      <c r="O52" s="8">
        <f t="shared" si="43"/>
        <v>70</v>
      </c>
      <c r="P52" s="8">
        <v>7.65</v>
      </c>
      <c r="Q52" s="8">
        <f t="shared" si="44"/>
        <v>62.35</v>
      </c>
      <c r="R52" s="8">
        <v>8.99</v>
      </c>
      <c r="S52" s="8">
        <f t="shared" si="45"/>
        <v>33.36</v>
      </c>
      <c r="T52" s="8" t="s">
        <v>18</v>
      </c>
      <c r="U52" s="159" t="s">
        <v>108</v>
      </c>
      <c r="V52" s="87" t="s">
        <v>90</v>
      </c>
      <c r="W52" s="68"/>
      <c r="X52" s="68"/>
      <c r="Y52" s="68"/>
    </row>
    <row r="53" spans="2:25">
      <c r="B53" s="4">
        <f t="shared" si="6"/>
        <v>52</v>
      </c>
      <c r="C53" s="5"/>
      <c r="D53" s="5"/>
      <c r="E53" s="6"/>
      <c r="F53" s="6">
        <v>45214</v>
      </c>
      <c r="G53" s="8">
        <v>15</v>
      </c>
      <c r="H53" s="8"/>
      <c r="I53" s="8">
        <f t="shared" si="42"/>
        <v>15</v>
      </c>
      <c r="J53" s="6">
        <v>45412</v>
      </c>
      <c r="K53" s="5">
        <f>IF(J53="","",MONTH(J53))</f>
        <v>4</v>
      </c>
      <c r="L53" s="9">
        <f t="shared" si="34"/>
        <v>198</v>
      </c>
      <c r="M53" s="8">
        <v>50</v>
      </c>
      <c r="N53" s="8">
        <v>15</v>
      </c>
      <c r="O53" s="8">
        <f t="shared" si="43"/>
        <v>65</v>
      </c>
      <c r="P53" s="8">
        <v>7.35</v>
      </c>
      <c r="Q53" s="8">
        <f t="shared" si="44"/>
        <v>57.65</v>
      </c>
      <c r="R53" s="8">
        <v>10</v>
      </c>
      <c r="S53" s="8">
        <f t="shared" si="45"/>
        <v>32.65</v>
      </c>
      <c r="T53" s="8" t="s">
        <v>18</v>
      </c>
      <c r="U53" s="138"/>
      <c r="V53" s="87" t="s">
        <v>90</v>
      </c>
      <c r="W53" s="68"/>
      <c r="X53" s="68"/>
      <c r="Y53" s="68"/>
    </row>
    <row r="54" spans="2:25" s="155" customFormat="1">
      <c r="B54" s="175">
        <f t="shared" si="6"/>
        <v>53</v>
      </c>
      <c r="C54" s="147"/>
      <c r="D54" s="147"/>
      <c r="E54" s="148"/>
      <c r="F54" s="148">
        <v>45403</v>
      </c>
      <c r="G54" s="149">
        <v>10</v>
      </c>
      <c r="H54" s="149"/>
      <c r="I54" s="149">
        <f t="shared" si="42"/>
        <v>10</v>
      </c>
      <c r="J54" s="148">
        <v>45411</v>
      </c>
      <c r="K54" s="147">
        <f>IF(J54="","",MONTH(J54))</f>
        <v>4</v>
      </c>
      <c r="L54" s="150">
        <f t="shared" si="34"/>
        <v>8</v>
      </c>
      <c r="M54" s="149">
        <v>50</v>
      </c>
      <c r="N54" s="149"/>
      <c r="O54" s="149">
        <f t="shared" si="43"/>
        <v>50</v>
      </c>
      <c r="P54" s="149"/>
      <c r="Q54" s="149">
        <f t="shared" si="44"/>
        <v>50</v>
      </c>
      <c r="R54" s="149"/>
      <c r="S54" s="149">
        <f t="shared" si="45"/>
        <v>40</v>
      </c>
      <c r="T54" s="149" t="s">
        <v>17</v>
      </c>
      <c r="U54" s="163"/>
      <c r="V54" s="154" t="s">
        <v>90</v>
      </c>
      <c r="W54" s="151"/>
      <c r="X54" s="151"/>
      <c r="Y54" s="151"/>
    </row>
    <row r="55" spans="2:25" s="155" customFormat="1">
      <c r="B55" s="175">
        <f t="shared" si="6"/>
        <v>54</v>
      </c>
      <c r="C55" s="147"/>
      <c r="D55" s="147"/>
      <c r="E55" s="148"/>
      <c r="F55" s="148">
        <v>45333</v>
      </c>
      <c r="G55" s="149">
        <v>18</v>
      </c>
      <c r="H55" s="149"/>
      <c r="I55" s="149">
        <f t="shared" si="42"/>
        <v>18</v>
      </c>
      <c r="J55" s="148">
        <v>45383</v>
      </c>
      <c r="K55" s="147">
        <f>IF(J55="","",MONTH(J55))</f>
        <v>4</v>
      </c>
      <c r="L55" s="150">
        <f t="shared" si="34"/>
        <v>50</v>
      </c>
      <c r="M55" s="149">
        <v>80</v>
      </c>
      <c r="N55" s="149"/>
      <c r="O55" s="149">
        <f t="shared" si="43"/>
        <v>80</v>
      </c>
      <c r="P55" s="149"/>
      <c r="Q55" s="149">
        <f t="shared" si="44"/>
        <v>80</v>
      </c>
      <c r="R55" s="149"/>
      <c r="S55" s="149">
        <f t="shared" si="45"/>
        <v>62</v>
      </c>
      <c r="T55" s="149" t="s">
        <v>17</v>
      </c>
      <c r="U55" s="158"/>
      <c r="V55" s="154" t="s">
        <v>90</v>
      </c>
      <c r="W55" s="178"/>
      <c r="X55" s="158" t="s">
        <v>88</v>
      </c>
      <c r="Y55" s="151"/>
    </row>
    <row r="56" spans="2:25" s="155" customFormat="1">
      <c r="B56" s="175">
        <f t="shared" si="6"/>
        <v>55</v>
      </c>
      <c r="C56" s="147"/>
      <c r="D56" s="147"/>
      <c r="E56" s="148"/>
      <c r="F56" s="148">
        <v>45333</v>
      </c>
      <c r="G56" s="149">
        <v>0</v>
      </c>
      <c r="H56" s="149"/>
      <c r="I56" s="149">
        <f t="shared" si="42"/>
        <v>0</v>
      </c>
      <c r="J56" s="148">
        <v>45413</v>
      </c>
      <c r="K56" s="147">
        <f>IF(J56="","",MONTH(J56))</f>
        <v>5</v>
      </c>
      <c r="L56" s="150">
        <f t="shared" si="34"/>
        <v>80</v>
      </c>
      <c r="M56" s="149">
        <v>60</v>
      </c>
      <c r="N56" s="149"/>
      <c r="O56" s="149">
        <f t="shared" si="43"/>
        <v>60</v>
      </c>
      <c r="P56" s="149"/>
      <c r="Q56" s="149">
        <f t="shared" si="44"/>
        <v>60</v>
      </c>
      <c r="R56" s="149"/>
      <c r="S56" s="149">
        <f t="shared" si="45"/>
        <v>60</v>
      </c>
      <c r="T56" s="149" t="s">
        <v>17</v>
      </c>
      <c r="U56" s="158"/>
      <c r="V56" s="154" t="s">
        <v>90</v>
      </c>
      <c r="W56" s="151"/>
      <c r="X56" s="151"/>
      <c r="Y56" s="151"/>
    </row>
    <row r="57" spans="2:25" s="155" customFormat="1">
      <c r="B57" s="175">
        <f t="shared" si="6"/>
        <v>56</v>
      </c>
      <c r="C57" s="147"/>
      <c r="D57" s="147"/>
      <c r="E57" s="148"/>
      <c r="F57" s="148">
        <v>45403</v>
      </c>
      <c r="G57" s="149">
        <v>15</v>
      </c>
      <c r="H57" s="149"/>
      <c r="I57" s="149">
        <f>IF($G57&lt;&gt;"",SUM(G57:H57),"")</f>
        <v>15</v>
      </c>
      <c r="J57" s="148">
        <v>45414</v>
      </c>
      <c r="K57" s="147">
        <f>IF(J57="","",MONTH(J57))</f>
        <v>5</v>
      </c>
      <c r="L57" s="150">
        <f>IF($J57&lt;&gt;"",SUM(J57-F57),"")</f>
        <v>11</v>
      </c>
      <c r="M57" s="149">
        <v>150</v>
      </c>
      <c r="N57" s="149"/>
      <c r="O57" s="149">
        <f>IF($J57&lt;&gt;"",SUM(M57:N57),"")</f>
        <v>150</v>
      </c>
      <c r="P57" s="149"/>
      <c r="Q57" s="149">
        <f>IF(J57="","",O57-P57)</f>
        <v>150</v>
      </c>
      <c r="R57" s="149"/>
      <c r="S57" s="149">
        <f>IF(J57="","",Q57-I57-R57)</f>
        <v>135</v>
      </c>
      <c r="T57" s="149" t="s">
        <v>17</v>
      </c>
      <c r="U57" s="179" t="s">
        <v>120</v>
      </c>
      <c r="V57" s="154" t="s">
        <v>90</v>
      </c>
      <c r="W57" s="151"/>
      <c r="X57" s="151"/>
      <c r="Y57" s="151"/>
    </row>
    <row r="58" spans="2:25" s="155" customFormat="1">
      <c r="B58" s="175">
        <f t="shared" si="6"/>
        <v>57</v>
      </c>
      <c r="C58" s="147"/>
      <c r="D58" s="147"/>
      <c r="E58" s="147"/>
      <c r="F58" s="148">
        <v>45053</v>
      </c>
      <c r="G58" s="149">
        <v>7.5</v>
      </c>
      <c r="H58" s="149"/>
      <c r="I58" s="149">
        <f t="shared" ref="I58:I74" si="47">IF($G58&lt;&gt;"",SUM(G58:H58),"")</f>
        <v>7.5</v>
      </c>
      <c r="J58" s="148"/>
      <c r="K58" s="147" t="str">
        <f t="shared" ref="K58:K83" si="48">IF(J58="","",MONTH(J58))</f>
        <v/>
      </c>
      <c r="L58" s="150" t="str">
        <f t="shared" si="34"/>
        <v/>
      </c>
      <c r="M58" s="149">
        <v>20</v>
      </c>
      <c r="N58" s="149"/>
      <c r="O58" s="149" t="str">
        <f t="shared" ref="O58:O75" si="49">IF($J58&lt;&gt;"",SUM(M58:N58),"")</f>
        <v/>
      </c>
      <c r="P58" s="149"/>
      <c r="Q58" s="149" t="str">
        <f t="shared" ref="Q58:Q75" si="50">IF(J58="","",O58-P58)</f>
        <v/>
      </c>
      <c r="R58" s="149"/>
      <c r="S58" s="149" t="str">
        <f t="shared" ref="S58:S75" si="51">IF(J58="","",Q58-I58-R58)</f>
        <v/>
      </c>
      <c r="T58" s="149"/>
      <c r="U58" s="166" t="s">
        <v>116</v>
      </c>
      <c r="V58" s="165"/>
      <c r="W58" s="151"/>
      <c r="X58" s="151"/>
      <c r="Y58" s="151"/>
    </row>
    <row r="59" spans="2:25" s="155" customFormat="1">
      <c r="B59" s="4">
        <f t="shared" si="6"/>
        <v>58</v>
      </c>
      <c r="C59" s="147"/>
      <c r="D59" s="147"/>
      <c r="E59" s="147"/>
      <c r="F59" s="148">
        <v>45060</v>
      </c>
      <c r="G59" s="149">
        <v>0</v>
      </c>
      <c r="H59" s="149"/>
      <c r="I59" s="149">
        <f t="shared" si="47"/>
        <v>0</v>
      </c>
      <c r="J59" s="148"/>
      <c r="K59" s="147" t="str">
        <f t="shared" si="48"/>
        <v/>
      </c>
      <c r="L59" s="150" t="str">
        <f t="shared" si="34"/>
        <v/>
      </c>
      <c r="M59" s="149">
        <v>10</v>
      </c>
      <c r="N59" s="149"/>
      <c r="O59" s="149" t="str">
        <f t="shared" si="49"/>
        <v/>
      </c>
      <c r="P59" s="149"/>
      <c r="Q59" s="149" t="str">
        <f t="shared" si="50"/>
        <v/>
      </c>
      <c r="R59" s="149"/>
      <c r="S59" s="149" t="str">
        <f t="shared" si="51"/>
        <v/>
      </c>
      <c r="T59" s="149"/>
      <c r="U59" s="166" t="s">
        <v>121</v>
      </c>
      <c r="V59" s="165"/>
      <c r="W59" s="151"/>
      <c r="X59" s="151"/>
      <c r="Y59" s="151"/>
    </row>
    <row r="60" spans="2:25" s="155" customFormat="1">
      <c r="B60" s="4">
        <f t="shared" si="6"/>
        <v>59</v>
      </c>
      <c r="C60" s="147"/>
      <c r="D60" s="147"/>
      <c r="E60" s="147"/>
      <c r="F60" s="148">
        <v>45081</v>
      </c>
      <c r="G60" s="149">
        <v>20</v>
      </c>
      <c r="H60" s="149"/>
      <c r="I60" s="149">
        <f t="shared" si="47"/>
        <v>20</v>
      </c>
      <c r="J60" s="148"/>
      <c r="K60" s="147" t="str">
        <f t="shared" si="48"/>
        <v/>
      </c>
      <c r="L60" s="150" t="str">
        <f t="shared" si="34"/>
        <v/>
      </c>
      <c r="M60" s="149">
        <v>20</v>
      </c>
      <c r="N60" s="149"/>
      <c r="O60" s="149" t="str">
        <f t="shared" si="49"/>
        <v/>
      </c>
      <c r="P60" s="149"/>
      <c r="Q60" s="149" t="str">
        <f t="shared" si="50"/>
        <v/>
      </c>
      <c r="R60" s="149"/>
      <c r="S60" s="149" t="str">
        <f t="shared" si="51"/>
        <v/>
      </c>
      <c r="T60" s="149"/>
      <c r="U60" s="160" t="s">
        <v>113</v>
      </c>
      <c r="V60" s="151"/>
      <c r="W60" s="151"/>
      <c r="X60" s="151"/>
      <c r="Y60" s="151"/>
    </row>
    <row r="61" spans="2:25" s="155" customFormat="1">
      <c r="B61" s="4">
        <f t="shared" si="6"/>
        <v>60</v>
      </c>
      <c r="C61" s="147"/>
      <c r="D61" s="147"/>
      <c r="E61" s="147"/>
      <c r="F61" s="148">
        <v>45081</v>
      </c>
      <c r="G61" s="149">
        <v>12</v>
      </c>
      <c r="H61" s="149">
        <v>50</v>
      </c>
      <c r="I61" s="149">
        <f t="shared" si="47"/>
        <v>62</v>
      </c>
      <c r="J61" s="148"/>
      <c r="K61" s="147" t="str">
        <f t="shared" si="48"/>
        <v/>
      </c>
      <c r="L61" s="150" t="str">
        <f t="shared" si="34"/>
        <v/>
      </c>
      <c r="M61" s="149">
        <v>70</v>
      </c>
      <c r="N61" s="149"/>
      <c r="O61" s="149" t="str">
        <f t="shared" si="49"/>
        <v/>
      </c>
      <c r="P61" s="149"/>
      <c r="Q61" s="149" t="str">
        <f t="shared" si="50"/>
        <v/>
      </c>
      <c r="R61" s="149"/>
      <c r="S61" s="149" t="str">
        <f t="shared" si="51"/>
        <v/>
      </c>
      <c r="T61" s="149"/>
      <c r="U61" s="166" t="s">
        <v>96</v>
      </c>
      <c r="V61" s="165"/>
      <c r="W61" s="151"/>
      <c r="X61" s="151"/>
      <c r="Y61" s="151"/>
    </row>
    <row r="62" spans="2:25" s="155" customFormat="1">
      <c r="B62" s="4">
        <f t="shared" si="6"/>
        <v>61</v>
      </c>
      <c r="C62" s="147"/>
      <c r="D62" s="147"/>
      <c r="E62" s="147"/>
      <c r="F62" s="148">
        <v>45088</v>
      </c>
      <c r="G62" s="149">
        <v>15</v>
      </c>
      <c r="H62" s="149"/>
      <c r="I62" s="149">
        <f t="shared" si="47"/>
        <v>15</v>
      </c>
      <c r="J62" s="148"/>
      <c r="K62" s="147" t="str">
        <f t="shared" si="48"/>
        <v/>
      </c>
      <c r="L62" s="150" t="str">
        <f t="shared" si="34"/>
        <v/>
      </c>
      <c r="M62" s="149">
        <v>100</v>
      </c>
      <c r="N62" s="149"/>
      <c r="O62" s="149" t="str">
        <f t="shared" si="49"/>
        <v/>
      </c>
      <c r="P62" s="149"/>
      <c r="Q62" s="149" t="str">
        <f t="shared" si="50"/>
        <v/>
      </c>
      <c r="R62" s="149"/>
      <c r="S62" s="149" t="str">
        <f t="shared" si="51"/>
        <v/>
      </c>
      <c r="T62" s="149"/>
      <c r="U62" s="160" t="s">
        <v>113</v>
      </c>
      <c r="V62" s="165"/>
      <c r="W62" s="151"/>
      <c r="X62" s="151"/>
      <c r="Y62" s="151"/>
    </row>
    <row r="63" spans="2:25" s="155" customFormat="1">
      <c r="B63" s="4">
        <f t="shared" si="6"/>
        <v>62</v>
      </c>
      <c r="C63" s="147"/>
      <c r="D63" s="147"/>
      <c r="E63" s="148"/>
      <c r="F63" s="148">
        <v>45116</v>
      </c>
      <c r="G63" s="149">
        <v>10</v>
      </c>
      <c r="H63" s="149"/>
      <c r="I63" s="149">
        <f t="shared" si="47"/>
        <v>10</v>
      </c>
      <c r="J63" s="148"/>
      <c r="K63" s="147" t="str">
        <f t="shared" si="48"/>
        <v/>
      </c>
      <c r="L63" s="150" t="str">
        <f t="shared" si="34"/>
        <v/>
      </c>
      <c r="M63" s="149">
        <v>30</v>
      </c>
      <c r="N63" s="149"/>
      <c r="O63" s="149" t="str">
        <f t="shared" si="49"/>
        <v/>
      </c>
      <c r="P63" s="149"/>
      <c r="Q63" s="149" t="str">
        <f t="shared" si="50"/>
        <v/>
      </c>
      <c r="R63" s="149"/>
      <c r="S63" s="149" t="str">
        <f t="shared" si="51"/>
        <v/>
      </c>
      <c r="T63" s="149"/>
      <c r="U63" s="166" t="s">
        <v>96</v>
      </c>
      <c r="V63" s="165"/>
      <c r="W63" s="151"/>
      <c r="X63" s="151"/>
      <c r="Y63" s="151"/>
    </row>
    <row r="64" spans="2:25" s="155" customFormat="1">
      <c r="B64" s="4">
        <f t="shared" si="6"/>
        <v>63</v>
      </c>
      <c r="C64" s="147"/>
      <c r="D64" s="147"/>
      <c r="E64" s="148"/>
      <c r="F64" s="176">
        <v>45130</v>
      </c>
      <c r="G64" s="149">
        <v>25</v>
      </c>
      <c r="H64" s="149"/>
      <c r="I64" s="149">
        <f t="shared" si="47"/>
        <v>25</v>
      </c>
      <c r="J64" s="148"/>
      <c r="K64" s="147" t="str">
        <f t="shared" si="48"/>
        <v/>
      </c>
      <c r="L64" s="150" t="str">
        <f t="shared" si="34"/>
        <v/>
      </c>
      <c r="M64" s="149">
        <v>70</v>
      </c>
      <c r="N64" s="149"/>
      <c r="O64" s="149" t="str">
        <f t="shared" si="49"/>
        <v/>
      </c>
      <c r="P64" s="149"/>
      <c r="Q64" s="149" t="str">
        <f t="shared" si="50"/>
        <v/>
      </c>
      <c r="R64" s="149"/>
      <c r="S64" s="149" t="str">
        <f t="shared" si="51"/>
        <v/>
      </c>
      <c r="T64" s="149"/>
      <c r="U64" s="160" t="s">
        <v>113</v>
      </c>
      <c r="V64" s="165"/>
      <c r="W64" s="151"/>
      <c r="X64" s="151"/>
      <c r="Y64" s="151"/>
    </row>
    <row r="65" spans="1:25" s="155" customFormat="1">
      <c r="B65" s="4">
        <f t="shared" si="6"/>
        <v>64</v>
      </c>
      <c r="C65" s="147"/>
      <c r="D65" s="147"/>
      <c r="E65" s="148"/>
      <c r="F65" s="176">
        <v>45130</v>
      </c>
      <c r="G65" s="149">
        <v>25</v>
      </c>
      <c r="H65" s="149"/>
      <c r="I65" s="149">
        <f t="shared" ref="I65" si="52">IF($G65&lt;&gt;"",SUM(G65:H65),"")</f>
        <v>25</v>
      </c>
      <c r="J65" s="148"/>
      <c r="K65" s="147" t="str">
        <f t="shared" si="48"/>
        <v/>
      </c>
      <c r="L65" s="150" t="str">
        <f t="shared" si="34"/>
        <v/>
      </c>
      <c r="M65" s="149">
        <v>40</v>
      </c>
      <c r="N65" s="149"/>
      <c r="O65" s="149" t="str">
        <f t="shared" si="49"/>
        <v/>
      </c>
      <c r="P65" s="149"/>
      <c r="Q65" s="149" t="str">
        <f t="shared" si="50"/>
        <v/>
      </c>
      <c r="R65" s="149"/>
      <c r="S65" s="149" t="str">
        <f t="shared" si="51"/>
        <v/>
      </c>
      <c r="T65" s="149"/>
      <c r="U65" s="160" t="s">
        <v>113</v>
      </c>
      <c r="V65" s="165"/>
      <c r="W65" s="151"/>
      <c r="X65" s="151"/>
      <c r="Y65" s="151"/>
    </row>
    <row r="66" spans="1:25" s="177" customFormat="1" ht="15" customHeight="1">
      <c r="A66" s="155"/>
      <c r="B66" s="4">
        <f t="shared" si="6"/>
        <v>65</v>
      </c>
      <c r="C66" s="147"/>
      <c r="D66" s="147"/>
      <c r="E66" s="148"/>
      <c r="F66" s="148">
        <v>45137</v>
      </c>
      <c r="G66" s="149">
        <v>17.5</v>
      </c>
      <c r="H66" s="149">
        <v>0</v>
      </c>
      <c r="I66" s="149">
        <f t="shared" si="47"/>
        <v>17.5</v>
      </c>
      <c r="J66" s="148"/>
      <c r="K66" s="147" t="str">
        <f t="shared" si="48"/>
        <v/>
      </c>
      <c r="L66" s="150" t="str">
        <f t="shared" si="34"/>
        <v/>
      </c>
      <c r="M66" s="149">
        <v>30</v>
      </c>
      <c r="N66" s="149"/>
      <c r="O66" s="149" t="str">
        <f t="shared" si="49"/>
        <v/>
      </c>
      <c r="P66" s="149"/>
      <c r="Q66" s="149" t="str">
        <f t="shared" si="50"/>
        <v/>
      </c>
      <c r="R66" s="149"/>
      <c r="S66" s="149" t="str">
        <f t="shared" si="51"/>
        <v/>
      </c>
      <c r="T66" s="149"/>
      <c r="U66" s="166" t="s">
        <v>96</v>
      </c>
      <c r="V66" s="165"/>
      <c r="W66" s="151"/>
      <c r="X66" s="151"/>
      <c r="Y66" s="151"/>
    </row>
    <row r="67" spans="1:25" s="177" customFormat="1">
      <c r="A67" s="155"/>
      <c r="B67" s="4">
        <f t="shared" si="6"/>
        <v>66</v>
      </c>
      <c r="C67" s="147"/>
      <c r="D67" s="147"/>
      <c r="E67" s="148"/>
      <c r="F67" s="148">
        <v>45137</v>
      </c>
      <c r="G67" s="149">
        <v>20</v>
      </c>
      <c r="H67" s="149">
        <v>40</v>
      </c>
      <c r="I67" s="149">
        <f t="shared" si="47"/>
        <v>60</v>
      </c>
      <c r="J67" s="148"/>
      <c r="K67" s="147" t="str">
        <f t="shared" si="48"/>
        <v/>
      </c>
      <c r="L67" s="150" t="str">
        <f t="shared" ref="L67:L83" si="53">IF($J67&lt;&gt;"",SUM(J67-F67),"")</f>
        <v/>
      </c>
      <c r="M67" s="149">
        <v>120</v>
      </c>
      <c r="N67" s="149"/>
      <c r="O67" s="149" t="str">
        <f t="shared" si="49"/>
        <v/>
      </c>
      <c r="P67" s="149"/>
      <c r="Q67" s="149" t="str">
        <f t="shared" si="50"/>
        <v/>
      </c>
      <c r="R67" s="149"/>
      <c r="S67" s="149" t="str">
        <f t="shared" si="51"/>
        <v/>
      </c>
      <c r="T67" s="149"/>
      <c r="U67" s="166" t="s">
        <v>121</v>
      </c>
      <c r="V67" s="165"/>
      <c r="W67" s="151"/>
      <c r="X67" s="151"/>
      <c r="Y67" s="151"/>
    </row>
    <row r="68" spans="1:25" s="177" customFormat="1">
      <c r="B68" s="4">
        <f t="shared" ref="B68:B140" si="54">B67+1</f>
        <v>67</v>
      </c>
      <c r="C68" s="147"/>
      <c r="D68" s="147"/>
      <c r="E68" s="148"/>
      <c r="F68" s="148">
        <v>45158</v>
      </c>
      <c r="G68" s="149">
        <v>35</v>
      </c>
      <c r="H68" s="149">
        <v>30</v>
      </c>
      <c r="I68" s="149">
        <f t="shared" si="47"/>
        <v>65</v>
      </c>
      <c r="J68" s="148"/>
      <c r="K68" s="147" t="str">
        <f t="shared" si="48"/>
        <v/>
      </c>
      <c r="L68" s="150" t="str">
        <f t="shared" si="53"/>
        <v/>
      </c>
      <c r="M68" s="149">
        <v>80</v>
      </c>
      <c r="N68" s="149"/>
      <c r="O68" s="149" t="str">
        <f t="shared" si="49"/>
        <v/>
      </c>
      <c r="P68" s="149"/>
      <c r="Q68" s="149" t="str">
        <f t="shared" si="50"/>
        <v/>
      </c>
      <c r="R68" s="149"/>
      <c r="S68" s="149" t="str">
        <f t="shared" si="51"/>
        <v/>
      </c>
      <c r="T68" s="149"/>
      <c r="U68" s="166" t="s">
        <v>121</v>
      </c>
      <c r="V68" s="165"/>
      <c r="W68" s="151"/>
      <c r="X68" s="151"/>
      <c r="Y68" s="151"/>
    </row>
    <row r="69" spans="1:25" s="177" customFormat="1">
      <c r="B69" s="4">
        <f t="shared" si="54"/>
        <v>68</v>
      </c>
      <c r="C69" s="147"/>
      <c r="D69" s="147"/>
      <c r="E69" s="148"/>
      <c r="F69" s="148">
        <v>45165</v>
      </c>
      <c r="G69" s="149">
        <v>10</v>
      </c>
      <c r="H69" s="149"/>
      <c r="I69" s="149">
        <f t="shared" si="47"/>
        <v>10</v>
      </c>
      <c r="J69" s="148"/>
      <c r="K69" s="147" t="str">
        <f t="shared" si="48"/>
        <v/>
      </c>
      <c r="L69" s="150" t="str">
        <f t="shared" si="53"/>
        <v/>
      </c>
      <c r="M69" s="149">
        <v>80</v>
      </c>
      <c r="N69" s="149"/>
      <c r="O69" s="149" t="str">
        <f t="shared" si="49"/>
        <v/>
      </c>
      <c r="P69" s="149"/>
      <c r="Q69" s="149" t="str">
        <f t="shared" si="50"/>
        <v/>
      </c>
      <c r="R69" s="149"/>
      <c r="S69" s="149" t="str">
        <f t="shared" si="51"/>
        <v/>
      </c>
      <c r="T69" s="149"/>
      <c r="U69" s="158" t="s">
        <v>89</v>
      </c>
      <c r="V69" s="165"/>
      <c r="W69" s="151"/>
      <c r="X69" s="151"/>
      <c r="Y69" s="178"/>
    </row>
    <row r="70" spans="1:25" s="177" customFormat="1">
      <c r="B70" s="4">
        <f t="shared" si="54"/>
        <v>69</v>
      </c>
      <c r="C70" s="147"/>
      <c r="D70" s="147"/>
      <c r="E70" s="148"/>
      <c r="F70" s="148">
        <v>45165</v>
      </c>
      <c r="G70" s="149">
        <v>10</v>
      </c>
      <c r="H70" s="149"/>
      <c r="I70" s="149">
        <f t="shared" si="47"/>
        <v>10</v>
      </c>
      <c r="J70" s="148"/>
      <c r="K70" s="147" t="str">
        <f t="shared" si="48"/>
        <v/>
      </c>
      <c r="L70" s="150" t="str">
        <f t="shared" si="53"/>
        <v/>
      </c>
      <c r="M70" s="149">
        <v>40</v>
      </c>
      <c r="N70" s="149"/>
      <c r="O70" s="149" t="str">
        <f t="shared" si="49"/>
        <v/>
      </c>
      <c r="P70" s="149"/>
      <c r="Q70" s="149" t="str">
        <f t="shared" si="50"/>
        <v/>
      </c>
      <c r="R70" s="149"/>
      <c r="S70" s="149" t="str">
        <f t="shared" si="51"/>
        <v/>
      </c>
      <c r="T70" s="149"/>
      <c r="U70" s="158" t="s">
        <v>89</v>
      </c>
      <c r="V70" s="151"/>
      <c r="W70" s="151"/>
      <c r="X70" s="151"/>
      <c r="Y70" s="178"/>
    </row>
    <row r="71" spans="1:25" s="177" customFormat="1" ht="14.25" customHeight="1">
      <c r="B71" s="4">
        <f t="shared" si="54"/>
        <v>70</v>
      </c>
      <c r="C71" s="147"/>
      <c r="D71" s="147"/>
      <c r="E71" s="148"/>
      <c r="F71" s="148">
        <v>45165</v>
      </c>
      <c r="G71" s="149">
        <v>10</v>
      </c>
      <c r="H71" s="149"/>
      <c r="I71" s="149">
        <f t="shared" si="47"/>
        <v>10</v>
      </c>
      <c r="J71" s="148"/>
      <c r="K71" s="147" t="str">
        <f t="shared" si="48"/>
        <v/>
      </c>
      <c r="L71" s="150" t="str">
        <f t="shared" si="53"/>
        <v/>
      </c>
      <c r="M71" s="149">
        <v>80</v>
      </c>
      <c r="N71" s="149"/>
      <c r="O71" s="149" t="str">
        <f t="shared" si="49"/>
        <v/>
      </c>
      <c r="P71" s="149"/>
      <c r="Q71" s="149" t="str">
        <f t="shared" si="50"/>
        <v/>
      </c>
      <c r="R71" s="149"/>
      <c r="S71" s="149" t="str">
        <f t="shared" si="51"/>
        <v/>
      </c>
      <c r="T71" s="149"/>
      <c r="U71" s="158" t="s">
        <v>89</v>
      </c>
      <c r="V71" s="165"/>
      <c r="W71" s="151"/>
      <c r="X71" s="151"/>
      <c r="Y71" s="178"/>
    </row>
    <row r="72" spans="1:25" s="177" customFormat="1">
      <c r="B72" s="4">
        <f t="shared" si="54"/>
        <v>71</v>
      </c>
      <c r="C72" s="147"/>
      <c r="D72" s="147"/>
      <c r="E72" s="148"/>
      <c r="F72" s="148">
        <v>45165</v>
      </c>
      <c r="G72" s="149">
        <v>0</v>
      </c>
      <c r="H72" s="149"/>
      <c r="I72" s="149">
        <f t="shared" si="47"/>
        <v>0</v>
      </c>
      <c r="J72" s="148"/>
      <c r="K72" s="147" t="str">
        <f t="shared" si="48"/>
        <v/>
      </c>
      <c r="L72" s="150" t="str">
        <f t="shared" si="53"/>
        <v/>
      </c>
      <c r="M72" s="149">
        <v>20</v>
      </c>
      <c r="N72" s="149"/>
      <c r="O72" s="149" t="str">
        <f t="shared" si="49"/>
        <v/>
      </c>
      <c r="P72" s="149"/>
      <c r="Q72" s="149" t="str">
        <f t="shared" si="50"/>
        <v/>
      </c>
      <c r="R72" s="149"/>
      <c r="S72" s="149" t="str">
        <f t="shared" si="51"/>
        <v/>
      </c>
      <c r="T72" s="149"/>
      <c r="U72" s="160" t="s">
        <v>113</v>
      </c>
      <c r="V72" s="165"/>
      <c r="W72" s="151"/>
      <c r="X72" s="151"/>
      <c r="Y72" s="178"/>
    </row>
    <row r="73" spans="1:25" s="155" customFormat="1">
      <c r="A73" s="177"/>
      <c r="B73" s="4">
        <f t="shared" si="54"/>
        <v>72</v>
      </c>
      <c r="C73" s="147"/>
      <c r="D73" s="147"/>
      <c r="E73" s="148"/>
      <c r="F73" s="148">
        <v>45165</v>
      </c>
      <c r="G73" s="149">
        <v>0</v>
      </c>
      <c r="H73" s="149"/>
      <c r="I73" s="149">
        <f t="shared" si="47"/>
        <v>0</v>
      </c>
      <c r="J73" s="148"/>
      <c r="K73" s="147" t="str">
        <f t="shared" si="48"/>
        <v/>
      </c>
      <c r="L73" s="150" t="str">
        <f t="shared" si="53"/>
        <v/>
      </c>
      <c r="M73" s="149">
        <v>10</v>
      </c>
      <c r="N73" s="149"/>
      <c r="O73" s="149" t="str">
        <f t="shared" si="49"/>
        <v/>
      </c>
      <c r="P73" s="149"/>
      <c r="Q73" s="149" t="str">
        <f t="shared" si="50"/>
        <v/>
      </c>
      <c r="R73" s="149"/>
      <c r="S73" s="149" t="str">
        <f t="shared" si="51"/>
        <v/>
      </c>
      <c r="T73" s="149"/>
      <c r="U73" s="160" t="s">
        <v>113</v>
      </c>
      <c r="V73" s="165"/>
      <c r="W73" s="151"/>
      <c r="X73" s="151"/>
      <c r="Y73" s="178"/>
    </row>
    <row r="74" spans="1:25" s="155" customFormat="1">
      <c r="A74" s="177"/>
      <c r="B74" s="4">
        <f t="shared" si="54"/>
        <v>73</v>
      </c>
      <c r="C74" s="147"/>
      <c r="D74" s="147"/>
      <c r="E74" s="148"/>
      <c r="F74" s="148">
        <v>45165</v>
      </c>
      <c r="G74" s="149">
        <v>5</v>
      </c>
      <c r="H74" s="149"/>
      <c r="I74" s="149">
        <f t="shared" si="47"/>
        <v>5</v>
      </c>
      <c r="J74" s="148"/>
      <c r="K74" s="147" t="str">
        <f t="shared" si="48"/>
        <v/>
      </c>
      <c r="L74" s="150" t="str">
        <f t="shared" si="53"/>
        <v/>
      </c>
      <c r="M74" s="149">
        <v>20</v>
      </c>
      <c r="N74" s="149"/>
      <c r="O74" s="149" t="str">
        <f t="shared" si="49"/>
        <v/>
      </c>
      <c r="P74" s="149"/>
      <c r="Q74" s="149" t="str">
        <f t="shared" si="50"/>
        <v/>
      </c>
      <c r="R74" s="149"/>
      <c r="S74" s="149" t="str">
        <f t="shared" si="51"/>
        <v/>
      </c>
      <c r="T74" s="149"/>
      <c r="U74" s="160" t="s">
        <v>113</v>
      </c>
      <c r="V74" s="165"/>
      <c r="W74" s="151"/>
      <c r="X74" s="158"/>
      <c r="Y74" s="178"/>
    </row>
    <row r="75" spans="1:25" s="155" customFormat="1">
      <c r="B75" s="4">
        <f t="shared" si="54"/>
        <v>74</v>
      </c>
      <c r="C75" s="147"/>
      <c r="D75" s="147"/>
      <c r="E75" s="148"/>
      <c r="F75" s="148">
        <v>45179</v>
      </c>
      <c r="G75" s="149">
        <v>2</v>
      </c>
      <c r="H75" s="149"/>
      <c r="I75" s="149">
        <f t="shared" ref="I75" si="55">IF($G75&lt;&gt;"",SUM(G75:H75),"")</f>
        <v>2</v>
      </c>
      <c r="J75" s="148"/>
      <c r="K75" s="147" t="str">
        <f t="shared" si="48"/>
        <v/>
      </c>
      <c r="L75" s="150" t="str">
        <f t="shared" si="53"/>
        <v/>
      </c>
      <c r="M75" s="149">
        <v>15</v>
      </c>
      <c r="N75" s="149"/>
      <c r="O75" s="149" t="str">
        <f t="shared" si="49"/>
        <v/>
      </c>
      <c r="P75" s="149"/>
      <c r="Q75" s="149" t="str">
        <f t="shared" si="50"/>
        <v/>
      </c>
      <c r="R75" s="149"/>
      <c r="S75" s="149" t="str">
        <f t="shared" si="51"/>
        <v/>
      </c>
      <c r="T75" s="149"/>
      <c r="U75" s="158" t="s">
        <v>89</v>
      </c>
      <c r="V75" s="165"/>
      <c r="W75" s="151"/>
      <c r="X75" s="158"/>
      <c r="Y75" s="178"/>
    </row>
    <row r="76" spans="1:25" s="155" customFormat="1">
      <c r="B76" s="4">
        <f t="shared" si="54"/>
        <v>75</v>
      </c>
      <c r="C76" s="147"/>
      <c r="D76" s="147"/>
      <c r="E76" s="148"/>
      <c r="F76" s="148">
        <v>45193</v>
      </c>
      <c r="G76" s="149">
        <v>5</v>
      </c>
      <c r="H76" s="149"/>
      <c r="I76" s="149">
        <f t="shared" ref="I76:I85" si="56">IF($G76&lt;&gt;"",SUM(G76:H76),"")</f>
        <v>5</v>
      </c>
      <c r="J76" s="148"/>
      <c r="K76" s="147" t="str">
        <f t="shared" si="48"/>
        <v/>
      </c>
      <c r="L76" s="150" t="str">
        <f t="shared" si="53"/>
        <v/>
      </c>
      <c r="M76" s="149">
        <v>30</v>
      </c>
      <c r="N76" s="149"/>
      <c r="O76" s="149" t="str">
        <f t="shared" ref="O76:O106" si="57">IF($J76&lt;&gt;"",SUM(M76:N76),"")</f>
        <v/>
      </c>
      <c r="P76" s="149"/>
      <c r="Q76" s="149" t="str">
        <f t="shared" ref="Q76:Q106" si="58">IF(J76="","",O76-P76)</f>
        <v/>
      </c>
      <c r="R76" s="149"/>
      <c r="S76" s="149" t="str">
        <f t="shared" ref="S76:S106" si="59">IF(J76="","",Q76-I76-R76)</f>
        <v/>
      </c>
      <c r="T76" s="149"/>
      <c r="U76" s="158" t="s">
        <v>89</v>
      </c>
      <c r="V76" s="165"/>
      <c r="W76" s="151"/>
      <c r="X76" s="158"/>
      <c r="Y76" s="151"/>
    </row>
    <row r="77" spans="1:25" s="155" customFormat="1">
      <c r="B77" s="4">
        <f t="shared" si="54"/>
        <v>76</v>
      </c>
      <c r="C77" s="147"/>
      <c r="D77" s="147"/>
      <c r="E77" s="148"/>
      <c r="F77" s="148">
        <v>45193</v>
      </c>
      <c r="G77" s="149">
        <v>5</v>
      </c>
      <c r="H77" s="149"/>
      <c r="I77" s="149">
        <f t="shared" si="56"/>
        <v>5</v>
      </c>
      <c r="J77" s="148"/>
      <c r="K77" s="147" t="str">
        <f t="shared" si="48"/>
        <v/>
      </c>
      <c r="L77" s="150" t="str">
        <f t="shared" si="53"/>
        <v/>
      </c>
      <c r="M77" s="149">
        <v>15</v>
      </c>
      <c r="N77" s="149"/>
      <c r="O77" s="149" t="str">
        <f t="shared" si="57"/>
        <v/>
      </c>
      <c r="P77" s="149"/>
      <c r="Q77" s="149" t="str">
        <f t="shared" si="58"/>
        <v/>
      </c>
      <c r="R77" s="149"/>
      <c r="S77" s="149" t="str">
        <f t="shared" si="59"/>
        <v/>
      </c>
      <c r="T77" s="149"/>
      <c r="U77" s="179" t="s">
        <v>116</v>
      </c>
      <c r="V77" s="165"/>
      <c r="W77" s="151"/>
      <c r="X77" s="158"/>
      <c r="Y77" s="151"/>
    </row>
    <row r="78" spans="1:25" s="155" customFormat="1">
      <c r="B78" s="4">
        <f t="shared" si="54"/>
        <v>77</v>
      </c>
      <c r="C78" s="147"/>
      <c r="D78" s="147"/>
      <c r="E78" s="148"/>
      <c r="F78" s="148">
        <v>45207</v>
      </c>
      <c r="G78" s="149">
        <v>50</v>
      </c>
      <c r="H78" s="149"/>
      <c r="I78" s="149">
        <f t="shared" si="56"/>
        <v>50</v>
      </c>
      <c r="J78" s="148"/>
      <c r="K78" s="147" t="str">
        <f t="shared" si="48"/>
        <v/>
      </c>
      <c r="L78" s="150" t="str">
        <f t="shared" si="53"/>
        <v/>
      </c>
      <c r="M78" s="149">
        <v>130</v>
      </c>
      <c r="N78" s="149"/>
      <c r="O78" s="149" t="str">
        <f t="shared" si="57"/>
        <v/>
      </c>
      <c r="P78" s="149"/>
      <c r="Q78" s="149" t="str">
        <f t="shared" si="58"/>
        <v/>
      </c>
      <c r="R78" s="149"/>
      <c r="S78" s="149" t="str">
        <f t="shared" si="59"/>
        <v/>
      </c>
      <c r="T78" s="149"/>
      <c r="U78" s="158" t="s">
        <v>89</v>
      </c>
      <c r="V78" s="154"/>
      <c r="W78" s="151"/>
      <c r="X78" s="158"/>
      <c r="Y78" s="151"/>
    </row>
    <row r="79" spans="1:25" s="155" customFormat="1">
      <c r="B79" s="4">
        <f t="shared" si="54"/>
        <v>78</v>
      </c>
      <c r="C79" s="147"/>
      <c r="D79" s="147"/>
      <c r="E79" s="148"/>
      <c r="F79" s="148">
        <v>45214</v>
      </c>
      <c r="G79" s="149">
        <v>0</v>
      </c>
      <c r="H79" s="149"/>
      <c r="I79" s="149">
        <f t="shared" si="56"/>
        <v>0</v>
      </c>
      <c r="J79" s="148"/>
      <c r="K79" s="147" t="str">
        <f t="shared" si="48"/>
        <v/>
      </c>
      <c r="L79" s="150" t="str">
        <f t="shared" si="53"/>
        <v/>
      </c>
      <c r="M79" s="149">
        <v>50</v>
      </c>
      <c r="N79" s="149"/>
      <c r="O79" s="149" t="str">
        <f t="shared" si="57"/>
        <v/>
      </c>
      <c r="P79" s="149"/>
      <c r="Q79" s="149" t="str">
        <f t="shared" si="58"/>
        <v/>
      </c>
      <c r="R79" s="149"/>
      <c r="S79" s="149" t="str">
        <f t="shared" si="59"/>
        <v/>
      </c>
      <c r="T79" s="149"/>
      <c r="U79" s="158" t="s">
        <v>89</v>
      </c>
      <c r="V79" s="154"/>
      <c r="W79" s="151"/>
      <c r="X79" s="158" t="s">
        <v>88</v>
      </c>
      <c r="Y79" s="151"/>
    </row>
    <row r="80" spans="1:25" s="155" customFormat="1">
      <c r="B80" s="4">
        <f t="shared" si="54"/>
        <v>79</v>
      </c>
      <c r="C80" s="147"/>
      <c r="D80" s="147"/>
      <c r="E80" s="148"/>
      <c r="F80" s="148">
        <v>45170</v>
      </c>
      <c r="G80" s="149">
        <v>20</v>
      </c>
      <c r="H80" s="149"/>
      <c r="I80" s="149">
        <f t="shared" si="56"/>
        <v>20</v>
      </c>
      <c r="J80" s="148"/>
      <c r="K80" s="147" t="str">
        <f t="shared" si="48"/>
        <v/>
      </c>
      <c r="L80" s="150" t="str">
        <f t="shared" si="53"/>
        <v/>
      </c>
      <c r="M80" s="149">
        <v>50</v>
      </c>
      <c r="N80" s="149"/>
      <c r="O80" s="149" t="str">
        <f t="shared" si="57"/>
        <v/>
      </c>
      <c r="P80" s="149"/>
      <c r="Q80" s="149" t="str">
        <f t="shared" si="58"/>
        <v/>
      </c>
      <c r="R80" s="149"/>
      <c r="S80" s="149" t="str">
        <f t="shared" si="59"/>
        <v/>
      </c>
      <c r="T80" s="149"/>
      <c r="U80" s="179" t="s">
        <v>117</v>
      </c>
      <c r="V80" s="154"/>
      <c r="W80" s="151"/>
      <c r="X80" s="158" t="s">
        <v>88</v>
      </c>
      <c r="Y80" s="151"/>
    </row>
    <row r="81" spans="2:25" s="155" customFormat="1">
      <c r="B81" s="4">
        <f t="shared" si="54"/>
        <v>80</v>
      </c>
      <c r="C81" s="147"/>
      <c r="D81" s="147"/>
      <c r="E81" s="148"/>
      <c r="F81" s="148">
        <v>45088</v>
      </c>
      <c r="G81" s="149">
        <v>7.5</v>
      </c>
      <c r="H81" s="149"/>
      <c r="I81" s="149">
        <f t="shared" si="56"/>
        <v>7.5</v>
      </c>
      <c r="J81" s="148"/>
      <c r="K81" s="147" t="str">
        <f t="shared" si="48"/>
        <v/>
      </c>
      <c r="L81" s="150" t="str">
        <f t="shared" si="53"/>
        <v/>
      </c>
      <c r="M81" s="149">
        <v>40</v>
      </c>
      <c r="N81" s="149"/>
      <c r="O81" s="149" t="str">
        <f t="shared" si="57"/>
        <v/>
      </c>
      <c r="P81" s="149"/>
      <c r="Q81" s="149" t="str">
        <f t="shared" si="58"/>
        <v/>
      </c>
      <c r="R81" s="149"/>
      <c r="S81" s="149" t="str">
        <f t="shared" si="59"/>
        <v/>
      </c>
      <c r="T81" s="149"/>
      <c r="U81" s="158" t="s">
        <v>96</v>
      </c>
      <c r="V81" s="154"/>
      <c r="W81" s="151"/>
      <c r="X81" s="158" t="s">
        <v>88</v>
      </c>
      <c r="Y81" s="151"/>
    </row>
    <row r="82" spans="2:25" s="155" customFormat="1">
      <c r="B82" s="4">
        <f t="shared" si="54"/>
        <v>81</v>
      </c>
      <c r="C82" s="147"/>
      <c r="D82" s="147"/>
      <c r="E82" s="148"/>
      <c r="F82" s="148">
        <v>45227</v>
      </c>
      <c r="G82" s="149">
        <v>20</v>
      </c>
      <c r="H82" s="149">
        <v>30</v>
      </c>
      <c r="I82" s="149">
        <f t="shared" si="56"/>
        <v>50</v>
      </c>
      <c r="J82" s="148"/>
      <c r="K82" s="147" t="str">
        <f t="shared" si="48"/>
        <v/>
      </c>
      <c r="L82" s="150" t="str">
        <f t="shared" si="53"/>
        <v/>
      </c>
      <c r="M82" s="149">
        <v>100</v>
      </c>
      <c r="N82" s="149"/>
      <c r="O82" s="149" t="str">
        <f t="shared" si="57"/>
        <v/>
      </c>
      <c r="P82" s="149"/>
      <c r="Q82" s="149" t="str">
        <f t="shared" si="58"/>
        <v/>
      </c>
      <c r="R82" s="149"/>
      <c r="S82" s="149" t="str">
        <f t="shared" si="59"/>
        <v/>
      </c>
      <c r="T82" s="149"/>
      <c r="U82" s="158"/>
      <c r="V82" s="180"/>
      <c r="X82" s="158"/>
      <c r="Y82" s="151"/>
    </row>
    <row r="83" spans="2:25" s="155" customFormat="1">
      <c r="B83" s="4">
        <f t="shared" si="54"/>
        <v>82</v>
      </c>
      <c r="C83" s="147"/>
      <c r="D83" s="147"/>
      <c r="E83" s="148"/>
      <c r="F83" s="148">
        <v>45292</v>
      </c>
      <c r="G83" s="149">
        <v>0</v>
      </c>
      <c r="H83" s="149"/>
      <c r="I83" s="149">
        <f t="shared" si="56"/>
        <v>0</v>
      </c>
      <c r="J83" s="148"/>
      <c r="K83" s="147" t="str">
        <f t="shared" si="48"/>
        <v/>
      </c>
      <c r="L83" s="150" t="str">
        <f t="shared" si="53"/>
        <v/>
      </c>
      <c r="M83" s="149">
        <v>15</v>
      </c>
      <c r="N83" s="149"/>
      <c r="O83" s="149" t="str">
        <f t="shared" si="57"/>
        <v/>
      </c>
      <c r="P83" s="149"/>
      <c r="Q83" s="149" t="str">
        <f t="shared" si="58"/>
        <v/>
      </c>
      <c r="R83" s="149"/>
      <c r="S83" s="149" t="str">
        <f t="shared" si="59"/>
        <v/>
      </c>
      <c r="T83" s="149"/>
      <c r="U83" s="179" t="s">
        <v>118</v>
      </c>
      <c r="V83" s="158"/>
      <c r="W83" s="151"/>
      <c r="X83" s="158"/>
      <c r="Y83" s="151"/>
    </row>
    <row r="84" spans="2:25" s="155" customFormat="1">
      <c r="B84" s="4">
        <f t="shared" si="54"/>
        <v>83</v>
      </c>
      <c r="C84" s="147"/>
      <c r="D84" s="147"/>
      <c r="E84" s="148"/>
      <c r="F84" s="148">
        <v>45333</v>
      </c>
      <c r="G84" s="149">
        <v>18</v>
      </c>
      <c r="H84" s="149"/>
      <c r="I84" s="149">
        <f t="shared" si="56"/>
        <v>18</v>
      </c>
      <c r="J84" s="148"/>
      <c r="K84" s="147"/>
      <c r="L84" s="150"/>
      <c r="M84" s="149">
        <v>60</v>
      </c>
      <c r="N84" s="149"/>
      <c r="O84" s="149" t="str">
        <f t="shared" si="57"/>
        <v/>
      </c>
      <c r="P84" s="149"/>
      <c r="Q84" s="149" t="str">
        <f t="shared" si="58"/>
        <v/>
      </c>
      <c r="R84" s="149"/>
      <c r="S84" s="149" t="str">
        <f t="shared" si="59"/>
        <v/>
      </c>
      <c r="T84" s="149"/>
      <c r="U84" s="158" t="s">
        <v>97</v>
      </c>
      <c r="V84" s="158"/>
      <c r="W84" s="151"/>
      <c r="X84" s="158" t="s">
        <v>88</v>
      </c>
      <c r="Y84" s="151"/>
    </row>
    <row r="85" spans="2:25" s="155" customFormat="1">
      <c r="B85" s="4">
        <f t="shared" si="54"/>
        <v>84</v>
      </c>
      <c r="C85" s="147"/>
      <c r="D85" s="147"/>
      <c r="E85" s="148"/>
      <c r="F85" s="148">
        <v>45333</v>
      </c>
      <c r="G85" s="149">
        <v>18</v>
      </c>
      <c r="H85" s="149"/>
      <c r="I85" s="149">
        <f t="shared" si="56"/>
        <v>18</v>
      </c>
      <c r="J85" s="148"/>
      <c r="K85" s="147"/>
      <c r="L85" s="150"/>
      <c r="M85" s="149">
        <v>50</v>
      </c>
      <c r="N85" s="149"/>
      <c r="O85" s="149" t="str">
        <f t="shared" si="57"/>
        <v/>
      </c>
      <c r="P85" s="149"/>
      <c r="Q85" s="149" t="str">
        <f t="shared" si="58"/>
        <v/>
      </c>
      <c r="R85" s="149"/>
      <c r="S85" s="149" t="str">
        <f t="shared" si="59"/>
        <v/>
      </c>
      <c r="T85" s="149"/>
      <c r="U85" s="158"/>
      <c r="V85" s="154"/>
      <c r="W85" s="151"/>
      <c r="X85" s="158" t="s">
        <v>88</v>
      </c>
      <c r="Y85" s="151"/>
    </row>
    <row r="86" spans="2:25" s="155" customFormat="1">
      <c r="B86" s="4">
        <f t="shared" si="54"/>
        <v>85</v>
      </c>
      <c r="C86" s="147"/>
      <c r="D86" s="147"/>
      <c r="E86" s="148"/>
      <c r="F86" s="148">
        <v>45333</v>
      </c>
      <c r="G86" s="149">
        <v>18</v>
      </c>
      <c r="H86" s="149"/>
      <c r="I86" s="149">
        <f t="shared" ref="I86:I99" si="60">IF($G86&lt;&gt;"",SUM(G86:H86),"")</f>
        <v>18</v>
      </c>
      <c r="J86" s="148"/>
      <c r="K86" s="147" t="str">
        <f t="shared" ref="K86:K99" si="61">IF(J86="","",MONTH(J86))</f>
        <v/>
      </c>
      <c r="L86" s="150" t="str">
        <f t="shared" ref="L86:L110" si="62">IF($J86&lt;&gt;"",SUM(J86-F86),"")</f>
        <v/>
      </c>
      <c r="M86" s="149">
        <v>25</v>
      </c>
      <c r="N86" s="149"/>
      <c r="O86" s="149" t="str">
        <f t="shared" si="57"/>
        <v/>
      </c>
      <c r="P86" s="149"/>
      <c r="Q86" s="149" t="str">
        <f t="shared" si="58"/>
        <v/>
      </c>
      <c r="R86" s="149"/>
      <c r="S86" s="149" t="str">
        <f t="shared" si="59"/>
        <v/>
      </c>
      <c r="T86" s="149"/>
      <c r="U86" s="158" t="s">
        <v>94</v>
      </c>
      <c r="V86" s="154"/>
      <c r="W86" s="151"/>
      <c r="X86" s="158" t="s">
        <v>88</v>
      </c>
      <c r="Y86" s="151"/>
    </row>
    <row r="87" spans="2:25" s="155" customFormat="1">
      <c r="B87" s="4">
        <f t="shared" si="54"/>
        <v>86</v>
      </c>
      <c r="C87" s="147"/>
      <c r="D87" s="147"/>
      <c r="E87" s="148"/>
      <c r="F87" s="148">
        <v>45333</v>
      </c>
      <c r="G87" s="149">
        <v>18</v>
      </c>
      <c r="H87" s="149"/>
      <c r="I87" s="149">
        <f t="shared" si="60"/>
        <v>18</v>
      </c>
      <c r="J87" s="148"/>
      <c r="K87" s="147" t="str">
        <f t="shared" si="61"/>
        <v/>
      </c>
      <c r="L87" s="150" t="str">
        <f t="shared" si="62"/>
        <v/>
      </c>
      <c r="M87" s="149">
        <v>30</v>
      </c>
      <c r="N87" s="149"/>
      <c r="O87" s="149" t="str">
        <f t="shared" si="57"/>
        <v/>
      </c>
      <c r="P87" s="149"/>
      <c r="Q87" s="149" t="str">
        <f t="shared" si="58"/>
        <v/>
      </c>
      <c r="R87" s="149"/>
      <c r="S87" s="149" t="str">
        <f t="shared" si="59"/>
        <v/>
      </c>
      <c r="T87" s="149"/>
      <c r="U87" s="158" t="s">
        <v>94</v>
      </c>
      <c r="V87" s="154"/>
      <c r="W87" s="178"/>
      <c r="X87" s="158" t="s">
        <v>88</v>
      </c>
      <c r="Y87" s="151"/>
    </row>
    <row r="88" spans="2:25" s="155" customFormat="1">
      <c r="B88" s="4">
        <f t="shared" si="54"/>
        <v>87</v>
      </c>
      <c r="C88" s="147"/>
      <c r="D88" s="147"/>
      <c r="E88" s="148"/>
      <c r="F88" s="148">
        <v>45333</v>
      </c>
      <c r="G88" s="149">
        <v>18</v>
      </c>
      <c r="H88" s="149"/>
      <c r="I88" s="149">
        <f t="shared" si="60"/>
        <v>18</v>
      </c>
      <c r="J88" s="148"/>
      <c r="K88" s="147" t="str">
        <f t="shared" si="61"/>
        <v/>
      </c>
      <c r="L88" s="150" t="str">
        <f t="shared" si="62"/>
        <v/>
      </c>
      <c r="M88" s="149">
        <v>20</v>
      </c>
      <c r="N88" s="149"/>
      <c r="O88" s="149" t="str">
        <f t="shared" si="57"/>
        <v/>
      </c>
      <c r="P88" s="149"/>
      <c r="Q88" s="149" t="str">
        <f t="shared" si="58"/>
        <v/>
      </c>
      <c r="R88" s="149"/>
      <c r="S88" s="149" t="str">
        <f t="shared" si="59"/>
        <v/>
      </c>
      <c r="T88" s="149"/>
      <c r="U88" s="158" t="s">
        <v>99</v>
      </c>
      <c r="V88" s="181"/>
      <c r="W88" s="178"/>
      <c r="X88" s="158" t="s">
        <v>88</v>
      </c>
      <c r="Y88" s="151"/>
    </row>
    <row r="89" spans="2:25" s="155" customFormat="1">
      <c r="B89" s="4">
        <f t="shared" si="54"/>
        <v>88</v>
      </c>
      <c r="C89" s="182"/>
      <c r="D89" s="182"/>
      <c r="E89" s="183"/>
      <c r="F89" s="148">
        <v>45333</v>
      </c>
      <c r="G89" s="184">
        <v>18</v>
      </c>
      <c r="H89" s="184"/>
      <c r="I89" s="149">
        <f t="shared" si="60"/>
        <v>18</v>
      </c>
      <c r="J89" s="148"/>
      <c r="K89" s="147" t="str">
        <f t="shared" si="61"/>
        <v/>
      </c>
      <c r="L89" s="150" t="str">
        <f t="shared" si="62"/>
        <v/>
      </c>
      <c r="M89" s="149">
        <v>30</v>
      </c>
      <c r="N89" s="149"/>
      <c r="O89" s="149" t="str">
        <f t="shared" si="57"/>
        <v/>
      </c>
      <c r="P89" s="149"/>
      <c r="Q89" s="149" t="str">
        <f t="shared" si="58"/>
        <v/>
      </c>
      <c r="R89" s="149"/>
      <c r="S89" s="149" t="str">
        <f t="shared" si="59"/>
        <v/>
      </c>
      <c r="T89" s="149"/>
      <c r="U89" s="185" t="s">
        <v>98</v>
      </c>
      <c r="V89" s="181"/>
      <c r="W89" s="178"/>
      <c r="X89" s="158" t="s">
        <v>88</v>
      </c>
      <c r="Y89" s="151"/>
    </row>
    <row r="90" spans="2:25" s="155" customFormat="1">
      <c r="B90" s="4">
        <f t="shared" si="54"/>
        <v>89</v>
      </c>
      <c r="C90" s="182"/>
      <c r="D90" s="182"/>
      <c r="E90" s="183"/>
      <c r="F90" s="148">
        <v>45333</v>
      </c>
      <c r="G90" s="184">
        <v>18</v>
      </c>
      <c r="H90" s="184"/>
      <c r="I90" s="149">
        <f t="shared" si="60"/>
        <v>18</v>
      </c>
      <c r="J90" s="148"/>
      <c r="K90" s="147" t="str">
        <f t="shared" si="61"/>
        <v/>
      </c>
      <c r="L90" s="150" t="str">
        <f t="shared" si="62"/>
        <v/>
      </c>
      <c r="M90" s="149">
        <v>110</v>
      </c>
      <c r="N90" s="149"/>
      <c r="O90" s="149" t="str">
        <f t="shared" si="57"/>
        <v/>
      </c>
      <c r="P90" s="149"/>
      <c r="Q90" s="149" t="str">
        <f t="shared" si="58"/>
        <v/>
      </c>
      <c r="R90" s="149"/>
      <c r="S90" s="149" t="str">
        <f t="shared" si="59"/>
        <v/>
      </c>
      <c r="T90" s="149"/>
      <c r="U90" s="185" t="s">
        <v>101</v>
      </c>
      <c r="V90" s="181"/>
      <c r="W90" s="178"/>
      <c r="X90" s="158" t="s">
        <v>88</v>
      </c>
      <c r="Y90" s="151"/>
    </row>
    <row r="91" spans="2:25" s="155" customFormat="1">
      <c r="B91" s="4">
        <f t="shared" si="54"/>
        <v>90</v>
      </c>
      <c r="C91" s="186"/>
      <c r="D91" s="182"/>
      <c r="E91" s="183"/>
      <c r="F91" s="148">
        <v>45333</v>
      </c>
      <c r="G91" s="184">
        <v>18</v>
      </c>
      <c r="H91" s="184"/>
      <c r="I91" s="149">
        <f t="shared" si="60"/>
        <v>18</v>
      </c>
      <c r="J91" s="148"/>
      <c r="K91" s="147" t="str">
        <f t="shared" si="61"/>
        <v/>
      </c>
      <c r="L91" s="150" t="str">
        <f t="shared" si="62"/>
        <v/>
      </c>
      <c r="M91" s="149">
        <v>30</v>
      </c>
      <c r="N91" s="149"/>
      <c r="O91" s="149" t="str">
        <f t="shared" si="57"/>
        <v/>
      </c>
      <c r="P91" s="149"/>
      <c r="Q91" s="149" t="str">
        <f t="shared" si="58"/>
        <v/>
      </c>
      <c r="R91" s="149"/>
      <c r="S91" s="149" t="str">
        <f t="shared" si="59"/>
        <v/>
      </c>
      <c r="T91" s="149"/>
      <c r="U91" s="185" t="s">
        <v>94</v>
      </c>
      <c r="V91" s="181"/>
      <c r="W91" s="178"/>
      <c r="X91" s="158" t="s">
        <v>88</v>
      </c>
      <c r="Y91" s="151"/>
    </row>
    <row r="92" spans="2:25" s="155" customFormat="1">
      <c r="B92" s="4">
        <f t="shared" si="54"/>
        <v>91</v>
      </c>
      <c r="C92" s="182"/>
      <c r="D92" s="182"/>
      <c r="E92" s="183"/>
      <c r="F92" s="148">
        <v>45333</v>
      </c>
      <c r="G92" s="184">
        <v>18</v>
      </c>
      <c r="H92" s="184"/>
      <c r="I92" s="149">
        <f t="shared" si="60"/>
        <v>18</v>
      </c>
      <c r="J92" s="148"/>
      <c r="K92" s="147" t="str">
        <f t="shared" si="61"/>
        <v/>
      </c>
      <c r="L92" s="150" t="str">
        <f t="shared" si="62"/>
        <v/>
      </c>
      <c r="M92" s="149">
        <v>30</v>
      </c>
      <c r="N92" s="149"/>
      <c r="O92" s="149" t="str">
        <f t="shared" si="57"/>
        <v/>
      </c>
      <c r="P92" s="149"/>
      <c r="Q92" s="149" t="str">
        <f t="shared" si="58"/>
        <v/>
      </c>
      <c r="R92" s="149"/>
      <c r="S92" s="149" t="str">
        <f t="shared" si="59"/>
        <v/>
      </c>
      <c r="T92" s="149"/>
      <c r="U92" s="185" t="s">
        <v>94</v>
      </c>
      <c r="V92" s="181"/>
      <c r="W92" s="178"/>
      <c r="X92" s="158" t="s">
        <v>88</v>
      </c>
      <c r="Y92" s="151"/>
    </row>
    <row r="93" spans="2:25" s="155" customFormat="1">
      <c r="B93" s="4">
        <f t="shared" si="54"/>
        <v>92</v>
      </c>
      <c r="C93" s="182"/>
      <c r="D93" s="182"/>
      <c r="E93" s="183"/>
      <c r="F93" s="148">
        <v>45333</v>
      </c>
      <c r="G93" s="184">
        <v>18</v>
      </c>
      <c r="H93" s="184"/>
      <c r="I93" s="149">
        <f t="shared" si="60"/>
        <v>18</v>
      </c>
      <c r="J93" s="148"/>
      <c r="K93" s="147" t="str">
        <f t="shared" si="61"/>
        <v/>
      </c>
      <c r="L93" s="150" t="str">
        <f t="shared" si="62"/>
        <v/>
      </c>
      <c r="M93" s="149">
        <v>50</v>
      </c>
      <c r="N93" s="149"/>
      <c r="O93" s="149" t="str">
        <f t="shared" si="57"/>
        <v/>
      </c>
      <c r="P93" s="149"/>
      <c r="Q93" s="149" t="str">
        <f t="shared" si="58"/>
        <v/>
      </c>
      <c r="R93" s="149"/>
      <c r="S93" s="149" t="str">
        <f t="shared" si="59"/>
        <v/>
      </c>
      <c r="T93" s="149"/>
      <c r="U93" s="185" t="s">
        <v>100</v>
      </c>
      <c r="V93" s="181"/>
      <c r="W93" s="178"/>
      <c r="X93" s="158" t="s">
        <v>88</v>
      </c>
      <c r="Y93" s="151"/>
    </row>
    <row r="94" spans="2:25" s="155" customFormat="1">
      <c r="B94" s="4">
        <f t="shared" si="54"/>
        <v>93</v>
      </c>
      <c r="C94" s="182"/>
      <c r="D94" s="182"/>
      <c r="E94" s="183"/>
      <c r="F94" s="148">
        <v>45333</v>
      </c>
      <c r="G94" s="184">
        <v>18</v>
      </c>
      <c r="H94" s="184"/>
      <c r="I94" s="149">
        <f t="shared" si="60"/>
        <v>18</v>
      </c>
      <c r="J94" s="148"/>
      <c r="K94" s="147" t="str">
        <f t="shared" si="61"/>
        <v/>
      </c>
      <c r="L94" s="150" t="str">
        <f t="shared" si="62"/>
        <v/>
      </c>
      <c r="M94" s="149">
        <v>30</v>
      </c>
      <c r="N94" s="149"/>
      <c r="O94" s="149" t="str">
        <f t="shared" si="57"/>
        <v/>
      </c>
      <c r="P94" s="149"/>
      <c r="Q94" s="149" t="str">
        <f t="shared" si="58"/>
        <v/>
      </c>
      <c r="R94" s="149"/>
      <c r="S94" s="149" t="str">
        <f t="shared" si="59"/>
        <v/>
      </c>
      <c r="T94" s="149"/>
      <c r="U94" s="185" t="s">
        <v>100</v>
      </c>
      <c r="V94" s="181"/>
      <c r="W94" s="178"/>
      <c r="X94" s="158" t="s">
        <v>88</v>
      </c>
      <c r="Y94" s="151"/>
    </row>
    <row r="95" spans="2:25" s="155" customFormat="1">
      <c r="B95" s="4">
        <f t="shared" si="54"/>
        <v>94</v>
      </c>
      <c r="C95" s="182"/>
      <c r="D95" s="182"/>
      <c r="E95" s="183"/>
      <c r="F95" s="148">
        <v>45333</v>
      </c>
      <c r="G95" s="184">
        <v>18</v>
      </c>
      <c r="H95" s="184"/>
      <c r="I95" s="149">
        <f t="shared" si="60"/>
        <v>18</v>
      </c>
      <c r="J95" s="148"/>
      <c r="K95" s="147" t="str">
        <f t="shared" si="61"/>
        <v/>
      </c>
      <c r="L95" s="150" t="str">
        <f t="shared" si="62"/>
        <v/>
      </c>
      <c r="M95" s="149">
        <v>100</v>
      </c>
      <c r="N95" s="149"/>
      <c r="O95" s="149" t="str">
        <f t="shared" si="57"/>
        <v/>
      </c>
      <c r="P95" s="149"/>
      <c r="Q95" s="149" t="str">
        <f t="shared" si="58"/>
        <v/>
      </c>
      <c r="R95" s="149"/>
      <c r="S95" s="149" t="str">
        <f t="shared" si="59"/>
        <v/>
      </c>
      <c r="T95" s="149"/>
      <c r="U95" s="185" t="s">
        <v>94</v>
      </c>
      <c r="V95" s="181"/>
      <c r="W95" s="151"/>
      <c r="X95" s="158" t="s">
        <v>88</v>
      </c>
      <c r="Y95" s="151"/>
    </row>
    <row r="96" spans="2:25" s="155" customFormat="1">
      <c r="B96" s="4">
        <f t="shared" si="54"/>
        <v>95</v>
      </c>
      <c r="C96" s="182"/>
      <c r="D96" s="182"/>
      <c r="E96" s="183"/>
      <c r="F96" s="148">
        <v>45333</v>
      </c>
      <c r="G96" s="184">
        <v>18</v>
      </c>
      <c r="H96" s="184"/>
      <c r="I96" s="149">
        <f t="shared" si="60"/>
        <v>18</v>
      </c>
      <c r="J96" s="148"/>
      <c r="K96" s="147" t="str">
        <f t="shared" si="61"/>
        <v/>
      </c>
      <c r="L96" s="150" t="str">
        <f t="shared" si="62"/>
        <v/>
      </c>
      <c r="M96" s="149">
        <v>60</v>
      </c>
      <c r="N96" s="149"/>
      <c r="O96" s="149" t="str">
        <f t="shared" si="57"/>
        <v/>
      </c>
      <c r="P96" s="149"/>
      <c r="Q96" s="149" t="str">
        <f t="shared" si="58"/>
        <v/>
      </c>
      <c r="R96" s="149"/>
      <c r="S96" s="149" t="str">
        <f t="shared" si="59"/>
        <v/>
      </c>
      <c r="T96" s="149"/>
      <c r="U96" s="185" t="s">
        <v>102</v>
      </c>
      <c r="V96" s="181"/>
      <c r="W96" s="151"/>
      <c r="X96" s="158" t="s">
        <v>88</v>
      </c>
      <c r="Y96" s="151"/>
    </row>
    <row r="97" spans="2:25" s="155" customFormat="1">
      <c r="B97" s="4">
        <f t="shared" si="54"/>
        <v>96</v>
      </c>
      <c r="C97" s="182"/>
      <c r="D97" s="182"/>
      <c r="E97" s="183"/>
      <c r="F97" s="148">
        <v>45333</v>
      </c>
      <c r="G97" s="184">
        <v>18</v>
      </c>
      <c r="H97" s="184"/>
      <c r="I97" s="149">
        <f t="shared" si="60"/>
        <v>18</v>
      </c>
      <c r="J97" s="148"/>
      <c r="K97" s="147" t="str">
        <f t="shared" si="61"/>
        <v/>
      </c>
      <c r="L97" s="150" t="str">
        <f t="shared" si="62"/>
        <v/>
      </c>
      <c r="M97" s="149">
        <v>25</v>
      </c>
      <c r="N97" s="149"/>
      <c r="O97" s="149" t="str">
        <f t="shared" si="57"/>
        <v/>
      </c>
      <c r="P97" s="149"/>
      <c r="Q97" s="149" t="str">
        <f t="shared" si="58"/>
        <v/>
      </c>
      <c r="R97" s="149"/>
      <c r="S97" s="149" t="str">
        <f t="shared" si="59"/>
        <v/>
      </c>
      <c r="T97" s="149"/>
      <c r="U97" s="185" t="s">
        <v>102</v>
      </c>
      <c r="V97" s="154"/>
      <c r="W97" s="151"/>
      <c r="X97" s="158" t="s">
        <v>88</v>
      </c>
      <c r="Y97" s="151"/>
    </row>
    <row r="98" spans="2:25" s="155" customFormat="1">
      <c r="B98" s="4">
        <f t="shared" si="54"/>
        <v>97</v>
      </c>
      <c r="C98" s="147"/>
      <c r="D98" s="147"/>
      <c r="E98" s="148"/>
      <c r="F98" s="148">
        <v>45333</v>
      </c>
      <c r="G98" s="149">
        <v>18</v>
      </c>
      <c r="H98" s="149"/>
      <c r="I98" s="149">
        <f t="shared" si="60"/>
        <v>18</v>
      </c>
      <c r="J98" s="148"/>
      <c r="K98" s="147" t="str">
        <f t="shared" si="61"/>
        <v/>
      </c>
      <c r="L98" s="150" t="str">
        <f t="shared" si="62"/>
        <v/>
      </c>
      <c r="M98" s="149">
        <v>25</v>
      </c>
      <c r="N98" s="149"/>
      <c r="O98" s="149" t="str">
        <f t="shared" si="57"/>
        <v/>
      </c>
      <c r="P98" s="149"/>
      <c r="Q98" s="149" t="str">
        <f t="shared" si="58"/>
        <v/>
      </c>
      <c r="R98" s="149"/>
      <c r="S98" s="149" t="str">
        <f t="shared" si="59"/>
        <v/>
      </c>
      <c r="T98" s="149"/>
      <c r="U98" s="158" t="s">
        <v>102</v>
      </c>
      <c r="V98" s="154"/>
      <c r="W98" s="151"/>
      <c r="X98" s="158"/>
      <c r="Y98" s="151"/>
    </row>
    <row r="99" spans="2:25" s="155" customFormat="1">
      <c r="B99" s="4">
        <f t="shared" si="54"/>
        <v>98</v>
      </c>
      <c r="C99" s="147"/>
      <c r="D99" s="147"/>
      <c r="E99" s="148"/>
      <c r="F99" s="148">
        <v>45333</v>
      </c>
      <c r="G99" s="149">
        <v>18</v>
      </c>
      <c r="H99" s="149"/>
      <c r="I99" s="149">
        <f t="shared" si="60"/>
        <v>18</v>
      </c>
      <c r="J99" s="148"/>
      <c r="K99" s="147" t="str">
        <f t="shared" si="61"/>
        <v/>
      </c>
      <c r="L99" s="150" t="str">
        <f t="shared" si="62"/>
        <v/>
      </c>
      <c r="M99" s="149">
        <v>40</v>
      </c>
      <c r="N99" s="149"/>
      <c r="O99" s="149" t="str">
        <f t="shared" si="57"/>
        <v/>
      </c>
      <c r="P99" s="149"/>
      <c r="Q99" s="149" t="str">
        <f t="shared" si="58"/>
        <v/>
      </c>
      <c r="R99" s="149"/>
      <c r="S99" s="149" t="str">
        <f t="shared" si="59"/>
        <v/>
      </c>
      <c r="T99" s="149"/>
      <c r="U99" s="158" t="s">
        <v>99</v>
      </c>
      <c r="V99" s="154"/>
      <c r="W99" s="151"/>
      <c r="X99" s="158"/>
      <c r="Y99" s="151"/>
    </row>
    <row r="100" spans="2:25" s="155" customFormat="1">
      <c r="B100" s="4">
        <f t="shared" si="54"/>
        <v>99</v>
      </c>
      <c r="C100" s="147"/>
      <c r="D100" s="147"/>
      <c r="E100" s="148"/>
      <c r="F100" s="148">
        <v>45333</v>
      </c>
      <c r="G100" s="149">
        <v>0</v>
      </c>
      <c r="H100" s="149"/>
      <c r="I100" s="149">
        <f t="shared" ref="I100:I101" si="63">IF($G100&lt;&gt;"",SUM(G100:H100),"")</f>
        <v>0</v>
      </c>
      <c r="J100" s="148"/>
      <c r="K100" s="147" t="str">
        <f t="shared" ref="K100" si="64">IF(J100="","",MONTH(J100))</f>
        <v/>
      </c>
      <c r="L100" s="150" t="str">
        <f t="shared" si="62"/>
        <v/>
      </c>
      <c r="M100" s="149">
        <v>10</v>
      </c>
      <c r="N100" s="149"/>
      <c r="O100" s="149" t="str">
        <f t="shared" si="57"/>
        <v/>
      </c>
      <c r="P100" s="149"/>
      <c r="Q100" s="149" t="str">
        <f t="shared" si="58"/>
        <v/>
      </c>
      <c r="R100" s="149"/>
      <c r="S100" s="149" t="str">
        <f t="shared" si="59"/>
        <v/>
      </c>
      <c r="T100" s="149"/>
      <c r="U100" s="179" t="s">
        <v>118</v>
      </c>
      <c r="V100" s="154"/>
      <c r="W100" s="151"/>
      <c r="X100" s="151"/>
      <c r="Y100" s="151"/>
    </row>
    <row r="101" spans="2:25" s="155" customFormat="1">
      <c r="B101" s="4">
        <f t="shared" si="54"/>
        <v>100</v>
      </c>
      <c r="C101" s="147"/>
      <c r="D101" s="147"/>
      <c r="E101" s="148"/>
      <c r="F101" s="148">
        <v>45333</v>
      </c>
      <c r="G101" s="149">
        <v>0</v>
      </c>
      <c r="H101" s="149"/>
      <c r="I101" s="149">
        <f t="shared" si="63"/>
        <v>0</v>
      </c>
      <c r="J101" s="148"/>
      <c r="K101" s="147" t="str">
        <f t="shared" ref="K101:K106" si="65">IF(J101="","",MONTH(J101))</f>
        <v/>
      </c>
      <c r="L101" s="150" t="str">
        <f t="shared" si="62"/>
        <v/>
      </c>
      <c r="M101" s="149">
        <v>15</v>
      </c>
      <c r="N101" s="149"/>
      <c r="O101" s="149" t="str">
        <f t="shared" si="57"/>
        <v/>
      </c>
      <c r="P101" s="149"/>
      <c r="Q101" s="149" t="str">
        <f t="shared" si="58"/>
        <v/>
      </c>
      <c r="R101" s="149"/>
      <c r="S101" s="149" t="str">
        <f t="shared" si="59"/>
        <v/>
      </c>
      <c r="T101" s="149"/>
      <c r="U101" s="179" t="s">
        <v>118</v>
      </c>
      <c r="V101" s="154"/>
      <c r="W101" s="151"/>
      <c r="X101" s="151"/>
      <c r="Y101" s="151"/>
    </row>
    <row r="102" spans="2:25" s="155" customFormat="1">
      <c r="B102" s="4">
        <f t="shared" si="54"/>
        <v>101</v>
      </c>
      <c r="C102" s="147"/>
      <c r="D102" s="147"/>
      <c r="E102" s="148"/>
      <c r="F102" s="148">
        <v>45333</v>
      </c>
      <c r="G102" s="149">
        <v>0</v>
      </c>
      <c r="H102" s="149"/>
      <c r="I102" s="149">
        <f t="shared" ref="I102:I106" si="66">IF($G102&lt;&gt;"",SUM(G102:H102),"")</f>
        <v>0</v>
      </c>
      <c r="J102" s="148"/>
      <c r="K102" s="147" t="str">
        <f t="shared" si="65"/>
        <v/>
      </c>
      <c r="L102" s="150" t="str">
        <f t="shared" si="62"/>
        <v/>
      </c>
      <c r="M102" s="149">
        <v>10</v>
      </c>
      <c r="N102" s="149"/>
      <c r="O102" s="149" t="str">
        <f t="shared" si="57"/>
        <v/>
      </c>
      <c r="P102" s="149"/>
      <c r="Q102" s="149" t="str">
        <f t="shared" si="58"/>
        <v/>
      </c>
      <c r="R102" s="149"/>
      <c r="S102" s="149" t="str">
        <f t="shared" si="59"/>
        <v/>
      </c>
      <c r="T102" s="149"/>
      <c r="U102" s="179" t="s">
        <v>118</v>
      </c>
      <c r="V102" s="154"/>
      <c r="W102" s="151"/>
      <c r="X102" s="151"/>
      <c r="Y102" s="151"/>
    </row>
    <row r="103" spans="2:25" s="155" customFormat="1">
      <c r="B103" s="4">
        <f t="shared" si="54"/>
        <v>102</v>
      </c>
      <c r="C103" s="147"/>
      <c r="D103" s="161"/>
      <c r="E103" s="148"/>
      <c r="F103" s="148">
        <v>45333</v>
      </c>
      <c r="G103" s="149">
        <v>0</v>
      </c>
      <c r="H103" s="149"/>
      <c r="I103" s="149">
        <f t="shared" si="66"/>
        <v>0</v>
      </c>
      <c r="J103" s="148"/>
      <c r="K103" s="147" t="str">
        <f t="shared" si="65"/>
        <v/>
      </c>
      <c r="L103" s="150" t="str">
        <f t="shared" si="62"/>
        <v/>
      </c>
      <c r="M103" s="149">
        <v>10</v>
      </c>
      <c r="N103" s="149"/>
      <c r="O103" s="149" t="str">
        <f t="shared" si="57"/>
        <v/>
      </c>
      <c r="P103" s="149"/>
      <c r="Q103" s="149" t="str">
        <f t="shared" si="58"/>
        <v/>
      </c>
      <c r="R103" s="149"/>
      <c r="S103" s="149" t="str">
        <f t="shared" si="59"/>
        <v/>
      </c>
      <c r="T103" s="149"/>
      <c r="U103" s="179" t="s">
        <v>118</v>
      </c>
      <c r="V103" s="154"/>
      <c r="W103" s="151"/>
      <c r="X103" s="151"/>
      <c r="Y103" s="151"/>
    </row>
    <row r="104" spans="2:25" s="155" customFormat="1">
      <c r="B104" s="4">
        <f t="shared" si="54"/>
        <v>103</v>
      </c>
      <c r="C104" s="147"/>
      <c r="D104" s="147"/>
      <c r="E104" s="148"/>
      <c r="F104" s="148">
        <v>45333</v>
      </c>
      <c r="G104" s="149">
        <v>0</v>
      </c>
      <c r="H104" s="149"/>
      <c r="I104" s="149">
        <f t="shared" si="66"/>
        <v>0</v>
      </c>
      <c r="J104" s="148"/>
      <c r="K104" s="147" t="str">
        <f t="shared" si="65"/>
        <v/>
      </c>
      <c r="L104" s="150" t="str">
        <f t="shared" si="62"/>
        <v/>
      </c>
      <c r="M104" s="149">
        <v>10</v>
      </c>
      <c r="N104" s="149"/>
      <c r="O104" s="149" t="str">
        <f t="shared" si="57"/>
        <v/>
      </c>
      <c r="P104" s="149"/>
      <c r="Q104" s="149" t="str">
        <f t="shared" si="58"/>
        <v/>
      </c>
      <c r="R104" s="149"/>
      <c r="S104" s="149" t="str">
        <f t="shared" si="59"/>
        <v/>
      </c>
      <c r="T104" s="149"/>
      <c r="U104" s="179" t="s">
        <v>118</v>
      </c>
      <c r="V104" s="154"/>
      <c r="W104" s="151"/>
      <c r="X104" s="151"/>
      <c r="Y104" s="151"/>
    </row>
    <row r="105" spans="2:25" s="155" customFormat="1">
      <c r="B105" s="4">
        <f t="shared" si="54"/>
        <v>104</v>
      </c>
      <c r="C105" s="147"/>
      <c r="D105" s="147"/>
      <c r="E105" s="148"/>
      <c r="F105" s="148">
        <v>45333</v>
      </c>
      <c r="G105" s="149">
        <v>0</v>
      </c>
      <c r="H105" s="149"/>
      <c r="I105" s="149">
        <f t="shared" si="66"/>
        <v>0</v>
      </c>
      <c r="J105" s="148"/>
      <c r="K105" s="147" t="str">
        <f t="shared" si="65"/>
        <v/>
      </c>
      <c r="L105" s="150" t="str">
        <f t="shared" si="62"/>
        <v/>
      </c>
      <c r="M105" s="149">
        <v>25</v>
      </c>
      <c r="N105" s="149"/>
      <c r="O105" s="149" t="str">
        <f t="shared" si="57"/>
        <v/>
      </c>
      <c r="P105" s="149"/>
      <c r="Q105" s="149" t="str">
        <f t="shared" si="58"/>
        <v/>
      </c>
      <c r="R105" s="149"/>
      <c r="S105" s="149" t="str">
        <f t="shared" si="59"/>
        <v/>
      </c>
      <c r="T105" s="149"/>
      <c r="U105" s="179" t="s">
        <v>118</v>
      </c>
      <c r="V105" s="154"/>
      <c r="W105" s="151"/>
      <c r="X105" s="151"/>
      <c r="Y105" s="151"/>
    </row>
    <row r="106" spans="2:25" s="155" customFormat="1">
      <c r="B106" s="4">
        <f t="shared" si="54"/>
        <v>105</v>
      </c>
      <c r="C106" s="147"/>
      <c r="D106" s="147"/>
      <c r="E106" s="148"/>
      <c r="F106" s="148">
        <v>45333</v>
      </c>
      <c r="G106" s="149">
        <v>0</v>
      </c>
      <c r="H106" s="149"/>
      <c r="I106" s="149">
        <f t="shared" si="66"/>
        <v>0</v>
      </c>
      <c r="J106" s="148"/>
      <c r="K106" s="147" t="str">
        <f t="shared" si="65"/>
        <v/>
      </c>
      <c r="L106" s="150" t="str">
        <f t="shared" si="62"/>
        <v/>
      </c>
      <c r="M106" s="149">
        <v>10</v>
      </c>
      <c r="N106" s="149"/>
      <c r="O106" s="149" t="str">
        <f t="shared" si="57"/>
        <v/>
      </c>
      <c r="P106" s="149"/>
      <c r="Q106" s="149" t="str">
        <f t="shared" si="58"/>
        <v/>
      </c>
      <c r="R106" s="149"/>
      <c r="S106" s="149" t="str">
        <f t="shared" si="59"/>
        <v/>
      </c>
      <c r="T106" s="149"/>
      <c r="U106" s="179" t="s">
        <v>118</v>
      </c>
      <c r="V106" s="154"/>
      <c r="W106" s="151"/>
      <c r="X106" s="151"/>
      <c r="Y106" s="151"/>
    </row>
    <row r="107" spans="2:25" s="155" customFormat="1">
      <c r="B107" s="4">
        <f t="shared" si="54"/>
        <v>106</v>
      </c>
      <c r="C107" s="147"/>
      <c r="D107" s="147"/>
      <c r="E107" s="148"/>
      <c r="F107" s="148">
        <v>45354</v>
      </c>
      <c r="G107" s="149">
        <v>30</v>
      </c>
      <c r="H107" s="149">
        <v>10</v>
      </c>
      <c r="I107" s="149">
        <f t="shared" ref="I107" si="67">IF($G107&lt;&gt;"",SUM(G107:H107),"")</f>
        <v>40</v>
      </c>
      <c r="J107" s="148"/>
      <c r="K107" s="147" t="str">
        <f t="shared" ref="K107" si="68">IF(J107="","",MONTH(J107))</f>
        <v/>
      </c>
      <c r="L107" s="150" t="str">
        <f t="shared" si="62"/>
        <v/>
      </c>
      <c r="M107" s="149">
        <v>100</v>
      </c>
      <c r="N107" s="149"/>
      <c r="O107" s="149" t="str">
        <f t="shared" ref="O107" si="69">IF($J107&lt;&gt;"",SUM(M107:N107),"")</f>
        <v/>
      </c>
      <c r="P107" s="149"/>
      <c r="Q107" s="149" t="str">
        <f t="shared" ref="Q107" si="70">IF(J107="","",O107-P107)</f>
        <v/>
      </c>
      <c r="R107" s="149"/>
      <c r="S107" s="149" t="str">
        <f t="shared" ref="S107" si="71">IF(J107="","",Q107-I107-R107)</f>
        <v/>
      </c>
      <c r="T107" s="149"/>
      <c r="U107" s="160" t="s">
        <v>113</v>
      </c>
      <c r="V107" s="154"/>
      <c r="W107" s="151"/>
      <c r="X107" s="151"/>
      <c r="Y107" s="151"/>
    </row>
    <row r="108" spans="2:25" s="155" customFormat="1">
      <c r="B108" s="4">
        <f t="shared" si="54"/>
        <v>107</v>
      </c>
      <c r="C108" s="147"/>
      <c r="D108" s="147"/>
      <c r="E108" s="148"/>
      <c r="F108" s="148">
        <v>45292</v>
      </c>
      <c r="G108" s="149">
        <v>30</v>
      </c>
      <c r="H108" s="149"/>
      <c r="I108" s="149">
        <f t="shared" ref="I108:I109" si="72">IF($G108&lt;&gt;"",SUM(G108:H108),"")</f>
        <v>30</v>
      </c>
      <c r="J108" s="148"/>
      <c r="K108" s="147" t="str">
        <f t="shared" ref="K108:K110" si="73">IF(J108="","",MONTH(J108))</f>
        <v/>
      </c>
      <c r="L108" s="150" t="str">
        <f t="shared" si="62"/>
        <v/>
      </c>
      <c r="M108" s="149">
        <v>40</v>
      </c>
      <c r="N108" s="149"/>
      <c r="O108" s="149" t="str">
        <f t="shared" ref="O108:O110" si="74">IF($J108&lt;&gt;"",SUM(M108:N108),"")</f>
        <v/>
      </c>
      <c r="P108" s="149"/>
      <c r="Q108" s="149" t="str">
        <f t="shared" ref="Q108:Q110" si="75">IF(J108="","",O108-P108)</f>
        <v/>
      </c>
      <c r="R108" s="149"/>
      <c r="S108" s="149" t="str">
        <f t="shared" ref="S108:S110" si="76">IF(J108="","",Q108-I108-R108)</f>
        <v/>
      </c>
      <c r="T108" s="149"/>
      <c r="U108" s="179" t="s">
        <v>119</v>
      </c>
      <c r="V108" s="154"/>
      <c r="W108" s="151"/>
      <c r="X108" s="151"/>
      <c r="Y108" s="151"/>
    </row>
    <row r="109" spans="2:25" s="155" customFormat="1">
      <c r="B109" s="4">
        <f t="shared" si="54"/>
        <v>108</v>
      </c>
      <c r="C109" s="147"/>
      <c r="D109" s="147"/>
      <c r="E109" s="148"/>
      <c r="F109" s="148">
        <v>45292</v>
      </c>
      <c r="G109" s="149">
        <v>0</v>
      </c>
      <c r="H109" s="149"/>
      <c r="I109" s="149">
        <f t="shared" si="72"/>
        <v>0</v>
      </c>
      <c r="J109" s="148"/>
      <c r="K109" s="147" t="str">
        <f t="shared" si="73"/>
        <v/>
      </c>
      <c r="L109" s="150" t="str">
        <f t="shared" si="62"/>
        <v/>
      </c>
      <c r="M109" s="149">
        <v>20</v>
      </c>
      <c r="N109" s="149"/>
      <c r="O109" s="149" t="str">
        <f t="shared" si="74"/>
        <v/>
      </c>
      <c r="P109" s="149"/>
      <c r="Q109" s="149" t="str">
        <f t="shared" si="75"/>
        <v/>
      </c>
      <c r="R109" s="149"/>
      <c r="S109" s="149" t="str">
        <f t="shared" si="76"/>
        <v/>
      </c>
      <c r="T109" s="149"/>
      <c r="U109" s="187" t="s">
        <v>104</v>
      </c>
      <c r="V109" s="154"/>
      <c r="W109" s="151"/>
      <c r="X109" s="151"/>
      <c r="Y109" s="151"/>
    </row>
    <row r="110" spans="2:25" s="155" customFormat="1">
      <c r="B110" s="4">
        <f t="shared" si="54"/>
        <v>109</v>
      </c>
      <c r="C110" s="147"/>
      <c r="D110" s="147"/>
      <c r="E110" s="148"/>
      <c r="F110" s="148">
        <v>45403</v>
      </c>
      <c r="G110" s="149">
        <v>20</v>
      </c>
      <c r="H110" s="149"/>
      <c r="I110" s="149">
        <v>20</v>
      </c>
      <c r="J110" s="148"/>
      <c r="K110" s="147" t="str">
        <f t="shared" si="73"/>
        <v/>
      </c>
      <c r="L110" s="150" t="str">
        <f t="shared" si="62"/>
        <v/>
      </c>
      <c r="M110" s="149">
        <v>200</v>
      </c>
      <c r="N110" s="149"/>
      <c r="O110" s="149" t="str">
        <f t="shared" si="74"/>
        <v/>
      </c>
      <c r="P110" s="149"/>
      <c r="Q110" s="149" t="str">
        <f t="shared" si="75"/>
        <v/>
      </c>
      <c r="R110" s="149"/>
      <c r="S110" s="149" t="str">
        <f t="shared" si="76"/>
        <v/>
      </c>
      <c r="T110" s="149"/>
      <c r="U110" s="188" t="s">
        <v>107</v>
      </c>
      <c r="V110" s="154"/>
      <c r="W110" s="151"/>
      <c r="X110" s="151"/>
      <c r="Y110" s="151"/>
    </row>
    <row r="111" spans="2:25" s="155" customFormat="1">
      <c r="B111" s="4">
        <f t="shared" si="54"/>
        <v>110</v>
      </c>
      <c r="C111" s="147"/>
      <c r="D111" s="147"/>
      <c r="E111" s="148"/>
      <c r="F111" s="148">
        <v>45403</v>
      </c>
      <c r="G111" s="149">
        <v>10</v>
      </c>
      <c r="H111" s="149"/>
      <c r="I111" s="149">
        <f t="shared" ref="I111:I112" si="77">IF($G111&lt;&gt;"",SUM(G111:H111),"")</f>
        <v>10</v>
      </c>
      <c r="J111" s="148"/>
      <c r="K111" s="147"/>
      <c r="L111" s="150"/>
      <c r="M111" s="149">
        <v>15</v>
      </c>
      <c r="N111" s="149"/>
      <c r="O111" s="149" t="str">
        <f t="shared" ref="O111:O121" si="78">IF($J111&lt;&gt;"",SUM(M111:N111),"")</f>
        <v/>
      </c>
      <c r="P111" s="149"/>
      <c r="Q111" s="149" t="str">
        <f t="shared" ref="Q111:Q121" si="79">IF(J111="","",O111-P111)</f>
        <v/>
      </c>
      <c r="R111" s="149"/>
      <c r="S111" s="149" t="str">
        <f t="shared" ref="S111:S121" si="80">IF(J111="","",Q111-I111-R111)</f>
        <v/>
      </c>
      <c r="T111" s="149"/>
      <c r="U111" s="163" t="s">
        <v>114</v>
      </c>
      <c r="V111" s="154"/>
      <c r="W111" s="151"/>
      <c r="X111" s="151"/>
      <c r="Y111" s="151"/>
    </row>
    <row r="112" spans="2:25" s="155" customFormat="1">
      <c r="B112" s="4">
        <f t="shared" si="54"/>
        <v>111</v>
      </c>
      <c r="C112" s="147"/>
      <c r="D112" s="147"/>
      <c r="E112" s="148"/>
      <c r="F112" s="148">
        <v>45403</v>
      </c>
      <c r="G112" s="149">
        <v>5</v>
      </c>
      <c r="H112" s="149"/>
      <c r="I112" s="149">
        <f t="shared" si="77"/>
        <v>5</v>
      </c>
      <c r="J112" s="148"/>
      <c r="K112" s="147" t="str">
        <f t="shared" ref="K112:K121" si="81">IF(J112="","",MONTH(J112))</f>
        <v/>
      </c>
      <c r="L112" s="150" t="str">
        <f>IF($J112&lt;&gt;"",SUM(J112-F112),"")</f>
        <v/>
      </c>
      <c r="M112" s="149">
        <v>60</v>
      </c>
      <c r="N112" s="149"/>
      <c r="O112" s="149" t="str">
        <f t="shared" si="78"/>
        <v/>
      </c>
      <c r="P112" s="149"/>
      <c r="Q112" s="149" t="str">
        <f t="shared" si="79"/>
        <v/>
      </c>
      <c r="R112" s="149"/>
      <c r="S112" s="149" t="str">
        <f t="shared" si="80"/>
        <v/>
      </c>
      <c r="T112" s="149"/>
      <c r="U112" s="163" t="s">
        <v>114</v>
      </c>
      <c r="V112" s="154"/>
      <c r="W112" s="151"/>
      <c r="X112" s="151"/>
      <c r="Y112" s="151"/>
    </row>
    <row r="113" spans="2:25" s="155" customFormat="1">
      <c r="B113" s="4">
        <f t="shared" si="54"/>
        <v>112</v>
      </c>
      <c r="C113" s="147"/>
      <c r="D113" s="147"/>
      <c r="E113" s="148"/>
      <c r="F113" s="148">
        <v>45403</v>
      </c>
      <c r="G113" s="149">
        <v>20</v>
      </c>
      <c r="H113" s="149"/>
      <c r="I113" s="149">
        <v>20</v>
      </c>
      <c r="J113" s="148"/>
      <c r="K113" s="147" t="str">
        <f t="shared" si="81"/>
        <v/>
      </c>
      <c r="L113" s="150" t="str">
        <f>IF($J113&lt;&gt;"",SUM(J113-F113),"")</f>
        <v/>
      </c>
      <c r="M113" s="149">
        <v>60</v>
      </c>
      <c r="N113" s="149"/>
      <c r="O113" s="149" t="str">
        <f t="shared" si="78"/>
        <v/>
      </c>
      <c r="P113" s="149"/>
      <c r="Q113" s="149" t="str">
        <f t="shared" si="79"/>
        <v/>
      </c>
      <c r="R113" s="149"/>
      <c r="S113" s="149" t="str">
        <f t="shared" si="80"/>
        <v/>
      </c>
      <c r="T113" s="149"/>
      <c r="U113" s="188" t="s">
        <v>108</v>
      </c>
      <c r="V113" s="154"/>
      <c r="W113" s="151"/>
      <c r="X113" s="151"/>
      <c r="Y113" s="151"/>
    </row>
    <row r="114" spans="2:25" s="155" customFormat="1">
      <c r="B114" s="4">
        <f t="shared" si="54"/>
        <v>113</v>
      </c>
      <c r="C114" s="147"/>
      <c r="D114" s="147"/>
      <c r="E114" s="148"/>
      <c r="F114" s="148">
        <v>45403</v>
      </c>
      <c r="G114" s="149">
        <v>5</v>
      </c>
      <c r="H114" s="149"/>
      <c r="I114" s="149">
        <f t="shared" ref="I114:I121" si="82">IF($G114&lt;&gt;"",SUM(G114:H114),"")</f>
        <v>5</v>
      </c>
      <c r="J114" s="148"/>
      <c r="K114" s="147" t="str">
        <f t="shared" si="81"/>
        <v/>
      </c>
      <c r="L114" s="150" t="str">
        <f>IF($J114&lt;&gt;"",SUM(J114-F114),"")</f>
        <v/>
      </c>
      <c r="M114" s="149">
        <v>50</v>
      </c>
      <c r="N114" s="149"/>
      <c r="O114" s="149" t="str">
        <f t="shared" si="78"/>
        <v/>
      </c>
      <c r="P114" s="149"/>
      <c r="Q114" s="149" t="str">
        <f t="shared" si="79"/>
        <v/>
      </c>
      <c r="R114" s="149"/>
      <c r="S114" s="149" t="str">
        <f t="shared" si="80"/>
        <v/>
      </c>
      <c r="T114" s="149"/>
      <c r="U114" s="179" t="s">
        <v>120</v>
      </c>
      <c r="V114" s="154"/>
      <c r="W114" s="151"/>
      <c r="X114" s="151"/>
      <c r="Y114" s="151"/>
    </row>
    <row r="115" spans="2:25" s="155" customFormat="1">
      <c r="B115" s="4">
        <f t="shared" si="54"/>
        <v>114</v>
      </c>
      <c r="C115" s="147"/>
      <c r="D115" s="147"/>
      <c r="E115" s="148"/>
      <c r="F115" s="148">
        <v>45403</v>
      </c>
      <c r="G115" s="149">
        <v>5</v>
      </c>
      <c r="H115" s="149"/>
      <c r="I115" s="149">
        <f t="shared" si="82"/>
        <v>5</v>
      </c>
      <c r="J115" s="148"/>
      <c r="K115" s="147"/>
      <c r="L115" s="150"/>
      <c r="M115" s="149">
        <v>50</v>
      </c>
      <c r="N115" s="149"/>
      <c r="O115" s="149" t="str">
        <f t="shared" si="78"/>
        <v/>
      </c>
      <c r="P115" s="149"/>
      <c r="Q115" s="149" t="str">
        <f t="shared" si="79"/>
        <v/>
      </c>
      <c r="R115" s="149"/>
      <c r="S115" s="149" t="str">
        <f t="shared" si="80"/>
        <v/>
      </c>
      <c r="T115" s="149"/>
      <c r="U115" s="160" t="s">
        <v>112</v>
      </c>
      <c r="V115" s="154"/>
      <c r="W115" s="151"/>
      <c r="X115" s="151"/>
      <c r="Y115" s="151"/>
    </row>
    <row r="116" spans="2:25" s="155" customFormat="1">
      <c r="B116" s="4">
        <f t="shared" si="54"/>
        <v>115</v>
      </c>
      <c r="C116" s="147"/>
      <c r="D116" s="147"/>
      <c r="E116" s="148"/>
      <c r="F116" s="148">
        <v>45403</v>
      </c>
      <c r="G116" s="149">
        <v>5</v>
      </c>
      <c r="H116" s="149"/>
      <c r="I116" s="149">
        <f t="shared" si="82"/>
        <v>5</v>
      </c>
      <c r="J116" s="148"/>
      <c r="K116" s="147"/>
      <c r="L116" s="150"/>
      <c r="M116" s="149">
        <v>60</v>
      </c>
      <c r="N116" s="149"/>
      <c r="O116" s="149" t="str">
        <f t="shared" si="78"/>
        <v/>
      </c>
      <c r="P116" s="149"/>
      <c r="Q116" s="149" t="str">
        <f t="shared" si="79"/>
        <v/>
      </c>
      <c r="R116" s="149"/>
      <c r="S116" s="149" t="str">
        <f t="shared" si="80"/>
        <v/>
      </c>
      <c r="T116" s="149"/>
      <c r="U116" s="179" t="s">
        <v>120</v>
      </c>
      <c r="V116" s="154"/>
      <c r="W116" s="151"/>
      <c r="X116" s="151"/>
      <c r="Y116" s="151"/>
    </row>
    <row r="117" spans="2:25" s="155" customFormat="1">
      <c r="B117" s="4">
        <f t="shared" si="54"/>
        <v>116</v>
      </c>
      <c r="C117" s="147"/>
      <c r="D117" s="147"/>
      <c r="E117" s="148"/>
      <c r="F117" s="148">
        <v>45385</v>
      </c>
      <c r="G117" s="149">
        <v>10</v>
      </c>
      <c r="H117" s="149">
        <v>30</v>
      </c>
      <c r="I117" s="149">
        <f t="shared" si="82"/>
        <v>40</v>
      </c>
      <c r="J117" s="148"/>
      <c r="K117" s="147"/>
      <c r="L117" s="150"/>
      <c r="M117" s="149">
        <v>80</v>
      </c>
      <c r="N117" s="149"/>
      <c r="O117" s="149" t="str">
        <f t="shared" si="78"/>
        <v/>
      </c>
      <c r="P117" s="149"/>
      <c r="Q117" s="149" t="str">
        <f t="shared" si="79"/>
        <v/>
      </c>
      <c r="R117" s="149"/>
      <c r="S117" s="149" t="str">
        <f t="shared" si="80"/>
        <v/>
      </c>
      <c r="T117" s="149"/>
      <c r="U117" s="163" t="s">
        <v>115</v>
      </c>
      <c r="V117" s="160" t="s">
        <v>110</v>
      </c>
      <c r="W117" s="151"/>
      <c r="X117" s="151"/>
      <c r="Y117" s="151"/>
    </row>
    <row r="118" spans="2:25">
      <c r="B118" s="4">
        <f t="shared" si="54"/>
        <v>117</v>
      </c>
      <c r="C118" s="147"/>
      <c r="D118" s="147"/>
      <c r="E118" s="148"/>
      <c r="F118" s="148">
        <v>45385</v>
      </c>
      <c r="G118" s="149">
        <v>10</v>
      </c>
      <c r="H118" s="149">
        <v>30</v>
      </c>
      <c r="I118" s="149">
        <f t="shared" si="82"/>
        <v>40</v>
      </c>
      <c r="J118" s="148"/>
      <c r="K118" s="147" t="str">
        <f t="shared" si="81"/>
        <v/>
      </c>
      <c r="L118" s="150" t="str">
        <f t="shared" ref="L118:L140" si="83">IF($J118&lt;&gt;"",SUM(J118-F118),"")</f>
        <v/>
      </c>
      <c r="M118" s="149">
        <v>100</v>
      </c>
      <c r="N118" s="149"/>
      <c r="O118" s="149" t="str">
        <f t="shared" si="78"/>
        <v/>
      </c>
      <c r="P118" s="149"/>
      <c r="Q118" s="149" t="str">
        <f t="shared" si="79"/>
        <v/>
      </c>
      <c r="R118" s="149"/>
      <c r="S118" s="149" t="str">
        <f t="shared" si="80"/>
        <v/>
      </c>
      <c r="T118" s="149"/>
      <c r="U118" s="160" t="s">
        <v>111</v>
      </c>
      <c r="V118" s="154"/>
      <c r="W118" s="151"/>
      <c r="X118" s="68"/>
      <c r="Y118" s="68"/>
    </row>
    <row r="119" spans="2:25" s="155" customFormat="1">
      <c r="B119" s="4">
        <f t="shared" si="54"/>
        <v>118</v>
      </c>
      <c r="C119" s="76"/>
      <c r="D119" s="76"/>
      <c r="E119" s="77"/>
      <c r="F119" s="77">
        <v>45354</v>
      </c>
      <c r="G119" s="78">
        <v>27</v>
      </c>
      <c r="H119" s="78"/>
      <c r="I119" s="78">
        <f t="shared" si="82"/>
        <v>27</v>
      </c>
      <c r="J119" s="77"/>
      <c r="K119" s="76" t="str">
        <f t="shared" si="81"/>
        <v/>
      </c>
      <c r="L119" s="79" t="str">
        <f t="shared" si="83"/>
        <v/>
      </c>
      <c r="M119" s="78"/>
      <c r="N119" s="78"/>
      <c r="O119" s="78" t="str">
        <f t="shared" si="78"/>
        <v/>
      </c>
      <c r="P119" s="78"/>
      <c r="Q119" s="78" t="str">
        <f t="shared" si="79"/>
        <v/>
      </c>
      <c r="R119" s="78"/>
      <c r="S119" s="78" t="str">
        <f t="shared" si="80"/>
        <v/>
      </c>
      <c r="T119" s="78"/>
      <c r="U119" s="164"/>
      <c r="V119" s="87"/>
      <c r="W119" s="68"/>
      <c r="X119" s="151"/>
      <c r="Y119" s="151"/>
    </row>
    <row r="120" spans="2:25">
      <c r="B120" s="4">
        <f t="shared" si="54"/>
        <v>119</v>
      </c>
      <c r="C120" s="167"/>
      <c r="D120" s="167"/>
      <c r="E120" s="168"/>
      <c r="F120" s="168">
        <v>45410</v>
      </c>
      <c r="G120" s="169">
        <v>20</v>
      </c>
      <c r="H120" s="169"/>
      <c r="I120" s="169">
        <f t="shared" si="82"/>
        <v>20</v>
      </c>
      <c r="J120" s="168"/>
      <c r="K120" s="167" t="str">
        <f t="shared" si="81"/>
        <v/>
      </c>
      <c r="L120" s="170" t="str">
        <f t="shared" si="83"/>
        <v/>
      </c>
      <c r="M120" s="169"/>
      <c r="N120" s="169"/>
      <c r="O120" s="169" t="str">
        <f t="shared" si="78"/>
        <v/>
      </c>
      <c r="P120" s="169"/>
      <c r="Q120" s="169" t="str">
        <f t="shared" si="79"/>
        <v/>
      </c>
      <c r="R120" s="169"/>
      <c r="S120" s="169" t="str">
        <f t="shared" si="80"/>
        <v/>
      </c>
      <c r="T120" s="169"/>
      <c r="U120" s="171"/>
      <c r="V120" s="87"/>
      <c r="W120" s="68"/>
      <c r="X120" s="68"/>
      <c r="Y120" s="68"/>
    </row>
    <row r="121" spans="2:25">
      <c r="B121" s="4">
        <f t="shared" si="54"/>
        <v>120</v>
      </c>
      <c r="C121" s="167"/>
      <c r="D121" s="167"/>
      <c r="E121" s="168"/>
      <c r="F121" s="168">
        <v>45410</v>
      </c>
      <c r="G121" s="169">
        <v>5</v>
      </c>
      <c r="H121" s="169"/>
      <c r="I121" s="169">
        <f t="shared" si="82"/>
        <v>5</v>
      </c>
      <c r="J121" s="168"/>
      <c r="K121" s="167" t="str">
        <f t="shared" si="81"/>
        <v/>
      </c>
      <c r="L121" s="170" t="str">
        <f t="shared" si="83"/>
        <v/>
      </c>
      <c r="M121" s="169"/>
      <c r="N121" s="169"/>
      <c r="O121" s="169" t="str">
        <f t="shared" si="78"/>
        <v/>
      </c>
      <c r="P121" s="169"/>
      <c r="Q121" s="169" t="str">
        <f t="shared" si="79"/>
        <v/>
      </c>
      <c r="R121" s="169"/>
      <c r="S121" s="169" t="str">
        <f t="shared" si="80"/>
        <v/>
      </c>
      <c r="T121" s="169"/>
      <c r="U121" s="171"/>
      <c r="V121" s="87"/>
      <c r="W121" s="68"/>
      <c r="X121" s="68"/>
      <c r="Y121" s="68"/>
    </row>
    <row r="122" spans="2:25" s="173" customFormat="1">
      <c r="B122" s="4">
        <f t="shared" si="54"/>
        <v>121</v>
      </c>
      <c r="C122" s="147"/>
      <c r="D122" s="147"/>
      <c r="E122" s="148"/>
      <c r="F122" s="148">
        <v>45385</v>
      </c>
      <c r="G122" s="149">
        <v>20</v>
      </c>
      <c r="H122" s="149"/>
      <c r="I122" s="149">
        <v>5</v>
      </c>
      <c r="J122" s="148"/>
      <c r="K122" s="147" t="str">
        <f t="shared" ref="K122:K140" si="84">IF(J122="","",MONTH(J122))</f>
        <v/>
      </c>
      <c r="L122" s="150" t="str">
        <f t="shared" si="83"/>
        <v/>
      </c>
      <c r="M122" s="149">
        <v>50</v>
      </c>
      <c r="N122" s="149"/>
      <c r="O122" s="149" t="str">
        <f t="shared" ref="O122:O140" si="85">IF($J122&lt;&gt;"",SUM(M122:N122),"")</f>
        <v/>
      </c>
      <c r="P122" s="149"/>
      <c r="Q122" s="149" t="str">
        <f t="shared" ref="Q122:Q140" si="86">IF(J122="","",O122-P122)</f>
        <v/>
      </c>
      <c r="R122" s="149"/>
      <c r="S122" s="149" t="str">
        <f t="shared" ref="S122:S140" si="87">IF(J122="","",Q122-I122-R122)</f>
        <v/>
      </c>
      <c r="T122" s="149"/>
      <c r="U122" s="162"/>
      <c r="V122" s="87"/>
      <c r="W122" s="68"/>
      <c r="X122" s="68"/>
      <c r="Y122" s="68"/>
    </row>
    <row r="123" spans="2:25" s="173" customFormat="1">
      <c r="B123" s="4">
        <f t="shared" si="54"/>
        <v>122</v>
      </c>
      <c r="C123" s="200"/>
      <c r="D123" s="200"/>
      <c r="E123" s="201"/>
      <c r="F123" s="201">
        <v>45413</v>
      </c>
      <c r="G123" s="202">
        <v>10</v>
      </c>
      <c r="H123" s="202"/>
      <c r="I123" s="202">
        <f t="shared" ref="I123:I140" si="88">IF($G123&lt;&gt;"",SUM(G123:H123),"")</f>
        <v>10</v>
      </c>
      <c r="J123" s="201"/>
      <c r="K123" s="200" t="str">
        <f t="shared" si="84"/>
        <v/>
      </c>
      <c r="L123" s="203" t="str">
        <f t="shared" si="83"/>
        <v/>
      </c>
      <c r="M123" s="202"/>
      <c r="N123" s="149"/>
      <c r="O123" s="149" t="str">
        <f t="shared" si="85"/>
        <v/>
      </c>
      <c r="P123" s="149"/>
      <c r="Q123" s="149" t="str">
        <f t="shared" si="86"/>
        <v/>
      </c>
      <c r="R123" s="149"/>
      <c r="S123" s="149" t="str">
        <f t="shared" si="87"/>
        <v/>
      </c>
      <c r="T123" s="149"/>
      <c r="U123" s="162"/>
      <c r="V123" s="87"/>
      <c r="W123" s="68"/>
      <c r="X123" s="68"/>
      <c r="Y123" s="68"/>
    </row>
    <row r="124" spans="2:25" s="173" customFormat="1">
      <c r="B124" s="4">
        <f t="shared" si="54"/>
        <v>123</v>
      </c>
      <c r="C124" s="200"/>
      <c r="D124" s="200"/>
      <c r="E124" s="201"/>
      <c r="F124" s="201">
        <v>45414</v>
      </c>
      <c r="G124" s="202">
        <v>7.5</v>
      </c>
      <c r="H124" s="202"/>
      <c r="I124" s="202">
        <f t="shared" si="88"/>
        <v>7.5</v>
      </c>
      <c r="J124" s="201"/>
      <c r="K124" s="200" t="str">
        <f t="shared" si="84"/>
        <v/>
      </c>
      <c r="L124" s="203" t="str">
        <f t="shared" si="83"/>
        <v/>
      </c>
      <c r="M124" s="202"/>
      <c r="N124" s="149"/>
      <c r="O124" s="149" t="str">
        <f t="shared" si="85"/>
        <v/>
      </c>
      <c r="P124" s="149"/>
      <c r="Q124" s="149" t="str">
        <f t="shared" si="86"/>
        <v/>
      </c>
      <c r="R124" s="149"/>
      <c r="S124" s="149" t="str">
        <f t="shared" si="87"/>
        <v/>
      </c>
      <c r="T124" s="149"/>
      <c r="U124" s="162"/>
      <c r="V124" s="87"/>
      <c r="W124" s="68"/>
      <c r="X124" s="68"/>
      <c r="Y124" s="68"/>
    </row>
    <row r="125" spans="2:25" s="155" customFormat="1">
      <c r="B125" s="175">
        <f t="shared" si="54"/>
        <v>124</v>
      </c>
      <c r="C125" s="147"/>
      <c r="D125" s="147"/>
      <c r="E125" s="148"/>
      <c r="F125" s="148">
        <v>45415</v>
      </c>
      <c r="G125" s="149">
        <v>5</v>
      </c>
      <c r="H125" s="149"/>
      <c r="I125" s="149">
        <f t="shared" si="88"/>
        <v>5</v>
      </c>
      <c r="J125" s="148"/>
      <c r="K125" s="147" t="str">
        <f t="shared" si="84"/>
        <v/>
      </c>
      <c r="L125" s="150" t="str">
        <f t="shared" si="83"/>
        <v/>
      </c>
      <c r="M125" s="149">
        <v>50</v>
      </c>
      <c r="N125" s="149"/>
      <c r="O125" s="149" t="str">
        <f t="shared" si="85"/>
        <v/>
      </c>
      <c r="P125" s="149"/>
      <c r="Q125" s="149" t="str">
        <f t="shared" si="86"/>
        <v/>
      </c>
      <c r="R125" s="149"/>
      <c r="S125" s="149" t="str">
        <f t="shared" si="87"/>
        <v/>
      </c>
      <c r="T125" s="149"/>
      <c r="U125" s="162"/>
      <c r="V125" s="154"/>
      <c r="W125" s="151"/>
      <c r="X125" s="151"/>
      <c r="Y125" s="151"/>
    </row>
    <row r="126" spans="2:25" s="173" customFormat="1">
      <c r="B126" s="4">
        <f t="shared" si="54"/>
        <v>125</v>
      </c>
      <c r="C126" s="200"/>
      <c r="D126" s="200"/>
      <c r="E126" s="201"/>
      <c r="F126" s="201">
        <v>45416</v>
      </c>
      <c r="G126" s="202">
        <v>8</v>
      </c>
      <c r="H126" s="202"/>
      <c r="I126" s="202">
        <f t="shared" si="88"/>
        <v>8</v>
      </c>
      <c r="J126" s="201"/>
      <c r="K126" s="200" t="str">
        <f t="shared" si="84"/>
        <v/>
      </c>
      <c r="L126" s="203" t="str">
        <f t="shared" si="83"/>
        <v/>
      </c>
      <c r="M126" s="202"/>
      <c r="N126" s="149"/>
      <c r="O126" s="149" t="str">
        <f t="shared" si="85"/>
        <v/>
      </c>
      <c r="P126" s="149"/>
      <c r="Q126" s="149" t="str">
        <f t="shared" si="86"/>
        <v/>
      </c>
      <c r="R126" s="149"/>
      <c r="S126" s="149" t="str">
        <f t="shared" si="87"/>
        <v/>
      </c>
      <c r="T126" s="149"/>
      <c r="U126" s="162"/>
      <c r="V126" s="87"/>
      <c r="W126" s="68"/>
      <c r="X126" s="68"/>
      <c r="Y126" s="68"/>
    </row>
    <row r="127" spans="2:25" s="173" customFormat="1">
      <c r="B127" s="4">
        <f t="shared" si="54"/>
        <v>126</v>
      </c>
      <c r="C127" s="200"/>
      <c r="D127" s="200"/>
      <c r="E127" s="201"/>
      <c r="F127" s="201">
        <v>45417</v>
      </c>
      <c r="G127" s="202">
        <v>30</v>
      </c>
      <c r="H127" s="202"/>
      <c r="I127" s="202">
        <f t="shared" si="88"/>
        <v>30</v>
      </c>
      <c r="J127" s="201"/>
      <c r="K127" s="200" t="str">
        <f t="shared" si="84"/>
        <v/>
      </c>
      <c r="L127" s="203" t="str">
        <f t="shared" si="83"/>
        <v/>
      </c>
      <c r="M127" s="202"/>
      <c r="N127" s="149"/>
      <c r="O127" s="149" t="str">
        <f t="shared" si="85"/>
        <v/>
      </c>
      <c r="P127" s="149"/>
      <c r="Q127" s="149" t="str">
        <f t="shared" si="86"/>
        <v/>
      </c>
      <c r="R127" s="149"/>
      <c r="S127" s="149" t="str">
        <f t="shared" si="87"/>
        <v/>
      </c>
      <c r="T127" s="149"/>
      <c r="U127" s="162"/>
      <c r="V127" s="87"/>
      <c r="W127" s="68"/>
      <c r="X127" s="68"/>
      <c r="Y127" s="68"/>
    </row>
    <row r="128" spans="2:25" s="173" customFormat="1">
      <c r="B128" s="4">
        <f t="shared" si="54"/>
        <v>127</v>
      </c>
      <c r="C128" s="200"/>
      <c r="D128" s="200"/>
      <c r="E128" s="201"/>
      <c r="F128" s="201">
        <v>45418</v>
      </c>
      <c r="G128" s="202">
        <v>0</v>
      </c>
      <c r="H128" s="202"/>
      <c r="I128" s="202">
        <f t="shared" si="88"/>
        <v>0</v>
      </c>
      <c r="J128" s="201"/>
      <c r="K128" s="200" t="str">
        <f t="shared" si="84"/>
        <v/>
      </c>
      <c r="L128" s="203" t="str">
        <f t="shared" si="83"/>
        <v/>
      </c>
      <c r="M128" s="202"/>
      <c r="N128" s="149"/>
      <c r="O128" s="149" t="str">
        <f t="shared" si="85"/>
        <v/>
      </c>
      <c r="P128" s="149"/>
      <c r="Q128" s="149" t="str">
        <f t="shared" si="86"/>
        <v/>
      </c>
      <c r="R128" s="149"/>
      <c r="S128" s="149" t="str">
        <f t="shared" si="87"/>
        <v/>
      </c>
      <c r="T128" s="149"/>
      <c r="U128" s="162"/>
      <c r="V128" s="87"/>
      <c r="W128" s="68"/>
      <c r="X128" s="68"/>
      <c r="Y128" s="68"/>
    </row>
    <row r="129" spans="2:28" s="173" customFormat="1">
      <c r="B129" s="4">
        <f t="shared" si="54"/>
        <v>128</v>
      </c>
      <c r="C129" s="200"/>
      <c r="D129" s="200"/>
      <c r="E129" s="201"/>
      <c r="F129" s="201">
        <v>45419</v>
      </c>
      <c r="G129" s="202">
        <v>7.5</v>
      </c>
      <c r="H129" s="202"/>
      <c r="I129" s="202">
        <f t="shared" si="88"/>
        <v>7.5</v>
      </c>
      <c r="J129" s="201"/>
      <c r="K129" s="200" t="str">
        <f t="shared" si="84"/>
        <v/>
      </c>
      <c r="L129" s="203" t="str">
        <f t="shared" si="83"/>
        <v/>
      </c>
      <c r="M129" s="202"/>
      <c r="N129" s="149"/>
      <c r="O129" s="149" t="str">
        <f t="shared" si="85"/>
        <v/>
      </c>
      <c r="P129" s="149"/>
      <c r="Q129" s="149" t="str">
        <f t="shared" si="86"/>
        <v/>
      </c>
      <c r="R129" s="149"/>
      <c r="S129" s="149" t="str">
        <f t="shared" si="87"/>
        <v/>
      </c>
      <c r="T129" s="149"/>
      <c r="U129" s="162"/>
      <c r="V129" s="87"/>
      <c r="W129" s="68"/>
      <c r="X129" s="68"/>
      <c r="Y129" s="68"/>
    </row>
    <row r="130" spans="2:28" s="173" customFormat="1">
      <c r="B130" s="4">
        <f t="shared" si="54"/>
        <v>129</v>
      </c>
      <c r="C130" s="200"/>
      <c r="D130" s="200"/>
      <c r="E130" s="201"/>
      <c r="F130" s="201">
        <v>45420</v>
      </c>
      <c r="G130" s="202">
        <v>10</v>
      </c>
      <c r="H130" s="202"/>
      <c r="I130" s="202">
        <f t="shared" si="88"/>
        <v>10</v>
      </c>
      <c r="J130" s="201"/>
      <c r="K130" s="200" t="str">
        <f t="shared" si="84"/>
        <v/>
      </c>
      <c r="L130" s="203" t="str">
        <f t="shared" si="83"/>
        <v/>
      </c>
      <c r="M130" s="202"/>
      <c r="N130" s="149"/>
      <c r="O130" s="149" t="str">
        <f t="shared" si="85"/>
        <v/>
      </c>
      <c r="P130" s="149"/>
      <c r="Q130" s="149" t="str">
        <f t="shared" si="86"/>
        <v/>
      </c>
      <c r="R130" s="149"/>
      <c r="S130" s="149" t="str">
        <f t="shared" si="87"/>
        <v/>
      </c>
      <c r="T130" s="149"/>
      <c r="U130" s="162"/>
      <c r="V130" s="87"/>
      <c r="W130" s="68"/>
      <c r="X130" s="68"/>
      <c r="Y130" s="68"/>
    </row>
    <row r="131" spans="2:28" s="173" customFormat="1">
      <c r="B131" s="4">
        <f t="shared" si="54"/>
        <v>130</v>
      </c>
      <c r="C131" s="200"/>
      <c r="D131" s="200"/>
      <c r="E131" s="201"/>
      <c r="F131" s="201">
        <v>45421</v>
      </c>
      <c r="G131" s="202">
        <v>0</v>
      </c>
      <c r="H131" s="202"/>
      <c r="I131" s="202">
        <f t="shared" si="88"/>
        <v>0</v>
      </c>
      <c r="J131" s="201"/>
      <c r="K131" s="200" t="str">
        <f t="shared" si="84"/>
        <v/>
      </c>
      <c r="L131" s="203" t="str">
        <f t="shared" si="83"/>
        <v/>
      </c>
      <c r="M131" s="202"/>
      <c r="N131" s="149"/>
      <c r="O131" s="149" t="str">
        <f t="shared" si="85"/>
        <v/>
      </c>
      <c r="P131" s="149"/>
      <c r="Q131" s="149" t="str">
        <f t="shared" si="86"/>
        <v/>
      </c>
      <c r="R131" s="149"/>
      <c r="S131" s="149" t="str">
        <f t="shared" si="87"/>
        <v/>
      </c>
      <c r="T131" s="149"/>
      <c r="U131" s="162"/>
      <c r="V131" s="87"/>
      <c r="W131" s="68"/>
      <c r="X131" s="68"/>
      <c r="Y131" s="68"/>
    </row>
    <row r="132" spans="2:28" s="173" customFormat="1">
      <c r="B132" s="4">
        <f t="shared" si="54"/>
        <v>131</v>
      </c>
      <c r="C132" s="200"/>
      <c r="D132" s="200"/>
      <c r="E132" s="201"/>
      <c r="F132" s="201">
        <v>45422</v>
      </c>
      <c r="G132" s="202">
        <v>20</v>
      </c>
      <c r="H132" s="202"/>
      <c r="I132" s="202">
        <f t="shared" si="88"/>
        <v>20</v>
      </c>
      <c r="J132" s="201"/>
      <c r="K132" s="200" t="str">
        <f t="shared" si="84"/>
        <v/>
      </c>
      <c r="L132" s="203" t="str">
        <f t="shared" si="83"/>
        <v/>
      </c>
      <c r="M132" s="202"/>
      <c r="N132" s="149"/>
      <c r="O132" s="149" t="str">
        <f t="shared" si="85"/>
        <v/>
      </c>
      <c r="P132" s="149"/>
      <c r="Q132" s="149" t="str">
        <f t="shared" si="86"/>
        <v/>
      </c>
      <c r="R132" s="149"/>
      <c r="S132" s="149" t="str">
        <f t="shared" si="87"/>
        <v/>
      </c>
      <c r="T132" s="149"/>
      <c r="U132" s="162"/>
      <c r="V132" s="87"/>
      <c r="W132" s="68"/>
      <c r="X132" s="68"/>
      <c r="Y132" s="68"/>
    </row>
    <row r="133" spans="2:28" s="173" customFormat="1">
      <c r="B133" s="4">
        <f t="shared" si="54"/>
        <v>132</v>
      </c>
      <c r="C133" s="200"/>
      <c r="D133" s="200"/>
      <c r="E133" s="201"/>
      <c r="F133" s="201">
        <v>45423</v>
      </c>
      <c r="G133" s="202">
        <v>20</v>
      </c>
      <c r="H133" s="202"/>
      <c r="I133" s="202">
        <f t="shared" si="88"/>
        <v>20</v>
      </c>
      <c r="J133" s="201"/>
      <c r="K133" s="200" t="str">
        <f t="shared" si="84"/>
        <v/>
      </c>
      <c r="L133" s="203" t="str">
        <f t="shared" si="83"/>
        <v/>
      </c>
      <c r="M133" s="202"/>
      <c r="N133" s="149"/>
      <c r="O133" s="149" t="str">
        <f t="shared" si="85"/>
        <v/>
      </c>
      <c r="P133" s="149"/>
      <c r="Q133" s="149" t="str">
        <f t="shared" si="86"/>
        <v/>
      </c>
      <c r="R133" s="149"/>
      <c r="S133" s="149" t="str">
        <f t="shared" si="87"/>
        <v/>
      </c>
      <c r="T133" s="149"/>
      <c r="U133" s="162"/>
      <c r="V133" s="87"/>
      <c r="W133" s="68"/>
      <c r="X133" s="68"/>
      <c r="Y133" s="68"/>
    </row>
    <row r="134" spans="2:28" s="155" customFormat="1">
      <c r="B134" s="175">
        <f t="shared" si="54"/>
        <v>133</v>
      </c>
      <c r="C134" s="147"/>
      <c r="D134" s="147"/>
      <c r="E134" s="148"/>
      <c r="F134" s="148">
        <v>45424</v>
      </c>
      <c r="G134" s="149">
        <v>10</v>
      </c>
      <c r="H134" s="149"/>
      <c r="I134" s="149">
        <f t="shared" si="88"/>
        <v>10</v>
      </c>
      <c r="J134" s="148"/>
      <c r="K134" s="147" t="str">
        <f t="shared" si="84"/>
        <v/>
      </c>
      <c r="L134" s="150" t="str">
        <f t="shared" si="83"/>
        <v/>
      </c>
      <c r="M134" s="149">
        <v>60</v>
      </c>
      <c r="N134" s="149"/>
      <c r="O134" s="149" t="str">
        <f t="shared" si="85"/>
        <v/>
      </c>
      <c r="P134" s="149"/>
      <c r="Q134" s="149" t="str">
        <f t="shared" si="86"/>
        <v/>
      </c>
      <c r="R134" s="149"/>
      <c r="S134" s="149" t="str">
        <f t="shared" si="87"/>
        <v/>
      </c>
      <c r="T134" s="149"/>
      <c r="U134" s="204" t="s">
        <v>112</v>
      </c>
      <c r="V134" s="154"/>
      <c r="W134" s="151"/>
      <c r="X134" s="151"/>
      <c r="Y134" s="151"/>
    </row>
    <row r="135" spans="2:28" s="173" customFormat="1">
      <c r="B135" s="4">
        <f t="shared" si="54"/>
        <v>134</v>
      </c>
      <c r="C135" s="147"/>
      <c r="D135" s="147"/>
      <c r="E135" s="148"/>
      <c r="F135" s="148">
        <v>45410</v>
      </c>
      <c r="G135" s="149"/>
      <c r="H135" s="149"/>
      <c r="I135" s="149">
        <v>5</v>
      </c>
      <c r="J135" s="148"/>
      <c r="K135" s="147" t="str">
        <f t="shared" si="84"/>
        <v/>
      </c>
      <c r="L135" s="150" t="str">
        <f t="shared" si="83"/>
        <v/>
      </c>
      <c r="M135" s="149">
        <v>40</v>
      </c>
      <c r="N135" s="149"/>
      <c r="O135" s="149" t="str">
        <f t="shared" si="85"/>
        <v/>
      </c>
      <c r="P135" s="149"/>
      <c r="Q135" s="149" t="str">
        <f t="shared" si="86"/>
        <v/>
      </c>
      <c r="R135" s="149"/>
      <c r="S135" s="149" t="str">
        <f t="shared" si="87"/>
        <v/>
      </c>
      <c r="T135" s="149"/>
      <c r="U135" s="162"/>
      <c r="V135" s="87"/>
      <c r="W135" s="68"/>
      <c r="X135" s="68"/>
      <c r="Y135" s="68"/>
    </row>
    <row r="136" spans="2:28" s="173" customFormat="1">
      <c r="B136" s="4">
        <f t="shared" si="54"/>
        <v>135</v>
      </c>
      <c r="C136" s="147"/>
      <c r="D136" s="147"/>
      <c r="E136" s="148"/>
      <c r="F136" s="148"/>
      <c r="G136" s="149"/>
      <c r="H136" s="149"/>
      <c r="I136" s="149" t="str">
        <f t="shared" si="88"/>
        <v/>
      </c>
      <c r="J136" s="148"/>
      <c r="K136" s="147" t="str">
        <f t="shared" si="84"/>
        <v/>
      </c>
      <c r="L136" s="150" t="str">
        <f t="shared" si="83"/>
        <v/>
      </c>
      <c r="M136" s="149"/>
      <c r="N136" s="149"/>
      <c r="O136" s="149" t="str">
        <f t="shared" si="85"/>
        <v/>
      </c>
      <c r="P136" s="149"/>
      <c r="Q136" s="149" t="str">
        <f t="shared" si="86"/>
        <v/>
      </c>
      <c r="R136" s="149"/>
      <c r="S136" s="149" t="str">
        <f t="shared" si="87"/>
        <v/>
      </c>
      <c r="T136" s="149"/>
      <c r="U136" s="162"/>
      <c r="V136" s="87"/>
      <c r="W136" s="68"/>
      <c r="X136" s="68"/>
      <c r="Y136" s="68"/>
    </row>
    <row r="137" spans="2:28" s="173" customFormat="1">
      <c r="B137" s="4">
        <f t="shared" si="54"/>
        <v>136</v>
      </c>
      <c r="C137" s="147"/>
      <c r="D137" s="147"/>
      <c r="E137" s="148"/>
      <c r="F137" s="148"/>
      <c r="G137" s="149"/>
      <c r="H137" s="149"/>
      <c r="I137" s="149" t="str">
        <f t="shared" si="88"/>
        <v/>
      </c>
      <c r="J137" s="148"/>
      <c r="K137" s="147" t="str">
        <f t="shared" si="84"/>
        <v/>
      </c>
      <c r="L137" s="150" t="str">
        <f t="shared" si="83"/>
        <v/>
      </c>
      <c r="M137" s="149"/>
      <c r="N137" s="149"/>
      <c r="O137" s="149" t="str">
        <f t="shared" si="85"/>
        <v/>
      </c>
      <c r="P137" s="149"/>
      <c r="Q137" s="149" t="str">
        <f t="shared" si="86"/>
        <v/>
      </c>
      <c r="R137" s="149"/>
      <c r="S137" s="149" t="str">
        <f t="shared" si="87"/>
        <v/>
      </c>
      <c r="T137" s="149"/>
      <c r="U137" s="162"/>
      <c r="V137" s="87"/>
      <c r="W137" s="68"/>
      <c r="X137" s="68"/>
      <c r="Y137" s="68"/>
    </row>
    <row r="138" spans="2:28" s="173" customFormat="1">
      <c r="B138" s="4">
        <f t="shared" si="54"/>
        <v>137</v>
      </c>
      <c r="C138" s="147"/>
      <c r="D138" s="147"/>
      <c r="E138" s="148"/>
      <c r="F138" s="148"/>
      <c r="G138" s="149"/>
      <c r="H138" s="149"/>
      <c r="I138" s="149" t="str">
        <f t="shared" si="88"/>
        <v/>
      </c>
      <c r="J138" s="148"/>
      <c r="K138" s="147" t="str">
        <f t="shared" si="84"/>
        <v/>
      </c>
      <c r="L138" s="150" t="str">
        <f t="shared" si="83"/>
        <v/>
      </c>
      <c r="M138" s="149"/>
      <c r="N138" s="149"/>
      <c r="O138" s="149" t="str">
        <f t="shared" si="85"/>
        <v/>
      </c>
      <c r="P138" s="149"/>
      <c r="Q138" s="149" t="str">
        <f t="shared" si="86"/>
        <v/>
      </c>
      <c r="R138" s="149"/>
      <c r="S138" s="149" t="str">
        <f t="shared" si="87"/>
        <v/>
      </c>
      <c r="T138" s="149"/>
      <c r="U138" s="162"/>
      <c r="V138" s="87"/>
      <c r="W138" s="68"/>
      <c r="X138" s="68"/>
      <c r="Y138" s="68"/>
    </row>
    <row r="139" spans="2:28">
      <c r="B139" s="4">
        <f t="shared" si="54"/>
        <v>138</v>
      </c>
      <c r="C139" s="5"/>
      <c r="D139" s="5"/>
      <c r="E139" s="6"/>
      <c r="F139" s="6"/>
      <c r="G139" s="149"/>
      <c r="H139" s="149"/>
      <c r="I139" s="149" t="str">
        <f t="shared" si="88"/>
        <v/>
      </c>
      <c r="J139" s="148"/>
      <c r="K139" s="147" t="str">
        <f t="shared" si="84"/>
        <v/>
      </c>
      <c r="L139" s="150" t="str">
        <f t="shared" si="83"/>
        <v/>
      </c>
      <c r="M139" s="149"/>
      <c r="N139" s="149"/>
      <c r="O139" s="149" t="str">
        <f t="shared" si="85"/>
        <v/>
      </c>
      <c r="P139" s="149"/>
      <c r="Q139" s="149" t="str">
        <f t="shared" si="86"/>
        <v/>
      </c>
      <c r="R139" s="149"/>
      <c r="S139" s="149" t="str">
        <f t="shared" si="87"/>
        <v/>
      </c>
      <c r="T139" s="149"/>
      <c r="U139" s="119"/>
      <c r="V139" s="87"/>
      <c r="W139" s="68"/>
      <c r="X139" s="68"/>
      <c r="Y139" s="68"/>
    </row>
    <row r="140" spans="2:28">
      <c r="B140" s="4">
        <f t="shared" si="54"/>
        <v>139</v>
      </c>
      <c r="C140" s="5"/>
      <c r="D140" s="5"/>
      <c r="E140" s="6"/>
      <c r="F140" s="6"/>
      <c r="G140" s="149"/>
      <c r="H140" s="149"/>
      <c r="I140" s="149" t="str">
        <f t="shared" si="88"/>
        <v/>
      </c>
      <c r="J140" s="148"/>
      <c r="K140" s="147" t="str">
        <f t="shared" si="84"/>
        <v/>
      </c>
      <c r="L140" s="150" t="str">
        <f t="shared" si="83"/>
        <v/>
      </c>
      <c r="M140" s="149"/>
      <c r="N140" s="149"/>
      <c r="O140" s="149" t="str">
        <f t="shared" si="85"/>
        <v/>
      </c>
      <c r="P140" s="149"/>
      <c r="Q140" s="149" t="str">
        <f t="shared" si="86"/>
        <v/>
      </c>
      <c r="R140" s="149"/>
      <c r="S140" s="149" t="str">
        <f t="shared" si="87"/>
        <v/>
      </c>
      <c r="T140" s="149"/>
      <c r="U140" s="119"/>
      <c r="V140" s="87"/>
      <c r="W140" s="68"/>
      <c r="X140" s="68"/>
      <c r="Y140" s="68"/>
    </row>
    <row r="141" spans="2:28" ht="22.5">
      <c r="C141" s="13" t="s">
        <v>0</v>
      </c>
      <c r="D141" s="13" t="s">
        <v>1</v>
      </c>
      <c r="E141" s="13" t="s">
        <v>2</v>
      </c>
      <c r="F141" s="13" t="s">
        <v>3</v>
      </c>
      <c r="G141" s="14" t="s">
        <v>4</v>
      </c>
      <c r="H141" s="14" t="s">
        <v>5</v>
      </c>
      <c r="I141" s="14" t="s">
        <v>6</v>
      </c>
      <c r="J141" s="7" t="s">
        <v>7</v>
      </c>
      <c r="K141" s="5"/>
      <c r="L141" s="7" t="s">
        <v>9</v>
      </c>
      <c r="M141" s="14" t="s">
        <v>10</v>
      </c>
      <c r="N141" s="14" t="s">
        <v>11</v>
      </c>
      <c r="O141" s="14" t="s">
        <v>12</v>
      </c>
      <c r="P141" s="14" t="s">
        <v>13</v>
      </c>
      <c r="Q141" s="14" t="s">
        <v>83</v>
      </c>
      <c r="R141" s="14" t="s">
        <v>14</v>
      </c>
      <c r="S141" s="14" t="s">
        <v>15</v>
      </c>
      <c r="T141" s="14" t="s">
        <v>16</v>
      </c>
      <c r="V141" s="88"/>
    </row>
    <row r="142" spans="2:28" s="173" customFormat="1" ht="6.75" customHeight="1">
      <c r="C142" s="189"/>
      <c r="D142" s="189"/>
      <c r="E142" s="189"/>
      <c r="F142" s="189"/>
      <c r="G142" s="190"/>
      <c r="H142" s="14"/>
      <c r="I142" s="14"/>
      <c r="J142" s="191"/>
      <c r="K142" s="192"/>
      <c r="L142" s="191"/>
      <c r="M142" s="193"/>
      <c r="N142" s="193"/>
      <c r="O142" s="193"/>
      <c r="P142" s="193"/>
      <c r="Q142" s="193"/>
      <c r="R142" s="193"/>
      <c r="S142" s="193"/>
      <c r="T142" s="193"/>
      <c r="V142" s="88"/>
    </row>
    <row r="143" spans="2:28" ht="22.5" customHeight="1">
      <c r="B143" s="15"/>
      <c r="C143" s="15"/>
      <c r="D143" s="16"/>
      <c r="E143" s="15"/>
      <c r="F143" s="16"/>
      <c r="G143" s="13" t="s">
        <v>122</v>
      </c>
      <c r="H143" s="13" t="s">
        <v>20</v>
      </c>
      <c r="I143" s="13" t="s">
        <v>21</v>
      </c>
      <c r="J143" s="17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1"/>
      <c r="W143" s="15"/>
      <c r="X143" s="15"/>
      <c r="Y143" s="15"/>
      <c r="Z143" s="15"/>
      <c r="AA143" s="15"/>
      <c r="AB143" s="15"/>
    </row>
    <row r="144" spans="2:28" ht="33.75">
      <c r="B144" s="15"/>
      <c r="C144" s="15"/>
      <c r="D144" s="16"/>
      <c r="E144" s="15"/>
      <c r="F144" s="18"/>
      <c r="G144" s="194">
        <f>SUM(G2:G140)</f>
        <v>1744</v>
      </c>
      <c r="H144" s="8">
        <f>SUM(H2:H140)</f>
        <v>619.95000000000005</v>
      </c>
      <c r="I144" s="8">
        <f>SUM(G144:H144)</f>
        <v>2363.9499999999998</v>
      </c>
      <c r="J144" s="17"/>
      <c r="K144" s="15"/>
      <c r="L144" s="15"/>
      <c r="M144" s="14" t="s">
        <v>22</v>
      </c>
      <c r="N144" s="18"/>
      <c r="O144" s="19" t="s">
        <v>23</v>
      </c>
      <c r="P144" s="19" t="s">
        <v>13</v>
      </c>
      <c r="Q144" s="19" t="s">
        <v>84</v>
      </c>
      <c r="R144" s="19" t="s">
        <v>14</v>
      </c>
      <c r="S144" s="19" t="s">
        <v>24</v>
      </c>
      <c r="T144" s="15"/>
      <c r="U144" s="15"/>
      <c r="V144" s="11"/>
      <c r="W144" s="15"/>
      <c r="X144" s="15"/>
      <c r="Y144" s="15"/>
      <c r="Z144" s="15"/>
      <c r="AA144" s="15"/>
      <c r="AB144" s="15"/>
    </row>
    <row r="145" spans="2:28">
      <c r="B145" s="110"/>
      <c r="C145" s="132"/>
      <c r="D145" s="259" t="s">
        <v>25</v>
      </c>
      <c r="E145" s="260"/>
      <c r="F145" s="133">
        <f t="array" ref="F145">SUM(IF(J1:J140&lt;&gt;"",O1:O140))</f>
        <v>4787</v>
      </c>
      <c r="G145" s="258"/>
      <c r="H145" s="244"/>
      <c r="I145" s="244"/>
      <c r="J145" s="244"/>
      <c r="K145" s="15"/>
      <c r="L145" s="15"/>
      <c r="M145" s="8">
        <f>SUM(M2:M140)</f>
        <v>7261</v>
      </c>
      <c r="N145" s="8" t="s">
        <v>26</v>
      </c>
      <c r="O145" s="8">
        <f>SUM(O2:O140)</f>
        <v>4787</v>
      </c>
      <c r="P145" s="8">
        <f>SUM(P2:P140)</f>
        <v>381.63999999999987</v>
      </c>
      <c r="Q145" s="8">
        <f>SUM(Q2:Q140)</f>
        <v>4405.3600000000006</v>
      </c>
      <c r="R145" s="8">
        <f>SUM(R2:R140)</f>
        <v>443.62</v>
      </c>
      <c r="S145" s="8">
        <f>SUM(S2:S140)</f>
        <v>2787.29</v>
      </c>
      <c r="T145" s="15"/>
      <c r="U145" s="15"/>
      <c r="V145" s="11"/>
      <c r="W145" s="15"/>
      <c r="X145" s="15"/>
      <c r="Y145" s="15"/>
      <c r="Z145" s="15"/>
      <c r="AA145" s="15"/>
      <c r="AB145" s="15"/>
    </row>
    <row r="146" spans="2:28">
      <c r="B146" s="110"/>
      <c r="C146" s="132"/>
      <c r="D146" s="263" t="s">
        <v>61</v>
      </c>
      <c r="E146" s="264"/>
      <c r="F146" s="134">
        <f t="array" ref="F146">SUM(IF(J1:J140&lt;&gt;"",Q1:Q140))</f>
        <v>4405.3600000000006</v>
      </c>
      <c r="G146" s="11"/>
      <c r="K146" s="15"/>
      <c r="L146" s="15"/>
      <c r="M146" s="81"/>
      <c r="N146" s="8" t="s">
        <v>28</v>
      </c>
      <c r="O146" s="22">
        <v>1</v>
      </c>
      <c r="P146" s="22">
        <f>SUM(P145/O145)</f>
        <v>7.9724253185711275E-2</v>
      </c>
      <c r="Q146" s="22">
        <f>SUM(Q145/O145)</f>
        <v>0.92027574681428881</v>
      </c>
      <c r="R146" s="22">
        <f>SUM(R145/O145)</f>
        <v>9.2671819511176104E-2</v>
      </c>
      <c r="S146" s="22">
        <f>SUM(S145/O145)</f>
        <v>0.58226237727177776</v>
      </c>
      <c r="T146" s="15"/>
      <c r="U146" s="15"/>
      <c r="V146" s="11"/>
      <c r="W146" s="15"/>
      <c r="X146" s="15"/>
      <c r="Y146" s="15"/>
      <c r="Z146" s="15"/>
      <c r="AA146" s="15"/>
      <c r="AB146" s="15"/>
    </row>
    <row r="147" spans="2:28" ht="22.9" customHeight="1">
      <c r="B147" s="110"/>
      <c r="C147" s="132"/>
      <c r="D147" s="261" t="s">
        <v>27</v>
      </c>
      <c r="E147" s="262"/>
      <c r="F147" s="135">
        <f t="array" ref="F147">SUM(IF(J1:J140&lt;&gt;"",I1:I140))</f>
        <v>1174.45</v>
      </c>
      <c r="G147" s="198"/>
      <c r="H147" s="195"/>
      <c r="J147" s="21"/>
      <c r="K147" s="15"/>
      <c r="L147" s="15"/>
      <c r="M147" s="11"/>
      <c r="Q147" s="145"/>
      <c r="T147" s="15"/>
      <c r="U147" s="15"/>
      <c r="V147" s="11"/>
      <c r="W147" s="15"/>
      <c r="X147" s="15"/>
      <c r="Y147" s="15"/>
      <c r="Z147" s="15"/>
      <c r="AA147" s="15"/>
      <c r="AB147" s="15"/>
    </row>
    <row r="148" spans="2:28">
      <c r="B148" s="110"/>
      <c r="C148" s="111"/>
      <c r="D148" s="246" t="s">
        <v>29</v>
      </c>
      <c r="E148" s="247"/>
      <c r="F148" s="20">
        <f>SUM(P1:P140)</f>
        <v>381.63999999999987</v>
      </c>
      <c r="G148" s="196" t="s">
        <v>123</v>
      </c>
      <c r="H148" s="23"/>
      <c r="I148" s="18"/>
      <c r="J148" s="21"/>
      <c r="K148" s="15"/>
      <c r="L148" s="15"/>
      <c r="M148" s="15"/>
      <c r="N148" s="15"/>
      <c r="O148" s="15"/>
      <c r="P148" s="15"/>
      <c r="Q148" s="117" t="s">
        <v>87</v>
      </c>
      <c r="R148" s="118"/>
      <c r="S148" s="118"/>
      <c r="T148" s="118"/>
      <c r="U148" s="118"/>
      <c r="V148" s="11"/>
      <c r="W148" s="15"/>
      <c r="X148" s="15"/>
      <c r="Y148" s="15"/>
      <c r="Z148" s="15"/>
      <c r="AA148" s="15"/>
      <c r="AB148" s="15"/>
    </row>
    <row r="149" spans="2:28">
      <c r="B149" s="110"/>
      <c r="C149" s="111"/>
      <c r="D149" s="246" t="s">
        <v>30</v>
      </c>
      <c r="E149" s="247"/>
      <c r="F149" s="20">
        <f>SUM(R1:R140)</f>
        <v>443.62</v>
      </c>
      <c r="G149" s="197">
        <f>SUM(F148:F149)</f>
        <v>825.25999999999988</v>
      </c>
      <c r="H149" s="15"/>
      <c r="I149" s="18"/>
      <c r="J149" s="17"/>
      <c r="K149" s="15"/>
      <c r="L149" s="15"/>
      <c r="M149" s="245"/>
      <c r="N149" s="244"/>
      <c r="O149" s="15"/>
      <c r="P149" s="15"/>
      <c r="Q149" s="24" t="s">
        <v>31</v>
      </c>
      <c r="R149" s="75"/>
      <c r="S149" s="25"/>
      <c r="T149" s="25"/>
      <c r="U149" s="25"/>
      <c r="V149" s="11"/>
      <c r="W149" s="15"/>
      <c r="X149" s="15"/>
      <c r="Y149" s="15"/>
      <c r="Z149" s="15"/>
      <c r="AA149" s="15"/>
      <c r="AB149" s="15"/>
    </row>
    <row r="150" spans="2:28">
      <c r="B150" s="112"/>
      <c r="C150" s="113"/>
      <c r="D150" s="248" t="s">
        <v>32</v>
      </c>
      <c r="E150" s="249"/>
      <c r="F150" s="56">
        <f>SUM(F146-F147-G149)</f>
        <v>2405.650000000001</v>
      </c>
      <c r="G150" s="11"/>
      <c r="H150" s="11"/>
      <c r="I150" s="11"/>
      <c r="J150" s="26"/>
      <c r="K150" s="15"/>
      <c r="L150" s="15"/>
      <c r="M150" s="15"/>
      <c r="N150" s="15"/>
      <c r="O150" s="245"/>
      <c r="P150" s="244"/>
      <c r="Q150" s="27" t="s">
        <v>33</v>
      </c>
      <c r="R150" s="28"/>
      <c r="S150" s="28"/>
      <c r="T150" s="28"/>
      <c r="U150" s="28"/>
      <c r="V150" s="11"/>
      <c r="W150" s="15"/>
      <c r="X150" s="15"/>
      <c r="Y150" s="15"/>
      <c r="Z150" s="15"/>
      <c r="AA150" s="15"/>
      <c r="AB150" s="15"/>
    </row>
    <row r="151" spans="2:28">
      <c r="B151" s="108"/>
      <c r="C151" s="114"/>
      <c r="D151" s="108"/>
      <c r="E151" s="80"/>
      <c r="F151" s="15"/>
      <c r="G151" s="15"/>
      <c r="H151" s="15"/>
      <c r="I151" s="15"/>
      <c r="J151" s="17"/>
      <c r="K151" s="15"/>
      <c r="L151" s="15"/>
      <c r="M151" s="15"/>
      <c r="N151" s="15"/>
      <c r="O151" s="15"/>
      <c r="P151" s="15"/>
      <c r="Q151" s="29" t="s">
        <v>34</v>
      </c>
      <c r="R151" s="29"/>
      <c r="S151" s="29"/>
      <c r="T151" s="29"/>
      <c r="U151" s="29"/>
      <c r="V151" s="11"/>
      <c r="W151" s="15"/>
      <c r="X151" s="15"/>
      <c r="Y151" s="16"/>
      <c r="Z151" s="15"/>
      <c r="AA151" s="15"/>
      <c r="AB151" s="15"/>
    </row>
    <row r="152" spans="2:28">
      <c r="B152" s="108"/>
      <c r="C152" s="115"/>
      <c r="D152" s="252"/>
      <c r="E152" s="253"/>
      <c r="F152" s="22"/>
      <c r="G152" s="244"/>
      <c r="H152" s="244"/>
      <c r="I152" s="244"/>
      <c r="J152" s="244"/>
      <c r="K152" s="11"/>
      <c r="L152" s="15"/>
      <c r="M152" s="15"/>
      <c r="N152" s="15"/>
      <c r="O152" s="15"/>
      <c r="P152" s="15"/>
      <c r="Q152" s="30" t="s">
        <v>35</v>
      </c>
      <c r="R152" s="30"/>
      <c r="S152" s="30"/>
      <c r="T152" s="30"/>
      <c r="U152" s="31"/>
      <c r="V152" s="11"/>
      <c r="W152" s="15"/>
      <c r="X152" s="10"/>
      <c r="Y152" s="10"/>
      <c r="Z152" s="10"/>
      <c r="AA152" s="15"/>
      <c r="AB152" s="15"/>
    </row>
    <row r="153" spans="2:28">
      <c r="B153" s="108"/>
      <c r="C153" s="115"/>
      <c r="D153" s="242"/>
      <c r="E153" s="243"/>
      <c r="F153" s="32"/>
      <c r="G153" s="244"/>
      <c r="H153" s="244"/>
      <c r="I153" s="244"/>
      <c r="J153" s="244"/>
      <c r="K153" s="15"/>
      <c r="L153" s="15"/>
      <c r="M153" s="15"/>
      <c r="N153" s="15"/>
      <c r="O153" s="15"/>
      <c r="P153" s="15"/>
      <c r="Q153" s="241" t="s">
        <v>53</v>
      </c>
      <c r="R153" s="241"/>
      <c r="S153" s="241"/>
      <c r="T153" s="241"/>
      <c r="U153" s="241"/>
      <c r="V153" s="11"/>
      <c r="W153" s="15"/>
      <c r="X153" s="10"/>
      <c r="Y153" s="33"/>
      <c r="Z153" s="33"/>
      <c r="AA153" s="15"/>
      <c r="AB153" s="15"/>
    </row>
    <row r="154" spans="2:28" ht="15.6" customHeight="1">
      <c r="B154" s="109"/>
      <c r="C154" s="132"/>
      <c r="D154" s="254" t="s">
        <v>36</v>
      </c>
      <c r="E154" s="255"/>
      <c r="F154" s="130" t="e">
        <f>G144-SUM(IF(J1:J140&lt;&gt;"",H1:H140))</f>
        <v>#VALUE!</v>
      </c>
      <c r="G154" s="172"/>
      <c r="H154" s="16"/>
      <c r="I154" s="250"/>
      <c r="J154" s="251"/>
      <c r="K154" s="17"/>
      <c r="L154" s="15"/>
      <c r="M154" s="143" t="s">
        <v>69</v>
      </c>
      <c r="N154" s="34" t="s">
        <v>70</v>
      </c>
      <c r="O154" s="34" t="s">
        <v>71</v>
      </c>
      <c r="P154" s="34" t="s">
        <v>72</v>
      </c>
      <c r="Q154" s="34" t="s">
        <v>73</v>
      </c>
      <c r="R154" s="34" t="s">
        <v>74</v>
      </c>
      <c r="S154" s="34" t="s">
        <v>75</v>
      </c>
      <c r="T154" s="34" t="s">
        <v>76</v>
      </c>
      <c r="U154" s="34" t="s">
        <v>77</v>
      </c>
      <c r="V154" s="34" t="s">
        <v>78</v>
      </c>
      <c r="W154" s="34" t="s">
        <v>79</v>
      </c>
      <c r="X154" s="34" t="s">
        <v>80</v>
      </c>
      <c r="Y154" s="35" t="s">
        <v>26</v>
      </c>
      <c r="Z154" s="5" t="s">
        <v>37</v>
      </c>
      <c r="AA154" s="36" t="s">
        <v>38</v>
      </c>
      <c r="AB154" s="15"/>
    </row>
    <row r="155" spans="2:28" ht="21" customHeight="1">
      <c r="B155" s="116"/>
      <c r="C155" s="132"/>
      <c r="D155" s="256" t="s">
        <v>55</v>
      </c>
      <c r="E155" s="257"/>
      <c r="F155" s="131">
        <f t="array" ref="F155">H144-SUM(IF(J1:J140&lt;&gt;"",H1:H140))</f>
        <v>220.00000000000006</v>
      </c>
      <c r="G155" s="218" t="s">
        <v>39</v>
      </c>
      <c r="H155" s="219"/>
      <c r="I155" s="219"/>
      <c r="J155" s="219"/>
      <c r="K155" s="219"/>
      <c r="L155" s="220"/>
      <c r="M155" s="93">
        <f>SUMPRODUCT(($T$2:$T$140="EBAY")*($J$2:$J$140&gt;0)*(MONTH($J$2:$J$140)=COLUMNS($B:B)),($O$2:$O$140))</f>
        <v>325</v>
      </c>
      <c r="N155" s="93" cm="1">
        <f t="array" ref="N155">SUMPRODUCT(($T$2:$T$140="EBAY")*($J$2:$J$140&gt;0)*(MONTH($J$2:$J$140)=COLUMNS($B:C)),($O$2:$O$140))</f>
        <v>773</v>
      </c>
      <c r="O155" s="93" cm="1">
        <f t="array" ref="O155">SUMPRODUCT(($T$2:$T$140="EBAY")*($J$2:$J$140&gt;0)*(MONTH($J$2:$J$140)=COLUMNS($B:D)),($O$2:$O$140))</f>
        <v>1283</v>
      </c>
      <c r="P155" s="93" cm="1">
        <f t="array" ref="P155">SUMPRODUCT(($T$2:$T$140="EBAY")*($J$2:$J$140&gt;0)*(MONTH($J$2:$J$140)=COLUMNS($B:E)),($O$2:$O$140))</f>
        <v>1381</v>
      </c>
      <c r="Q155" s="93" cm="1">
        <f t="array" ref="Q155">SUMPRODUCT(($T$2:$T$140="EBAY")*($J$2:$J$140&gt;0)*(MONTH($J$2:$J$140)=COLUMNS($B:F)),($O$2:$O$140))</f>
        <v>0</v>
      </c>
      <c r="R155" s="93" cm="1">
        <f t="array" ref="R155">SUMPRODUCT(($T$2:$T$140="EBAY")*($J$2:$J$140&gt;0)*(MONTH($J$2:$J$140)=COLUMNS($B:F)),($O$2:$O$140))</f>
        <v>0</v>
      </c>
      <c r="S155" s="93" cm="1">
        <f t="array" ref="S155">SUMPRODUCT(($T$2:$T$140="EBAY")*($J$2:$J$140&gt;0)*(MONTH($J$2:$J$140)=COLUMNS($B:G)),($O$2:$O$140))</f>
        <v>0</v>
      </c>
      <c r="T155" s="93" cm="1">
        <f t="array" ref="T155">SUMPRODUCT(($T$2:$T$140="EBAY")*($J$2:$J$140&gt;0)*(MONTH($J$2:$J$140)=COLUMNS($B:H)),($O$2:$O$140))</f>
        <v>0</v>
      </c>
      <c r="U155" s="93" cm="1">
        <f t="array" ref="U155">SUMPRODUCT(($T$2:$T$140="EBAY")*($J$2:$J$140&gt;0)*(MONTH($J$2:$J$140)=COLUMNS($B:I)),($O$2:$O$140))</f>
        <v>0</v>
      </c>
      <c r="V155" s="93" cm="1">
        <f t="array" ref="V155">SUMPRODUCT(($T$2:$T$140="EBAY")*($J$2:$J$140&gt;0)*(MONTH($J$2:$J$140)=COLUMNS($B:J)),($O$2:$O$140))</f>
        <v>0</v>
      </c>
      <c r="W155" s="93" cm="1">
        <f t="array" ref="W155">SUMPRODUCT(($T$2:$T$140="EBAY")*($J$2:$J$140&gt;0)*(MONTH($J$2:$J$140)=COLUMNS($B:K)),($O$2:$O$140))</f>
        <v>0</v>
      </c>
      <c r="X155" s="93" cm="1">
        <f t="array" ref="X155">SUMPRODUCT(($T$2:$T$140="EBAY")*($J$2:$J$140&gt;0)*(MONTH($J$2:$J$140)=COLUMNS($B:L)),($O$2:$O$140))</f>
        <v>0</v>
      </c>
      <c r="Y155" s="94">
        <f>SUM(M155:X155)</f>
        <v>3762</v>
      </c>
      <c r="Z155" s="15"/>
      <c r="AA155" s="16">
        <f>SUM(3000-Y156)</f>
        <v>-380.36000000000058</v>
      </c>
      <c r="AB155" s="15"/>
    </row>
    <row r="156" spans="2:28" ht="23.45" customHeight="1">
      <c r="B156" s="116"/>
      <c r="C156" s="132"/>
      <c r="D156" s="256" t="s">
        <v>65</v>
      </c>
      <c r="E156" s="257"/>
      <c r="F156" s="131" t="e">
        <f>M145-SUM(IF(J1:J140&lt;&gt;"",M1:M140))</f>
        <v>#VALUE!</v>
      </c>
      <c r="G156" s="224" t="s">
        <v>63</v>
      </c>
      <c r="H156" s="225"/>
      <c r="I156" s="225"/>
      <c r="J156" s="225"/>
      <c r="K156" s="225"/>
      <c r="L156" s="226"/>
      <c r="M156" s="89">
        <f>SUMPRODUCT(($T$2:$T$140="EBAY")*($J$2:$J$140&gt;0)*(MONTH($J$2:$J$140)=COLUMNS($B:B)),($Q$2:$Q$140))</f>
        <v>294.75</v>
      </c>
      <c r="N156" s="89" cm="1">
        <f t="array" ref="N156">SUMPRODUCT(($T$2:$T$140="EBAY")*($J$2:$J$140&gt;0)*(MONTH($J$2:$J$140)=COLUMNS($B:C)),($Q$2:$Q$140))</f>
        <v>692.19999999999993</v>
      </c>
      <c r="O156" s="89" cm="1">
        <f t="array" ref="O156">SUMPRODUCT(($T$2:$T$140="EBAY")*($J$2:$J$140&gt;0)*(MONTH($J$2:$J$140)=COLUMNS($B:D)),($Q$2:$Q$140))</f>
        <v>1164.6200000000001</v>
      </c>
      <c r="P156" s="89" cm="1">
        <f t="array" ref="P156">SUMPRODUCT(($T$2:$T$140="EBAY")*($J$2:$J$140&gt;0)*(MONTH($J$2:$J$140)=COLUMNS($B:E)),($Q$2:$Q$140))</f>
        <v>1228.7900000000002</v>
      </c>
      <c r="Q156" s="89" cm="1">
        <f t="array" ref="Q156">SUMPRODUCT(($T$2:$T$140="EBAY")*($J$2:$J$140&gt;0)*(MONTH($J$2:$J$140)=COLUMNS($B:F)),($Q$2:$Q$140))</f>
        <v>0</v>
      </c>
      <c r="R156" s="89" cm="1">
        <f t="array" ref="R156">SUMPRODUCT(($T$2:$T$140="EBAY")*($J$2:$J$140&gt;0)*(MONTH($J$2:$J$140)=COLUMNS($B:F)),($Q$2:$Q$140))</f>
        <v>0</v>
      </c>
      <c r="S156" s="89" cm="1">
        <f t="array" ref="S156">SUMPRODUCT(($T$2:$T$140="EBAY")*($J$2:$J$140&gt;0)*(MONTH($J$2:$J$140)=COLUMNS($B:G)),($Q$2:$Q$140))</f>
        <v>0</v>
      </c>
      <c r="T156" s="89" cm="1">
        <f t="array" ref="T156">SUMPRODUCT(($T$2:$T$140="EBAY")*($J$2:$J$140&gt;0)*(MONTH($J$2:$J$140)=COLUMNS($B:H)),($Q$2:$Q$140))</f>
        <v>0</v>
      </c>
      <c r="U156" s="89" cm="1">
        <f t="array" ref="U156">SUMPRODUCT(($T$2:$T$140="EBAY")*($J$2:$J$140&gt;0)*(MONTH($J$2:$J$140)=COLUMNS($B:I)),($Q$2:$Q$140))</f>
        <v>0</v>
      </c>
      <c r="V156" s="89" cm="1">
        <f t="array" ref="V156">SUMPRODUCT(($T$2:$T$140="EBAY")*($J$2:$J$140&gt;0)*(MONTH($J$2:$J$140)=COLUMNS($B:J)),($Q$2:$Q$140))</f>
        <v>0</v>
      </c>
      <c r="W156" s="89" cm="1">
        <f t="array" ref="W156">SUMPRODUCT(($T$2:$T$140="EBAY")*($J$2:$J$140&gt;0)*(MONTH($J$2:$J$140)=COLUMNS($B:K)),($Q$2:$Q$140))</f>
        <v>0</v>
      </c>
      <c r="X156" s="89" cm="1">
        <f t="array" ref="X156">SUMPRODUCT(($T$2:$T$140="EBAY")*($J$2:$J$140&gt;0)*(MONTH($J$2:$J$140)=COLUMNS($B:L)),($Q$2:$Q$140))</f>
        <v>0</v>
      </c>
      <c r="Y156" s="90">
        <f>SUM(M156:X156)</f>
        <v>3380.3600000000006</v>
      </c>
      <c r="Z156" s="15"/>
      <c r="AA156" s="16"/>
      <c r="AB156" s="15"/>
    </row>
    <row r="157" spans="2:28" ht="22.15" customHeight="1">
      <c r="B157" s="109"/>
      <c r="C157" s="111"/>
      <c r="D157" s="254" t="s">
        <v>85</v>
      </c>
      <c r="E157" s="255"/>
      <c r="F157" s="55" t="e">
        <f>F156-F155-F154</f>
        <v>#VALUE!</v>
      </c>
      <c r="G157" s="218" t="s">
        <v>40</v>
      </c>
      <c r="H157" s="219"/>
      <c r="I157" s="219"/>
      <c r="J157" s="219"/>
      <c r="K157" s="219"/>
      <c r="L157" s="220"/>
      <c r="M157" s="93">
        <f>SUMPRODUCT(($T$2:$T$140="EBAY")*($J$2:$J$140&gt;0)*(MONTH($J$2:$J$140)=COLUMNS($B:B)),($P$2:$P$140))</f>
        <v>30.25</v>
      </c>
      <c r="N157" s="93" cm="1">
        <f t="array" ref="N157">SUMPRODUCT(($T$2:$T$140="EBAY")*($J$2:$J$140&gt;0)*(MONTH($J$2:$J$140)=COLUMNS($B:C)),($P$2:$P$140))</f>
        <v>80.799999999999983</v>
      </c>
      <c r="O157" s="93" cm="1">
        <f t="array" ref="O157">SUMPRODUCT(($T$2:$T$140="EBAY")*($J$2:$J$140&gt;0)*(MONTH($J$2:$J$140)=COLUMNS($B:D)),($P$2:$P$140))</f>
        <v>118.38</v>
      </c>
      <c r="P157" s="93" cm="1">
        <f t="array" ref="P157">SUMPRODUCT(($T$2:$T$140="EBAY")*($J$2:$J$140&gt;0)*(MONTH($J$2:$J$140)=COLUMNS($B:E)),($P$2:$P$140))</f>
        <v>152.21</v>
      </c>
      <c r="Q157" s="93" cm="1">
        <f t="array" ref="Q157">SUMPRODUCT(($T$2:$T$140="EBAY")*($J$2:$J$140&gt;0)*(MONTH($J$2:$J$140)=COLUMNS($B:F)),($P$2:$P$140))</f>
        <v>0</v>
      </c>
      <c r="R157" s="93" cm="1">
        <f t="array" ref="R157">SUMPRODUCT(($T$2:$T$140="EBAY")*($J$2:$J$140&gt;0)*(MONTH($J$2:$J$140)=COLUMNS($B:F)),($P$2:$P$140))</f>
        <v>0</v>
      </c>
      <c r="S157" s="93" cm="1">
        <f t="array" ref="S157">SUMPRODUCT(($T$2:$T$140="EBAY")*($J$2:$J$140&gt;0)*(MONTH($J$2:$J$140)=COLUMNS($B:G)),($P$2:$P$140))</f>
        <v>0</v>
      </c>
      <c r="T157" s="93" cm="1">
        <f t="array" ref="T157">SUMPRODUCT(($T$2:$T$140="EBAY")*($J$2:$J$140&gt;0)*(MONTH($J$2:$J$140)=COLUMNS($B:H)),($P$2:$P$140))</f>
        <v>0</v>
      </c>
      <c r="U157" s="93" cm="1">
        <f t="array" ref="U157">SUMPRODUCT(($T$2:$T$140="EBAY")*($J$2:$J$140&gt;0)*(MONTH($J$2:$J$140)=COLUMNS($B:I)),($P$2:$P$140))</f>
        <v>0</v>
      </c>
      <c r="V157" s="93" cm="1">
        <f t="array" ref="V157">SUMPRODUCT(($T$2:$T$140="EBAY")*($J$2:$J$140&gt;0)*(MONTH($J$2:$J$140)=COLUMNS($B:J)),($P$2:$P$140))</f>
        <v>0</v>
      </c>
      <c r="W157" s="93" cm="1">
        <f t="array" ref="W157">SUMPRODUCT(($T$2:$T$140="EBAY")*($J$2:$J$140&gt;0)*(MONTH($J$2:$J$140)=COLUMNS($B:K)),($P$2:$P$140))</f>
        <v>0</v>
      </c>
      <c r="X157" s="93" cm="1">
        <f t="array" ref="X157">SUMPRODUCT(($T$2:$T$140="EBAY")*($J$2:$J$140&gt;0)*(MONTH($J$2:$J$140)=COLUMNS($B:L)),($P$2:$P$140))</f>
        <v>0</v>
      </c>
      <c r="Y157" s="94">
        <f>SUM(M157:X157)</f>
        <v>381.64</v>
      </c>
      <c r="Z157" s="15"/>
      <c r="AA157" s="15"/>
      <c r="AB157" s="15"/>
    </row>
    <row r="158" spans="2:28">
      <c r="B158" s="109"/>
      <c r="C158" s="109"/>
      <c r="D158" s="107"/>
      <c r="E158" s="107"/>
      <c r="F158" s="86"/>
      <c r="G158" s="218" t="s">
        <v>41</v>
      </c>
      <c r="H158" s="219"/>
      <c r="I158" s="219"/>
      <c r="J158" s="219"/>
      <c r="K158" s="219"/>
      <c r="L158" s="220"/>
      <c r="M158" s="93">
        <f>SUMPRODUCT(($T$2:$T$140="EBAY")*($J$2:$J$140&gt;0)*(MONTH($J$2:$J$140)=COLUMNS($B:B)),($R$2:$R$140))</f>
        <v>51.57</v>
      </c>
      <c r="N158" s="93" cm="1">
        <f t="array" ref="N158">SUMPRODUCT(($T$2:$T$140="EBAY")*($J$2:$J$140&gt;0)*(MONTH($J$2:$J$140)=COLUMNS($B:C)),($R$2:$R$140))</f>
        <v>110.05</v>
      </c>
      <c r="O158" s="93" cm="1">
        <f t="array" ref="O158">SUMPRODUCT(($T$2:$T$140="EBAY")*($J$2:$J$140&gt;0)*(MONTH($J$2:$J$140)=COLUMNS($B:D)),($R$2:$R$140))</f>
        <v>90.04</v>
      </c>
      <c r="P158" s="93" cm="1">
        <f t="array" ref="P158">SUMPRODUCT(($T$2:$T$140="EBAY")*($J$2:$J$140&gt;0)*(MONTH($J$2:$J$140)=COLUMNS($B:E)),($R$2:$R$140))</f>
        <v>186.96</v>
      </c>
      <c r="Q158" s="93" cm="1">
        <f t="array" ref="Q158">SUMPRODUCT(($T$2:$T$140="EBAY")*($J$2:$J$140&gt;0)*(MONTH($J$2:$J$140)=COLUMNS($B:F)),($R$2:$R$140))</f>
        <v>0</v>
      </c>
      <c r="R158" s="93" cm="1">
        <f t="array" ref="R158">SUMPRODUCT(($T$2:$T$140="EBAY")*($J$2:$J$140&gt;0)*(MONTH($J$2:$J$140)=COLUMNS($B:F)),($R$2:$R$140))</f>
        <v>0</v>
      </c>
      <c r="S158" s="93" cm="1">
        <f t="array" ref="S158">SUMPRODUCT(($T$2:$T$140="EBAY")*($J$2:$J$140&gt;0)*(MONTH($J$2:$J$140)=COLUMNS($B:G)),($R$2:$R$140))</f>
        <v>0</v>
      </c>
      <c r="T158" s="93" cm="1">
        <f t="array" ref="T158">SUMPRODUCT(($T$2:$T$140="EBAY")*($J$2:$J$140&gt;0)*(MONTH($J$2:$J$140)=COLUMNS($B:H)),($R$2:$R$140))</f>
        <v>0</v>
      </c>
      <c r="U158" s="93" cm="1">
        <f t="array" ref="U158">SUMPRODUCT(($T$2:$T$140="EBAY")*($J$2:$J$140&gt;0)*(MONTH($J$2:$J$140)=COLUMNS($B:I)),($R$2:$R$140))</f>
        <v>0</v>
      </c>
      <c r="V158" s="93" cm="1">
        <f t="array" ref="V158">SUMPRODUCT(($T$2:$T$140="EBAY")*($J$2:$J$140&gt;0)*(MONTH($J$2:$J$140)=COLUMNS($B:J)),($R$2:$R$140))</f>
        <v>0</v>
      </c>
      <c r="W158" s="93" cm="1">
        <f t="array" ref="W158">SUMPRODUCT(($T$2:$T$140="EBAY")*($J$2:$J$140&gt;0)*(MONTH($J$2:$J$140)=COLUMNS($B:K)),($R$2:$R$140))</f>
        <v>0</v>
      </c>
      <c r="X158" s="93" cm="1">
        <f t="array" ref="X158">SUMPRODUCT(($T$2:$T$140="EBAY")*($J$2:$J$140&gt;0)*(MONTH($J$2:$J$140)=COLUMNS($B:L)),($R$2:$R$140))</f>
        <v>0</v>
      </c>
      <c r="Y158" s="94">
        <f>SUM(M158:X158)</f>
        <v>438.62</v>
      </c>
      <c r="Z158" s="15"/>
      <c r="AA158" s="15"/>
      <c r="AB158" s="15"/>
    </row>
    <row r="159" spans="2:28">
      <c r="B159" s="37"/>
      <c r="C159" s="37"/>
      <c r="D159" s="37"/>
      <c r="E159" s="37"/>
      <c r="F159" s="38"/>
      <c r="G159" s="221" t="s">
        <v>42</v>
      </c>
      <c r="H159" s="222"/>
      <c r="I159" s="222"/>
      <c r="J159" s="222"/>
      <c r="K159" s="222"/>
      <c r="L159" s="223"/>
      <c r="M159" s="95">
        <f>SUMPRODUCT(($T$2:$T$140="EBAY")*($J$2:$J$140&gt;0)*(MONTH($J$2:$J$140)=COLUMNS($B:B)),($S$2:$S$140))</f>
        <v>186.18</v>
      </c>
      <c r="N159" s="95">
        <f>SUMPRODUCT(($T$8:$T$140="EBAY")*($J$8:$J$140&gt;0)*(MONTH($J$8:$J$140)=COLUMNS($B:C)),($S$8:$S$140))</f>
        <v>314.65000000000003</v>
      </c>
      <c r="O159" s="95">
        <f>SUMPRODUCT(($T$8:$T$140="EBAY")*($J$8:$J$140&gt;0)*(MONTH($J$8:$J$140)=COLUMNS($B:D)),($S$8:$S$140))</f>
        <v>790.13000000000011</v>
      </c>
      <c r="P159" s="95">
        <f>SUMPRODUCT(($T$8:$T$140="EBAY")*($J$8:$J$140&gt;0)*(MONTH($J$8:$J$140)=COLUMNS($B:E)),($S$8:$S$140))</f>
        <v>680.33</v>
      </c>
      <c r="Q159" s="95">
        <f>SUMPRODUCT(($T$8:$T$140="EBAY")*($J$8:$J$140&gt;0)*(MONTH($J$8:$J$140)=COLUMNS($B:F)),($S$8:$S$140))</f>
        <v>0</v>
      </c>
      <c r="R159" s="95">
        <f>SUMPRODUCT(($T$8:$T$140="EBAY")*($J$8:$J$140&gt;0)*(MONTH($J$8:$J$140)=COLUMNS($B:F)),($S$8:$S$140))</f>
        <v>0</v>
      </c>
      <c r="S159" s="95">
        <f>SUMPRODUCT(($T$8:$T$140="EBAY")*($J$8:$J$140&gt;0)*(MONTH($J$8:$J$140)=COLUMNS($B:G)),($S$8:$S$140))</f>
        <v>0</v>
      </c>
      <c r="T159" s="95">
        <f>SUMPRODUCT(($T$8:$T$140="EBAY")*($J$8:$J$140&gt;0)*(MONTH($J$8:$J$140)=COLUMNS($B:H)),($S$8:$S$140))</f>
        <v>0</v>
      </c>
      <c r="U159" s="95">
        <f>SUMPRODUCT(($T$8:$T$140="EBAY")*($J$8:$J$140&gt;0)*(MONTH($J$8:$J$140)=COLUMNS($B:I)),($S$8:$S$140))</f>
        <v>0</v>
      </c>
      <c r="V159" s="95">
        <f>SUMPRODUCT(($T$8:$T$140="EBAY")*($J$8:$J$140&gt;0)*(MONTH($J$8:$J$140)=COLUMNS($B:J)),($S$8:$S$140))</f>
        <v>0</v>
      </c>
      <c r="W159" s="95">
        <f>SUMPRODUCT(($T$8:$T$140="EBAY")*($J$8:$J$140&gt;0)*(MONTH($J$8:$J$140)=COLUMNS($B:K)),($S$8:$S$140))</f>
        <v>0</v>
      </c>
      <c r="X159" s="95">
        <f>SUMPRODUCT(($T$8:$T$140="EBAY")*($J$8:$J$140&gt;0)*(MONTH($J$8:$J$140)=COLUMNS($B:L)),($S$8:$S$140))</f>
        <v>0</v>
      </c>
      <c r="Y159" s="95">
        <f>SUM(M159:X159)</f>
        <v>1971.29</v>
      </c>
      <c r="Z159" s="39">
        <f>SUM(Y159/Y166)</f>
        <v>0.70724251871889898</v>
      </c>
      <c r="AA159" s="37"/>
      <c r="AB159" s="37"/>
    </row>
    <row r="160" spans="2:28">
      <c r="B160" s="15"/>
      <c r="C160" s="15"/>
      <c r="D160" s="64"/>
      <c r="E160" s="81"/>
      <c r="F160" s="174"/>
      <c r="G160" s="82"/>
      <c r="H160" s="83"/>
      <c r="I160" s="83"/>
      <c r="J160" s="84"/>
      <c r="K160" s="84"/>
      <c r="L160" s="85"/>
      <c r="M160" s="40"/>
      <c r="N160" s="40"/>
      <c r="O160" s="40"/>
      <c r="P160" s="40"/>
      <c r="Q160" s="40"/>
      <c r="R160" s="40"/>
      <c r="S160" s="40"/>
      <c r="T160" s="40"/>
      <c r="U160" s="40"/>
      <c r="V160" s="40"/>
      <c r="W160" s="40"/>
      <c r="X160" s="40"/>
      <c r="Y160" s="40"/>
      <c r="Z160" s="15"/>
      <c r="AA160" s="15"/>
      <c r="AB160" s="15"/>
    </row>
    <row r="161" spans="1:28">
      <c r="B161" s="15"/>
      <c r="C161" s="15"/>
      <c r="D161" s="15"/>
      <c r="E161" s="15"/>
      <c r="F161" s="16"/>
      <c r="G161" s="224" t="s">
        <v>81</v>
      </c>
      <c r="H161" s="225"/>
      <c r="I161" s="225"/>
      <c r="J161" s="225"/>
      <c r="K161" s="225"/>
      <c r="L161" s="226"/>
      <c r="M161" s="89">
        <f>SUMPRODUCT(($T$2:$T$140="LBC1")*($J$2:$J$140&gt;0)*(MONTH($J$2:$J$140)=COLUMNS($B:B)),($Q$2:$Q$140))</f>
        <v>158</v>
      </c>
      <c r="N161" s="89" cm="1">
        <f t="array" ref="N161">SUMPRODUCT(($T$2:$T$140="LBC1")*($J$2:$J$140&gt;0)*(MONTH($J$2:$J$140)=COLUMNS($B:C)),($Q$2:$Q$140))</f>
        <v>90</v>
      </c>
      <c r="O161" s="89" cm="1">
        <f t="array" ref="O161">SUMPRODUCT(($T$2:$T$140="LBC1")*($J$2:$J$140&gt;0)*(MONTH($J$2:$J$140)=COLUMNS($B:D)),($Q$2:$Q$140))</f>
        <v>0</v>
      </c>
      <c r="P161" s="89" cm="1">
        <f t="array" ref="P161">SUMPRODUCT(($T$2:$T$140="LBC1")*($J$2:$J$140&gt;0)*(MONTH($J$2:$J$140)=COLUMNS($B:E)),($Q$2:$Q$140))</f>
        <v>567</v>
      </c>
      <c r="Q161" s="89" cm="1">
        <f t="array" ref="Q161">SUMPRODUCT(($T$2:$T$140="LBC1")*($J$2:$J$140&gt;0)*(MONTH($J$2:$J$140)=COLUMNS($B:F)),($Q$2:$Q$140))</f>
        <v>210</v>
      </c>
      <c r="R161" s="89" cm="1">
        <f t="array" ref="R161">SUMPRODUCT(($T$2:$T$140="LBC1")*($J$2:$J$140&gt;0)*(MONTH($J$2:$J$140)=COLUMNS($B:G)),($Q$2:$Q$140))</f>
        <v>0</v>
      </c>
      <c r="S161" s="89" cm="1">
        <f t="array" ref="S161">SUMPRODUCT(($T$2:$T$140="LBC1")*($J$2:$J$140&gt;0)*(MONTH($J$2:$J$140)=COLUMNS($B:H)),($Q$2:$Q$140))</f>
        <v>0</v>
      </c>
      <c r="T161" s="89" cm="1">
        <f t="array" ref="T161">SUMPRODUCT(($T$2:$T$140="LBC1")*($J$2:$J$140&gt;0)*(MONTH($J$2:$J$140)=COLUMNS($B:I)),($Q$2:$Q$140))</f>
        <v>0</v>
      </c>
      <c r="U161" s="89" cm="1">
        <f t="array" ref="U161">SUMPRODUCT(($T$2:$T$140="LBC1")*($J$2:$J$140&gt;0)*(MONTH($J$2:$J$140)=COLUMNS($B:J)),($Q$2:$Q$140))</f>
        <v>0</v>
      </c>
      <c r="V161" s="89" cm="1">
        <f t="array" ref="V161">SUMPRODUCT(($T$2:$T$140="LBC1")*($J$2:$J$140&gt;0)*(MONTH($J$2:$J$140)=COLUMNS($B:K)),($Q$2:$Q$140))</f>
        <v>0</v>
      </c>
      <c r="W161" s="89" cm="1">
        <f t="array" ref="W161">SUMPRODUCT(($T$2:$T$140="LBC1")*($J$2:$J$140&gt;0)*(MONTH($J$2:$J$140)=COLUMNS($B:L)),($Q$2:$Q$140))</f>
        <v>0</v>
      </c>
      <c r="X161" s="89" cm="1">
        <f t="array" ref="X161">SUMPRODUCT(($T$2:$T$140="LBC1")*($J$2:$J$140&gt;0)*(MONTH($J$2:$J$140)=COLUMNS($B:M)),($Q$2:$Q$140))</f>
        <v>0</v>
      </c>
      <c r="Y161" s="120">
        <f>SUM(M161:X161)</f>
        <v>1025</v>
      </c>
      <c r="Z161" s="15"/>
      <c r="AA161" s="15"/>
      <c r="AB161" s="15"/>
    </row>
    <row r="162" spans="1:28">
      <c r="B162" s="15"/>
      <c r="C162" s="15"/>
      <c r="D162" s="15"/>
      <c r="E162" s="15"/>
      <c r="F162" s="15"/>
      <c r="G162" s="227" t="s">
        <v>43</v>
      </c>
      <c r="H162" s="219"/>
      <c r="I162" s="219"/>
      <c r="J162" s="219"/>
      <c r="K162" s="219"/>
      <c r="L162" s="220"/>
      <c r="M162" s="41">
        <f>SUMPRODUCT(($T$2:$T$140="LBC1")*($J$2:$J$140&gt;0)*(MONTH($J$2:$J$140)=COLUMNS($B:B)),($S$2:$S$140))</f>
        <v>88</v>
      </c>
      <c r="N162" s="41" cm="1">
        <f t="array" ref="N162">SUMPRODUCT(($T$2:$T$140="LBC1")*($J$2:$J$140&gt;0)*(MONTH($J$2:$J$140)=COLUMNS($B:C)),($S$2:$S$140))</f>
        <v>72</v>
      </c>
      <c r="O162" s="41" cm="1">
        <f t="array" ref="O162">SUMPRODUCT(($T$2:$T$140="LBC1")*($J$2:$J$140&gt;0)*(MONTH($J$2:$J$140)=COLUMNS($B:D)),($S$2:$S$140))</f>
        <v>0</v>
      </c>
      <c r="P162" s="41" cm="1">
        <f t="array" ref="P162">SUMPRODUCT(($T$2:$T$140="LBC1")*($J$2:$J$140&gt;0)*(MONTH($J$2:$J$140)=COLUMNS($B:E)),($S$2:$S$140))</f>
        <v>461</v>
      </c>
      <c r="Q162" s="41" cm="1">
        <f t="array" ref="Q162">SUMPRODUCT(($T$2:$T$140="LBC1")*($J$2:$J$140&gt;0)*(MONTH($J$2:$J$140)=COLUMNS($B:F)),($S$2:$S$140))</f>
        <v>195</v>
      </c>
      <c r="R162" s="41" cm="1">
        <f t="array" ref="R162">SUMPRODUCT(($T$2:$T$140="LBC1")*($J$2:$J$140&gt;0)*(MONTH($J$2:$J$140)=COLUMNS($B:G)),($S$2:$S$140))</f>
        <v>0</v>
      </c>
      <c r="S162" s="41" cm="1">
        <f t="array" ref="S162">SUMPRODUCT(($T$2:$T$140="LBC1")*($J$2:$J$140&gt;0)*(MONTH($J$2:$J$140)=COLUMNS($B:H)),($S$2:$S$140))</f>
        <v>0</v>
      </c>
      <c r="T162" s="41" cm="1">
        <f t="array" ref="T162">SUMPRODUCT(($T$2:$T$140="LBC1")*($J$2:$J$140&gt;0)*(MONTH($J$2:$J$140)=COLUMNS($B:I)),($S$2:$S$140))</f>
        <v>0</v>
      </c>
      <c r="U162" s="41" cm="1">
        <f t="array" ref="U162">SUMPRODUCT(($T$2:$T$140="LBC1")*($J$2:$J$140&gt;0)*(MONTH($J$2:$J$140)=COLUMNS($B:J)),($S$2:$S$140))</f>
        <v>0</v>
      </c>
      <c r="V162" s="41" cm="1">
        <f t="array" ref="V162">SUMPRODUCT(($T$2:$T$140="LBC1")*($J$2:$J$140&gt;0)*(MONTH($J$2:$J$140)=COLUMNS($B:K)),($S$2:$S$140))</f>
        <v>0</v>
      </c>
      <c r="W162" s="41" cm="1">
        <f t="array" ref="W162">SUMPRODUCT(($T$2:$T$140="LBC1")*($J$2:$J$140&gt;0)*(MONTH($J$2:$J$140)=COLUMNS($B:L)),($S$2:$S$140))</f>
        <v>0</v>
      </c>
      <c r="X162" s="41" cm="1">
        <f t="array" ref="X162">SUMPRODUCT(($T$2:$T$140="LBC1")*($J$2:$J$140&gt;0)*(MONTH($J$2:$J$140)=COLUMNS($B:M)),($S$2:$S$140))</f>
        <v>0</v>
      </c>
      <c r="Y162" s="41">
        <f>SUM(M162:X162)</f>
        <v>816</v>
      </c>
      <c r="Z162" s="42"/>
      <c r="AA162" s="11">
        <f>SUM(3000-Y161)</f>
        <v>1975</v>
      </c>
      <c r="AB162" s="15"/>
    </row>
    <row r="163" spans="1:28">
      <c r="B163" s="15"/>
      <c r="C163" s="15"/>
      <c r="D163" s="15"/>
      <c r="E163" s="15"/>
      <c r="F163" s="15"/>
      <c r="G163" s="224" t="s">
        <v>82</v>
      </c>
      <c r="H163" s="225"/>
      <c r="I163" s="225"/>
      <c r="J163" s="225"/>
      <c r="K163" s="225"/>
      <c r="L163" s="226"/>
      <c r="M163" s="89">
        <f>SUMPRODUCT(($T$2:$T$140="LBC2")*($J$2:$J$140&gt;0)*(MONTH($J$2:$J$140)=COLUMNS($B:B)),($Q$2:$Q$140))</f>
        <v>0</v>
      </c>
      <c r="N163" s="89" cm="1">
        <f t="array" ref="N163">SUMPRODUCT(($T$2:$T$140="LBC2")*($J$2:$J$140&gt;0)*(MONTH($J$2:$J$140)=COLUMNS($B:C)),($Q$2:$Q$140))</f>
        <v>0</v>
      </c>
      <c r="O163" s="89" cm="1">
        <f t="array" ref="O163">SUMPRODUCT(($T$2:$T$140="LBC2")*($J$2:$J$140&gt;0)*(MONTH($J$2:$J$140)=COLUMNS($B:D)),($Q$2:$Q$140))</f>
        <v>0</v>
      </c>
      <c r="P163" s="89" cm="1">
        <f t="array" ref="P163">SUMPRODUCT(($T$2:$T$140="LBC2")*($J$2:$J$140&gt;0)*(MONTH($J$2:$J$140)=COLUMNS($B:E)),($Q$2:$Q$140))</f>
        <v>0</v>
      </c>
      <c r="Q163" s="89" cm="1">
        <f t="array" ref="Q163">SUMPRODUCT(($T$2:$T$140="LBC2")*($J$2:$J$140&gt;0)*(MONTH($J$2:$J$140)=COLUMNS($B:F)),($Q$2:$Q$140))</f>
        <v>0</v>
      </c>
      <c r="R163" s="89" cm="1">
        <f t="array" ref="R163">SUMPRODUCT(($T$2:$T$140="LBC2")*($J$2:$J$140&gt;0)*(MONTH($J$2:$J$140)=COLUMNS($B:F)),($Q$2:$Q$140))</f>
        <v>0</v>
      </c>
      <c r="S163" s="89" cm="1">
        <f t="array" ref="S163">SUMPRODUCT(($T$2:$T$140="LBC2")*($J$2:$J$140&gt;0)*(MONTH($J$2:$J$140)=COLUMNS($B:G)),($Q$2:$Q$140))</f>
        <v>0</v>
      </c>
      <c r="T163" s="89" cm="1">
        <f t="array" ref="T163">SUMPRODUCT(($T$2:$T$140="LBC2")*($J$2:$J$140&gt;0)*(MONTH($J$2:$J$140)=COLUMNS($B:H)),($Q$2:$Q$140))</f>
        <v>0</v>
      </c>
      <c r="U163" s="89" cm="1">
        <f t="array" ref="U163">SUMPRODUCT(($T$2:$T$140="LBC2")*($J$2:$J$140&gt;0)*(MONTH($J$2:$J$140)=COLUMNS($B:I)),($Q$2:$Q$140))</f>
        <v>0</v>
      </c>
      <c r="V163" s="89" cm="1">
        <f t="array" ref="V163">SUMPRODUCT(($T$2:$T$140="LBC2")*($J$2:$J$140&gt;0)*(MONTH($J$2:$J$140)=COLUMNS($B:J)),($Q$2:$Q$140))</f>
        <v>0</v>
      </c>
      <c r="W163" s="89" cm="1">
        <f t="array" ref="W163">SUMPRODUCT(($T$2:$T$140="LBC2")*($J$2:$J$140&gt;0)*(MONTH($J$2:$J$140)=COLUMNS($B:K)),($Q$2:$Q$140))</f>
        <v>0</v>
      </c>
      <c r="X163" s="89" cm="1">
        <f t="array" ref="X163">SUMPRODUCT(($T$2:$T$140="LBC2")*($J$2:$J$140&gt;0)*(MONTH($J$2:$J$140)=COLUMNS($B:L)),($Q$2:$Q$140))</f>
        <v>0</v>
      </c>
      <c r="Y163" s="120">
        <f>SUM(M163:X163)</f>
        <v>0</v>
      </c>
      <c r="Z163" s="42"/>
      <c r="AA163" s="11"/>
      <c r="AB163" s="15"/>
    </row>
    <row r="164" spans="1:28">
      <c r="B164" s="15"/>
      <c r="C164" s="15"/>
      <c r="D164" s="15"/>
      <c r="E164" s="15"/>
      <c r="F164" s="15"/>
      <c r="G164" s="228" t="s">
        <v>44</v>
      </c>
      <c r="H164" s="229"/>
      <c r="I164" s="229"/>
      <c r="J164" s="229"/>
      <c r="K164" s="229"/>
      <c r="L164" s="230"/>
      <c r="M164" s="41">
        <f>SUMPRODUCT(($T$2:$T$140="LBC2")*($J$2:$J$140&gt;0)*(MONTH($J$2:$J$140)=COLUMNS($B:B)),($S$2:$S$140))</f>
        <v>0</v>
      </c>
      <c r="N164" s="41" cm="1">
        <f t="array" ref="N164">SUMPRODUCT(($T$2:$T$140="LBC2")*($J$2:$J$140&gt;0)*(MONTH($J$2:$J$140)=COLUMNS($B:C)),($S$2:$S$140))</f>
        <v>0</v>
      </c>
      <c r="O164" s="41" cm="1">
        <f t="array" ref="O164">SUMPRODUCT(($T$2:$T$140="LBC2")*($J$2:$J$140&gt;0)*(MONTH($J$2:$J$140)=COLUMNS($B:D)),($S$2:$S$140))</f>
        <v>0</v>
      </c>
      <c r="P164" s="41" cm="1">
        <f t="array" ref="P164">SUMPRODUCT(($T$2:$T$140="LBC2")*($J$2:$J$140&gt;0)*(MONTH($J$2:$J$140)=COLUMNS($B:E)),($S$2:$S$140))</f>
        <v>0</v>
      </c>
      <c r="Q164" s="41" cm="1">
        <f t="array" ref="Q164">SUMPRODUCT(($T$2:$T$140="LBC2")*($J$2:$J$140&gt;0)*(MONTH($J$2:$J$140)=COLUMNS($B:F)),($S$2:$S$140))</f>
        <v>0</v>
      </c>
      <c r="R164" s="41" cm="1">
        <f t="array" ref="R164">SUMPRODUCT(($T$2:$T$140="LBC2")*($J$2:$J$140&gt;0)*(MONTH($J$2:$J$140)=COLUMNS($B:F)),($S$2:$S$140))</f>
        <v>0</v>
      </c>
      <c r="S164" s="41" cm="1">
        <f t="array" ref="S164">SUMPRODUCT(($T$2:$T$140="LBC2")*($J$2:$J$140&gt;0)*(MONTH($J$2:$J$140)=COLUMNS($B:G)),($S$2:$S$140))</f>
        <v>0</v>
      </c>
      <c r="T164" s="41" cm="1">
        <f t="array" ref="T164">SUMPRODUCT(($T$2:$T$140="LBC2")*($J$2:$J$140&gt;0)*(MONTH($J$2:$J$140)=COLUMNS($B:H)),($S$2:$S$140))</f>
        <v>0</v>
      </c>
      <c r="U164" s="41" cm="1">
        <f t="array" ref="U164">SUMPRODUCT(($T$2:$T$140="LBC2")*($J$2:$J$140&gt;0)*(MONTH($J$2:$J$140)=COLUMNS($B:I)),($S$2:$S$140))</f>
        <v>0</v>
      </c>
      <c r="V164" s="41" cm="1">
        <f t="array" ref="V164">SUMPRODUCT(($T$2:$T$140="LBC2")*($J$2:$J$140&gt;0)*(MONTH($J$2:$J$140)=COLUMNS($B:J)),($S$2:$S$140))</f>
        <v>0</v>
      </c>
      <c r="W164" s="41" cm="1">
        <f t="array" ref="W164">SUMPRODUCT(($T$2:$T$140="LBC2")*($J$2:$J$140&gt;0)*(MONTH($J$2:$J$140)=COLUMNS($B:K)),($S$2:$S$140))</f>
        <v>0</v>
      </c>
      <c r="X164" s="41" cm="1">
        <f t="array" ref="X164">SUMPRODUCT(($T$2:$T$140="LBC2")*($J$2:$J$140&gt;0)*(MONTH($J$2:$J$140)=COLUMNS($B:L)),($S$2:$S$140))</f>
        <v>0</v>
      </c>
      <c r="Y164" s="41">
        <f>SUM(M164:X164)</f>
        <v>0</v>
      </c>
      <c r="Z164" s="42"/>
      <c r="AA164" s="11">
        <f>SUM(3000-Y164)</f>
        <v>3000</v>
      </c>
      <c r="AB164" s="15"/>
    </row>
    <row r="165" spans="1:28">
      <c r="B165" s="37"/>
      <c r="C165" s="37"/>
      <c r="D165" s="37"/>
      <c r="E165" s="37"/>
      <c r="F165" s="37"/>
      <c r="G165" s="221" t="s">
        <v>45</v>
      </c>
      <c r="H165" s="222"/>
      <c r="I165" s="222"/>
      <c r="J165" s="222"/>
      <c r="K165" s="222"/>
      <c r="L165" s="223"/>
      <c r="M165" s="95">
        <f t="shared" ref="M165:Y165" si="89">SUM(M162:M164)</f>
        <v>88</v>
      </c>
      <c r="N165" s="95">
        <f t="shared" si="89"/>
        <v>72</v>
      </c>
      <c r="O165" s="95">
        <f t="shared" si="89"/>
        <v>0</v>
      </c>
      <c r="P165" s="95">
        <f t="shared" si="89"/>
        <v>461</v>
      </c>
      <c r="Q165" s="95">
        <f t="shared" si="89"/>
        <v>195</v>
      </c>
      <c r="R165" s="95">
        <f t="shared" si="89"/>
        <v>0</v>
      </c>
      <c r="S165" s="95">
        <f t="shared" si="89"/>
        <v>0</v>
      </c>
      <c r="T165" s="95">
        <f t="shared" si="89"/>
        <v>0</v>
      </c>
      <c r="U165" s="95">
        <f t="shared" si="89"/>
        <v>0</v>
      </c>
      <c r="V165" s="95">
        <f t="shared" si="89"/>
        <v>0</v>
      </c>
      <c r="W165" s="95">
        <f t="shared" si="89"/>
        <v>0</v>
      </c>
      <c r="X165" s="95">
        <f t="shared" si="89"/>
        <v>0</v>
      </c>
      <c r="Y165" s="95">
        <f t="shared" si="89"/>
        <v>816</v>
      </c>
      <c r="Z165" s="39">
        <f>SUM(Y165/Y166)</f>
        <v>0.29275748128110102</v>
      </c>
      <c r="AA165" s="38"/>
      <c r="AB165" s="37"/>
    </row>
    <row r="166" spans="1:28">
      <c r="A166" s="58"/>
      <c r="B166" s="57"/>
      <c r="C166" s="57"/>
      <c r="D166" s="57"/>
      <c r="E166" s="57"/>
      <c r="F166" s="57"/>
      <c r="G166" s="231" t="s">
        <v>46</v>
      </c>
      <c r="H166" s="232"/>
      <c r="I166" s="232"/>
      <c r="J166" s="232"/>
      <c r="K166" s="232"/>
      <c r="L166" s="233"/>
      <c r="M166" s="121">
        <f>SUM(M159,M162,M164)</f>
        <v>274.18</v>
      </c>
      <c r="N166" s="121">
        <f t="shared" ref="N166:Y166" si="90">SUM(N159,N162,N164)</f>
        <v>386.65000000000003</v>
      </c>
      <c r="O166" s="121">
        <f t="shared" si="90"/>
        <v>790.13000000000011</v>
      </c>
      <c r="P166" s="121">
        <f t="shared" si="90"/>
        <v>1141.33</v>
      </c>
      <c r="Q166" s="121">
        <f t="shared" si="90"/>
        <v>195</v>
      </c>
      <c r="R166" s="121">
        <f t="shared" si="90"/>
        <v>0</v>
      </c>
      <c r="S166" s="121">
        <f t="shared" si="90"/>
        <v>0</v>
      </c>
      <c r="T166" s="121">
        <f t="shared" si="90"/>
        <v>0</v>
      </c>
      <c r="U166" s="121">
        <f t="shared" si="90"/>
        <v>0</v>
      </c>
      <c r="V166" s="121">
        <f t="shared" si="90"/>
        <v>0</v>
      </c>
      <c r="W166" s="121">
        <f t="shared" si="90"/>
        <v>0</v>
      </c>
      <c r="X166" s="121">
        <f t="shared" si="90"/>
        <v>0</v>
      </c>
      <c r="Y166" s="121">
        <f t="shared" si="90"/>
        <v>2787.29</v>
      </c>
      <c r="Z166" s="57"/>
      <c r="AA166" s="98"/>
      <c r="AB166" s="57"/>
    </row>
    <row r="167" spans="1:28">
      <c r="B167" s="15"/>
      <c r="C167" s="15"/>
      <c r="D167" s="15"/>
      <c r="E167" s="15"/>
      <c r="F167" s="15"/>
      <c r="G167" s="103"/>
      <c r="H167" s="104"/>
      <c r="I167" s="104"/>
      <c r="J167" s="105"/>
      <c r="K167" s="105"/>
      <c r="L167" s="106" t="s">
        <v>54</v>
      </c>
      <c r="M167" s="99">
        <f>SUM(M166/Y166)</f>
        <v>9.8367948796142496E-2</v>
      </c>
      <c r="N167" s="99">
        <f>SUM(N166/Y166)</f>
        <v>0.13871897075654133</v>
      </c>
      <c r="O167" s="99">
        <f>SUM(O166/Y166)</f>
        <v>0.28347606456450536</v>
      </c>
      <c r="P167" s="99">
        <f>SUM(P166/Y166)</f>
        <v>0.40947658837078305</v>
      </c>
      <c r="Q167" s="99">
        <f>SUM(Q166/Y166)</f>
        <v>6.9960427512027815E-2</v>
      </c>
      <c r="R167" s="99">
        <f>SUM(R166/Y166)</f>
        <v>0</v>
      </c>
      <c r="S167" s="99">
        <f>SUM(S166/Y166)</f>
        <v>0</v>
      </c>
      <c r="T167" s="99">
        <f>SUM(T166/Y166)</f>
        <v>0</v>
      </c>
      <c r="U167" s="99">
        <f>SUM(U166/Y166)</f>
        <v>0</v>
      </c>
      <c r="V167" s="99">
        <f>SUM(V166/Y166)</f>
        <v>0</v>
      </c>
      <c r="W167" s="99">
        <f>SUM(W166/Y166)</f>
        <v>0</v>
      </c>
      <c r="X167" s="99">
        <f>SUM(X166/Y166)</f>
        <v>0</v>
      </c>
      <c r="Y167" s="99">
        <f>SUM(Y166/Y166)</f>
        <v>1</v>
      </c>
      <c r="Z167" s="16"/>
      <c r="AA167" s="16"/>
      <c r="AB167" s="15"/>
    </row>
    <row r="168" spans="1:28">
      <c r="B168" s="15"/>
      <c r="C168" s="15"/>
      <c r="D168" s="15"/>
      <c r="E168" s="15"/>
      <c r="F168" s="92"/>
      <c r="G168" s="82"/>
      <c r="H168" s="83"/>
      <c r="I168" s="83"/>
      <c r="J168" s="84"/>
      <c r="K168" s="84"/>
      <c r="L168" s="85"/>
      <c r="M168" s="40"/>
      <c r="N168" s="40"/>
      <c r="O168" s="40"/>
      <c r="P168" s="40"/>
      <c r="Q168" s="40"/>
      <c r="R168" s="40"/>
      <c r="S168" s="40"/>
      <c r="T168" s="40"/>
      <c r="U168" s="40"/>
      <c r="V168" s="40"/>
      <c r="W168" s="40"/>
      <c r="X168" s="40"/>
      <c r="Y168" s="40"/>
      <c r="Z168" s="15"/>
      <c r="AA168" s="15"/>
      <c r="AB168" s="15"/>
    </row>
    <row r="169" spans="1:28">
      <c r="B169" s="15"/>
      <c r="C169" s="15"/>
      <c r="D169" s="15"/>
      <c r="E169" s="15"/>
      <c r="F169" s="16"/>
      <c r="G169" s="100"/>
      <c r="H169" s="100"/>
      <c r="I169" s="100"/>
      <c r="J169" s="101"/>
      <c r="K169" s="101"/>
      <c r="L169" s="100"/>
      <c r="M169" s="102"/>
      <c r="N169" s="102"/>
      <c r="O169" s="102"/>
      <c r="P169" s="102"/>
      <c r="Q169" s="102"/>
      <c r="R169" s="102"/>
      <c r="S169" s="102"/>
      <c r="T169" s="102"/>
      <c r="U169" s="102"/>
      <c r="V169" s="102"/>
      <c r="W169" s="102"/>
      <c r="X169" s="102"/>
      <c r="Y169" s="102"/>
      <c r="Z169" s="15"/>
      <c r="AA169" s="15"/>
      <c r="AB169" s="15"/>
    </row>
    <row r="170" spans="1:28">
      <c r="B170" s="15"/>
      <c r="C170" s="15"/>
      <c r="D170" s="15"/>
      <c r="E170" s="15"/>
      <c r="F170" s="15"/>
      <c r="G170" s="234" t="s">
        <v>64</v>
      </c>
      <c r="H170" s="234"/>
      <c r="I170" s="234"/>
      <c r="J170" s="234"/>
      <c r="K170" s="234"/>
      <c r="L170" s="234"/>
      <c r="M170" s="122">
        <f>SUM(M156,M161,M163)</f>
        <v>452.75</v>
      </c>
      <c r="N170" s="122">
        <f t="shared" ref="N170:X170" si="91">SUM(N156,N161,N163)</f>
        <v>782.19999999999993</v>
      </c>
      <c r="O170" s="122">
        <f t="shared" si="91"/>
        <v>1164.6200000000001</v>
      </c>
      <c r="P170" s="122">
        <f t="shared" si="91"/>
        <v>1795.7900000000002</v>
      </c>
      <c r="Q170" s="122">
        <f t="shared" si="91"/>
        <v>210</v>
      </c>
      <c r="R170" s="122">
        <f t="shared" si="91"/>
        <v>0</v>
      </c>
      <c r="S170" s="122">
        <f t="shared" si="91"/>
        <v>0</v>
      </c>
      <c r="T170" s="122">
        <f t="shared" si="91"/>
        <v>0</v>
      </c>
      <c r="U170" s="122">
        <f t="shared" si="91"/>
        <v>0</v>
      </c>
      <c r="V170" s="122">
        <f t="shared" si="91"/>
        <v>0</v>
      </c>
      <c r="W170" s="122">
        <f t="shared" si="91"/>
        <v>0</v>
      </c>
      <c r="X170" s="122">
        <f t="shared" si="91"/>
        <v>0</v>
      </c>
      <c r="Y170" s="122">
        <f>SUM(Y156,Y161,Y163)</f>
        <v>4405.3600000000006</v>
      </c>
      <c r="Z170" s="15"/>
      <c r="AA170" s="15"/>
      <c r="AB170" s="15"/>
    </row>
    <row r="171" spans="1:28">
      <c r="B171" s="15"/>
      <c r="C171" s="15"/>
      <c r="D171" s="15"/>
      <c r="E171" s="80"/>
      <c r="F171" s="136"/>
      <c r="G171" s="235" t="s">
        <v>68</v>
      </c>
      <c r="H171" s="236"/>
      <c r="I171" s="236"/>
      <c r="J171" s="236"/>
      <c r="K171" s="236"/>
      <c r="L171" s="237"/>
      <c r="M171" s="129">
        <f t="shared" ref="M171:X171" ca="1" si="92">IFERROR(SUMPRODUCT((MONTH($F$8:$F$140)=MONTH(1&amp;M$154))*(YEAR($F$8:$F$140)=RIGHT(CELL("nomfichier"),4)*1)*$G$8:$G$140),0)</f>
        <v>30</v>
      </c>
      <c r="N171" s="129">
        <f t="shared" ca="1" si="92"/>
        <v>560</v>
      </c>
      <c r="O171" s="129">
        <f t="shared" ca="1" si="92"/>
        <v>212</v>
      </c>
      <c r="P171" s="129">
        <f t="shared" ca="1" si="92"/>
        <v>222</v>
      </c>
      <c r="Q171" s="129">
        <f t="shared" ca="1" si="92"/>
        <v>128</v>
      </c>
      <c r="R171" s="129">
        <f t="shared" ca="1" si="92"/>
        <v>0</v>
      </c>
      <c r="S171" s="129">
        <f t="shared" ca="1" si="92"/>
        <v>0</v>
      </c>
      <c r="T171" s="129">
        <f t="shared" ca="1" si="92"/>
        <v>0</v>
      </c>
      <c r="U171" s="129">
        <f t="shared" ca="1" si="92"/>
        <v>0</v>
      </c>
      <c r="V171" s="129">
        <f t="shared" ca="1" si="92"/>
        <v>0</v>
      </c>
      <c r="W171" s="129">
        <f t="shared" ca="1" si="92"/>
        <v>0</v>
      </c>
      <c r="X171" s="129">
        <f t="shared" ca="1" si="92"/>
        <v>0</v>
      </c>
      <c r="Y171" s="216">
        <f ca="1">SUM(M171:X171)</f>
        <v>1152</v>
      </c>
      <c r="Z171" s="15"/>
      <c r="AA171" s="15"/>
      <c r="AB171" s="15"/>
    </row>
    <row r="172" spans="1:28">
      <c r="A172" s="96"/>
      <c r="B172" s="10"/>
      <c r="C172" s="10"/>
      <c r="D172" s="10"/>
      <c r="E172" s="10"/>
      <c r="F172" s="10"/>
      <c r="G172" s="238"/>
      <c r="H172" s="239"/>
      <c r="I172" s="239"/>
      <c r="J172" s="239"/>
      <c r="K172" s="239"/>
      <c r="L172" s="240"/>
      <c r="M172" s="97">
        <f ca="1">IFERROR(SUM(M171/Y171),0)</f>
        <v>2.6041666666666668E-2</v>
      </c>
      <c r="N172" s="97">
        <f ca="1">IFERROR(SUM(N171/Y171),0)</f>
        <v>0.4861111111111111</v>
      </c>
      <c r="O172" s="97">
        <f ca="1">IFERROR(SUM(O171/Y171),0)</f>
        <v>0.18402777777777779</v>
      </c>
      <c r="P172" s="97">
        <f ca="1">IFERROR(SUM(P171/Y171),0)</f>
        <v>0.19270833333333334</v>
      </c>
      <c r="Q172" s="97">
        <f ca="1">IFERROR(SUM(Q171/Y171),0)</f>
        <v>0.1111111111111111</v>
      </c>
      <c r="R172" s="97">
        <f ca="1">IFERROR(SUM(R171/Y171),0)</f>
        <v>0</v>
      </c>
      <c r="S172" s="97">
        <f ca="1">IFERROR(SUM(S171/Y171),0)</f>
        <v>0</v>
      </c>
      <c r="T172" s="97">
        <f ca="1">IFERROR(SUM(T171/Y171),0)</f>
        <v>0</v>
      </c>
      <c r="U172" s="97">
        <f ca="1">IFERROR(SUM(U171/Y171),0)</f>
        <v>0</v>
      </c>
      <c r="V172" s="97">
        <f ca="1">IFERROR(SUM(V171/Y171),0)</f>
        <v>0</v>
      </c>
      <c r="W172" s="97">
        <f ca="1">IFERROR(SUM(W171/Y171),0)</f>
        <v>0</v>
      </c>
      <c r="X172" s="97">
        <f ca="1">IFERROR(SUM(X171/Y171),0)</f>
        <v>0</v>
      </c>
      <c r="Y172" s="217"/>
      <c r="Z172" s="10"/>
      <c r="AA172" s="10"/>
      <c r="AB172" s="10"/>
    </row>
    <row r="173" spans="1:28">
      <c r="B173" s="15"/>
      <c r="C173" s="15"/>
      <c r="D173" s="15"/>
      <c r="E173" s="80"/>
      <c r="F173" s="136"/>
      <c r="G173" s="208" t="s">
        <v>66</v>
      </c>
      <c r="H173" s="208"/>
      <c r="I173" s="208"/>
      <c r="J173" s="208"/>
      <c r="K173" s="208"/>
      <c r="L173" s="208"/>
      <c r="M173" s="129">
        <f t="shared" ref="M173:X173" ca="1" si="93">IFERROR(SUMPRODUCT((MONTH($F$8:$F$140)=MONTH(1&amp;M$154))*(YEAR($F$8:$F$140)=RIGHT(CELL("nomfichier"),4)*1)*$H$8:$H$140),0)</f>
        <v>0</v>
      </c>
      <c r="N173" s="129">
        <f t="shared" ca="1" si="93"/>
        <v>200</v>
      </c>
      <c r="O173" s="129">
        <f t="shared" ca="1" si="93"/>
        <v>59.95</v>
      </c>
      <c r="P173" s="129">
        <f t="shared" ca="1" si="93"/>
        <v>60</v>
      </c>
      <c r="Q173" s="129">
        <f t="shared" ca="1" si="93"/>
        <v>0</v>
      </c>
      <c r="R173" s="129">
        <f t="shared" ca="1" si="93"/>
        <v>0</v>
      </c>
      <c r="S173" s="129">
        <f t="shared" ca="1" si="93"/>
        <v>0</v>
      </c>
      <c r="T173" s="129">
        <f t="shared" ca="1" si="93"/>
        <v>0</v>
      </c>
      <c r="U173" s="129">
        <f t="shared" ca="1" si="93"/>
        <v>0</v>
      </c>
      <c r="V173" s="129">
        <f t="shared" ca="1" si="93"/>
        <v>0</v>
      </c>
      <c r="W173" s="129">
        <f t="shared" ca="1" si="93"/>
        <v>0</v>
      </c>
      <c r="X173" s="129">
        <f t="shared" ca="1" si="93"/>
        <v>0</v>
      </c>
      <c r="Y173" s="199">
        <f ca="1">SUM(M173:X173)</f>
        <v>319.95</v>
      </c>
      <c r="Z173" s="15"/>
      <c r="AA173" s="15"/>
      <c r="AB173" s="15"/>
    </row>
    <row r="174" spans="1:28">
      <c r="B174" s="15"/>
      <c r="C174" s="15"/>
      <c r="D174" s="15"/>
      <c r="E174" s="15"/>
      <c r="F174" s="15"/>
      <c r="G174" s="209" t="s">
        <v>67</v>
      </c>
      <c r="H174" s="209"/>
      <c r="I174" s="209"/>
      <c r="J174" s="209"/>
      <c r="K174" s="209"/>
      <c r="L174" s="209"/>
      <c r="M174" s="91">
        <f ca="1">M170-M171-M173</f>
        <v>422.75</v>
      </c>
      <c r="N174" s="91">
        <f t="shared" ref="N174:X174" ca="1" si="94">N170-N171-N173</f>
        <v>22.199999999999932</v>
      </c>
      <c r="O174" s="91">
        <f t="shared" ca="1" si="94"/>
        <v>892.67000000000007</v>
      </c>
      <c r="P174" s="91">
        <f t="shared" ca="1" si="94"/>
        <v>1513.7900000000002</v>
      </c>
      <c r="Q174" s="91">
        <f t="shared" ca="1" si="94"/>
        <v>82</v>
      </c>
      <c r="R174" s="91">
        <f t="shared" ca="1" si="94"/>
        <v>0</v>
      </c>
      <c r="S174" s="91">
        <f t="shared" ca="1" si="94"/>
        <v>0</v>
      </c>
      <c r="T174" s="91">
        <f t="shared" ca="1" si="94"/>
        <v>0</v>
      </c>
      <c r="U174" s="91">
        <f t="shared" ca="1" si="94"/>
        <v>0</v>
      </c>
      <c r="V174" s="91">
        <f t="shared" ca="1" si="94"/>
        <v>0</v>
      </c>
      <c r="W174" s="91">
        <f t="shared" ca="1" si="94"/>
        <v>0</v>
      </c>
      <c r="X174" s="91">
        <f t="shared" ca="1" si="94"/>
        <v>0</v>
      </c>
      <c r="Y174" s="91"/>
      <c r="Z174" s="15"/>
      <c r="AA174" s="15"/>
      <c r="AB174" s="15"/>
    </row>
    <row r="175" spans="1:28">
      <c r="B175" s="15"/>
      <c r="C175" s="15"/>
      <c r="D175" s="15"/>
      <c r="E175" s="15"/>
      <c r="F175" s="15"/>
      <c r="G175" s="43"/>
      <c r="H175" s="15"/>
      <c r="I175" s="15"/>
      <c r="J175" s="59"/>
      <c r="K175" s="59"/>
      <c r="L175" s="54"/>
      <c r="M175" s="92"/>
      <c r="N175" s="44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44"/>
      <c r="Z175" s="15"/>
      <c r="AA175" s="15"/>
      <c r="AB175" s="15"/>
    </row>
    <row r="176" spans="1:28">
      <c r="B176" s="15"/>
      <c r="C176" s="15"/>
      <c r="D176" s="15"/>
      <c r="E176" s="15"/>
      <c r="F176" s="15"/>
      <c r="G176" s="43"/>
      <c r="H176" s="15"/>
      <c r="I176" s="15"/>
      <c r="J176" s="17"/>
      <c r="K176" s="17"/>
      <c r="L176" s="15"/>
      <c r="M176" s="143" t="s">
        <v>69</v>
      </c>
      <c r="N176" s="143" t="s">
        <v>70</v>
      </c>
      <c r="O176" s="143" t="s">
        <v>71</v>
      </c>
      <c r="P176" s="143" t="s">
        <v>72</v>
      </c>
      <c r="Q176" s="143" t="s">
        <v>73</v>
      </c>
      <c r="R176" s="143" t="s">
        <v>74</v>
      </c>
      <c r="S176" s="143" t="s">
        <v>75</v>
      </c>
      <c r="T176" s="143" t="s">
        <v>76</v>
      </c>
      <c r="U176" s="143" t="s">
        <v>77</v>
      </c>
      <c r="V176" s="143" t="s">
        <v>78</v>
      </c>
      <c r="W176" s="143" t="s">
        <v>79</v>
      </c>
      <c r="X176" s="143" t="s">
        <v>80</v>
      </c>
      <c r="Y176" s="144" t="s">
        <v>26</v>
      </c>
      <c r="Z176" s="10" t="s">
        <v>28</v>
      </c>
      <c r="AA176" s="15"/>
      <c r="AB176" s="15"/>
    </row>
    <row r="177" spans="1:28">
      <c r="B177" s="15"/>
      <c r="C177" s="15"/>
      <c r="D177" s="15"/>
      <c r="E177" s="80"/>
      <c r="F177" s="137"/>
      <c r="G177" s="15"/>
      <c r="H177" s="15"/>
      <c r="I177" s="15"/>
      <c r="J177" s="210" t="s">
        <v>47</v>
      </c>
      <c r="K177" s="211"/>
      <c r="L177" s="212"/>
      <c r="M177" s="123">
        <f t="shared" ref="M177:X177" si="95">SUMPRODUCT(($T2:$T140="LBC1")*($K2:$K140=MONTH(1&amp;M$176)))</f>
        <v>4</v>
      </c>
      <c r="N177" s="123">
        <f t="shared" si="95"/>
        <v>2</v>
      </c>
      <c r="O177" s="123">
        <f t="shared" si="95"/>
        <v>0</v>
      </c>
      <c r="P177" s="123">
        <f t="shared" si="95"/>
        <v>6</v>
      </c>
      <c r="Q177" s="123">
        <f t="shared" si="95"/>
        <v>2</v>
      </c>
      <c r="R177" s="123">
        <f t="shared" si="95"/>
        <v>0</v>
      </c>
      <c r="S177" s="123">
        <f t="shared" si="95"/>
        <v>0</v>
      </c>
      <c r="T177" s="123">
        <f t="shared" si="95"/>
        <v>0</v>
      </c>
      <c r="U177" s="123">
        <f t="shared" si="95"/>
        <v>0</v>
      </c>
      <c r="V177" s="123">
        <f t="shared" si="95"/>
        <v>0</v>
      </c>
      <c r="W177" s="123">
        <f t="shared" si="95"/>
        <v>0</v>
      </c>
      <c r="X177" s="123">
        <f t="shared" si="95"/>
        <v>0</v>
      </c>
      <c r="Y177" s="139">
        <f>SUM(M177:X177)</f>
        <v>14</v>
      </c>
      <c r="Z177" s="10"/>
      <c r="AA177" s="15"/>
      <c r="AB177" s="15"/>
    </row>
    <row r="178" spans="1:28">
      <c r="B178" s="15"/>
      <c r="C178" s="15"/>
      <c r="D178" s="15"/>
      <c r="E178" s="15"/>
      <c r="F178" s="137"/>
      <c r="G178" s="15"/>
      <c r="H178" s="15"/>
      <c r="I178" s="15"/>
      <c r="J178" s="213" t="s">
        <v>48</v>
      </c>
      <c r="K178" s="211"/>
      <c r="L178" s="212"/>
      <c r="M178" s="124">
        <f t="shared" ref="M178:X178" si="96">SUMPRODUCT(($T2:$T140="LBC2")*($K2:$K140=MONTH(1&amp;M$176)))</f>
        <v>0</v>
      </c>
      <c r="N178" s="124">
        <f t="shared" si="96"/>
        <v>0</v>
      </c>
      <c r="O178" s="124">
        <f t="shared" si="96"/>
        <v>0</v>
      </c>
      <c r="P178" s="124">
        <f t="shared" si="96"/>
        <v>0</v>
      </c>
      <c r="Q178" s="124">
        <f t="shared" si="96"/>
        <v>0</v>
      </c>
      <c r="R178" s="124">
        <f t="shared" si="96"/>
        <v>0</v>
      </c>
      <c r="S178" s="124">
        <f t="shared" si="96"/>
        <v>0</v>
      </c>
      <c r="T178" s="124">
        <f t="shared" si="96"/>
        <v>0</v>
      </c>
      <c r="U178" s="124">
        <f t="shared" si="96"/>
        <v>0</v>
      </c>
      <c r="V178" s="124">
        <f t="shared" si="96"/>
        <v>0</v>
      </c>
      <c r="W178" s="124">
        <f t="shared" si="96"/>
        <v>0</v>
      </c>
      <c r="X178" s="124">
        <f t="shared" si="96"/>
        <v>0</v>
      </c>
      <c r="Y178" s="140">
        <f>SUM(M178:X178)</f>
        <v>0</v>
      </c>
      <c r="Z178" s="10"/>
      <c r="AA178" s="15"/>
      <c r="AB178" s="15"/>
    </row>
    <row r="179" spans="1:28">
      <c r="B179" s="15"/>
      <c r="C179" s="15"/>
      <c r="D179" s="15"/>
      <c r="E179" s="15"/>
      <c r="F179" s="15"/>
      <c r="G179" s="15"/>
      <c r="H179" s="15"/>
      <c r="I179" s="15"/>
      <c r="J179" s="214" t="s">
        <v>49</v>
      </c>
      <c r="K179" s="211"/>
      <c r="L179" s="212"/>
      <c r="M179" s="125">
        <f t="shared" ref="M179:Y179" si="97">SUM(M177:M178)</f>
        <v>4</v>
      </c>
      <c r="N179" s="125">
        <f t="shared" si="97"/>
        <v>2</v>
      </c>
      <c r="O179" s="125">
        <f t="shared" si="97"/>
        <v>0</v>
      </c>
      <c r="P179" s="125">
        <f t="shared" si="97"/>
        <v>6</v>
      </c>
      <c r="Q179" s="125">
        <f t="shared" si="97"/>
        <v>2</v>
      </c>
      <c r="R179" s="125">
        <f t="shared" si="97"/>
        <v>0</v>
      </c>
      <c r="S179" s="125">
        <f t="shared" si="97"/>
        <v>0</v>
      </c>
      <c r="T179" s="125">
        <f t="shared" si="97"/>
        <v>0</v>
      </c>
      <c r="U179" s="125">
        <f t="shared" si="97"/>
        <v>0</v>
      </c>
      <c r="V179" s="126">
        <f t="shared" si="97"/>
        <v>0</v>
      </c>
      <c r="W179" s="125">
        <f t="shared" si="97"/>
        <v>0</v>
      </c>
      <c r="X179" s="125">
        <f t="shared" si="97"/>
        <v>0</v>
      </c>
      <c r="Y179" s="141">
        <f t="shared" si="97"/>
        <v>14</v>
      </c>
      <c r="Z179" s="44">
        <f>SUM(Y179/Y181)</f>
        <v>0.25</v>
      </c>
      <c r="AA179" s="15"/>
      <c r="AB179" s="15"/>
    </row>
    <row r="180" spans="1:28">
      <c r="B180" s="15"/>
      <c r="C180" s="15"/>
      <c r="D180" s="15"/>
      <c r="E180" s="80"/>
      <c r="F180" s="137"/>
      <c r="G180" s="15"/>
      <c r="H180" s="15"/>
      <c r="I180" s="15"/>
      <c r="J180" s="215" t="s">
        <v>50</v>
      </c>
      <c r="K180" s="211"/>
      <c r="L180" s="212"/>
      <c r="M180" s="127">
        <f t="shared" ref="M180:X180" si="98">SUMPRODUCT(($T2:$T140="EBAY")*($K2:$K140=MONTH(1&amp;M$176)))</f>
        <v>6</v>
      </c>
      <c r="N180" s="127">
        <f t="shared" si="98"/>
        <v>10</v>
      </c>
      <c r="O180" s="127">
        <f t="shared" si="98"/>
        <v>10</v>
      </c>
      <c r="P180" s="127">
        <f t="shared" si="98"/>
        <v>16</v>
      </c>
      <c r="Q180" s="127">
        <f t="shared" si="98"/>
        <v>0</v>
      </c>
      <c r="R180" s="127">
        <f t="shared" si="98"/>
        <v>0</v>
      </c>
      <c r="S180" s="127">
        <f t="shared" si="98"/>
        <v>0</v>
      </c>
      <c r="T180" s="127">
        <f t="shared" si="98"/>
        <v>0</v>
      </c>
      <c r="U180" s="127">
        <f t="shared" si="98"/>
        <v>0</v>
      </c>
      <c r="V180" s="127">
        <f t="shared" si="98"/>
        <v>0</v>
      </c>
      <c r="W180" s="127">
        <f t="shared" si="98"/>
        <v>0</v>
      </c>
      <c r="X180" s="127">
        <f t="shared" si="98"/>
        <v>0</v>
      </c>
      <c r="Y180" s="142">
        <f>SUM(M180:X180)</f>
        <v>42</v>
      </c>
      <c r="Z180" s="44">
        <f>SUM(Y180/Y181)</f>
        <v>0.75</v>
      </c>
      <c r="AA180" s="15"/>
      <c r="AB180" s="15"/>
    </row>
    <row r="181" spans="1:28">
      <c r="B181" s="15"/>
      <c r="C181" s="15"/>
      <c r="D181" s="15"/>
      <c r="E181" s="15"/>
      <c r="F181" s="15"/>
      <c r="G181" s="15"/>
      <c r="H181" s="15"/>
      <c r="I181" s="15"/>
      <c r="J181" s="205" t="s">
        <v>51</v>
      </c>
      <c r="K181" s="206"/>
      <c r="L181" s="207"/>
      <c r="M181" s="45">
        <f t="shared" ref="M181:X181" si="99">SUM(M179:M180)</f>
        <v>10</v>
      </c>
      <c r="N181" s="45">
        <f t="shared" si="99"/>
        <v>12</v>
      </c>
      <c r="O181" s="45">
        <f t="shared" si="99"/>
        <v>10</v>
      </c>
      <c r="P181" s="45">
        <f t="shared" si="99"/>
        <v>22</v>
      </c>
      <c r="Q181" s="45">
        <f t="shared" si="99"/>
        <v>2</v>
      </c>
      <c r="R181" s="45">
        <f t="shared" si="99"/>
        <v>0</v>
      </c>
      <c r="S181" s="45">
        <f t="shared" si="99"/>
        <v>0</v>
      </c>
      <c r="T181" s="45">
        <f t="shared" si="99"/>
        <v>0</v>
      </c>
      <c r="U181" s="45">
        <f t="shared" si="99"/>
        <v>0</v>
      </c>
      <c r="V181" s="51">
        <f t="shared" si="99"/>
        <v>0</v>
      </c>
      <c r="W181" s="45">
        <f t="shared" si="99"/>
        <v>0</v>
      </c>
      <c r="X181" s="45">
        <f t="shared" si="99"/>
        <v>0</v>
      </c>
      <c r="Y181" s="45">
        <f>SUM(Y179+Y180)</f>
        <v>56</v>
      </c>
      <c r="Z181" s="10"/>
      <c r="AA181" s="15"/>
      <c r="AB181" s="15"/>
    </row>
    <row r="182" spans="1:28">
      <c r="A182" s="60"/>
      <c r="B182" s="60"/>
      <c r="C182" s="60"/>
      <c r="D182" s="60"/>
      <c r="E182" s="60"/>
      <c r="F182" s="60"/>
      <c r="G182" s="60"/>
      <c r="H182" s="60"/>
      <c r="I182" s="60"/>
      <c r="J182" s="61"/>
      <c r="K182" s="61"/>
      <c r="L182" s="62" t="s">
        <v>54</v>
      </c>
      <c r="M182" s="63">
        <f>SUM(M181/Y181)</f>
        <v>0.17857142857142858</v>
      </c>
      <c r="N182" s="63">
        <f>SUM(N181/Y181)</f>
        <v>0.21428571428571427</v>
      </c>
      <c r="O182" s="63">
        <f>SUM(O181/Y181)</f>
        <v>0.17857142857142858</v>
      </c>
      <c r="P182" s="63">
        <f>SUM(P181/Y181)</f>
        <v>0.39285714285714285</v>
      </c>
      <c r="Q182" s="63">
        <f>SUM(Q181/Y181)</f>
        <v>3.5714285714285712E-2</v>
      </c>
      <c r="R182" s="63">
        <f>SUM(R181/Y181)</f>
        <v>0</v>
      </c>
      <c r="S182" s="63">
        <f>SUM(S181/Y181)</f>
        <v>0</v>
      </c>
      <c r="T182" s="63">
        <f>SUM(T181/Y181)</f>
        <v>0</v>
      </c>
      <c r="U182" s="63">
        <f>SUM(U181/Y181)</f>
        <v>0</v>
      </c>
      <c r="V182" s="63">
        <f>SUM(V181/Y181)</f>
        <v>0</v>
      </c>
      <c r="W182" s="63">
        <f>SUM(W181/Y181)</f>
        <v>0</v>
      </c>
      <c r="X182" s="63">
        <f>SUM(X181/Y181)</f>
        <v>0</v>
      </c>
      <c r="Y182" s="63">
        <f>SUM(Y181/Y181)</f>
        <v>1</v>
      </c>
      <c r="Z182" s="60"/>
      <c r="AA182" s="60"/>
      <c r="AB182" s="60"/>
    </row>
    <row r="183" spans="1:28">
      <c r="J183" s="12"/>
      <c r="K183" s="12"/>
    </row>
    <row r="184" spans="1:28">
      <c r="J184" s="12"/>
      <c r="K184" s="12"/>
    </row>
    <row r="185" spans="1:28">
      <c r="J185" s="12"/>
      <c r="K185" s="12"/>
    </row>
    <row r="186" spans="1:28">
      <c r="J186" s="12"/>
      <c r="K186" s="12"/>
    </row>
    <row r="187" spans="1:28">
      <c r="J187" s="12"/>
      <c r="K187" s="12"/>
      <c r="M187" s="53"/>
    </row>
    <row r="188" spans="1:28">
      <c r="J188" s="12"/>
      <c r="K188" s="12"/>
    </row>
    <row r="189" spans="1:28">
      <c r="J189" s="12"/>
      <c r="K189" s="12"/>
    </row>
    <row r="190" spans="1:28">
      <c r="J190" s="12"/>
      <c r="K190" s="12"/>
    </row>
    <row r="191" spans="1:28">
      <c r="J191" s="12"/>
      <c r="K191" s="12"/>
    </row>
    <row r="192" spans="1:28">
      <c r="J192" s="12"/>
      <c r="K192" s="12"/>
    </row>
    <row r="193" spans="10:11">
      <c r="J193" s="12"/>
      <c r="K193" s="12"/>
    </row>
    <row r="194" spans="10:11">
      <c r="J194" s="12"/>
      <c r="K194" s="12"/>
    </row>
    <row r="195" spans="10:11">
      <c r="J195" s="12"/>
      <c r="K195" s="12"/>
    </row>
    <row r="196" spans="10:11">
      <c r="J196" s="12"/>
      <c r="K196" s="12"/>
    </row>
    <row r="197" spans="10:11">
      <c r="J197" s="12"/>
      <c r="K197" s="12"/>
    </row>
    <row r="198" spans="10:11">
      <c r="J198" s="12"/>
      <c r="K198" s="12"/>
    </row>
    <row r="199" spans="10:11">
      <c r="J199" s="12"/>
      <c r="K199" s="12"/>
    </row>
    <row r="200" spans="10:11">
      <c r="J200" s="12"/>
      <c r="K200" s="12"/>
    </row>
    <row r="201" spans="10:11">
      <c r="J201" s="12"/>
      <c r="K201" s="12"/>
    </row>
    <row r="202" spans="10:11">
      <c r="J202" s="12"/>
      <c r="K202" s="12"/>
    </row>
    <row r="203" spans="10:11">
      <c r="J203" s="12"/>
      <c r="K203" s="12"/>
    </row>
    <row r="204" spans="10:11">
      <c r="J204" s="12"/>
      <c r="K204" s="12"/>
    </row>
    <row r="205" spans="10:11">
      <c r="J205" s="12"/>
      <c r="K205" s="12"/>
    </row>
    <row r="206" spans="10:11">
      <c r="J206" s="12"/>
      <c r="K206" s="12"/>
    </row>
    <row r="207" spans="10:11">
      <c r="J207" s="12"/>
      <c r="K207" s="12"/>
    </row>
    <row r="208" spans="10:11">
      <c r="J208" s="12"/>
      <c r="K208" s="12"/>
    </row>
    <row r="209" spans="10:11">
      <c r="J209" s="12"/>
      <c r="K209" s="12"/>
    </row>
    <row r="210" spans="10:11">
      <c r="J210" s="12"/>
      <c r="K210" s="12"/>
    </row>
    <row r="211" spans="10:11">
      <c r="J211" s="12"/>
      <c r="K211" s="12"/>
    </row>
    <row r="212" spans="10:11">
      <c r="J212" s="12"/>
      <c r="K212" s="12"/>
    </row>
    <row r="213" spans="10:11">
      <c r="J213" s="12"/>
      <c r="K213" s="12"/>
    </row>
    <row r="214" spans="10:11">
      <c r="J214" s="12"/>
      <c r="K214" s="12"/>
    </row>
    <row r="215" spans="10:11">
      <c r="J215" s="12"/>
      <c r="K215" s="12"/>
    </row>
    <row r="216" spans="10:11">
      <c r="J216" s="12"/>
      <c r="K216" s="12"/>
    </row>
    <row r="217" spans="10:11">
      <c r="J217" s="12"/>
      <c r="K217" s="12"/>
    </row>
    <row r="218" spans="10:11">
      <c r="J218" s="12"/>
      <c r="K218" s="12"/>
    </row>
    <row r="219" spans="10:11">
      <c r="J219" s="12"/>
      <c r="K219" s="12"/>
    </row>
    <row r="220" spans="10:11">
      <c r="J220" s="12"/>
      <c r="K220" s="12"/>
    </row>
    <row r="221" spans="10:11">
      <c r="J221" s="12"/>
      <c r="K221" s="12"/>
    </row>
    <row r="222" spans="10:11">
      <c r="J222" s="12"/>
      <c r="K222" s="12"/>
    </row>
    <row r="223" spans="10:11">
      <c r="J223" s="12"/>
      <c r="K223" s="12"/>
    </row>
    <row r="224" spans="10:11">
      <c r="J224" s="12"/>
      <c r="K224" s="12"/>
    </row>
    <row r="225" spans="10:11">
      <c r="J225" s="12"/>
      <c r="K225" s="12"/>
    </row>
    <row r="226" spans="10:11">
      <c r="J226" s="12"/>
      <c r="K226" s="12"/>
    </row>
    <row r="227" spans="10:11">
      <c r="J227" s="12"/>
      <c r="K227" s="12"/>
    </row>
    <row r="228" spans="10:11">
      <c r="J228" s="12"/>
      <c r="K228" s="12"/>
    </row>
    <row r="229" spans="10:11">
      <c r="J229" s="12"/>
      <c r="K229" s="12"/>
    </row>
    <row r="230" spans="10:11">
      <c r="J230" s="12"/>
      <c r="K230" s="12"/>
    </row>
    <row r="231" spans="10:11">
      <c r="J231" s="12"/>
      <c r="K231" s="12"/>
    </row>
    <row r="232" spans="10:11">
      <c r="J232" s="12"/>
      <c r="K232" s="12"/>
    </row>
    <row r="233" spans="10:11">
      <c r="J233" s="12"/>
      <c r="K233" s="12"/>
    </row>
    <row r="234" spans="10:11">
      <c r="J234" s="12"/>
      <c r="K234" s="12"/>
    </row>
    <row r="235" spans="10:11">
      <c r="J235" s="12"/>
      <c r="K235" s="12"/>
    </row>
    <row r="236" spans="10:11">
      <c r="J236" s="12"/>
      <c r="K236" s="12"/>
    </row>
    <row r="237" spans="10:11">
      <c r="J237" s="12"/>
      <c r="K237" s="12"/>
    </row>
    <row r="238" spans="10:11">
      <c r="J238" s="12"/>
      <c r="K238" s="12"/>
    </row>
    <row r="239" spans="10:11">
      <c r="J239" s="12"/>
      <c r="K239" s="12"/>
    </row>
    <row r="240" spans="10:11">
      <c r="J240" s="12"/>
      <c r="K240" s="12"/>
    </row>
    <row r="241" spans="10:11">
      <c r="J241" s="12"/>
      <c r="K241" s="12"/>
    </row>
    <row r="242" spans="10:11">
      <c r="J242" s="12"/>
      <c r="K242" s="12"/>
    </row>
    <row r="243" spans="10:11">
      <c r="J243" s="12"/>
      <c r="K243" s="12"/>
    </row>
    <row r="244" spans="10:11">
      <c r="J244" s="12"/>
      <c r="K244" s="12"/>
    </row>
    <row r="245" spans="10:11">
      <c r="J245" s="12"/>
      <c r="K245" s="12"/>
    </row>
    <row r="246" spans="10:11">
      <c r="J246" s="12"/>
      <c r="K246" s="12"/>
    </row>
    <row r="247" spans="10:11">
      <c r="J247" s="12"/>
      <c r="K247" s="12"/>
    </row>
    <row r="248" spans="10:11">
      <c r="J248" s="12"/>
      <c r="K248" s="12"/>
    </row>
    <row r="249" spans="10:11">
      <c r="J249" s="12"/>
      <c r="K249" s="12"/>
    </row>
    <row r="250" spans="10:11">
      <c r="J250" s="12"/>
      <c r="K250" s="12"/>
    </row>
    <row r="251" spans="10:11">
      <c r="J251" s="12"/>
      <c r="K251" s="12"/>
    </row>
    <row r="252" spans="10:11">
      <c r="J252" s="12"/>
      <c r="K252" s="12"/>
    </row>
    <row r="253" spans="10:11">
      <c r="J253" s="12"/>
      <c r="K253" s="12"/>
    </row>
    <row r="254" spans="10:11">
      <c r="J254" s="12"/>
      <c r="K254" s="12"/>
    </row>
    <row r="255" spans="10:11">
      <c r="J255" s="12"/>
      <c r="K255" s="12"/>
    </row>
    <row r="256" spans="10:11">
      <c r="J256" s="12"/>
      <c r="K256" s="12"/>
    </row>
    <row r="257" spans="10:11">
      <c r="J257" s="12"/>
      <c r="K257" s="12"/>
    </row>
    <row r="258" spans="10:11">
      <c r="J258" s="12"/>
      <c r="K258" s="12"/>
    </row>
    <row r="259" spans="10:11">
      <c r="J259" s="12"/>
      <c r="K259" s="12"/>
    </row>
    <row r="260" spans="10:11">
      <c r="J260" s="12"/>
      <c r="K260" s="12"/>
    </row>
    <row r="261" spans="10:11">
      <c r="J261" s="12"/>
      <c r="K261" s="12"/>
    </row>
    <row r="262" spans="10:11">
      <c r="J262" s="12"/>
      <c r="K262" s="12"/>
    </row>
    <row r="263" spans="10:11">
      <c r="J263" s="12"/>
      <c r="K263" s="12"/>
    </row>
    <row r="264" spans="10:11">
      <c r="J264" s="12"/>
      <c r="K264" s="12"/>
    </row>
    <row r="265" spans="10:11">
      <c r="J265" s="12"/>
      <c r="K265" s="12"/>
    </row>
    <row r="266" spans="10:11">
      <c r="J266" s="12"/>
      <c r="K266" s="12"/>
    </row>
    <row r="267" spans="10:11">
      <c r="J267" s="12"/>
      <c r="K267" s="12"/>
    </row>
    <row r="268" spans="10:11">
      <c r="J268" s="12"/>
      <c r="K268" s="12"/>
    </row>
    <row r="269" spans="10:11">
      <c r="J269" s="12"/>
      <c r="K269" s="12"/>
    </row>
    <row r="270" spans="10:11">
      <c r="J270" s="12"/>
      <c r="K270" s="12"/>
    </row>
    <row r="271" spans="10:11">
      <c r="J271" s="12"/>
      <c r="K271" s="12"/>
    </row>
    <row r="272" spans="10:11">
      <c r="J272" s="12"/>
      <c r="K272" s="12"/>
    </row>
    <row r="273" spans="10:11">
      <c r="J273" s="12"/>
      <c r="K273" s="12"/>
    </row>
    <row r="274" spans="10:11">
      <c r="J274" s="12"/>
      <c r="K274" s="12"/>
    </row>
    <row r="275" spans="10:11">
      <c r="J275" s="12"/>
      <c r="K275" s="12"/>
    </row>
    <row r="276" spans="10:11">
      <c r="J276" s="12"/>
      <c r="K276" s="12"/>
    </row>
    <row r="277" spans="10:11">
      <c r="J277" s="12"/>
      <c r="K277" s="12"/>
    </row>
    <row r="278" spans="10:11">
      <c r="J278" s="12"/>
      <c r="K278" s="12"/>
    </row>
    <row r="279" spans="10:11">
      <c r="J279" s="12"/>
      <c r="K279" s="12"/>
    </row>
    <row r="280" spans="10:11">
      <c r="J280" s="12"/>
      <c r="K280" s="12"/>
    </row>
    <row r="281" spans="10:11">
      <c r="J281" s="12"/>
      <c r="K281" s="12"/>
    </row>
    <row r="282" spans="10:11">
      <c r="J282" s="12"/>
      <c r="K282" s="12"/>
    </row>
    <row r="283" spans="10:11">
      <c r="J283" s="12"/>
      <c r="K283" s="12"/>
    </row>
    <row r="284" spans="10:11">
      <c r="J284" s="12"/>
      <c r="K284" s="12"/>
    </row>
    <row r="285" spans="10:11">
      <c r="J285" s="12"/>
      <c r="K285" s="12"/>
    </row>
    <row r="286" spans="10:11">
      <c r="J286" s="12"/>
      <c r="K286" s="12"/>
    </row>
    <row r="287" spans="10:11">
      <c r="J287" s="12"/>
      <c r="K287" s="12"/>
    </row>
    <row r="288" spans="10:11">
      <c r="J288" s="12"/>
      <c r="K288" s="12"/>
    </row>
    <row r="289" spans="10:11">
      <c r="J289" s="12"/>
      <c r="K289" s="12"/>
    </row>
    <row r="290" spans="10:11">
      <c r="J290" s="12"/>
      <c r="K290" s="12"/>
    </row>
    <row r="291" spans="10:11">
      <c r="J291" s="12"/>
      <c r="K291" s="12"/>
    </row>
    <row r="292" spans="10:11">
      <c r="J292" s="12"/>
      <c r="K292" s="12"/>
    </row>
    <row r="293" spans="10:11">
      <c r="J293" s="12"/>
      <c r="K293" s="12"/>
    </row>
    <row r="294" spans="10:11">
      <c r="J294" s="12"/>
      <c r="K294" s="12"/>
    </row>
    <row r="295" spans="10:11">
      <c r="J295" s="12"/>
      <c r="K295" s="12"/>
    </row>
    <row r="296" spans="10:11">
      <c r="J296" s="12"/>
      <c r="K296" s="12"/>
    </row>
    <row r="297" spans="10:11">
      <c r="J297" s="12"/>
      <c r="K297" s="12"/>
    </row>
    <row r="298" spans="10:11">
      <c r="J298" s="12"/>
      <c r="K298" s="12"/>
    </row>
    <row r="299" spans="10:11">
      <c r="J299" s="12"/>
      <c r="K299" s="12"/>
    </row>
    <row r="300" spans="10:11">
      <c r="J300" s="12"/>
      <c r="K300" s="12"/>
    </row>
    <row r="301" spans="10:11">
      <c r="J301" s="12"/>
      <c r="K301" s="12"/>
    </row>
    <row r="302" spans="10:11">
      <c r="J302" s="12"/>
      <c r="K302" s="12"/>
    </row>
    <row r="303" spans="10:11">
      <c r="J303" s="12"/>
      <c r="K303" s="12"/>
    </row>
    <row r="304" spans="10:11">
      <c r="J304" s="12"/>
      <c r="K304" s="12"/>
    </row>
    <row r="305" spans="10:11">
      <c r="J305" s="12"/>
      <c r="K305" s="12"/>
    </row>
    <row r="306" spans="10:11">
      <c r="J306" s="12"/>
      <c r="K306" s="12"/>
    </row>
    <row r="307" spans="10:11">
      <c r="J307" s="12"/>
      <c r="K307" s="12"/>
    </row>
    <row r="308" spans="10:11">
      <c r="J308" s="12"/>
      <c r="K308" s="12"/>
    </row>
    <row r="309" spans="10:11">
      <c r="J309" s="12"/>
      <c r="K309" s="12"/>
    </row>
    <row r="310" spans="10:11">
      <c r="J310" s="12"/>
      <c r="K310" s="12"/>
    </row>
    <row r="311" spans="10:11">
      <c r="J311" s="12"/>
      <c r="K311" s="12"/>
    </row>
    <row r="312" spans="10:11">
      <c r="J312" s="12"/>
      <c r="K312" s="12"/>
    </row>
    <row r="313" spans="10:11">
      <c r="J313" s="12"/>
      <c r="K313" s="12"/>
    </row>
    <row r="314" spans="10:11">
      <c r="J314" s="12"/>
      <c r="K314" s="12"/>
    </row>
    <row r="315" spans="10:11">
      <c r="J315" s="12"/>
      <c r="K315" s="12"/>
    </row>
    <row r="316" spans="10:11">
      <c r="J316" s="12"/>
      <c r="K316" s="12"/>
    </row>
    <row r="317" spans="10:11">
      <c r="J317" s="12"/>
      <c r="K317" s="12"/>
    </row>
    <row r="318" spans="10:11">
      <c r="J318" s="12"/>
      <c r="K318" s="12"/>
    </row>
    <row r="319" spans="10:11">
      <c r="J319" s="12"/>
      <c r="K319" s="12"/>
    </row>
    <row r="320" spans="10:11">
      <c r="J320" s="12"/>
      <c r="K320" s="12"/>
    </row>
    <row r="321" spans="10:11">
      <c r="J321" s="12"/>
      <c r="K321" s="12"/>
    </row>
    <row r="322" spans="10:11">
      <c r="J322" s="12"/>
      <c r="K322" s="12"/>
    </row>
    <row r="323" spans="10:11">
      <c r="J323" s="12"/>
      <c r="K323" s="12"/>
    </row>
    <row r="324" spans="10:11">
      <c r="J324" s="12"/>
      <c r="K324" s="12"/>
    </row>
    <row r="325" spans="10:11">
      <c r="J325" s="12"/>
      <c r="K325" s="12"/>
    </row>
    <row r="326" spans="10:11">
      <c r="J326" s="12"/>
      <c r="K326" s="12"/>
    </row>
    <row r="327" spans="10:11">
      <c r="J327" s="12"/>
      <c r="K327" s="12"/>
    </row>
    <row r="328" spans="10:11">
      <c r="J328" s="12"/>
      <c r="K328" s="12"/>
    </row>
    <row r="329" spans="10:11">
      <c r="J329" s="12"/>
      <c r="K329" s="12"/>
    </row>
    <row r="330" spans="10:11">
      <c r="J330" s="12"/>
      <c r="K330" s="12"/>
    </row>
    <row r="331" spans="10:11">
      <c r="J331" s="12"/>
      <c r="K331" s="12"/>
    </row>
    <row r="332" spans="10:11">
      <c r="J332" s="12"/>
      <c r="K332" s="12"/>
    </row>
    <row r="333" spans="10:11">
      <c r="J333" s="12"/>
      <c r="K333" s="12"/>
    </row>
    <row r="334" spans="10:11">
      <c r="J334" s="12"/>
      <c r="K334" s="12"/>
    </row>
    <row r="335" spans="10:11">
      <c r="J335" s="12"/>
      <c r="K335" s="12"/>
    </row>
    <row r="336" spans="10:11">
      <c r="J336" s="12"/>
      <c r="K336" s="12"/>
    </row>
    <row r="337" spans="10:11">
      <c r="J337" s="12"/>
      <c r="K337" s="12"/>
    </row>
    <row r="338" spans="10:11">
      <c r="J338" s="12"/>
      <c r="K338" s="12"/>
    </row>
    <row r="339" spans="10:11">
      <c r="J339" s="12"/>
      <c r="K339" s="12"/>
    </row>
    <row r="340" spans="10:11">
      <c r="J340" s="12"/>
      <c r="K340" s="12"/>
    </row>
    <row r="341" spans="10:11">
      <c r="J341" s="12"/>
      <c r="K341" s="12"/>
    </row>
    <row r="342" spans="10:11">
      <c r="J342" s="12"/>
      <c r="K342" s="12"/>
    </row>
    <row r="343" spans="10:11">
      <c r="J343" s="12"/>
      <c r="K343" s="12"/>
    </row>
    <row r="344" spans="10:11">
      <c r="J344" s="12"/>
      <c r="K344" s="12"/>
    </row>
    <row r="345" spans="10:11">
      <c r="J345" s="12"/>
      <c r="K345" s="12"/>
    </row>
    <row r="346" spans="10:11">
      <c r="J346" s="12"/>
      <c r="K346" s="12"/>
    </row>
    <row r="347" spans="10:11">
      <c r="J347" s="12"/>
      <c r="K347" s="12"/>
    </row>
    <row r="348" spans="10:11">
      <c r="J348" s="12"/>
      <c r="K348" s="12"/>
    </row>
    <row r="349" spans="10:11">
      <c r="J349" s="12"/>
      <c r="K349" s="12"/>
    </row>
    <row r="350" spans="10:11">
      <c r="J350" s="12"/>
      <c r="K350" s="12"/>
    </row>
    <row r="351" spans="10:11">
      <c r="J351" s="12"/>
      <c r="K351" s="12"/>
    </row>
    <row r="352" spans="10:11">
      <c r="J352" s="12"/>
      <c r="K352" s="12"/>
    </row>
    <row r="353" spans="10:11">
      <c r="J353" s="12"/>
      <c r="K353" s="12"/>
    </row>
    <row r="354" spans="10:11">
      <c r="J354" s="12"/>
      <c r="K354" s="12"/>
    </row>
    <row r="355" spans="10:11">
      <c r="J355" s="12"/>
      <c r="K355" s="12"/>
    </row>
    <row r="356" spans="10:11">
      <c r="J356" s="12"/>
      <c r="K356" s="12"/>
    </row>
    <row r="357" spans="10:11">
      <c r="J357" s="12"/>
      <c r="K357" s="12"/>
    </row>
    <row r="358" spans="10:11">
      <c r="J358" s="12"/>
      <c r="K358" s="12"/>
    </row>
    <row r="359" spans="10:11">
      <c r="J359" s="12"/>
      <c r="K359" s="12"/>
    </row>
    <row r="360" spans="10:11">
      <c r="J360" s="12"/>
      <c r="K360" s="12"/>
    </row>
    <row r="361" spans="10:11">
      <c r="J361" s="12"/>
      <c r="K361" s="12"/>
    </row>
    <row r="362" spans="10:11">
      <c r="J362" s="12"/>
      <c r="K362" s="12"/>
    </row>
    <row r="363" spans="10:11">
      <c r="J363" s="12"/>
      <c r="K363" s="12"/>
    </row>
    <row r="364" spans="10:11">
      <c r="J364" s="12"/>
      <c r="K364" s="12"/>
    </row>
    <row r="365" spans="10:11">
      <c r="J365" s="12"/>
      <c r="K365" s="12"/>
    </row>
    <row r="366" spans="10:11">
      <c r="J366" s="12"/>
      <c r="K366" s="12"/>
    </row>
    <row r="367" spans="10:11">
      <c r="J367" s="12"/>
      <c r="K367" s="12"/>
    </row>
    <row r="368" spans="10:11">
      <c r="J368" s="12"/>
      <c r="K368" s="12"/>
    </row>
    <row r="369" spans="10:11">
      <c r="J369" s="12"/>
      <c r="K369" s="12"/>
    </row>
    <row r="370" spans="10:11">
      <c r="J370" s="12"/>
      <c r="K370" s="12"/>
    </row>
    <row r="371" spans="10:11">
      <c r="J371" s="12"/>
      <c r="K371" s="12"/>
    </row>
    <row r="372" spans="10:11">
      <c r="J372" s="12"/>
      <c r="K372" s="12"/>
    </row>
    <row r="373" spans="10:11">
      <c r="J373" s="12"/>
      <c r="K373" s="12"/>
    </row>
    <row r="374" spans="10:11">
      <c r="J374" s="12"/>
      <c r="K374" s="12"/>
    </row>
    <row r="375" spans="10:11">
      <c r="J375" s="12"/>
      <c r="K375" s="12"/>
    </row>
    <row r="376" spans="10:11">
      <c r="J376" s="12"/>
      <c r="K376" s="12"/>
    </row>
    <row r="377" spans="10:11">
      <c r="J377" s="12"/>
      <c r="K377" s="12"/>
    </row>
    <row r="378" spans="10:11">
      <c r="J378" s="12"/>
      <c r="K378" s="12"/>
    </row>
    <row r="379" spans="10:11">
      <c r="J379" s="12"/>
      <c r="K379" s="12"/>
    </row>
    <row r="380" spans="10:11">
      <c r="J380" s="12"/>
      <c r="K380" s="12"/>
    </row>
    <row r="381" spans="10:11">
      <c r="J381" s="12"/>
      <c r="K381" s="12"/>
    </row>
    <row r="382" spans="10:11">
      <c r="J382" s="12"/>
      <c r="K382" s="12"/>
    </row>
    <row r="383" spans="10:11">
      <c r="J383" s="12"/>
      <c r="K383" s="12"/>
    </row>
    <row r="384" spans="10:11">
      <c r="J384" s="12"/>
      <c r="K384" s="12"/>
    </row>
    <row r="385" spans="10:11">
      <c r="J385" s="12"/>
      <c r="K385" s="12"/>
    </row>
    <row r="386" spans="10:11">
      <c r="J386" s="12"/>
      <c r="K386" s="12"/>
    </row>
    <row r="387" spans="10:11">
      <c r="J387" s="12"/>
      <c r="K387" s="12"/>
    </row>
    <row r="388" spans="10:11">
      <c r="J388" s="12"/>
      <c r="K388" s="12"/>
    </row>
    <row r="389" spans="10:11">
      <c r="J389" s="12"/>
      <c r="K389" s="12"/>
    </row>
    <row r="390" spans="10:11">
      <c r="J390" s="12"/>
      <c r="K390" s="12"/>
    </row>
    <row r="391" spans="10:11">
      <c r="J391" s="12"/>
      <c r="K391" s="12"/>
    </row>
    <row r="392" spans="10:11">
      <c r="J392" s="12"/>
      <c r="K392" s="12"/>
    </row>
    <row r="393" spans="10:11">
      <c r="J393" s="12"/>
      <c r="K393" s="12"/>
    </row>
    <row r="394" spans="10:11">
      <c r="J394" s="12"/>
      <c r="K394" s="12"/>
    </row>
    <row r="395" spans="10:11">
      <c r="J395" s="12"/>
      <c r="K395" s="12"/>
    </row>
    <row r="396" spans="10:11">
      <c r="J396" s="12"/>
      <c r="K396" s="12"/>
    </row>
    <row r="397" spans="10:11">
      <c r="J397" s="12"/>
      <c r="K397" s="12"/>
    </row>
    <row r="398" spans="10:11">
      <c r="J398" s="12"/>
      <c r="K398" s="12"/>
    </row>
    <row r="399" spans="10:11">
      <c r="J399" s="12"/>
      <c r="K399" s="12"/>
    </row>
    <row r="400" spans="10:11">
      <c r="J400" s="12"/>
      <c r="K400" s="12"/>
    </row>
    <row r="401" spans="10:11">
      <c r="J401" s="12"/>
      <c r="K401" s="12"/>
    </row>
    <row r="402" spans="10:11">
      <c r="J402" s="12"/>
      <c r="K402" s="12"/>
    </row>
    <row r="403" spans="10:11">
      <c r="J403" s="12"/>
      <c r="K403" s="12"/>
    </row>
    <row r="404" spans="10:11">
      <c r="J404" s="12"/>
      <c r="K404" s="12"/>
    </row>
    <row r="405" spans="10:11">
      <c r="J405" s="12"/>
      <c r="K405" s="12"/>
    </row>
    <row r="406" spans="10:11">
      <c r="J406" s="12"/>
      <c r="K406" s="12"/>
    </row>
    <row r="407" spans="10:11">
      <c r="J407" s="12"/>
      <c r="K407" s="12"/>
    </row>
    <row r="408" spans="10:11">
      <c r="J408" s="12"/>
      <c r="K408" s="12"/>
    </row>
    <row r="409" spans="10:11">
      <c r="J409" s="12"/>
      <c r="K409" s="12"/>
    </row>
    <row r="410" spans="10:11">
      <c r="J410" s="12"/>
      <c r="K410" s="12"/>
    </row>
    <row r="411" spans="10:11">
      <c r="J411" s="12"/>
      <c r="K411" s="12"/>
    </row>
    <row r="412" spans="10:11">
      <c r="J412" s="12"/>
      <c r="K412" s="12"/>
    </row>
    <row r="413" spans="10:11">
      <c r="J413" s="12"/>
      <c r="K413" s="12"/>
    </row>
    <row r="414" spans="10:11">
      <c r="J414" s="12"/>
      <c r="K414" s="12"/>
    </row>
    <row r="415" spans="10:11">
      <c r="J415" s="12"/>
      <c r="K415" s="12"/>
    </row>
    <row r="416" spans="10:11">
      <c r="J416" s="12"/>
      <c r="K416" s="12"/>
    </row>
    <row r="417" spans="10:11">
      <c r="J417" s="12"/>
      <c r="K417" s="12"/>
    </row>
    <row r="418" spans="10:11">
      <c r="J418" s="12"/>
      <c r="K418" s="12"/>
    </row>
    <row r="419" spans="10:11">
      <c r="J419" s="12"/>
      <c r="K419" s="12"/>
    </row>
    <row r="420" spans="10:11">
      <c r="J420" s="12"/>
      <c r="K420" s="12"/>
    </row>
    <row r="421" spans="10:11">
      <c r="J421" s="12"/>
      <c r="K421" s="12"/>
    </row>
    <row r="422" spans="10:11">
      <c r="J422" s="12"/>
      <c r="K422" s="12"/>
    </row>
    <row r="423" spans="10:11">
      <c r="J423" s="12"/>
      <c r="K423" s="12"/>
    </row>
    <row r="424" spans="10:11">
      <c r="J424" s="12"/>
      <c r="K424" s="12"/>
    </row>
    <row r="425" spans="10:11">
      <c r="J425" s="12"/>
      <c r="K425" s="12"/>
    </row>
    <row r="426" spans="10:11">
      <c r="J426" s="12"/>
      <c r="K426" s="12"/>
    </row>
    <row r="427" spans="10:11">
      <c r="J427" s="12"/>
      <c r="K427" s="12"/>
    </row>
    <row r="428" spans="10:11">
      <c r="J428" s="12"/>
      <c r="K428" s="12"/>
    </row>
    <row r="429" spans="10:11">
      <c r="J429" s="12"/>
      <c r="K429" s="12"/>
    </row>
    <row r="430" spans="10:11">
      <c r="J430" s="12"/>
      <c r="K430" s="12"/>
    </row>
    <row r="431" spans="10:11">
      <c r="J431" s="12"/>
      <c r="K431" s="12"/>
    </row>
    <row r="432" spans="10:11">
      <c r="J432" s="12"/>
      <c r="K432" s="12"/>
    </row>
    <row r="433" spans="10:11">
      <c r="J433" s="12"/>
      <c r="K433" s="12"/>
    </row>
    <row r="434" spans="10:11">
      <c r="J434" s="12"/>
      <c r="K434" s="12"/>
    </row>
    <row r="435" spans="10:11">
      <c r="J435" s="12"/>
      <c r="K435" s="12"/>
    </row>
    <row r="436" spans="10:11">
      <c r="J436" s="12"/>
      <c r="K436" s="12"/>
    </row>
    <row r="437" spans="10:11">
      <c r="J437" s="12"/>
      <c r="K437" s="12"/>
    </row>
    <row r="438" spans="10:11">
      <c r="J438" s="12"/>
      <c r="K438" s="12"/>
    </row>
    <row r="439" spans="10:11">
      <c r="J439" s="12"/>
      <c r="K439" s="12"/>
    </row>
    <row r="440" spans="10:11">
      <c r="J440" s="12"/>
      <c r="K440" s="12"/>
    </row>
    <row r="441" spans="10:11">
      <c r="J441" s="12"/>
      <c r="K441" s="12"/>
    </row>
    <row r="442" spans="10:11">
      <c r="J442" s="12"/>
      <c r="K442" s="12"/>
    </row>
    <row r="443" spans="10:11">
      <c r="J443" s="12"/>
      <c r="K443" s="12"/>
    </row>
    <row r="444" spans="10:11">
      <c r="J444" s="12"/>
      <c r="K444" s="12"/>
    </row>
    <row r="445" spans="10:11">
      <c r="J445" s="12"/>
      <c r="K445" s="12"/>
    </row>
    <row r="446" spans="10:11">
      <c r="J446" s="12"/>
      <c r="K446" s="12"/>
    </row>
    <row r="447" spans="10:11">
      <c r="J447" s="12"/>
      <c r="K447" s="12"/>
    </row>
    <row r="448" spans="10:11">
      <c r="J448" s="12"/>
      <c r="K448" s="12"/>
    </row>
    <row r="449" spans="10:11">
      <c r="J449" s="12"/>
      <c r="K449" s="12"/>
    </row>
    <row r="450" spans="10:11">
      <c r="J450" s="12"/>
      <c r="K450" s="12"/>
    </row>
    <row r="451" spans="10:11">
      <c r="J451" s="12"/>
      <c r="K451" s="12"/>
    </row>
    <row r="452" spans="10:11">
      <c r="J452" s="12"/>
      <c r="K452" s="12"/>
    </row>
    <row r="453" spans="10:11">
      <c r="J453" s="12"/>
      <c r="K453" s="12"/>
    </row>
    <row r="454" spans="10:11">
      <c r="J454" s="12"/>
      <c r="K454" s="12"/>
    </row>
    <row r="455" spans="10:11">
      <c r="J455" s="12"/>
      <c r="K455" s="12"/>
    </row>
    <row r="456" spans="10:11">
      <c r="J456" s="12"/>
      <c r="K456" s="12"/>
    </row>
    <row r="457" spans="10:11">
      <c r="J457" s="12"/>
      <c r="K457" s="12"/>
    </row>
    <row r="458" spans="10:11">
      <c r="J458" s="12"/>
      <c r="K458" s="12"/>
    </row>
    <row r="459" spans="10:11">
      <c r="J459" s="12"/>
      <c r="K459" s="12"/>
    </row>
    <row r="460" spans="10:11">
      <c r="J460" s="12"/>
      <c r="K460" s="12"/>
    </row>
    <row r="461" spans="10:11">
      <c r="J461" s="12"/>
      <c r="K461" s="12"/>
    </row>
    <row r="462" spans="10:11">
      <c r="J462" s="12"/>
      <c r="K462" s="12"/>
    </row>
    <row r="463" spans="10:11">
      <c r="J463" s="12"/>
      <c r="K463" s="12"/>
    </row>
    <row r="464" spans="10:11">
      <c r="J464" s="12"/>
      <c r="K464" s="12"/>
    </row>
    <row r="465" spans="10:11">
      <c r="J465" s="12"/>
      <c r="K465" s="12"/>
    </row>
    <row r="466" spans="10:11">
      <c r="J466" s="12"/>
      <c r="K466" s="12"/>
    </row>
    <row r="467" spans="10:11">
      <c r="J467" s="12"/>
      <c r="K467" s="12"/>
    </row>
    <row r="468" spans="10:11">
      <c r="J468" s="12"/>
      <c r="K468" s="12"/>
    </row>
    <row r="469" spans="10:11">
      <c r="J469" s="12"/>
      <c r="K469" s="12"/>
    </row>
    <row r="470" spans="10:11">
      <c r="J470" s="12"/>
      <c r="K470" s="12"/>
    </row>
    <row r="471" spans="10:11">
      <c r="J471" s="12"/>
      <c r="K471" s="12"/>
    </row>
    <row r="472" spans="10:11">
      <c r="J472" s="12"/>
      <c r="K472" s="12"/>
    </row>
    <row r="473" spans="10:11">
      <c r="J473" s="12"/>
      <c r="K473" s="12"/>
    </row>
    <row r="474" spans="10:11">
      <c r="J474" s="12"/>
      <c r="K474" s="12"/>
    </row>
    <row r="475" spans="10:11">
      <c r="J475" s="12"/>
      <c r="K475" s="12"/>
    </row>
    <row r="476" spans="10:11">
      <c r="J476" s="12"/>
      <c r="K476" s="12"/>
    </row>
    <row r="477" spans="10:11">
      <c r="J477" s="12"/>
      <c r="K477" s="12"/>
    </row>
    <row r="478" spans="10:11">
      <c r="J478" s="12"/>
      <c r="K478" s="12"/>
    </row>
    <row r="479" spans="10:11">
      <c r="J479" s="12"/>
      <c r="K479" s="12"/>
    </row>
    <row r="480" spans="10:11">
      <c r="J480" s="12"/>
      <c r="K480" s="12"/>
    </row>
    <row r="481" spans="10:11">
      <c r="J481" s="12"/>
      <c r="K481" s="12"/>
    </row>
    <row r="482" spans="10:11">
      <c r="J482" s="12"/>
      <c r="K482" s="12"/>
    </row>
    <row r="483" spans="10:11">
      <c r="J483" s="12"/>
      <c r="K483" s="12"/>
    </row>
    <row r="484" spans="10:11">
      <c r="J484" s="12"/>
      <c r="K484" s="12"/>
    </row>
    <row r="485" spans="10:11">
      <c r="J485" s="12"/>
      <c r="K485" s="12"/>
    </row>
    <row r="486" spans="10:11">
      <c r="J486" s="12"/>
      <c r="K486" s="12"/>
    </row>
    <row r="487" spans="10:11">
      <c r="J487" s="12"/>
      <c r="K487" s="12"/>
    </row>
    <row r="488" spans="10:11">
      <c r="J488" s="12"/>
      <c r="K488" s="12"/>
    </row>
    <row r="489" spans="10:11">
      <c r="J489" s="12"/>
      <c r="K489" s="12"/>
    </row>
    <row r="490" spans="10:11">
      <c r="J490" s="12"/>
      <c r="K490" s="12"/>
    </row>
    <row r="491" spans="10:11">
      <c r="J491" s="12"/>
      <c r="K491" s="12"/>
    </row>
    <row r="492" spans="10:11">
      <c r="J492" s="12"/>
      <c r="K492" s="12"/>
    </row>
    <row r="493" spans="10:11">
      <c r="J493" s="12"/>
      <c r="K493" s="12"/>
    </row>
    <row r="494" spans="10:11">
      <c r="J494" s="12"/>
      <c r="K494" s="12"/>
    </row>
    <row r="495" spans="10:11">
      <c r="J495" s="12"/>
      <c r="K495" s="12"/>
    </row>
    <row r="496" spans="10:11">
      <c r="J496" s="12"/>
      <c r="K496" s="12"/>
    </row>
    <row r="497" spans="10:11">
      <c r="J497" s="12"/>
      <c r="K497" s="12"/>
    </row>
    <row r="498" spans="10:11">
      <c r="J498" s="12"/>
      <c r="K498" s="12"/>
    </row>
    <row r="499" spans="10:11">
      <c r="J499" s="12"/>
      <c r="K499" s="12"/>
    </row>
    <row r="500" spans="10:11">
      <c r="J500" s="12"/>
      <c r="K500" s="12"/>
    </row>
    <row r="501" spans="10:11">
      <c r="J501" s="12"/>
      <c r="K501" s="12"/>
    </row>
    <row r="502" spans="10:11">
      <c r="J502" s="12"/>
      <c r="K502" s="12"/>
    </row>
    <row r="503" spans="10:11">
      <c r="J503" s="12"/>
      <c r="K503" s="12"/>
    </row>
    <row r="504" spans="10:11">
      <c r="J504" s="12"/>
      <c r="K504" s="12"/>
    </row>
    <row r="505" spans="10:11">
      <c r="J505" s="12"/>
      <c r="K505" s="12"/>
    </row>
    <row r="506" spans="10:11">
      <c r="J506" s="12"/>
      <c r="K506" s="12"/>
    </row>
    <row r="507" spans="10:11">
      <c r="J507" s="12"/>
      <c r="K507" s="12"/>
    </row>
    <row r="508" spans="10:11">
      <c r="J508" s="12"/>
      <c r="K508" s="12"/>
    </row>
    <row r="509" spans="10:11">
      <c r="J509" s="12"/>
      <c r="K509" s="12"/>
    </row>
    <row r="510" spans="10:11">
      <c r="J510" s="12"/>
      <c r="K510" s="12"/>
    </row>
    <row r="511" spans="10:11">
      <c r="J511" s="12"/>
      <c r="K511" s="12"/>
    </row>
    <row r="512" spans="10:11">
      <c r="J512" s="12"/>
      <c r="K512" s="12"/>
    </row>
    <row r="513" spans="10:11">
      <c r="J513" s="12"/>
      <c r="K513" s="12"/>
    </row>
    <row r="514" spans="10:11">
      <c r="J514" s="12"/>
      <c r="K514" s="12"/>
    </row>
    <row r="515" spans="10:11">
      <c r="J515" s="12"/>
      <c r="K515" s="12"/>
    </row>
    <row r="516" spans="10:11">
      <c r="J516" s="12"/>
      <c r="K516" s="12"/>
    </row>
    <row r="517" spans="10:11">
      <c r="J517" s="12"/>
      <c r="K517" s="12"/>
    </row>
    <row r="518" spans="10:11">
      <c r="J518" s="12"/>
      <c r="K518" s="12"/>
    </row>
    <row r="519" spans="10:11">
      <c r="J519" s="12"/>
      <c r="K519" s="12"/>
    </row>
    <row r="520" spans="10:11">
      <c r="J520" s="12"/>
      <c r="K520" s="12"/>
    </row>
    <row r="521" spans="10:11">
      <c r="J521" s="12"/>
      <c r="K521" s="12"/>
    </row>
    <row r="522" spans="10:11">
      <c r="J522" s="12"/>
      <c r="K522" s="12"/>
    </row>
    <row r="523" spans="10:11">
      <c r="J523" s="12"/>
      <c r="K523" s="12"/>
    </row>
    <row r="524" spans="10:11">
      <c r="J524" s="12"/>
      <c r="K524" s="12"/>
    </row>
    <row r="525" spans="10:11">
      <c r="J525" s="12"/>
      <c r="K525" s="12"/>
    </row>
    <row r="526" spans="10:11">
      <c r="J526" s="12"/>
      <c r="K526" s="12"/>
    </row>
    <row r="527" spans="10:11">
      <c r="J527" s="12"/>
      <c r="K527" s="12"/>
    </row>
    <row r="528" spans="10:11">
      <c r="J528" s="12"/>
      <c r="K528" s="12"/>
    </row>
    <row r="529" spans="10:11">
      <c r="J529" s="12"/>
      <c r="K529" s="12"/>
    </row>
    <row r="530" spans="10:11">
      <c r="J530" s="12"/>
      <c r="K530" s="12"/>
    </row>
    <row r="531" spans="10:11">
      <c r="J531" s="12"/>
      <c r="K531" s="12"/>
    </row>
    <row r="532" spans="10:11">
      <c r="J532" s="12"/>
      <c r="K532" s="12"/>
    </row>
    <row r="533" spans="10:11">
      <c r="J533" s="12"/>
      <c r="K533" s="12"/>
    </row>
    <row r="534" spans="10:11">
      <c r="J534" s="12"/>
      <c r="K534" s="12"/>
    </row>
    <row r="535" spans="10:11">
      <c r="J535" s="12"/>
      <c r="K535" s="12"/>
    </row>
    <row r="536" spans="10:11">
      <c r="J536" s="12"/>
      <c r="K536" s="12"/>
    </row>
    <row r="537" spans="10:11">
      <c r="J537" s="12"/>
      <c r="K537" s="12"/>
    </row>
    <row r="538" spans="10:11">
      <c r="J538" s="12"/>
      <c r="K538" s="12"/>
    </row>
    <row r="539" spans="10:11">
      <c r="J539" s="12"/>
      <c r="K539" s="12"/>
    </row>
    <row r="540" spans="10:11">
      <c r="J540" s="12"/>
      <c r="K540" s="12"/>
    </row>
    <row r="541" spans="10:11">
      <c r="J541" s="12"/>
      <c r="K541" s="12"/>
    </row>
    <row r="542" spans="10:11">
      <c r="J542" s="12"/>
      <c r="K542" s="12"/>
    </row>
    <row r="543" spans="10:11">
      <c r="J543" s="12"/>
      <c r="K543" s="12"/>
    </row>
    <row r="544" spans="10:11">
      <c r="J544" s="12"/>
      <c r="K544" s="12"/>
    </row>
    <row r="545" spans="10:11">
      <c r="J545" s="12"/>
      <c r="K545" s="12"/>
    </row>
    <row r="546" spans="10:11">
      <c r="J546" s="12"/>
      <c r="K546" s="12"/>
    </row>
    <row r="547" spans="10:11">
      <c r="J547" s="12"/>
      <c r="K547" s="12"/>
    </row>
    <row r="548" spans="10:11">
      <c r="J548" s="12"/>
      <c r="K548" s="12"/>
    </row>
    <row r="549" spans="10:11">
      <c r="J549" s="12"/>
      <c r="K549" s="12"/>
    </row>
    <row r="550" spans="10:11">
      <c r="J550" s="12"/>
      <c r="K550" s="12"/>
    </row>
    <row r="551" spans="10:11">
      <c r="J551" s="12"/>
      <c r="K551" s="12"/>
    </row>
    <row r="552" spans="10:11">
      <c r="J552" s="12"/>
      <c r="K552" s="12"/>
    </row>
    <row r="553" spans="10:11">
      <c r="J553" s="12"/>
      <c r="K553" s="12"/>
    </row>
    <row r="554" spans="10:11">
      <c r="J554" s="12"/>
      <c r="K554" s="12"/>
    </row>
    <row r="555" spans="10:11">
      <c r="J555" s="12"/>
      <c r="K555" s="12"/>
    </row>
    <row r="556" spans="10:11">
      <c r="J556" s="12"/>
      <c r="K556" s="12"/>
    </row>
    <row r="557" spans="10:11">
      <c r="J557" s="12"/>
      <c r="K557" s="12"/>
    </row>
    <row r="558" spans="10:11">
      <c r="J558" s="12"/>
      <c r="K558" s="12"/>
    </row>
    <row r="559" spans="10:11">
      <c r="J559" s="12"/>
      <c r="K559" s="12"/>
    </row>
    <row r="560" spans="10:11">
      <c r="J560" s="12"/>
      <c r="K560" s="12"/>
    </row>
    <row r="561" spans="10:11">
      <c r="J561" s="12"/>
      <c r="K561" s="12"/>
    </row>
    <row r="562" spans="10:11">
      <c r="J562" s="12"/>
      <c r="K562" s="12"/>
    </row>
    <row r="563" spans="10:11">
      <c r="J563" s="12"/>
      <c r="K563" s="12"/>
    </row>
    <row r="564" spans="10:11">
      <c r="J564" s="12"/>
      <c r="K564" s="12"/>
    </row>
    <row r="565" spans="10:11">
      <c r="J565" s="12"/>
      <c r="K565" s="12"/>
    </row>
    <row r="566" spans="10:11">
      <c r="J566" s="12"/>
      <c r="K566" s="12"/>
    </row>
    <row r="567" spans="10:11">
      <c r="J567" s="12"/>
      <c r="K567" s="12"/>
    </row>
    <row r="568" spans="10:11">
      <c r="J568" s="12"/>
      <c r="K568" s="12"/>
    </row>
    <row r="569" spans="10:11">
      <c r="J569" s="12"/>
      <c r="K569" s="12"/>
    </row>
    <row r="570" spans="10:11">
      <c r="J570" s="12"/>
      <c r="K570" s="12"/>
    </row>
    <row r="571" spans="10:11">
      <c r="J571" s="12"/>
      <c r="K571" s="12"/>
    </row>
    <row r="572" spans="10:11">
      <c r="J572" s="12"/>
      <c r="K572" s="12"/>
    </row>
    <row r="573" spans="10:11">
      <c r="J573" s="12"/>
      <c r="K573" s="12"/>
    </row>
    <row r="574" spans="10:11">
      <c r="J574" s="12"/>
      <c r="K574" s="12"/>
    </row>
    <row r="575" spans="10:11">
      <c r="J575" s="12"/>
      <c r="K575" s="12"/>
    </row>
    <row r="576" spans="10:11">
      <c r="J576" s="12"/>
      <c r="K576" s="12"/>
    </row>
    <row r="577" spans="10:11">
      <c r="J577" s="12"/>
      <c r="K577" s="12"/>
    </row>
    <row r="578" spans="10:11">
      <c r="J578" s="12"/>
      <c r="K578" s="12"/>
    </row>
    <row r="579" spans="10:11">
      <c r="J579" s="12"/>
      <c r="K579" s="12"/>
    </row>
    <row r="580" spans="10:11">
      <c r="J580" s="12"/>
      <c r="K580" s="12"/>
    </row>
    <row r="581" spans="10:11">
      <c r="J581" s="12"/>
      <c r="K581" s="12"/>
    </row>
    <row r="582" spans="10:11">
      <c r="J582" s="12"/>
      <c r="K582" s="12"/>
    </row>
    <row r="583" spans="10:11">
      <c r="J583" s="12"/>
      <c r="K583" s="12"/>
    </row>
    <row r="584" spans="10:11">
      <c r="J584" s="12"/>
      <c r="K584" s="12"/>
    </row>
    <row r="585" spans="10:11">
      <c r="J585" s="12"/>
      <c r="K585" s="12"/>
    </row>
    <row r="586" spans="10:11">
      <c r="J586" s="12"/>
      <c r="K586" s="12"/>
    </row>
    <row r="587" spans="10:11">
      <c r="J587" s="12"/>
      <c r="K587" s="12"/>
    </row>
    <row r="588" spans="10:11">
      <c r="J588" s="12"/>
      <c r="K588" s="12"/>
    </row>
    <row r="589" spans="10:11">
      <c r="J589" s="12"/>
      <c r="K589" s="12"/>
    </row>
    <row r="590" spans="10:11">
      <c r="J590" s="12"/>
      <c r="K590" s="12"/>
    </row>
    <row r="591" spans="10:11">
      <c r="J591" s="12"/>
      <c r="K591" s="12"/>
    </row>
    <row r="592" spans="10:11">
      <c r="J592" s="12"/>
      <c r="K592" s="12"/>
    </row>
    <row r="593" spans="10:11">
      <c r="J593" s="12"/>
      <c r="K593" s="12"/>
    </row>
    <row r="594" spans="10:11">
      <c r="J594" s="12"/>
      <c r="K594" s="12"/>
    </row>
    <row r="595" spans="10:11">
      <c r="J595" s="12"/>
      <c r="K595" s="12"/>
    </row>
    <row r="596" spans="10:11">
      <c r="J596" s="12"/>
      <c r="K596" s="12"/>
    </row>
    <row r="597" spans="10:11">
      <c r="J597" s="12"/>
      <c r="K597" s="12"/>
    </row>
    <row r="598" spans="10:11">
      <c r="J598" s="12"/>
      <c r="K598" s="12"/>
    </row>
    <row r="599" spans="10:11">
      <c r="J599" s="12"/>
      <c r="K599" s="12"/>
    </row>
    <row r="600" spans="10:11">
      <c r="J600" s="12"/>
      <c r="K600" s="12"/>
    </row>
    <row r="601" spans="10:11">
      <c r="J601" s="12"/>
      <c r="K601" s="12"/>
    </row>
    <row r="602" spans="10:11">
      <c r="J602" s="12"/>
      <c r="K602" s="12"/>
    </row>
    <row r="603" spans="10:11">
      <c r="J603" s="12"/>
      <c r="K603" s="12"/>
    </row>
    <row r="604" spans="10:11">
      <c r="J604" s="12"/>
      <c r="K604" s="12"/>
    </row>
    <row r="605" spans="10:11">
      <c r="J605" s="12"/>
      <c r="K605" s="12"/>
    </row>
    <row r="606" spans="10:11">
      <c r="J606" s="12"/>
      <c r="K606" s="12"/>
    </row>
    <row r="607" spans="10:11">
      <c r="J607" s="12"/>
      <c r="K607" s="12"/>
    </row>
    <row r="608" spans="10:11">
      <c r="J608" s="12"/>
      <c r="K608" s="12"/>
    </row>
    <row r="609" spans="10:11">
      <c r="J609" s="12"/>
      <c r="K609" s="12"/>
    </row>
    <row r="610" spans="10:11">
      <c r="J610" s="12"/>
      <c r="K610" s="12"/>
    </row>
    <row r="611" spans="10:11">
      <c r="J611" s="12"/>
      <c r="K611" s="12"/>
    </row>
    <row r="612" spans="10:11">
      <c r="J612" s="12"/>
      <c r="K612" s="12"/>
    </row>
    <row r="613" spans="10:11">
      <c r="J613" s="12"/>
      <c r="K613" s="12"/>
    </row>
    <row r="614" spans="10:11">
      <c r="J614" s="12"/>
      <c r="K614" s="12"/>
    </row>
    <row r="615" spans="10:11">
      <c r="J615" s="12"/>
      <c r="K615" s="12"/>
    </row>
    <row r="616" spans="10:11">
      <c r="J616" s="12"/>
      <c r="K616" s="12"/>
    </row>
    <row r="617" spans="10:11">
      <c r="J617" s="12"/>
      <c r="K617" s="12"/>
    </row>
    <row r="618" spans="10:11">
      <c r="J618" s="12"/>
      <c r="K618" s="12"/>
    </row>
    <row r="619" spans="10:11">
      <c r="J619" s="12"/>
      <c r="K619" s="12"/>
    </row>
    <row r="620" spans="10:11">
      <c r="J620" s="12"/>
      <c r="K620" s="12"/>
    </row>
    <row r="621" spans="10:11">
      <c r="J621" s="12"/>
      <c r="K621" s="12"/>
    </row>
    <row r="622" spans="10:11">
      <c r="J622" s="12"/>
      <c r="K622" s="12"/>
    </row>
    <row r="623" spans="10:11">
      <c r="J623" s="12"/>
      <c r="K623" s="12"/>
    </row>
    <row r="624" spans="10:11">
      <c r="J624" s="12"/>
      <c r="K624" s="12"/>
    </row>
    <row r="625" spans="10:11">
      <c r="J625" s="12"/>
      <c r="K625" s="12"/>
    </row>
    <row r="626" spans="10:11">
      <c r="J626" s="12"/>
      <c r="K626" s="12"/>
    </row>
    <row r="627" spans="10:11">
      <c r="J627" s="12"/>
      <c r="K627" s="12"/>
    </row>
    <row r="628" spans="10:11">
      <c r="J628" s="12"/>
      <c r="K628" s="12"/>
    </row>
    <row r="629" spans="10:11">
      <c r="J629" s="12"/>
      <c r="K629" s="12"/>
    </row>
    <row r="630" spans="10:11">
      <c r="J630" s="12"/>
      <c r="K630" s="12"/>
    </row>
    <row r="631" spans="10:11">
      <c r="J631" s="12"/>
      <c r="K631" s="12"/>
    </row>
    <row r="632" spans="10:11">
      <c r="J632" s="12"/>
      <c r="K632" s="12"/>
    </row>
    <row r="633" spans="10:11">
      <c r="J633" s="12"/>
      <c r="K633" s="12"/>
    </row>
    <row r="634" spans="10:11">
      <c r="J634" s="12"/>
      <c r="K634" s="12"/>
    </row>
    <row r="635" spans="10:11">
      <c r="J635" s="12"/>
      <c r="K635" s="12"/>
    </row>
    <row r="636" spans="10:11">
      <c r="J636" s="12"/>
      <c r="K636" s="12"/>
    </row>
    <row r="637" spans="10:11">
      <c r="J637" s="12"/>
      <c r="K637" s="12"/>
    </row>
    <row r="638" spans="10:11">
      <c r="J638" s="12"/>
      <c r="K638" s="12"/>
    </row>
    <row r="639" spans="10:11">
      <c r="J639" s="12"/>
      <c r="K639" s="12"/>
    </row>
    <row r="640" spans="10:11">
      <c r="J640" s="12"/>
      <c r="K640" s="12"/>
    </row>
    <row r="641" spans="10:11">
      <c r="J641" s="12"/>
      <c r="K641" s="12"/>
    </row>
    <row r="642" spans="10:11">
      <c r="J642" s="12"/>
      <c r="K642" s="12"/>
    </row>
    <row r="643" spans="10:11">
      <c r="J643" s="12"/>
      <c r="K643" s="12"/>
    </row>
    <row r="644" spans="10:11">
      <c r="J644" s="12"/>
      <c r="K644" s="12"/>
    </row>
    <row r="645" spans="10:11">
      <c r="J645" s="12"/>
      <c r="K645" s="12"/>
    </row>
    <row r="646" spans="10:11">
      <c r="J646" s="12"/>
      <c r="K646" s="12"/>
    </row>
    <row r="647" spans="10:11">
      <c r="J647" s="12"/>
      <c r="K647" s="12"/>
    </row>
    <row r="648" spans="10:11">
      <c r="J648" s="12"/>
      <c r="K648" s="12"/>
    </row>
    <row r="649" spans="10:11">
      <c r="J649" s="12"/>
      <c r="K649" s="12"/>
    </row>
    <row r="650" spans="10:11">
      <c r="J650" s="12"/>
      <c r="K650" s="12"/>
    </row>
    <row r="651" spans="10:11">
      <c r="J651" s="12"/>
      <c r="K651" s="12"/>
    </row>
    <row r="652" spans="10:11">
      <c r="J652" s="12"/>
      <c r="K652" s="12"/>
    </row>
    <row r="653" spans="10:11">
      <c r="J653" s="12"/>
      <c r="K653" s="12"/>
    </row>
    <row r="654" spans="10:11">
      <c r="J654" s="12"/>
      <c r="K654" s="12"/>
    </row>
    <row r="655" spans="10:11">
      <c r="J655" s="12"/>
      <c r="K655" s="12"/>
    </row>
    <row r="656" spans="10:11">
      <c r="J656" s="12"/>
      <c r="K656" s="12"/>
    </row>
    <row r="657" spans="10:11">
      <c r="J657" s="12"/>
      <c r="K657" s="12"/>
    </row>
    <row r="658" spans="10:11">
      <c r="J658" s="12"/>
      <c r="K658" s="12"/>
    </row>
    <row r="659" spans="10:11">
      <c r="J659" s="12"/>
      <c r="K659" s="12"/>
    </row>
    <row r="660" spans="10:11">
      <c r="J660" s="12"/>
      <c r="K660" s="12"/>
    </row>
    <row r="661" spans="10:11">
      <c r="J661" s="12"/>
      <c r="K661" s="12"/>
    </row>
    <row r="662" spans="10:11">
      <c r="J662" s="12"/>
      <c r="K662" s="12"/>
    </row>
    <row r="663" spans="10:11">
      <c r="J663" s="12"/>
      <c r="K663" s="12"/>
    </row>
    <row r="664" spans="10:11">
      <c r="J664" s="12"/>
      <c r="K664" s="12"/>
    </row>
    <row r="665" spans="10:11">
      <c r="J665" s="12"/>
      <c r="K665" s="12"/>
    </row>
    <row r="666" spans="10:11">
      <c r="J666" s="12"/>
      <c r="K666" s="12"/>
    </row>
    <row r="667" spans="10:11">
      <c r="J667" s="12"/>
      <c r="K667" s="12"/>
    </row>
    <row r="668" spans="10:11">
      <c r="J668" s="12"/>
      <c r="K668" s="12"/>
    </row>
    <row r="669" spans="10:11">
      <c r="J669" s="12"/>
      <c r="K669" s="12"/>
    </row>
    <row r="670" spans="10:11">
      <c r="J670" s="12"/>
      <c r="K670" s="12"/>
    </row>
    <row r="671" spans="10:11">
      <c r="J671" s="12"/>
      <c r="K671" s="12"/>
    </row>
    <row r="672" spans="10:11">
      <c r="J672" s="12"/>
      <c r="K672" s="12"/>
    </row>
    <row r="673" spans="10:11">
      <c r="J673" s="12"/>
      <c r="K673" s="12"/>
    </row>
    <row r="674" spans="10:11">
      <c r="J674" s="12"/>
      <c r="K674" s="12"/>
    </row>
    <row r="675" spans="10:11">
      <c r="J675" s="12"/>
      <c r="K675" s="12"/>
    </row>
    <row r="676" spans="10:11">
      <c r="J676" s="12"/>
      <c r="K676" s="12"/>
    </row>
    <row r="677" spans="10:11">
      <c r="J677" s="12"/>
      <c r="K677" s="12"/>
    </row>
    <row r="678" spans="10:11">
      <c r="J678" s="12"/>
      <c r="K678" s="12"/>
    </row>
    <row r="679" spans="10:11">
      <c r="J679" s="12"/>
      <c r="K679" s="12"/>
    </row>
    <row r="680" spans="10:11">
      <c r="J680" s="12"/>
      <c r="K680" s="12"/>
    </row>
    <row r="681" spans="10:11">
      <c r="J681" s="12"/>
      <c r="K681" s="12"/>
    </row>
    <row r="682" spans="10:11">
      <c r="J682" s="12"/>
      <c r="K682" s="12"/>
    </row>
    <row r="683" spans="10:11">
      <c r="J683" s="12"/>
      <c r="K683" s="12"/>
    </row>
    <row r="684" spans="10:11">
      <c r="J684" s="12"/>
      <c r="K684" s="12"/>
    </row>
    <row r="685" spans="10:11">
      <c r="J685" s="12"/>
      <c r="K685" s="12"/>
    </row>
    <row r="686" spans="10:11">
      <c r="J686" s="12"/>
      <c r="K686" s="12"/>
    </row>
    <row r="687" spans="10:11">
      <c r="J687" s="12"/>
      <c r="K687" s="12"/>
    </row>
    <row r="688" spans="10:11">
      <c r="J688" s="12"/>
      <c r="K688" s="12"/>
    </row>
    <row r="689" spans="10:11">
      <c r="J689" s="12"/>
      <c r="K689" s="12"/>
    </row>
    <row r="690" spans="10:11">
      <c r="J690" s="12"/>
      <c r="K690" s="12"/>
    </row>
    <row r="691" spans="10:11">
      <c r="J691" s="12"/>
      <c r="K691" s="12"/>
    </row>
    <row r="692" spans="10:11">
      <c r="J692" s="12"/>
      <c r="K692" s="12"/>
    </row>
    <row r="693" spans="10:11">
      <c r="J693" s="12"/>
      <c r="K693" s="12"/>
    </row>
    <row r="694" spans="10:11">
      <c r="J694" s="12"/>
      <c r="K694" s="12"/>
    </row>
    <row r="695" spans="10:11">
      <c r="J695" s="12"/>
      <c r="K695" s="12"/>
    </row>
    <row r="696" spans="10:11">
      <c r="J696" s="12"/>
      <c r="K696" s="12"/>
    </row>
    <row r="697" spans="10:11">
      <c r="J697" s="12"/>
      <c r="K697" s="12"/>
    </row>
    <row r="698" spans="10:11">
      <c r="J698" s="12"/>
      <c r="K698" s="12"/>
    </row>
    <row r="699" spans="10:11">
      <c r="J699" s="12"/>
      <c r="K699" s="12"/>
    </row>
    <row r="700" spans="10:11">
      <c r="J700" s="12"/>
      <c r="K700" s="12"/>
    </row>
    <row r="701" spans="10:11">
      <c r="J701" s="12"/>
      <c r="K701" s="12"/>
    </row>
    <row r="702" spans="10:11">
      <c r="J702" s="12"/>
      <c r="K702" s="12"/>
    </row>
    <row r="703" spans="10:11">
      <c r="J703" s="12"/>
      <c r="K703" s="12"/>
    </row>
    <row r="704" spans="10:11">
      <c r="J704" s="12"/>
      <c r="K704" s="12"/>
    </row>
    <row r="705" spans="10:11">
      <c r="J705" s="12"/>
      <c r="K705" s="12"/>
    </row>
    <row r="706" spans="10:11">
      <c r="J706" s="12"/>
      <c r="K706" s="12"/>
    </row>
    <row r="707" spans="10:11">
      <c r="J707" s="12"/>
      <c r="K707" s="12"/>
    </row>
    <row r="708" spans="10:11">
      <c r="J708" s="12"/>
      <c r="K708" s="12"/>
    </row>
    <row r="709" spans="10:11">
      <c r="J709" s="12"/>
      <c r="K709" s="12"/>
    </row>
    <row r="710" spans="10:11">
      <c r="J710" s="12"/>
      <c r="K710" s="12"/>
    </row>
    <row r="711" spans="10:11">
      <c r="J711" s="12"/>
      <c r="K711" s="12"/>
    </row>
    <row r="712" spans="10:11">
      <c r="J712" s="12"/>
      <c r="K712" s="12"/>
    </row>
    <row r="713" spans="10:11">
      <c r="J713" s="12"/>
      <c r="K713" s="12"/>
    </row>
    <row r="714" spans="10:11">
      <c r="J714" s="12"/>
      <c r="K714" s="12"/>
    </row>
    <row r="715" spans="10:11">
      <c r="J715" s="12"/>
      <c r="K715" s="12"/>
    </row>
    <row r="716" spans="10:11">
      <c r="J716" s="12"/>
      <c r="K716" s="12"/>
    </row>
    <row r="717" spans="10:11">
      <c r="J717" s="12"/>
      <c r="K717" s="12"/>
    </row>
    <row r="718" spans="10:11">
      <c r="J718" s="12"/>
      <c r="K718" s="12"/>
    </row>
    <row r="719" spans="10:11">
      <c r="J719" s="12"/>
      <c r="K719" s="12"/>
    </row>
    <row r="720" spans="10:11">
      <c r="J720" s="12"/>
      <c r="K720" s="12"/>
    </row>
    <row r="721" spans="10:11">
      <c r="J721" s="12"/>
      <c r="K721" s="12"/>
    </row>
    <row r="722" spans="10:11">
      <c r="J722" s="12"/>
      <c r="K722" s="12"/>
    </row>
    <row r="723" spans="10:11">
      <c r="J723" s="12"/>
      <c r="K723" s="12"/>
    </row>
    <row r="724" spans="10:11">
      <c r="J724" s="12"/>
      <c r="K724" s="12"/>
    </row>
    <row r="725" spans="10:11">
      <c r="J725" s="12"/>
      <c r="K725" s="12"/>
    </row>
    <row r="726" spans="10:11">
      <c r="J726" s="12"/>
      <c r="K726" s="12"/>
    </row>
    <row r="727" spans="10:11">
      <c r="J727" s="12"/>
      <c r="K727" s="12"/>
    </row>
    <row r="728" spans="10:11">
      <c r="J728" s="12"/>
      <c r="K728" s="12"/>
    </row>
    <row r="729" spans="10:11">
      <c r="J729" s="12"/>
      <c r="K729" s="12"/>
    </row>
    <row r="730" spans="10:11">
      <c r="J730" s="12"/>
      <c r="K730" s="12"/>
    </row>
    <row r="731" spans="10:11">
      <c r="J731" s="12"/>
      <c r="K731" s="12"/>
    </row>
    <row r="732" spans="10:11">
      <c r="J732" s="12"/>
      <c r="K732" s="12"/>
    </row>
    <row r="733" spans="10:11">
      <c r="J733" s="12"/>
      <c r="K733" s="12"/>
    </row>
    <row r="734" spans="10:11">
      <c r="J734" s="12"/>
      <c r="K734" s="12"/>
    </row>
    <row r="735" spans="10:11">
      <c r="J735" s="12"/>
      <c r="K735" s="12"/>
    </row>
    <row r="736" spans="10:11">
      <c r="J736" s="12"/>
      <c r="K736" s="12"/>
    </row>
    <row r="737" spans="10:11">
      <c r="J737" s="12"/>
      <c r="K737" s="12"/>
    </row>
    <row r="738" spans="10:11">
      <c r="J738" s="12"/>
      <c r="K738" s="12"/>
    </row>
    <row r="739" spans="10:11">
      <c r="J739" s="12"/>
      <c r="K739" s="12"/>
    </row>
    <row r="740" spans="10:11">
      <c r="J740" s="12"/>
      <c r="K740" s="12"/>
    </row>
    <row r="741" spans="10:11">
      <c r="J741" s="12"/>
      <c r="K741" s="12"/>
    </row>
    <row r="742" spans="10:11">
      <c r="J742" s="12"/>
      <c r="K742" s="12"/>
    </row>
    <row r="743" spans="10:11">
      <c r="J743" s="12"/>
      <c r="K743" s="12"/>
    </row>
    <row r="744" spans="10:11">
      <c r="J744" s="12"/>
      <c r="K744" s="12"/>
    </row>
    <row r="745" spans="10:11">
      <c r="J745" s="12"/>
      <c r="K745" s="12"/>
    </row>
    <row r="746" spans="10:11">
      <c r="J746" s="12"/>
      <c r="K746" s="12"/>
    </row>
    <row r="747" spans="10:11">
      <c r="J747" s="12"/>
      <c r="K747" s="12"/>
    </row>
    <row r="748" spans="10:11">
      <c r="J748" s="12"/>
      <c r="K748" s="12"/>
    </row>
    <row r="749" spans="10:11">
      <c r="J749" s="12"/>
      <c r="K749" s="12"/>
    </row>
    <row r="750" spans="10:11">
      <c r="J750" s="12"/>
      <c r="K750" s="12"/>
    </row>
    <row r="751" spans="10:11">
      <c r="J751" s="12"/>
      <c r="K751" s="12"/>
    </row>
    <row r="752" spans="10:11">
      <c r="J752" s="12"/>
      <c r="K752" s="12"/>
    </row>
    <row r="753" spans="10:11">
      <c r="J753" s="12"/>
      <c r="K753" s="12"/>
    </row>
    <row r="754" spans="10:11">
      <c r="J754" s="12"/>
      <c r="K754" s="12"/>
    </row>
    <row r="755" spans="10:11">
      <c r="J755" s="12"/>
      <c r="K755" s="12"/>
    </row>
    <row r="756" spans="10:11">
      <c r="J756" s="12"/>
      <c r="K756" s="12"/>
    </row>
    <row r="757" spans="10:11">
      <c r="J757" s="12"/>
      <c r="K757" s="12"/>
    </row>
    <row r="758" spans="10:11">
      <c r="J758" s="12"/>
      <c r="K758" s="12"/>
    </row>
    <row r="759" spans="10:11">
      <c r="J759" s="12"/>
      <c r="K759" s="12"/>
    </row>
    <row r="760" spans="10:11">
      <c r="J760" s="12"/>
      <c r="K760" s="12"/>
    </row>
    <row r="761" spans="10:11">
      <c r="J761" s="12"/>
      <c r="K761" s="12"/>
    </row>
    <row r="762" spans="10:11">
      <c r="J762" s="12"/>
      <c r="K762" s="12"/>
    </row>
    <row r="763" spans="10:11">
      <c r="J763" s="12"/>
      <c r="K763" s="12"/>
    </row>
    <row r="764" spans="10:11">
      <c r="J764" s="12"/>
      <c r="K764" s="12"/>
    </row>
    <row r="765" spans="10:11">
      <c r="J765" s="12"/>
      <c r="K765" s="12"/>
    </row>
    <row r="766" spans="10:11">
      <c r="J766" s="12"/>
      <c r="K766" s="12"/>
    </row>
    <row r="767" spans="10:11">
      <c r="J767" s="12"/>
      <c r="K767" s="12"/>
    </row>
    <row r="768" spans="10:11">
      <c r="J768" s="12"/>
      <c r="K768" s="12"/>
    </row>
    <row r="769" spans="10:11">
      <c r="J769" s="12"/>
      <c r="K769" s="12"/>
    </row>
    <row r="770" spans="10:11">
      <c r="J770" s="12"/>
      <c r="K770" s="12"/>
    </row>
    <row r="771" spans="10:11">
      <c r="J771" s="12"/>
      <c r="K771" s="12"/>
    </row>
    <row r="772" spans="10:11">
      <c r="J772" s="12"/>
      <c r="K772" s="12"/>
    </row>
    <row r="773" spans="10:11">
      <c r="J773" s="12"/>
      <c r="K773" s="12"/>
    </row>
    <row r="774" spans="10:11">
      <c r="J774" s="12"/>
      <c r="K774" s="12"/>
    </row>
    <row r="775" spans="10:11">
      <c r="J775" s="12"/>
      <c r="K775" s="12"/>
    </row>
    <row r="776" spans="10:11">
      <c r="J776" s="12"/>
      <c r="K776" s="12"/>
    </row>
    <row r="777" spans="10:11">
      <c r="J777" s="12"/>
      <c r="K777" s="12"/>
    </row>
    <row r="778" spans="10:11">
      <c r="J778" s="12"/>
      <c r="K778" s="12"/>
    </row>
    <row r="779" spans="10:11">
      <c r="J779" s="12"/>
      <c r="K779" s="12"/>
    </row>
    <row r="780" spans="10:11">
      <c r="J780" s="12"/>
      <c r="K780" s="12"/>
    </row>
    <row r="781" spans="10:11">
      <c r="J781" s="12"/>
      <c r="K781" s="12"/>
    </row>
    <row r="782" spans="10:11">
      <c r="J782" s="12"/>
      <c r="K782" s="12"/>
    </row>
    <row r="783" spans="10:11">
      <c r="J783" s="12"/>
      <c r="K783" s="12"/>
    </row>
    <row r="784" spans="10:11">
      <c r="J784" s="12"/>
      <c r="K784" s="12"/>
    </row>
    <row r="785" spans="10:11">
      <c r="J785" s="12"/>
      <c r="K785" s="12"/>
    </row>
    <row r="786" spans="10:11">
      <c r="J786" s="12"/>
      <c r="K786" s="12"/>
    </row>
    <row r="787" spans="10:11">
      <c r="J787" s="12"/>
      <c r="K787" s="12"/>
    </row>
    <row r="788" spans="10:11">
      <c r="J788" s="12"/>
      <c r="K788" s="12"/>
    </row>
    <row r="789" spans="10:11">
      <c r="J789" s="12"/>
      <c r="K789" s="12"/>
    </row>
    <row r="790" spans="10:11">
      <c r="J790" s="12"/>
      <c r="K790" s="12"/>
    </row>
    <row r="791" spans="10:11">
      <c r="J791" s="12"/>
      <c r="K791" s="12"/>
    </row>
    <row r="792" spans="10:11">
      <c r="J792" s="12"/>
      <c r="K792" s="12"/>
    </row>
    <row r="793" spans="10:11">
      <c r="J793" s="12"/>
      <c r="K793" s="12"/>
    </row>
    <row r="794" spans="10:11">
      <c r="J794" s="12"/>
      <c r="K794" s="12"/>
    </row>
    <row r="795" spans="10:11">
      <c r="J795" s="12"/>
      <c r="K795" s="12"/>
    </row>
    <row r="796" spans="10:11">
      <c r="J796" s="12"/>
      <c r="K796" s="12"/>
    </row>
    <row r="797" spans="10:11">
      <c r="J797" s="12"/>
      <c r="K797" s="12"/>
    </row>
    <row r="798" spans="10:11">
      <c r="J798" s="12"/>
      <c r="K798" s="12"/>
    </row>
    <row r="799" spans="10:11">
      <c r="J799" s="12"/>
      <c r="K799" s="12"/>
    </row>
    <row r="800" spans="10:11">
      <c r="J800" s="12"/>
      <c r="K800" s="12"/>
    </row>
    <row r="801" spans="10:11">
      <c r="J801" s="12"/>
      <c r="K801" s="12"/>
    </row>
    <row r="802" spans="10:11">
      <c r="J802" s="12"/>
      <c r="K802" s="12"/>
    </row>
    <row r="803" spans="10:11">
      <c r="J803" s="12"/>
      <c r="K803" s="12"/>
    </row>
    <row r="804" spans="10:11">
      <c r="J804" s="12"/>
      <c r="K804" s="12"/>
    </row>
    <row r="805" spans="10:11">
      <c r="J805" s="12"/>
      <c r="K805" s="12"/>
    </row>
    <row r="806" spans="10:11">
      <c r="J806" s="12"/>
      <c r="K806" s="12"/>
    </row>
    <row r="807" spans="10:11">
      <c r="J807" s="12"/>
      <c r="K807" s="12"/>
    </row>
    <row r="808" spans="10:11">
      <c r="J808" s="12"/>
      <c r="K808" s="12"/>
    </row>
    <row r="809" spans="10:11">
      <c r="J809" s="12"/>
      <c r="K809" s="12"/>
    </row>
    <row r="810" spans="10:11">
      <c r="J810" s="12"/>
      <c r="K810" s="12"/>
    </row>
    <row r="811" spans="10:11">
      <c r="J811" s="12"/>
      <c r="K811" s="12"/>
    </row>
    <row r="812" spans="10:11">
      <c r="J812" s="12"/>
      <c r="K812" s="12"/>
    </row>
    <row r="813" spans="10:11">
      <c r="J813" s="12"/>
      <c r="K813" s="12"/>
    </row>
    <row r="814" spans="10:11">
      <c r="J814" s="12"/>
      <c r="K814" s="12"/>
    </row>
    <row r="815" spans="10:11">
      <c r="J815" s="12"/>
      <c r="K815" s="12"/>
    </row>
    <row r="816" spans="10:11">
      <c r="J816" s="12"/>
      <c r="K816" s="12"/>
    </row>
    <row r="817" spans="10:11">
      <c r="J817" s="12"/>
      <c r="K817" s="12"/>
    </row>
    <row r="818" spans="10:11">
      <c r="J818" s="12"/>
      <c r="K818" s="12"/>
    </row>
    <row r="819" spans="10:11">
      <c r="J819" s="12"/>
      <c r="K819" s="12"/>
    </row>
    <row r="820" spans="10:11">
      <c r="J820" s="12"/>
      <c r="K820" s="12"/>
    </row>
    <row r="821" spans="10:11">
      <c r="J821" s="12"/>
      <c r="K821" s="12"/>
    </row>
    <row r="822" spans="10:11">
      <c r="J822" s="12"/>
      <c r="K822" s="12"/>
    </row>
    <row r="823" spans="10:11">
      <c r="J823" s="12"/>
      <c r="K823" s="12"/>
    </row>
    <row r="824" spans="10:11">
      <c r="J824" s="12"/>
      <c r="K824" s="12"/>
    </row>
    <row r="825" spans="10:11">
      <c r="J825" s="12"/>
      <c r="K825" s="12"/>
    </row>
    <row r="826" spans="10:11">
      <c r="J826" s="12"/>
      <c r="K826" s="12"/>
    </row>
    <row r="827" spans="10:11">
      <c r="J827" s="12"/>
      <c r="K827" s="12"/>
    </row>
    <row r="828" spans="10:11">
      <c r="J828" s="12"/>
      <c r="K828" s="12"/>
    </row>
    <row r="829" spans="10:11">
      <c r="J829" s="12"/>
      <c r="K829" s="12"/>
    </row>
    <row r="830" spans="10:11">
      <c r="J830" s="12"/>
      <c r="K830" s="12"/>
    </row>
    <row r="831" spans="10:11">
      <c r="J831" s="12"/>
      <c r="K831" s="12"/>
    </row>
    <row r="832" spans="10:11">
      <c r="J832" s="12"/>
      <c r="K832" s="12"/>
    </row>
    <row r="833" spans="10:11">
      <c r="J833" s="12"/>
      <c r="K833" s="12"/>
    </row>
    <row r="834" spans="10:11">
      <c r="J834" s="12"/>
      <c r="K834" s="12"/>
    </row>
    <row r="835" spans="10:11">
      <c r="J835" s="12"/>
      <c r="K835" s="12"/>
    </row>
    <row r="836" spans="10:11">
      <c r="J836" s="12"/>
      <c r="K836" s="12"/>
    </row>
    <row r="837" spans="10:11">
      <c r="J837" s="12"/>
      <c r="K837" s="12"/>
    </row>
    <row r="838" spans="10:11">
      <c r="J838" s="12"/>
      <c r="K838" s="12"/>
    </row>
    <row r="839" spans="10:11">
      <c r="J839" s="12"/>
      <c r="K839" s="12"/>
    </row>
    <row r="840" spans="10:11">
      <c r="J840" s="12"/>
      <c r="K840" s="12"/>
    </row>
    <row r="841" spans="10:11">
      <c r="J841" s="12"/>
      <c r="K841" s="12"/>
    </row>
    <row r="842" spans="10:11">
      <c r="J842" s="12"/>
      <c r="K842" s="12"/>
    </row>
    <row r="843" spans="10:11">
      <c r="J843" s="12"/>
      <c r="K843" s="12"/>
    </row>
    <row r="844" spans="10:11">
      <c r="J844" s="12"/>
      <c r="K844" s="12"/>
    </row>
    <row r="845" spans="10:11">
      <c r="J845" s="12"/>
      <c r="K845" s="12"/>
    </row>
    <row r="846" spans="10:11">
      <c r="J846" s="12"/>
      <c r="K846" s="12"/>
    </row>
    <row r="847" spans="10:11">
      <c r="J847" s="12"/>
      <c r="K847" s="12"/>
    </row>
    <row r="848" spans="10:11">
      <c r="J848" s="12"/>
      <c r="K848" s="12"/>
    </row>
    <row r="849" spans="10:11">
      <c r="J849" s="12"/>
      <c r="K849" s="12"/>
    </row>
    <row r="850" spans="10:11">
      <c r="J850" s="12"/>
      <c r="K850" s="12"/>
    </row>
    <row r="851" spans="10:11">
      <c r="J851" s="12"/>
      <c r="K851" s="12"/>
    </row>
    <row r="852" spans="10:11">
      <c r="J852" s="12"/>
      <c r="K852" s="12"/>
    </row>
    <row r="853" spans="10:11">
      <c r="J853" s="12"/>
      <c r="K853" s="12"/>
    </row>
    <row r="854" spans="10:11">
      <c r="J854" s="12"/>
      <c r="K854" s="12"/>
    </row>
    <row r="855" spans="10:11">
      <c r="J855" s="12"/>
      <c r="K855" s="12"/>
    </row>
    <row r="856" spans="10:11">
      <c r="J856" s="12"/>
      <c r="K856" s="12"/>
    </row>
    <row r="857" spans="10:11">
      <c r="J857" s="12"/>
      <c r="K857" s="12"/>
    </row>
    <row r="858" spans="10:11">
      <c r="J858" s="12"/>
      <c r="K858" s="12"/>
    </row>
    <row r="859" spans="10:11">
      <c r="J859" s="12"/>
      <c r="K859" s="12"/>
    </row>
    <row r="860" spans="10:11">
      <c r="J860" s="12"/>
      <c r="K860" s="12"/>
    </row>
    <row r="861" spans="10:11">
      <c r="J861" s="12"/>
      <c r="K861" s="12"/>
    </row>
    <row r="862" spans="10:11">
      <c r="J862" s="12"/>
      <c r="K862" s="12"/>
    </row>
    <row r="863" spans="10:11">
      <c r="J863" s="12"/>
      <c r="K863" s="12"/>
    </row>
    <row r="864" spans="10:11">
      <c r="J864" s="12"/>
      <c r="K864" s="12"/>
    </row>
    <row r="865" spans="10:11">
      <c r="J865" s="12"/>
      <c r="K865" s="12"/>
    </row>
    <row r="866" spans="10:11">
      <c r="J866" s="12"/>
      <c r="K866" s="12"/>
    </row>
    <row r="867" spans="10:11">
      <c r="J867" s="12"/>
      <c r="K867" s="12"/>
    </row>
    <row r="868" spans="10:11">
      <c r="J868" s="12"/>
      <c r="K868" s="12"/>
    </row>
    <row r="869" spans="10:11">
      <c r="J869" s="12"/>
      <c r="K869" s="12"/>
    </row>
    <row r="870" spans="10:11">
      <c r="J870" s="12"/>
      <c r="K870" s="12"/>
    </row>
    <row r="871" spans="10:11">
      <c r="J871" s="12"/>
      <c r="K871" s="12"/>
    </row>
    <row r="872" spans="10:11">
      <c r="J872" s="12"/>
      <c r="K872" s="12"/>
    </row>
    <row r="873" spans="10:11">
      <c r="J873" s="12"/>
      <c r="K873" s="12"/>
    </row>
    <row r="874" spans="10:11">
      <c r="J874" s="12"/>
      <c r="K874" s="12"/>
    </row>
    <row r="875" spans="10:11">
      <c r="J875" s="12"/>
      <c r="K875" s="12"/>
    </row>
    <row r="876" spans="10:11">
      <c r="J876" s="12"/>
      <c r="K876" s="12"/>
    </row>
    <row r="877" spans="10:11">
      <c r="J877" s="12"/>
      <c r="K877" s="12"/>
    </row>
    <row r="878" spans="10:11">
      <c r="J878" s="12"/>
      <c r="K878" s="12"/>
    </row>
    <row r="879" spans="10:11">
      <c r="J879" s="12"/>
      <c r="K879" s="12"/>
    </row>
    <row r="880" spans="10:11">
      <c r="J880" s="12"/>
      <c r="K880" s="12"/>
    </row>
    <row r="881" spans="10:11">
      <c r="J881" s="12"/>
      <c r="K881" s="12"/>
    </row>
    <row r="882" spans="10:11">
      <c r="J882" s="12"/>
      <c r="K882" s="12"/>
    </row>
    <row r="883" spans="10:11">
      <c r="J883" s="12"/>
      <c r="K883" s="12"/>
    </row>
    <row r="884" spans="10:11">
      <c r="J884" s="12"/>
      <c r="K884" s="12"/>
    </row>
    <row r="885" spans="10:11">
      <c r="J885" s="12"/>
      <c r="K885" s="12"/>
    </row>
    <row r="886" spans="10:11">
      <c r="J886" s="12"/>
      <c r="K886" s="12"/>
    </row>
    <row r="887" spans="10:11">
      <c r="J887" s="12"/>
      <c r="K887" s="12"/>
    </row>
    <row r="888" spans="10:11">
      <c r="J888" s="12"/>
      <c r="K888" s="12"/>
    </row>
    <row r="889" spans="10:11">
      <c r="J889" s="12"/>
      <c r="K889" s="12"/>
    </row>
    <row r="890" spans="10:11">
      <c r="J890" s="12"/>
      <c r="K890" s="12"/>
    </row>
    <row r="891" spans="10:11">
      <c r="J891" s="12"/>
      <c r="K891" s="12"/>
    </row>
    <row r="892" spans="10:11">
      <c r="J892" s="12"/>
      <c r="K892" s="12"/>
    </row>
    <row r="893" spans="10:11">
      <c r="J893" s="12"/>
      <c r="K893" s="12"/>
    </row>
    <row r="894" spans="10:11">
      <c r="J894" s="12"/>
      <c r="K894" s="12"/>
    </row>
    <row r="895" spans="10:11">
      <c r="J895" s="12"/>
      <c r="K895" s="12"/>
    </row>
    <row r="896" spans="10:11">
      <c r="J896" s="12"/>
      <c r="K896" s="12"/>
    </row>
    <row r="897" spans="10:11">
      <c r="J897" s="12"/>
      <c r="K897" s="12"/>
    </row>
    <row r="898" spans="10:11">
      <c r="J898" s="12"/>
      <c r="K898" s="12"/>
    </row>
    <row r="899" spans="10:11">
      <c r="J899" s="12"/>
      <c r="K899" s="12"/>
    </row>
    <row r="900" spans="10:11">
      <c r="J900" s="12"/>
      <c r="K900" s="12"/>
    </row>
    <row r="901" spans="10:11">
      <c r="J901" s="12"/>
      <c r="K901" s="12"/>
    </row>
    <row r="902" spans="10:11">
      <c r="J902" s="12"/>
      <c r="K902" s="12"/>
    </row>
    <row r="903" spans="10:11">
      <c r="J903" s="12"/>
      <c r="K903" s="12"/>
    </row>
    <row r="904" spans="10:11">
      <c r="J904" s="12"/>
      <c r="K904" s="12"/>
    </row>
    <row r="905" spans="10:11">
      <c r="J905" s="12"/>
      <c r="K905" s="12"/>
    </row>
    <row r="906" spans="10:11">
      <c r="J906" s="12"/>
      <c r="K906" s="12"/>
    </row>
    <row r="907" spans="10:11">
      <c r="J907" s="12"/>
      <c r="K907" s="12"/>
    </row>
    <row r="908" spans="10:11">
      <c r="J908" s="12"/>
      <c r="K908" s="12"/>
    </row>
    <row r="909" spans="10:11">
      <c r="J909" s="12"/>
      <c r="K909" s="12"/>
    </row>
    <row r="910" spans="10:11">
      <c r="J910" s="12"/>
      <c r="K910" s="12"/>
    </row>
    <row r="911" spans="10:11">
      <c r="J911" s="12"/>
      <c r="K911" s="12"/>
    </row>
    <row r="912" spans="10:11">
      <c r="J912" s="12"/>
      <c r="K912" s="12"/>
    </row>
    <row r="913" spans="10:11">
      <c r="J913" s="12"/>
      <c r="K913" s="12"/>
    </row>
    <row r="914" spans="10:11">
      <c r="J914" s="12"/>
      <c r="K914" s="12"/>
    </row>
    <row r="915" spans="10:11">
      <c r="J915" s="12"/>
      <c r="K915" s="12"/>
    </row>
    <row r="916" spans="10:11">
      <c r="J916" s="12"/>
      <c r="K916" s="12"/>
    </row>
    <row r="917" spans="10:11">
      <c r="J917" s="12"/>
      <c r="K917" s="12"/>
    </row>
    <row r="918" spans="10:11">
      <c r="J918" s="12"/>
      <c r="K918" s="12"/>
    </row>
    <row r="919" spans="10:11">
      <c r="J919" s="12"/>
      <c r="K919" s="12"/>
    </row>
    <row r="920" spans="10:11">
      <c r="J920" s="12"/>
      <c r="K920" s="12"/>
    </row>
    <row r="921" spans="10:11">
      <c r="J921" s="12"/>
      <c r="K921" s="12"/>
    </row>
    <row r="922" spans="10:11">
      <c r="J922" s="12"/>
      <c r="K922" s="12"/>
    </row>
    <row r="923" spans="10:11">
      <c r="J923" s="12"/>
      <c r="K923" s="12"/>
    </row>
    <row r="924" spans="10:11">
      <c r="J924" s="12"/>
      <c r="K924" s="12"/>
    </row>
    <row r="925" spans="10:11">
      <c r="J925" s="12"/>
      <c r="K925" s="12"/>
    </row>
    <row r="926" spans="10:11">
      <c r="J926" s="12"/>
      <c r="K926" s="12"/>
    </row>
    <row r="927" spans="10:11">
      <c r="J927" s="12"/>
      <c r="K927" s="12"/>
    </row>
    <row r="928" spans="10:11">
      <c r="J928" s="12"/>
      <c r="K928" s="12"/>
    </row>
    <row r="929" spans="10:11">
      <c r="J929" s="12"/>
      <c r="K929" s="12"/>
    </row>
    <row r="930" spans="10:11">
      <c r="J930" s="12"/>
      <c r="K930" s="12"/>
    </row>
    <row r="931" spans="10:11">
      <c r="J931" s="12"/>
      <c r="K931" s="12"/>
    </row>
    <row r="932" spans="10:11">
      <c r="J932" s="12"/>
      <c r="K932" s="12"/>
    </row>
    <row r="933" spans="10:11">
      <c r="J933" s="12"/>
      <c r="K933" s="12"/>
    </row>
    <row r="934" spans="10:11">
      <c r="J934" s="12"/>
      <c r="K934" s="12"/>
    </row>
    <row r="935" spans="10:11">
      <c r="J935" s="12"/>
      <c r="K935" s="12"/>
    </row>
    <row r="936" spans="10:11">
      <c r="J936" s="12"/>
      <c r="K936" s="12"/>
    </row>
    <row r="937" spans="10:11">
      <c r="J937" s="12"/>
      <c r="K937" s="12"/>
    </row>
    <row r="938" spans="10:11">
      <c r="J938" s="12"/>
      <c r="K938" s="12"/>
    </row>
    <row r="939" spans="10:11">
      <c r="J939" s="12"/>
      <c r="K939" s="12"/>
    </row>
    <row r="940" spans="10:11">
      <c r="J940" s="12"/>
      <c r="K940" s="12"/>
    </row>
    <row r="941" spans="10:11">
      <c r="J941" s="12"/>
      <c r="K941" s="12"/>
    </row>
    <row r="942" spans="10:11">
      <c r="J942" s="12"/>
      <c r="K942" s="12"/>
    </row>
    <row r="943" spans="10:11">
      <c r="J943" s="12"/>
      <c r="K943" s="12"/>
    </row>
    <row r="944" spans="10:11">
      <c r="J944" s="12"/>
      <c r="K944" s="12"/>
    </row>
    <row r="945" spans="10:11">
      <c r="J945" s="12"/>
      <c r="K945" s="12"/>
    </row>
    <row r="946" spans="10:11">
      <c r="J946" s="12"/>
      <c r="K946" s="12"/>
    </row>
    <row r="947" spans="10:11">
      <c r="J947" s="12"/>
      <c r="K947" s="12"/>
    </row>
    <row r="948" spans="10:11">
      <c r="J948" s="12"/>
      <c r="K948" s="12"/>
    </row>
    <row r="949" spans="10:11">
      <c r="J949" s="12"/>
      <c r="K949" s="12"/>
    </row>
    <row r="950" spans="10:11">
      <c r="J950" s="12"/>
      <c r="K950" s="12"/>
    </row>
    <row r="951" spans="10:11">
      <c r="J951" s="12"/>
      <c r="K951" s="12"/>
    </row>
    <row r="952" spans="10:11">
      <c r="J952" s="12"/>
      <c r="K952" s="12"/>
    </row>
    <row r="953" spans="10:11">
      <c r="J953" s="12"/>
      <c r="K953" s="12"/>
    </row>
    <row r="954" spans="10:11">
      <c r="J954" s="12"/>
      <c r="K954" s="12"/>
    </row>
    <row r="955" spans="10:11">
      <c r="J955" s="12"/>
      <c r="K955" s="12"/>
    </row>
    <row r="956" spans="10:11">
      <c r="J956" s="12"/>
      <c r="K956" s="12"/>
    </row>
    <row r="957" spans="10:11">
      <c r="J957" s="12"/>
      <c r="K957" s="12"/>
    </row>
    <row r="958" spans="10:11">
      <c r="J958" s="12"/>
      <c r="K958" s="12"/>
    </row>
    <row r="959" spans="10:11">
      <c r="J959" s="12"/>
      <c r="K959" s="12"/>
    </row>
    <row r="960" spans="10:11">
      <c r="J960" s="12"/>
      <c r="K960" s="12"/>
    </row>
    <row r="961" spans="10:11">
      <c r="J961" s="12"/>
      <c r="K961" s="12"/>
    </row>
    <row r="962" spans="10:11">
      <c r="J962" s="12"/>
      <c r="K962" s="12"/>
    </row>
    <row r="963" spans="10:11">
      <c r="J963" s="12"/>
      <c r="K963" s="12"/>
    </row>
    <row r="964" spans="10:11">
      <c r="J964" s="12"/>
      <c r="K964" s="12"/>
    </row>
    <row r="965" spans="10:11">
      <c r="J965" s="12"/>
      <c r="K965" s="12"/>
    </row>
    <row r="966" spans="10:11">
      <c r="J966" s="12"/>
      <c r="K966" s="12"/>
    </row>
    <row r="967" spans="10:11">
      <c r="J967" s="12"/>
      <c r="K967" s="12"/>
    </row>
    <row r="968" spans="10:11">
      <c r="J968" s="12"/>
      <c r="K968" s="12"/>
    </row>
    <row r="969" spans="10:11">
      <c r="J969" s="12"/>
      <c r="K969" s="12"/>
    </row>
    <row r="970" spans="10:11">
      <c r="J970" s="12"/>
      <c r="K970" s="12"/>
    </row>
    <row r="971" spans="10:11">
      <c r="J971" s="12"/>
      <c r="K971" s="12"/>
    </row>
    <row r="972" spans="10:11">
      <c r="J972" s="12"/>
      <c r="K972" s="12"/>
    </row>
    <row r="973" spans="10:11">
      <c r="J973" s="12"/>
      <c r="K973" s="12"/>
    </row>
    <row r="974" spans="10:11">
      <c r="J974" s="12"/>
      <c r="K974" s="12"/>
    </row>
    <row r="975" spans="10:11">
      <c r="J975" s="12"/>
      <c r="K975" s="12"/>
    </row>
    <row r="976" spans="10:11">
      <c r="J976" s="12"/>
      <c r="K976" s="12"/>
    </row>
    <row r="977" spans="10:11">
      <c r="J977" s="12"/>
      <c r="K977" s="12"/>
    </row>
    <row r="978" spans="10:11">
      <c r="J978" s="12"/>
      <c r="K978" s="12"/>
    </row>
    <row r="979" spans="10:11">
      <c r="J979" s="12"/>
      <c r="K979" s="12"/>
    </row>
    <row r="980" spans="10:11">
      <c r="J980" s="12"/>
      <c r="K980" s="12"/>
    </row>
    <row r="981" spans="10:11">
      <c r="J981" s="12"/>
      <c r="K981" s="12"/>
    </row>
    <row r="982" spans="10:11">
      <c r="J982" s="12"/>
      <c r="K982" s="12"/>
    </row>
    <row r="983" spans="10:11">
      <c r="J983" s="12"/>
      <c r="K983" s="12"/>
    </row>
    <row r="984" spans="10:11">
      <c r="J984" s="12"/>
      <c r="K984" s="12"/>
    </row>
    <row r="985" spans="10:11">
      <c r="J985" s="12"/>
      <c r="K985" s="12"/>
    </row>
    <row r="986" spans="10:11">
      <c r="J986" s="12"/>
      <c r="K986" s="12"/>
    </row>
    <row r="987" spans="10:11">
      <c r="J987" s="12"/>
      <c r="K987" s="12"/>
    </row>
    <row r="988" spans="10:11">
      <c r="J988" s="12"/>
      <c r="K988" s="12"/>
    </row>
    <row r="989" spans="10:11">
      <c r="J989" s="12"/>
      <c r="K989" s="12"/>
    </row>
    <row r="990" spans="10:11">
      <c r="J990" s="12"/>
      <c r="K990" s="12"/>
    </row>
    <row r="991" spans="10:11">
      <c r="J991" s="12"/>
      <c r="K991" s="12"/>
    </row>
    <row r="992" spans="10:11">
      <c r="J992" s="12"/>
      <c r="K992" s="12"/>
    </row>
    <row r="993" spans="10:11">
      <c r="J993" s="12"/>
      <c r="K993" s="12"/>
    </row>
    <row r="994" spans="10:11">
      <c r="J994" s="12"/>
      <c r="K994" s="12"/>
    </row>
    <row r="995" spans="10:11">
      <c r="J995" s="12"/>
      <c r="K995" s="12"/>
    </row>
    <row r="996" spans="10:11">
      <c r="J996" s="12"/>
      <c r="K996" s="12"/>
    </row>
    <row r="997" spans="10:11">
      <c r="J997" s="12"/>
      <c r="K997" s="12"/>
    </row>
    <row r="998" spans="10:11">
      <c r="J998" s="12"/>
      <c r="K998" s="12"/>
    </row>
    <row r="999" spans="10:11">
      <c r="J999" s="12"/>
      <c r="K999" s="12"/>
    </row>
    <row r="1000" spans="10:11">
      <c r="J1000" s="12"/>
      <c r="K1000" s="12"/>
    </row>
    <row r="1001" spans="10:11">
      <c r="J1001" s="12"/>
      <c r="K1001" s="12"/>
    </row>
  </sheetData>
  <autoFilter ref="B1:Y1001"/>
  <mergeCells count="40">
    <mergeCell ref="G145:J145"/>
    <mergeCell ref="D145:E145"/>
    <mergeCell ref="D148:E148"/>
    <mergeCell ref="D147:E147"/>
    <mergeCell ref="D157:E157"/>
    <mergeCell ref="D146:E146"/>
    <mergeCell ref="G156:L156"/>
    <mergeCell ref="D156:E156"/>
    <mergeCell ref="G157:L157"/>
    <mergeCell ref="Q153:U153"/>
    <mergeCell ref="G155:L155"/>
    <mergeCell ref="D153:E153"/>
    <mergeCell ref="G153:J153"/>
    <mergeCell ref="M149:N149"/>
    <mergeCell ref="O150:P150"/>
    <mergeCell ref="D149:E149"/>
    <mergeCell ref="D150:E150"/>
    <mergeCell ref="I154:J154"/>
    <mergeCell ref="D152:E152"/>
    <mergeCell ref="G152:J152"/>
    <mergeCell ref="D154:E154"/>
    <mergeCell ref="D155:E155"/>
    <mergeCell ref="Y171:Y172"/>
    <mergeCell ref="G158:L158"/>
    <mergeCell ref="G159:L159"/>
    <mergeCell ref="G161:L161"/>
    <mergeCell ref="G162:L162"/>
    <mergeCell ref="G163:L163"/>
    <mergeCell ref="G164:L164"/>
    <mergeCell ref="G165:L165"/>
    <mergeCell ref="G166:L166"/>
    <mergeCell ref="G170:L170"/>
    <mergeCell ref="G171:L172"/>
    <mergeCell ref="J181:L181"/>
    <mergeCell ref="G173:L173"/>
    <mergeCell ref="G174:L174"/>
    <mergeCell ref="J177:L177"/>
    <mergeCell ref="J178:L178"/>
    <mergeCell ref="J179:L179"/>
    <mergeCell ref="J180:L180"/>
  </mergeCells>
  <conditionalFormatting sqref="D91 C89:D90 C92:D97 E89:T97 C98:T140 C2:T88">
    <cfRule type="expression" dxfId="1" priority="1">
      <formula>$J2&lt;&gt;""</formula>
    </cfRule>
  </conditionalFormatting>
  <conditionalFormatting sqref="K141:K142">
    <cfRule type="expression" dxfId="0" priority="3">
      <formula>$J141&lt;&gt;""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Feuil1!$B$3:$B$4</xm:f>
          </x14:formula1>
          <xm:sqref>W2:W7 W9:W81 W83:W140</xm:sqref>
        </x14:dataValidation>
        <x14:dataValidation type="list" allowBlank="1" showErrorMessage="1">
          <x14:formula1>
            <xm:f>Feuil1!$A$3:$A$5</xm:f>
          </x14:formula1>
          <xm:sqref>T2:T140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00"/>
  <sheetViews>
    <sheetView workbookViewId="0">
      <selection activeCell="D19" sqref="D19"/>
    </sheetView>
  </sheetViews>
  <sheetFormatPr baseColWidth="10" defaultColWidth="14.42578125" defaultRowHeight="15" customHeight="1"/>
  <cols>
    <col min="1" max="6" width="10.7109375" customWidth="1"/>
  </cols>
  <sheetData>
    <row r="3" spans="1:2">
      <c r="A3" s="4" t="s">
        <v>18</v>
      </c>
      <c r="B3" s="72" t="s">
        <v>59</v>
      </c>
    </row>
    <row r="4" spans="1:2">
      <c r="A4" s="4" t="s">
        <v>17</v>
      </c>
      <c r="B4" s="72" t="s">
        <v>60</v>
      </c>
    </row>
    <row r="5" spans="1:2" ht="15" customHeight="1">
      <c r="A5" s="4" t="s">
        <v>19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2024</vt:lpstr>
      <vt:lpstr>Feuil1</vt:lpstr>
      <vt:lpstr>2025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 Windows</cp:lastModifiedBy>
  <dcterms:created xsi:type="dcterms:W3CDTF">2023-07-29T11:52:43Z</dcterms:created>
  <dcterms:modified xsi:type="dcterms:W3CDTF">2024-05-03T06:14:51Z</dcterms:modified>
</cp:coreProperties>
</file>