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eblai\Downloads\"/>
    </mc:Choice>
  </mc:AlternateContent>
  <xr:revisionPtr revIDLastSave="0" documentId="13_ncr:1_{4532EC80-DE34-4EFC-A005-AAE50C05DD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2" sheetId="1" r:id="rId1"/>
    <sheet name="Feuil3" sheetId="2" r:id="rId2"/>
    <sheet name="Feuil1" sheetId="3" r:id="rId3"/>
  </sheets>
  <definedNames>
    <definedName name="_xlnm._FilterDatabase" localSheetId="0" hidden="1">Feuil2!$A$1:$T$109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1" i="1" l="1"/>
  <c r="F141" i="1"/>
  <c r="R138" i="1"/>
  <c r="P138" i="1"/>
  <c r="N138" i="1"/>
  <c r="R137" i="1"/>
  <c r="P137" i="1"/>
  <c r="N137" i="1"/>
  <c r="R136" i="1"/>
  <c r="P136" i="1"/>
  <c r="N136" i="1"/>
  <c r="R135" i="1"/>
  <c r="P135" i="1"/>
  <c r="N135" i="1"/>
  <c r="R134" i="1"/>
  <c r="P134" i="1"/>
  <c r="N134" i="1"/>
  <c r="R133" i="1"/>
  <c r="P133" i="1"/>
  <c r="N133" i="1"/>
  <c r="R132" i="1"/>
  <c r="P132" i="1"/>
  <c r="N132" i="1"/>
  <c r="R131" i="1"/>
  <c r="P131" i="1"/>
  <c r="N131" i="1"/>
  <c r="R130" i="1"/>
  <c r="P130" i="1"/>
  <c r="N130" i="1"/>
  <c r="R129" i="1"/>
  <c r="P129" i="1"/>
  <c r="N129" i="1"/>
  <c r="R128" i="1"/>
  <c r="P128" i="1"/>
  <c r="N128" i="1"/>
  <c r="R127" i="1"/>
  <c r="P127" i="1"/>
  <c r="N127" i="1"/>
  <c r="R126" i="1"/>
  <c r="P126" i="1"/>
  <c r="N126" i="1"/>
  <c r="R125" i="1"/>
  <c r="P125" i="1"/>
  <c r="N125" i="1"/>
  <c r="R124" i="1"/>
  <c r="P124" i="1"/>
  <c r="N124" i="1"/>
  <c r="R123" i="1"/>
  <c r="P123" i="1"/>
  <c r="N123" i="1"/>
  <c r="R122" i="1"/>
  <c r="P122" i="1"/>
  <c r="N122" i="1"/>
  <c r="R121" i="1"/>
  <c r="P121" i="1"/>
  <c r="N121" i="1"/>
  <c r="R120" i="1"/>
  <c r="P120" i="1"/>
  <c r="N120" i="1"/>
  <c r="R119" i="1"/>
  <c r="P119" i="1"/>
  <c r="N119" i="1"/>
  <c r="R118" i="1"/>
  <c r="P118" i="1"/>
  <c r="N118" i="1"/>
  <c r="R117" i="1"/>
  <c r="P117" i="1"/>
  <c r="N117" i="1"/>
  <c r="R116" i="1"/>
  <c r="P116" i="1"/>
  <c r="N116" i="1"/>
  <c r="R115" i="1"/>
  <c r="P115" i="1"/>
  <c r="N115" i="1"/>
  <c r="R114" i="1"/>
  <c r="P114" i="1"/>
  <c r="N114" i="1"/>
  <c r="R113" i="1"/>
  <c r="P113" i="1"/>
  <c r="N113" i="1"/>
  <c r="R112" i="1"/>
  <c r="P112" i="1"/>
  <c r="N112" i="1"/>
  <c r="W153" i="1" l="1"/>
  <c r="V153" i="1"/>
  <c r="U153" i="1"/>
  <c r="T153" i="1"/>
  <c r="S153" i="1"/>
  <c r="R153" i="1"/>
  <c r="Q153" i="1"/>
  <c r="P153" i="1"/>
  <c r="O153" i="1"/>
  <c r="N153" i="1"/>
  <c r="M153" i="1"/>
  <c r="L153" i="1"/>
  <c r="W152" i="1"/>
  <c r="V152" i="1"/>
  <c r="U152" i="1"/>
  <c r="T152" i="1"/>
  <c r="S152" i="1"/>
  <c r="R152" i="1"/>
  <c r="Q152" i="1"/>
  <c r="P152" i="1"/>
  <c r="O152" i="1"/>
  <c r="N152" i="1"/>
  <c r="M152" i="1"/>
  <c r="L152" i="1"/>
  <c r="E144" i="1"/>
  <c r="Q142" i="1"/>
  <c r="E145" i="1" s="1"/>
  <c r="O142" i="1"/>
  <c r="L142" i="1"/>
  <c r="H141" i="1"/>
  <c r="K138" i="1"/>
  <c r="K137" i="1"/>
  <c r="K136" i="1"/>
  <c r="K135" i="1"/>
  <c r="K134" i="1"/>
  <c r="K133" i="1"/>
  <c r="K132" i="1"/>
  <c r="K114" i="1"/>
  <c r="K113" i="1"/>
  <c r="I113" i="1"/>
  <c r="N72" i="1"/>
  <c r="P72" i="1" s="1"/>
  <c r="K72" i="1"/>
  <c r="I72" i="1"/>
  <c r="K112" i="1"/>
  <c r="I112" i="1"/>
  <c r="R111" i="1"/>
  <c r="P111" i="1"/>
  <c r="N111" i="1"/>
  <c r="K111" i="1"/>
  <c r="I111" i="1"/>
  <c r="R110" i="1"/>
  <c r="P110" i="1"/>
  <c r="N110" i="1"/>
  <c r="K110" i="1"/>
  <c r="I110" i="1"/>
  <c r="R109" i="1"/>
  <c r="P109" i="1"/>
  <c r="N109" i="1"/>
  <c r="K109" i="1"/>
  <c r="I109" i="1"/>
  <c r="R108" i="1"/>
  <c r="P108" i="1"/>
  <c r="N108" i="1"/>
  <c r="K108" i="1"/>
  <c r="I108" i="1"/>
  <c r="R107" i="1"/>
  <c r="P107" i="1"/>
  <c r="N107" i="1"/>
  <c r="K107" i="1"/>
  <c r="I107" i="1"/>
  <c r="R106" i="1"/>
  <c r="P106" i="1"/>
  <c r="N106" i="1"/>
  <c r="K106" i="1"/>
  <c r="I106" i="1"/>
  <c r="R105" i="1"/>
  <c r="P105" i="1"/>
  <c r="N105" i="1"/>
  <c r="K105" i="1"/>
  <c r="I105" i="1"/>
  <c r="N71" i="1"/>
  <c r="P71" i="1" s="1"/>
  <c r="K71" i="1"/>
  <c r="I71" i="1"/>
  <c r="R104" i="1"/>
  <c r="P104" i="1"/>
  <c r="N104" i="1"/>
  <c r="K104" i="1"/>
  <c r="I104" i="1"/>
  <c r="R103" i="1"/>
  <c r="P103" i="1"/>
  <c r="N103" i="1"/>
  <c r="K103" i="1"/>
  <c r="I103" i="1"/>
  <c r="R102" i="1"/>
  <c r="P102" i="1"/>
  <c r="N102" i="1"/>
  <c r="K102" i="1"/>
  <c r="I102" i="1"/>
  <c r="R101" i="1"/>
  <c r="P101" i="1"/>
  <c r="N101" i="1"/>
  <c r="K101" i="1"/>
  <c r="I101" i="1"/>
  <c r="R100" i="1"/>
  <c r="P100" i="1"/>
  <c r="N100" i="1"/>
  <c r="K100" i="1"/>
  <c r="I100" i="1"/>
  <c r="R99" i="1"/>
  <c r="P99" i="1"/>
  <c r="N99" i="1"/>
  <c r="K99" i="1"/>
  <c r="I99" i="1"/>
  <c r="R98" i="1"/>
  <c r="P98" i="1"/>
  <c r="N98" i="1"/>
  <c r="K98" i="1"/>
  <c r="I98" i="1"/>
  <c r="R97" i="1"/>
  <c r="P97" i="1"/>
  <c r="N97" i="1"/>
  <c r="K97" i="1"/>
  <c r="I97" i="1"/>
  <c r="R96" i="1"/>
  <c r="P96" i="1"/>
  <c r="N96" i="1"/>
  <c r="K96" i="1"/>
  <c r="I96" i="1"/>
  <c r="R95" i="1"/>
  <c r="P95" i="1"/>
  <c r="N95" i="1"/>
  <c r="K95" i="1"/>
  <c r="I95" i="1"/>
  <c r="R94" i="1"/>
  <c r="P94" i="1"/>
  <c r="N94" i="1"/>
  <c r="K94" i="1"/>
  <c r="I94" i="1"/>
  <c r="R93" i="1"/>
  <c r="P93" i="1"/>
  <c r="N93" i="1"/>
  <c r="K93" i="1"/>
  <c r="I93" i="1"/>
  <c r="N73" i="1"/>
  <c r="P73" i="1" s="1"/>
  <c r="K73" i="1"/>
  <c r="I73" i="1"/>
  <c r="R92" i="1"/>
  <c r="P92" i="1"/>
  <c r="N92" i="1"/>
  <c r="K92" i="1"/>
  <c r="I92" i="1"/>
  <c r="R91" i="1"/>
  <c r="P91" i="1"/>
  <c r="N91" i="1"/>
  <c r="K91" i="1"/>
  <c r="I91" i="1"/>
  <c r="R90" i="1"/>
  <c r="P90" i="1"/>
  <c r="N90" i="1"/>
  <c r="K90" i="1"/>
  <c r="I90" i="1"/>
  <c r="R89" i="1"/>
  <c r="P89" i="1"/>
  <c r="N89" i="1"/>
  <c r="K89" i="1"/>
  <c r="I89" i="1"/>
  <c r="R88" i="1"/>
  <c r="P88" i="1"/>
  <c r="N88" i="1"/>
  <c r="K88" i="1"/>
  <c r="I88" i="1"/>
  <c r="R87" i="1"/>
  <c r="P87" i="1"/>
  <c r="N87" i="1"/>
  <c r="K87" i="1"/>
  <c r="I87" i="1"/>
  <c r="R86" i="1"/>
  <c r="P86" i="1"/>
  <c r="N86" i="1"/>
  <c r="K86" i="1"/>
  <c r="I86" i="1"/>
  <c r="R85" i="1"/>
  <c r="P85" i="1"/>
  <c r="N85" i="1"/>
  <c r="K85" i="1"/>
  <c r="I85" i="1"/>
  <c r="R84" i="1"/>
  <c r="P84" i="1"/>
  <c r="N84" i="1"/>
  <c r="K84" i="1"/>
  <c r="I84" i="1"/>
  <c r="R83" i="1"/>
  <c r="P83" i="1"/>
  <c r="N83" i="1"/>
  <c r="K83" i="1"/>
  <c r="I83" i="1"/>
  <c r="R82" i="1"/>
  <c r="P82" i="1"/>
  <c r="N82" i="1"/>
  <c r="K82" i="1"/>
  <c r="I82" i="1"/>
  <c r="R81" i="1"/>
  <c r="P81" i="1"/>
  <c r="N81" i="1"/>
  <c r="K81" i="1"/>
  <c r="I81" i="1"/>
  <c r="R80" i="1"/>
  <c r="P80" i="1"/>
  <c r="N80" i="1"/>
  <c r="K80" i="1"/>
  <c r="I80" i="1"/>
  <c r="R79" i="1"/>
  <c r="P79" i="1"/>
  <c r="N79" i="1"/>
  <c r="K79" i="1"/>
  <c r="I79" i="1"/>
  <c r="R78" i="1"/>
  <c r="P78" i="1"/>
  <c r="N78" i="1"/>
  <c r="K78" i="1"/>
  <c r="I78" i="1"/>
  <c r="R77" i="1"/>
  <c r="P77" i="1"/>
  <c r="N77" i="1"/>
  <c r="K77" i="1"/>
  <c r="I77" i="1"/>
  <c r="R76" i="1"/>
  <c r="P76" i="1"/>
  <c r="N76" i="1"/>
  <c r="K76" i="1"/>
  <c r="I76" i="1"/>
  <c r="R75" i="1"/>
  <c r="P75" i="1"/>
  <c r="N75" i="1"/>
  <c r="K75" i="1"/>
  <c r="I75" i="1"/>
  <c r="R74" i="1"/>
  <c r="P74" i="1"/>
  <c r="N74" i="1"/>
  <c r="K74" i="1"/>
  <c r="I74" i="1"/>
  <c r="N70" i="1"/>
  <c r="P70" i="1" s="1"/>
  <c r="K70" i="1"/>
  <c r="I70" i="1"/>
  <c r="N69" i="1"/>
  <c r="P69" i="1" s="1"/>
  <c r="K69" i="1"/>
  <c r="I69" i="1"/>
  <c r="N68" i="1"/>
  <c r="P68" i="1" s="1"/>
  <c r="K68" i="1"/>
  <c r="I68" i="1"/>
  <c r="N67" i="1"/>
  <c r="P67" i="1" s="1"/>
  <c r="K67" i="1"/>
  <c r="I67" i="1"/>
  <c r="N66" i="1"/>
  <c r="P66" i="1" s="1"/>
  <c r="K66" i="1"/>
  <c r="I66" i="1"/>
  <c r="N65" i="1"/>
  <c r="P65" i="1" s="1"/>
  <c r="K65" i="1"/>
  <c r="I65" i="1"/>
  <c r="N64" i="1"/>
  <c r="P64" i="1" s="1"/>
  <c r="K64" i="1"/>
  <c r="I64" i="1"/>
  <c r="N63" i="1"/>
  <c r="P63" i="1" s="1"/>
  <c r="R63" i="1" s="1"/>
  <c r="K63" i="1"/>
  <c r="I63" i="1"/>
  <c r="N62" i="1"/>
  <c r="P62" i="1" s="1"/>
  <c r="K62" i="1"/>
  <c r="I62" i="1"/>
  <c r="N61" i="1"/>
  <c r="P61" i="1" s="1"/>
  <c r="K61" i="1"/>
  <c r="I61" i="1"/>
  <c r="N60" i="1"/>
  <c r="P60" i="1" s="1"/>
  <c r="K60" i="1"/>
  <c r="I60" i="1"/>
  <c r="N59" i="1"/>
  <c r="P59" i="1" s="1"/>
  <c r="K59" i="1"/>
  <c r="I59" i="1"/>
  <c r="N58" i="1"/>
  <c r="P58" i="1" s="1"/>
  <c r="K58" i="1"/>
  <c r="I58" i="1"/>
  <c r="N57" i="1"/>
  <c r="P57" i="1" s="1"/>
  <c r="K57" i="1"/>
  <c r="I57" i="1"/>
  <c r="N56" i="1"/>
  <c r="P56" i="1" s="1"/>
  <c r="K56" i="1"/>
  <c r="I56" i="1"/>
  <c r="N55" i="1"/>
  <c r="P55" i="1" s="1"/>
  <c r="I55" i="1"/>
  <c r="N54" i="1"/>
  <c r="P54" i="1" s="1"/>
  <c r="I54" i="1"/>
  <c r="N53" i="1"/>
  <c r="P53" i="1" s="1"/>
  <c r="K53" i="1"/>
  <c r="I53" i="1"/>
  <c r="N52" i="1"/>
  <c r="P52" i="1" s="1"/>
  <c r="K52" i="1"/>
  <c r="I52" i="1"/>
  <c r="N51" i="1"/>
  <c r="P51" i="1" s="1"/>
  <c r="K51" i="1"/>
  <c r="I51" i="1"/>
  <c r="N50" i="1"/>
  <c r="P50" i="1" s="1"/>
  <c r="K50" i="1"/>
  <c r="I50" i="1"/>
  <c r="N49" i="1"/>
  <c r="P49" i="1" s="1"/>
  <c r="K49" i="1"/>
  <c r="I49" i="1"/>
  <c r="N48" i="1"/>
  <c r="P48" i="1" s="1"/>
  <c r="K48" i="1"/>
  <c r="I48" i="1"/>
  <c r="N47" i="1"/>
  <c r="P47" i="1" s="1"/>
  <c r="K47" i="1"/>
  <c r="I47" i="1"/>
  <c r="N46" i="1"/>
  <c r="P46" i="1" s="1"/>
  <c r="K46" i="1"/>
  <c r="I46" i="1"/>
  <c r="N45" i="1"/>
  <c r="P45" i="1" s="1"/>
  <c r="K45" i="1"/>
  <c r="I45" i="1"/>
  <c r="N44" i="1"/>
  <c r="P44" i="1" s="1"/>
  <c r="K44" i="1"/>
  <c r="I44" i="1"/>
  <c r="N43" i="1"/>
  <c r="P43" i="1" s="1"/>
  <c r="K43" i="1"/>
  <c r="I43" i="1"/>
  <c r="N42" i="1"/>
  <c r="P42" i="1" s="1"/>
  <c r="K42" i="1"/>
  <c r="I42" i="1"/>
  <c r="N41" i="1"/>
  <c r="P41" i="1" s="1"/>
  <c r="K41" i="1"/>
  <c r="I41" i="1"/>
  <c r="N40" i="1"/>
  <c r="P40" i="1" s="1"/>
  <c r="K40" i="1"/>
  <c r="I40" i="1"/>
  <c r="N39" i="1"/>
  <c r="P39" i="1" s="1"/>
  <c r="K39" i="1"/>
  <c r="I39" i="1"/>
  <c r="N38" i="1"/>
  <c r="P38" i="1" s="1"/>
  <c r="K38" i="1"/>
  <c r="I38" i="1"/>
  <c r="N37" i="1"/>
  <c r="P37" i="1" s="1"/>
  <c r="K37" i="1"/>
  <c r="I37" i="1"/>
  <c r="N36" i="1"/>
  <c r="P36" i="1" s="1"/>
  <c r="K36" i="1"/>
  <c r="I36" i="1"/>
  <c r="N35" i="1"/>
  <c r="P35" i="1" s="1"/>
  <c r="K35" i="1"/>
  <c r="I35" i="1"/>
  <c r="N34" i="1"/>
  <c r="P34" i="1" s="1"/>
  <c r="K34" i="1"/>
  <c r="I34" i="1"/>
  <c r="N33" i="1"/>
  <c r="P33" i="1" s="1"/>
  <c r="K33" i="1"/>
  <c r="I33" i="1"/>
  <c r="N32" i="1"/>
  <c r="P32" i="1" s="1"/>
  <c r="K32" i="1"/>
  <c r="I32" i="1"/>
  <c r="N31" i="1"/>
  <c r="P31" i="1" s="1"/>
  <c r="K31" i="1"/>
  <c r="I31" i="1"/>
  <c r="N30" i="1"/>
  <c r="P30" i="1" s="1"/>
  <c r="K30" i="1"/>
  <c r="I30" i="1"/>
  <c r="N29" i="1"/>
  <c r="P29" i="1" s="1"/>
  <c r="K29" i="1"/>
  <c r="I29" i="1"/>
  <c r="N28" i="1"/>
  <c r="P28" i="1" s="1"/>
  <c r="K28" i="1"/>
  <c r="I28" i="1"/>
  <c r="N27" i="1"/>
  <c r="P27" i="1" s="1"/>
  <c r="K27" i="1"/>
  <c r="I27" i="1"/>
  <c r="N26" i="1"/>
  <c r="P26" i="1" s="1"/>
  <c r="K26" i="1"/>
  <c r="I26" i="1"/>
  <c r="N25" i="1"/>
  <c r="P25" i="1" s="1"/>
  <c r="I25" i="1"/>
  <c r="N24" i="1"/>
  <c r="P24" i="1" s="1"/>
  <c r="K24" i="1"/>
  <c r="I24" i="1"/>
  <c r="N23" i="1"/>
  <c r="P23" i="1" s="1"/>
  <c r="K23" i="1"/>
  <c r="I23" i="1"/>
  <c r="N22" i="1"/>
  <c r="P22" i="1" s="1"/>
  <c r="K22" i="1"/>
  <c r="I22" i="1"/>
  <c r="N21" i="1"/>
  <c r="P21" i="1" s="1"/>
  <c r="K21" i="1"/>
  <c r="I21" i="1"/>
  <c r="N20" i="1"/>
  <c r="P20" i="1" s="1"/>
  <c r="K20" i="1"/>
  <c r="I20" i="1"/>
  <c r="N19" i="1"/>
  <c r="P19" i="1" s="1"/>
  <c r="K19" i="1"/>
  <c r="I19" i="1"/>
  <c r="N18" i="1"/>
  <c r="P18" i="1" s="1"/>
  <c r="K18" i="1"/>
  <c r="I18" i="1"/>
  <c r="N17" i="1"/>
  <c r="P17" i="1" s="1"/>
  <c r="K17" i="1"/>
  <c r="I17" i="1"/>
  <c r="N16" i="1"/>
  <c r="P16" i="1" s="1"/>
  <c r="K16" i="1"/>
  <c r="I16" i="1"/>
  <c r="N15" i="1"/>
  <c r="P15" i="1" s="1"/>
  <c r="K15" i="1"/>
  <c r="I15" i="1"/>
  <c r="N14" i="1"/>
  <c r="P14" i="1" s="1"/>
  <c r="K14" i="1"/>
  <c r="I14" i="1"/>
  <c r="N13" i="1"/>
  <c r="P13" i="1" s="1"/>
  <c r="I13" i="1"/>
  <c r="N12" i="1"/>
  <c r="P12" i="1" s="1"/>
  <c r="K12" i="1"/>
  <c r="I12" i="1"/>
  <c r="N11" i="1"/>
  <c r="P11" i="1" s="1"/>
  <c r="I11" i="1"/>
  <c r="N10" i="1"/>
  <c r="P10" i="1" s="1"/>
  <c r="K10" i="1"/>
  <c r="I10" i="1"/>
  <c r="N9" i="1"/>
  <c r="P9" i="1" s="1"/>
  <c r="K9" i="1"/>
  <c r="I9" i="1"/>
  <c r="N8" i="1"/>
  <c r="P8" i="1" s="1"/>
  <c r="K8" i="1"/>
  <c r="I8" i="1"/>
  <c r="N7" i="1"/>
  <c r="P7" i="1" s="1"/>
  <c r="K7" i="1"/>
  <c r="I7" i="1"/>
  <c r="N6" i="1"/>
  <c r="P6" i="1" s="1"/>
  <c r="I6" i="1"/>
  <c r="N5" i="1"/>
  <c r="P5" i="1" s="1"/>
  <c r="I5" i="1"/>
  <c r="N4" i="1"/>
  <c r="P4" i="1" s="1"/>
  <c r="I4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N3" i="1"/>
  <c r="P3" i="1" s="1"/>
  <c r="I3" i="1"/>
  <c r="N2" i="1"/>
  <c r="I2" i="1"/>
  <c r="A2" i="1"/>
  <c r="R73" i="1" l="1"/>
  <c r="R72" i="1"/>
  <c r="R26" i="1"/>
  <c r="R42" i="1"/>
  <c r="R64" i="1"/>
  <c r="R15" i="1"/>
  <c r="R3" i="1"/>
  <c r="R23" i="1"/>
  <c r="R34" i="1"/>
  <c r="A132" i="1"/>
  <c r="A133" i="1" s="1"/>
  <c r="A134" i="1" s="1"/>
  <c r="A135" i="1" s="1"/>
  <c r="A136" i="1" s="1"/>
  <c r="A137" i="1" s="1"/>
  <c r="A138" i="1" s="1"/>
  <c r="A115" i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R59" i="1"/>
  <c r="R19" i="1"/>
  <c r="R30" i="1"/>
  <c r="R38" i="1"/>
  <c r="R60" i="1"/>
  <c r="R6" i="1"/>
  <c r="R10" i="1"/>
  <c r="R24" i="1"/>
  <c r="R39" i="1"/>
  <c r="R14" i="1"/>
  <c r="R52" i="1"/>
  <c r="R71" i="1"/>
  <c r="R7" i="1"/>
  <c r="R13" i="1"/>
  <c r="R54" i="1"/>
  <c r="R65" i="1"/>
  <c r="R11" i="1"/>
  <c r="R22" i="1"/>
  <c r="R40" i="1"/>
  <c r="R9" i="1"/>
  <c r="R16" i="1"/>
  <c r="R21" i="1"/>
  <c r="R32" i="1"/>
  <c r="R36" i="1"/>
  <c r="R46" i="1"/>
  <c r="R50" i="1"/>
  <c r="R61" i="1"/>
  <c r="R12" i="1"/>
  <c r="R47" i="1"/>
  <c r="R68" i="1"/>
  <c r="R17" i="1"/>
  <c r="R37" i="1"/>
  <c r="R41" i="1"/>
  <c r="R43" i="1"/>
  <c r="R66" i="1"/>
  <c r="I141" i="1"/>
  <c r="E143" i="1"/>
  <c r="F144" i="1" s="1"/>
  <c r="R8" i="1"/>
  <c r="R20" i="1"/>
  <c r="R28" i="1"/>
  <c r="R33" i="1"/>
  <c r="R35" i="1"/>
  <c r="R48" i="1"/>
  <c r="R53" i="1"/>
  <c r="R57" i="1"/>
  <c r="R62" i="1"/>
  <c r="R69" i="1"/>
  <c r="R56" i="1"/>
  <c r="X153" i="1"/>
  <c r="R5" i="1"/>
  <c r="R25" i="1"/>
  <c r="R18" i="1"/>
  <c r="R29" i="1"/>
  <c r="R31" i="1"/>
  <c r="R44" i="1"/>
  <c r="R49" i="1"/>
  <c r="R51" i="1"/>
  <c r="R55" i="1"/>
  <c r="R58" i="1"/>
  <c r="R67" i="1"/>
  <c r="R70" i="1"/>
  <c r="R27" i="1"/>
  <c r="R45" i="1"/>
  <c r="T151" i="1"/>
  <c r="P151" i="1"/>
  <c r="L151" i="1"/>
  <c r="W151" i="1"/>
  <c r="S151" i="1"/>
  <c r="O151" i="1"/>
  <c r="M151" i="1"/>
  <c r="V151" i="1"/>
  <c r="R151" i="1"/>
  <c r="N151" i="1"/>
  <c r="E142" i="1"/>
  <c r="U151" i="1"/>
  <c r="Q151" i="1"/>
  <c r="P2" i="1"/>
  <c r="R4" i="1"/>
  <c r="N142" i="1"/>
  <c r="Q143" i="1" s="1"/>
  <c r="O143" i="1"/>
  <c r="X152" i="1" l="1"/>
  <c r="E150" i="1"/>
  <c r="E152" i="1" s="1"/>
  <c r="P142" i="1"/>
  <c r="P143" i="1" s="1"/>
  <c r="R2" i="1"/>
  <c r="E146" i="1"/>
  <c r="F146" i="1" s="1"/>
  <c r="E149" i="1"/>
  <c r="E148" i="1"/>
  <c r="X151" i="1"/>
  <c r="H144" i="1"/>
  <c r="V156" i="1" l="1"/>
  <c r="R156" i="1"/>
  <c r="N156" i="1"/>
  <c r="T154" i="1"/>
  <c r="P154" i="1"/>
  <c r="L154" i="1"/>
  <c r="U156" i="1"/>
  <c r="Q156" i="1"/>
  <c r="M156" i="1"/>
  <c r="W154" i="1"/>
  <c r="S154" i="1"/>
  <c r="O154" i="1"/>
  <c r="T156" i="1"/>
  <c r="P156" i="1"/>
  <c r="L156" i="1"/>
  <c r="V154" i="1"/>
  <c r="R154" i="1"/>
  <c r="N154" i="1"/>
  <c r="W156" i="1"/>
  <c r="S156" i="1"/>
  <c r="O156" i="1"/>
  <c r="U154" i="1"/>
  <c r="Q154" i="1"/>
  <c r="M154" i="1"/>
  <c r="R142" i="1"/>
  <c r="R143" i="1" s="1"/>
  <c r="M157" i="1" l="1"/>
  <c r="R157" i="1"/>
  <c r="V157" i="1"/>
  <c r="N157" i="1"/>
  <c r="U157" i="1"/>
  <c r="Q157" i="1"/>
  <c r="O157" i="1"/>
  <c r="T157" i="1"/>
  <c r="X156" i="1"/>
  <c r="X147" i="1" s="1"/>
  <c r="S157" i="1"/>
  <c r="W157" i="1"/>
  <c r="L157" i="1"/>
  <c r="X154" i="1"/>
  <c r="P157" i="1"/>
  <c r="X157" i="1" l="1"/>
  <c r="Y156" i="1" s="1"/>
  <c r="Y154" i="1" l="1"/>
</calcChain>
</file>

<file path=xl/sharedStrings.xml><?xml version="1.0" encoding="utf-8"?>
<sst xmlns="http://schemas.openxmlformats.org/spreadsheetml/2006/main" count="154" uniqueCount="62">
  <si>
    <t>Marque</t>
  </si>
  <si>
    <t>Référence</t>
  </si>
  <si>
    <t>Année</t>
  </si>
  <si>
    <t>date d'achat</t>
  </si>
  <si>
    <t>Canal</t>
  </si>
  <si>
    <t>prix d'achat</t>
  </si>
  <si>
    <t>Réparation</t>
  </si>
  <si>
    <t>Coût d'acquisition</t>
  </si>
  <si>
    <t xml:space="preserve">date de vente </t>
  </si>
  <si>
    <t>Nb jours stock</t>
  </si>
  <si>
    <t xml:space="preserve">prix de vente </t>
  </si>
  <si>
    <t>Livraison</t>
  </si>
  <si>
    <t>CA brut</t>
  </si>
  <si>
    <t xml:space="preserve">frais sur vente </t>
  </si>
  <si>
    <t>Ca - frais sur vente</t>
  </si>
  <si>
    <t>Port payé</t>
  </si>
  <si>
    <t>Bénéfice net d'achat</t>
  </si>
  <si>
    <t>LCB/Ebay</t>
  </si>
  <si>
    <t>LBC</t>
  </si>
  <si>
    <t>Ebay</t>
  </si>
  <si>
    <t xml:space="preserve">Total dépensé pour achats : </t>
  </si>
  <si>
    <t>Total Réparation</t>
  </si>
  <si>
    <t>Total coût d'Acquisition</t>
  </si>
  <si>
    <t>CA potentiel Brut Annuel</t>
  </si>
  <si>
    <t>CA brut réalisé</t>
  </si>
  <si>
    <t>revenus de la commande</t>
  </si>
  <si>
    <t>Bénéfice</t>
  </si>
  <si>
    <t>TOTAL</t>
  </si>
  <si>
    <t xml:space="preserve">Total Prix d'acquisition des ventes réalisées : </t>
  </si>
  <si>
    <t>Total frais</t>
  </si>
  <si>
    <t>%age</t>
  </si>
  <si>
    <t xml:space="preserve">Frais sur ventes Ebay : </t>
  </si>
  <si>
    <t xml:space="preserve">Port payé Ebay : </t>
  </si>
  <si>
    <t xml:space="preserve">Taux de marge : </t>
  </si>
  <si>
    <t>(PV-PA)/PA</t>
  </si>
  <si>
    <t xml:space="preserve">Taux de marque : </t>
  </si>
  <si>
    <t>(PV-PA)/PV</t>
  </si>
  <si>
    <t>JANVIER</t>
  </si>
  <si>
    <t>FEVRIER</t>
  </si>
  <si>
    <t>MARS</t>
  </si>
  <si>
    <t>AVRIL</t>
  </si>
  <si>
    <t>MAI</t>
  </si>
  <si>
    <t>JUIN</t>
  </si>
  <si>
    <t>JUILLET</t>
  </si>
  <si>
    <t xml:space="preserve">AOUT </t>
  </si>
  <si>
    <t>SEPTEMBRE</t>
  </si>
  <si>
    <t xml:space="preserve">OCTOBRE </t>
  </si>
  <si>
    <t xml:space="preserve">NOVEMBRE </t>
  </si>
  <si>
    <t>DECEMBRE</t>
  </si>
  <si>
    <t xml:space="preserve">% CA </t>
  </si>
  <si>
    <t>CA brut Ebay</t>
  </si>
  <si>
    <t>Frais sur vente Ebay</t>
  </si>
  <si>
    <t>Port payé Ebay</t>
  </si>
  <si>
    <t>Bénéfice EBAY</t>
  </si>
  <si>
    <t>Bénéfice LBC</t>
  </si>
  <si>
    <t>BENEFICE TOTAL</t>
  </si>
  <si>
    <t>PHOTO NON PRISES, A REPARER !!!!!!!!</t>
  </si>
  <si>
    <t>CA Brut réalisé :</t>
  </si>
  <si>
    <t xml:space="preserve">Bénéfice : </t>
  </si>
  <si>
    <t>Valo du stock non vendu :</t>
  </si>
  <si>
    <r>
      <t xml:space="preserve">CA brut potentiel à venir </t>
    </r>
    <r>
      <rPr>
        <sz val="6"/>
        <color theme="1"/>
        <rFont val="Calibri"/>
      </rPr>
      <t>sans frais d'envoi</t>
    </r>
    <r>
      <rPr>
        <sz val="8"/>
        <color theme="1"/>
        <rFont val="Calibri"/>
      </rPr>
      <t xml:space="preserve"> :</t>
    </r>
  </si>
  <si>
    <t>Gain potentiel Brut sans les ≠ frais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</si>
</sst>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/m/yyyy"/>
  </numFmts>
  <fonts count="13">
    <font>
      <sz val="11"/>
      <color theme="1"/>
      <name val="Calibri"/>
      <scheme val="minor"/>
    </font>
    <font>
      <sz val="8"/>
      <color theme="1"/>
      <name val="Calibri"/>
    </font>
    <font>
      <sz val="11"/>
      <color theme="1"/>
      <name val="Calibri"/>
    </font>
    <font>
      <u/>
      <sz val="11"/>
      <color theme="1"/>
      <name val="Calibri"/>
    </font>
    <font>
      <u/>
      <sz val="8"/>
      <color theme="1"/>
      <name val="Calibri"/>
    </font>
    <font>
      <u/>
      <sz val="8"/>
      <color theme="1"/>
      <name val="Calibri"/>
    </font>
    <font>
      <u/>
      <sz val="8"/>
      <color theme="1"/>
      <name val="Calibri"/>
    </font>
    <font>
      <u/>
      <sz val="8"/>
      <color theme="1"/>
      <name val="Calibri"/>
    </font>
    <font>
      <u/>
      <sz val="8"/>
      <color theme="1"/>
      <name val="Calibri"/>
    </font>
    <font>
      <sz val="11"/>
      <name val="Calibri"/>
    </font>
    <font>
      <b/>
      <sz val="8"/>
      <color theme="1"/>
      <name val="Calibri"/>
    </font>
    <font>
      <sz val="6"/>
      <color theme="1"/>
      <name val="Calibri"/>
    </font>
    <font>
      <sz val="8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D8D8D8"/>
        <bgColor rgb="FFD8D8D8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rgb="FFFFFF00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2" fillId="0" borderId="0" xfId="0" applyFont="1"/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164" fontId="2" fillId="0" borderId="0" xfId="0" applyNumberFormat="1" applyFont="1"/>
    <xf numFmtId="16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 wrapText="1"/>
    </xf>
    <xf numFmtId="164" fontId="8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5" fontId="1" fillId="0" borderId="0" xfId="0" applyNumberFormat="1" applyFont="1"/>
    <xf numFmtId="165" fontId="1" fillId="0" borderId="2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wrapText="1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16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right"/>
    </xf>
    <xf numFmtId="164" fontId="1" fillId="0" borderId="0" xfId="0" applyNumberFormat="1" applyFont="1" applyAlignment="1">
      <alignment horizontal="center" wrapText="1"/>
    </xf>
    <xf numFmtId="10" fontId="1" fillId="0" borderId="0" xfId="0" applyNumberFormat="1" applyFont="1"/>
    <xf numFmtId="10" fontId="1" fillId="0" borderId="0" xfId="0" applyNumberFormat="1" applyFont="1" applyAlignment="1">
      <alignment vertical="center" wrapText="1"/>
    </xf>
    <xf numFmtId="10" fontId="1" fillId="0" borderId="0" xfId="0" applyNumberFormat="1" applyFont="1" applyAlignment="1">
      <alignment wrapText="1"/>
    </xf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4" xfId="0" applyNumberFormat="1" applyFont="1" applyBorder="1" applyAlignment="1">
      <alignment horizontal="right"/>
    </xf>
    <xf numFmtId="164" fontId="1" fillId="0" borderId="1" xfId="0" applyNumberFormat="1" applyFont="1" applyBorder="1"/>
    <xf numFmtId="164" fontId="1" fillId="3" borderId="1" xfId="0" applyNumberFormat="1" applyFont="1" applyFill="1" applyBorder="1"/>
    <xf numFmtId="10" fontId="1" fillId="3" borderId="1" xfId="0" applyNumberFormat="1" applyFont="1" applyFill="1" applyBorder="1"/>
    <xf numFmtId="164" fontId="1" fillId="4" borderId="8" xfId="0" applyNumberFormat="1" applyFont="1" applyFill="1" applyBorder="1" applyAlignment="1">
      <alignment horizontal="right"/>
    </xf>
    <xf numFmtId="164" fontId="1" fillId="4" borderId="9" xfId="0" applyNumberFormat="1" applyFont="1" applyFill="1" applyBorder="1" applyAlignment="1">
      <alignment horizontal="right"/>
    </xf>
    <xf numFmtId="164" fontId="1" fillId="4" borderId="10" xfId="0" applyNumberFormat="1" applyFont="1" applyFill="1" applyBorder="1" applyAlignment="1">
      <alignment horizontal="right"/>
    </xf>
    <xf numFmtId="164" fontId="1" fillId="4" borderId="1" xfId="0" applyNumberFormat="1" applyFont="1" applyFill="1" applyBorder="1"/>
    <xf numFmtId="164" fontId="10" fillId="5" borderId="1" xfId="0" applyNumberFormat="1" applyFont="1" applyFill="1" applyBorder="1"/>
    <xf numFmtId="0" fontId="1" fillId="6" borderId="1" xfId="0" applyFont="1" applyFill="1" applyBorder="1" applyAlignment="1">
      <alignment horizontal="center" vertical="center"/>
    </xf>
    <xf numFmtId="165" fontId="1" fillId="6" borderId="1" xfId="0" applyNumberFormat="1" applyFont="1" applyFill="1" applyBorder="1" applyAlignment="1">
      <alignment horizontal="center" vertical="center"/>
    </xf>
    <xf numFmtId="165" fontId="1" fillId="6" borderId="1" xfId="0" applyNumberFormat="1" applyFont="1" applyFill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center" vertical="center"/>
    </xf>
    <xf numFmtId="1" fontId="1" fillId="6" borderId="1" xfId="0" applyNumberFormat="1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/>
    <xf numFmtId="0" fontId="2" fillId="6" borderId="0" xfId="0" applyFont="1" applyFill="1"/>
    <xf numFmtId="0" fontId="2" fillId="7" borderId="0" xfId="0" applyFont="1" applyFill="1"/>
    <xf numFmtId="0" fontId="1" fillId="7" borderId="1" xfId="0" applyFont="1" applyFill="1" applyBorder="1" applyAlignment="1">
      <alignment horizontal="center" vertical="center"/>
    </xf>
    <xf numFmtId="165" fontId="1" fillId="7" borderId="1" xfId="0" applyNumberFormat="1" applyFont="1" applyFill="1" applyBorder="1" applyAlignment="1">
      <alignment horizontal="center" vertical="center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0" fillId="7" borderId="0" xfId="0" applyFill="1"/>
    <xf numFmtId="164" fontId="0" fillId="0" borderId="0" xfId="0" applyNumberFormat="1"/>
    <xf numFmtId="164" fontId="1" fillId="0" borderId="11" xfId="0" applyNumberFormat="1" applyFont="1" applyBorder="1"/>
    <xf numFmtId="10" fontId="1" fillId="0" borderId="11" xfId="0" applyNumberFormat="1" applyFont="1" applyBorder="1"/>
    <xf numFmtId="10" fontId="1" fillId="0" borderId="17" xfId="0" applyNumberFormat="1" applyFont="1" applyBorder="1"/>
    <xf numFmtId="164" fontId="2" fillId="0" borderId="11" xfId="0" applyNumberFormat="1" applyFont="1" applyBorder="1"/>
    <xf numFmtId="0" fontId="12" fillId="0" borderId="11" xfId="0" applyFont="1" applyBorder="1" applyAlignment="1">
      <alignment horizontal="right"/>
    </xf>
    <xf numFmtId="0" fontId="1" fillId="0" borderId="11" xfId="0" applyFont="1" applyBorder="1" applyAlignment="1">
      <alignment horizontal="right"/>
    </xf>
    <xf numFmtId="0" fontId="1" fillId="0" borderId="17" xfId="0" applyFont="1" applyBorder="1" applyAlignment="1">
      <alignment horizontal="right"/>
    </xf>
    <xf numFmtId="164" fontId="10" fillId="5" borderId="5" xfId="0" applyNumberFormat="1" applyFont="1" applyFill="1" applyBorder="1" applyAlignment="1">
      <alignment horizontal="right"/>
    </xf>
    <xf numFmtId="0" fontId="9" fillId="0" borderId="6" xfId="0" applyFont="1" applyBorder="1"/>
    <xf numFmtId="0" fontId="9" fillId="0" borderId="7" xfId="0" applyFont="1" applyBorder="1"/>
    <xf numFmtId="164" fontId="1" fillId="0" borderId="0" xfId="0" applyNumberFormat="1" applyFont="1" applyAlignment="1">
      <alignment horizontal="center" vertical="center" wrapText="1"/>
    </xf>
    <xf numFmtId="0" fontId="0" fillId="0" borderId="13" xfId="0" applyBorder="1"/>
    <xf numFmtId="0" fontId="0" fillId="0" borderId="16" xfId="0" applyBorder="1"/>
    <xf numFmtId="0" fontId="0" fillId="0" borderId="14" xfId="0" applyBorder="1"/>
    <xf numFmtId="10" fontId="1" fillId="0" borderId="0" xfId="0" applyNumberFormat="1" applyFont="1" applyAlignment="1">
      <alignment horizontal="center" vertical="center" wrapText="1"/>
    </xf>
    <xf numFmtId="0" fontId="0" fillId="0" borderId="0" xfId="0"/>
    <xf numFmtId="0" fontId="1" fillId="0" borderId="0" xfId="0" applyFont="1" applyAlignment="1">
      <alignment horizontal="left" wrapText="1"/>
    </xf>
    <xf numFmtId="0" fontId="1" fillId="0" borderId="5" xfId="0" applyFont="1" applyBorder="1" applyAlignment="1">
      <alignment horizontal="right"/>
    </xf>
    <xf numFmtId="164" fontId="1" fillId="3" borderId="5" xfId="0" applyNumberFormat="1" applyFont="1" applyFill="1" applyBorder="1" applyAlignment="1">
      <alignment horizontal="right"/>
    </xf>
    <xf numFmtId="0" fontId="1" fillId="0" borderId="0" xfId="0" applyFont="1" applyAlignment="1">
      <alignment horizontal="center" wrapText="1"/>
    </xf>
    <xf numFmtId="164" fontId="1" fillId="0" borderId="0" xfId="0" applyNumberFormat="1" applyFont="1" applyAlignment="1">
      <alignment horizontal="center"/>
    </xf>
    <xf numFmtId="164" fontId="1" fillId="0" borderId="15" xfId="0" applyNumberFormat="1" applyFont="1" applyBorder="1" applyAlignment="1">
      <alignment horizontal="center" wrapText="1"/>
    </xf>
    <xf numFmtId="0" fontId="0" fillId="0" borderId="12" xfId="0" applyBorder="1"/>
  </cellXfs>
  <cellStyles count="1">
    <cellStyle name="Normal" xfId="0" builtinId="0"/>
  </cellStyles>
  <dxfs count="5"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29"/>
  <sheetViews>
    <sheetView tabSelected="1" topLeftCell="A142" zoomScale="85" zoomScaleNormal="85" workbookViewId="0">
      <selection activeCell="R156" sqref="R156"/>
    </sheetView>
  </sheetViews>
  <sheetFormatPr baseColWidth="10" defaultColWidth="14.44140625" defaultRowHeight="15" customHeight="1"/>
  <cols>
    <col min="1" max="1" width="4.33203125" customWidth="1"/>
    <col min="2" max="3" width="10.6640625" customWidth="1"/>
    <col min="4" max="4" width="5.109375" customWidth="1"/>
    <col min="5" max="5" width="11" customWidth="1"/>
    <col min="6" max="6" width="7.109375" customWidth="1"/>
    <col min="7" max="7" width="7.5546875" customWidth="1"/>
    <col min="8" max="8" width="8.88671875" customWidth="1"/>
    <col min="9" max="9" width="10" customWidth="1"/>
    <col min="10" max="10" width="9.33203125" customWidth="1"/>
    <col min="11" max="11" width="7.109375" customWidth="1"/>
    <col min="12" max="12" width="9.109375" customWidth="1"/>
    <col min="13" max="13" width="7" customWidth="1"/>
    <col min="14" max="14" width="8.44140625" customWidth="1"/>
    <col min="15" max="15" width="6.5546875" customWidth="1"/>
    <col min="16" max="16" width="10" customWidth="1"/>
    <col min="17" max="17" width="9.109375" customWidth="1"/>
    <col min="18" max="18" width="9.44140625" customWidth="1"/>
    <col min="19" max="26" width="10.6640625" customWidth="1"/>
  </cols>
  <sheetData>
    <row r="1" spans="1:19" ht="20.399999999999999">
      <c r="B1" s="1" t="s">
        <v>0</v>
      </c>
      <c r="C1" s="1" t="s">
        <v>1</v>
      </c>
      <c r="D1" s="1" t="s">
        <v>2</v>
      </c>
      <c r="E1" s="1" t="s">
        <v>3</v>
      </c>
      <c r="F1" s="1"/>
      <c r="G1" s="2" t="s">
        <v>5</v>
      </c>
      <c r="H1" s="2" t="s">
        <v>6</v>
      </c>
      <c r="I1" s="2" t="s">
        <v>7</v>
      </c>
      <c r="J1" s="3" t="s">
        <v>8</v>
      </c>
      <c r="K1" s="3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</row>
    <row r="2" spans="1:19" ht="14.4">
      <c r="A2" s="4">
        <f>SUM(A1+1)</f>
        <v>1</v>
      </c>
      <c r="B2" s="5"/>
      <c r="C2" s="5"/>
      <c r="D2" s="5"/>
      <c r="E2" s="6"/>
      <c r="F2" s="3"/>
      <c r="G2" s="7">
        <v>4</v>
      </c>
      <c r="H2" s="7"/>
      <c r="I2" s="7">
        <f t="shared" ref="I2:I113" si="0">IF($G2&lt;&gt;"",SUM(G2:H2),"")</f>
        <v>4</v>
      </c>
      <c r="J2" s="6">
        <v>44933</v>
      </c>
      <c r="K2" s="8"/>
      <c r="L2" s="7">
        <v>25</v>
      </c>
      <c r="M2" s="7"/>
      <c r="N2" s="7">
        <f t="shared" ref="N2:N111" si="1">IF($J2&lt;&gt;"",SUM(L2:M2),"")</f>
        <v>25</v>
      </c>
      <c r="O2" s="7"/>
      <c r="P2" s="7">
        <f t="shared" ref="P2:P111" si="2">IF(J2="","",N2-O2)</f>
        <v>25</v>
      </c>
      <c r="Q2" s="7"/>
      <c r="R2" s="7">
        <f t="shared" ref="R2:R111" si="3">IF(J2="","",P2-I2-Q2)</f>
        <v>21</v>
      </c>
      <c r="S2" s="7" t="s">
        <v>18</v>
      </c>
    </row>
    <row r="3" spans="1:19" ht="14.4">
      <c r="A3" s="4">
        <v>1</v>
      </c>
      <c r="B3" s="5"/>
      <c r="C3" s="5"/>
      <c r="D3" s="5"/>
      <c r="E3" s="6"/>
      <c r="F3" s="3"/>
      <c r="G3" s="7">
        <v>20</v>
      </c>
      <c r="H3" s="7"/>
      <c r="I3" s="7">
        <f t="shared" si="0"/>
        <v>20</v>
      </c>
      <c r="J3" s="6">
        <v>44935</v>
      </c>
      <c r="K3" s="8"/>
      <c r="L3" s="7">
        <v>35</v>
      </c>
      <c r="M3" s="7"/>
      <c r="N3" s="7">
        <f t="shared" si="1"/>
        <v>35</v>
      </c>
      <c r="O3" s="7"/>
      <c r="P3" s="7">
        <f t="shared" si="2"/>
        <v>35</v>
      </c>
      <c r="Q3" s="7"/>
      <c r="R3" s="7">
        <f t="shared" si="3"/>
        <v>15</v>
      </c>
      <c r="S3" s="7" t="s">
        <v>18</v>
      </c>
    </row>
    <row r="4" spans="1:19" ht="14.4">
      <c r="A4" s="4">
        <f t="shared" ref="A4:A138" si="4">SUM(A3+1)</f>
        <v>2</v>
      </c>
      <c r="B4" s="5"/>
      <c r="C4" s="5"/>
      <c r="D4" s="5"/>
      <c r="E4" s="6"/>
      <c r="F4" s="3"/>
      <c r="G4" s="7">
        <v>10</v>
      </c>
      <c r="H4" s="7"/>
      <c r="I4" s="7">
        <f t="shared" si="0"/>
        <v>10</v>
      </c>
      <c r="J4" s="6">
        <v>44986</v>
      </c>
      <c r="K4" s="8"/>
      <c r="L4" s="7">
        <v>50</v>
      </c>
      <c r="M4" s="7">
        <v>10</v>
      </c>
      <c r="N4" s="7">
        <f t="shared" si="1"/>
        <v>60</v>
      </c>
      <c r="O4" s="7">
        <v>6.35</v>
      </c>
      <c r="P4" s="7">
        <f t="shared" si="2"/>
        <v>53.65</v>
      </c>
      <c r="Q4" s="7"/>
      <c r="R4" s="7">
        <f t="shared" si="3"/>
        <v>43.65</v>
      </c>
      <c r="S4" s="7" t="s">
        <v>19</v>
      </c>
    </row>
    <row r="5" spans="1:19" ht="14.4">
      <c r="A5" s="4">
        <f t="shared" si="4"/>
        <v>3</v>
      </c>
      <c r="B5" s="5"/>
      <c r="C5" s="5"/>
      <c r="D5" s="5"/>
      <c r="E5" s="6"/>
      <c r="F5" s="3"/>
      <c r="G5" s="7">
        <v>15</v>
      </c>
      <c r="H5" s="7"/>
      <c r="I5" s="7">
        <f t="shared" si="0"/>
        <v>15</v>
      </c>
      <c r="J5" s="6">
        <v>44989</v>
      </c>
      <c r="K5" s="8"/>
      <c r="L5" s="7">
        <v>30</v>
      </c>
      <c r="M5" s="7">
        <v>15</v>
      </c>
      <c r="N5" s="7">
        <f t="shared" si="1"/>
        <v>45</v>
      </c>
      <c r="O5" s="7">
        <v>4.8499999999999996</v>
      </c>
      <c r="P5" s="7">
        <f t="shared" si="2"/>
        <v>40.15</v>
      </c>
      <c r="Q5" s="7"/>
      <c r="R5" s="7">
        <f t="shared" si="3"/>
        <v>25.15</v>
      </c>
      <c r="S5" s="7" t="s">
        <v>19</v>
      </c>
    </row>
    <row r="6" spans="1:19" ht="14.4">
      <c r="A6" s="4">
        <f t="shared" si="4"/>
        <v>4</v>
      </c>
      <c r="B6" s="5"/>
      <c r="C6" s="5"/>
      <c r="D6" s="5"/>
      <c r="E6" s="6"/>
      <c r="F6" s="3"/>
      <c r="G6" s="7">
        <v>25</v>
      </c>
      <c r="H6" s="7"/>
      <c r="I6" s="7">
        <f t="shared" si="0"/>
        <v>25</v>
      </c>
      <c r="J6" s="6">
        <v>45010</v>
      </c>
      <c r="K6" s="8"/>
      <c r="L6" s="7">
        <v>40</v>
      </c>
      <c r="M6" s="7"/>
      <c r="N6" s="7">
        <f t="shared" si="1"/>
        <v>40</v>
      </c>
      <c r="O6" s="7"/>
      <c r="P6" s="7">
        <f t="shared" si="2"/>
        <v>40</v>
      </c>
      <c r="Q6" s="7"/>
      <c r="R6" s="7">
        <f t="shared" si="3"/>
        <v>15</v>
      </c>
      <c r="S6" s="7" t="s">
        <v>18</v>
      </c>
    </row>
    <row r="7" spans="1:19" ht="14.4">
      <c r="A7" s="4">
        <f t="shared" si="4"/>
        <v>5</v>
      </c>
      <c r="B7" s="5"/>
      <c r="C7" s="5"/>
      <c r="D7" s="5"/>
      <c r="E7" s="6">
        <v>44967</v>
      </c>
      <c r="F7" s="3"/>
      <c r="G7" s="7">
        <v>10</v>
      </c>
      <c r="H7" s="7"/>
      <c r="I7" s="7">
        <f t="shared" si="0"/>
        <v>10</v>
      </c>
      <c r="J7" s="6">
        <v>45027</v>
      </c>
      <c r="K7" s="8">
        <f t="shared" ref="K7:K10" si="5">IF($J7&lt;&gt;"",SUM(J7-E7),"")</f>
        <v>60</v>
      </c>
      <c r="L7" s="7">
        <v>60</v>
      </c>
      <c r="M7" s="7"/>
      <c r="N7" s="7">
        <f t="shared" si="1"/>
        <v>60</v>
      </c>
      <c r="O7" s="7"/>
      <c r="P7" s="7">
        <f t="shared" si="2"/>
        <v>60</v>
      </c>
      <c r="Q7" s="7"/>
      <c r="R7" s="7">
        <f t="shared" si="3"/>
        <v>50</v>
      </c>
      <c r="S7" s="7" t="s">
        <v>18</v>
      </c>
    </row>
    <row r="8" spans="1:19" ht="14.4">
      <c r="A8" s="4">
        <f t="shared" si="4"/>
        <v>6</v>
      </c>
      <c r="B8" s="5"/>
      <c r="C8" s="5"/>
      <c r="D8" s="5"/>
      <c r="E8" s="6">
        <v>44969</v>
      </c>
      <c r="F8" s="3"/>
      <c r="G8" s="7">
        <v>10</v>
      </c>
      <c r="H8" s="7"/>
      <c r="I8" s="7">
        <f t="shared" si="0"/>
        <v>10</v>
      </c>
      <c r="J8" s="6">
        <v>45028</v>
      </c>
      <c r="K8" s="8">
        <f t="shared" si="5"/>
        <v>59</v>
      </c>
      <c r="L8" s="7">
        <v>25</v>
      </c>
      <c r="M8" s="7">
        <v>15</v>
      </c>
      <c r="N8" s="7">
        <f t="shared" si="1"/>
        <v>40</v>
      </c>
      <c r="O8" s="7">
        <v>4.3499999999999996</v>
      </c>
      <c r="P8" s="7">
        <f t="shared" si="2"/>
        <v>35.65</v>
      </c>
      <c r="Q8" s="7"/>
      <c r="R8" s="7">
        <f t="shared" si="3"/>
        <v>25.65</v>
      </c>
      <c r="S8" s="7" t="s">
        <v>19</v>
      </c>
    </row>
    <row r="9" spans="1:19" ht="14.4">
      <c r="A9" s="4">
        <f t="shared" si="4"/>
        <v>7</v>
      </c>
      <c r="B9" s="5"/>
      <c r="C9" s="5"/>
      <c r="D9" s="5"/>
      <c r="E9" s="6">
        <v>45026</v>
      </c>
      <c r="F9" s="3"/>
      <c r="G9" s="7">
        <v>5</v>
      </c>
      <c r="H9" s="7"/>
      <c r="I9" s="7">
        <f t="shared" si="0"/>
        <v>5</v>
      </c>
      <c r="J9" s="6">
        <v>45041</v>
      </c>
      <c r="K9" s="8">
        <f t="shared" si="5"/>
        <v>15</v>
      </c>
      <c r="L9" s="7">
        <v>25</v>
      </c>
      <c r="M9" s="7">
        <v>8</v>
      </c>
      <c r="N9" s="7">
        <f t="shared" si="1"/>
        <v>33</v>
      </c>
      <c r="O9" s="7">
        <v>3.65</v>
      </c>
      <c r="P9" s="7">
        <f t="shared" si="2"/>
        <v>29.35</v>
      </c>
      <c r="Q9" s="7"/>
      <c r="R9" s="7">
        <f t="shared" si="3"/>
        <v>24.35</v>
      </c>
      <c r="S9" s="7" t="s">
        <v>19</v>
      </c>
    </row>
    <row r="10" spans="1:19" ht="14.4">
      <c r="A10" s="4">
        <f t="shared" si="4"/>
        <v>8</v>
      </c>
      <c r="B10" s="5"/>
      <c r="C10" s="5"/>
      <c r="D10" s="5"/>
      <c r="E10" s="6">
        <v>45026</v>
      </c>
      <c r="F10" s="3"/>
      <c r="G10" s="7">
        <v>5</v>
      </c>
      <c r="H10" s="7"/>
      <c r="I10" s="7">
        <f t="shared" si="0"/>
        <v>5</v>
      </c>
      <c r="J10" s="6">
        <v>45042</v>
      </c>
      <c r="K10" s="8">
        <f t="shared" si="5"/>
        <v>16</v>
      </c>
      <c r="L10" s="7">
        <v>25</v>
      </c>
      <c r="M10" s="7">
        <v>5</v>
      </c>
      <c r="N10" s="7">
        <f t="shared" si="1"/>
        <v>30</v>
      </c>
      <c r="O10" s="7">
        <v>3.35</v>
      </c>
      <c r="P10" s="7">
        <f t="shared" si="2"/>
        <v>26.65</v>
      </c>
      <c r="Q10" s="7"/>
      <c r="R10" s="7">
        <f t="shared" si="3"/>
        <v>21.65</v>
      </c>
      <c r="S10" s="7" t="s">
        <v>19</v>
      </c>
    </row>
    <row r="11" spans="1:19" ht="14.4">
      <c r="A11" s="4">
        <f t="shared" si="4"/>
        <v>9</v>
      </c>
      <c r="B11" s="5"/>
      <c r="C11" s="5"/>
      <c r="D11" s="5"/>
      <c r="E11" s="6"/>
      <c r="F11" s="3"/>
      <c r="G11" s="7">
        <v>20</v>
      </c>
      <c r="H11" s="7"/>
      <c r="I11" s="7">
        <f t="shared" si="0"/>
        <v>20</v>
      </c>
      <c r="J11" s="6">
        <v>45043</v>
      </c>
      <c r="K11" s="8"/>
      <c r="L11" s="7">
        <v>60</v>
      </c>
      <c r="M11" s="7"/>
      <c r="N11" s="7">
        <f t="shared" si="1"/>
        <v>60</v>
      </c>
      <c r="O11" s="7"/>
      <c r="P11" s="7">
        <f t="shared" si="2"/>
        <v>60</v>
      </c>
      <c r="Q11" s="7"/>
      <c r="R11" s="7">
        <f t="shared" si="3"/>
        <v>40</v>
      </c>
      <c r="S11" s="7" t="s">
        <v>18</v>
      </c>
    </row>
    <row r="12" spans="1:19" ht="14.4">
      <c r="A12" s="4">
        <f t="shared" si="4"/>
        <v>10</v>
      </c>
      <c r="B12" s="5"/>
      <c r="C12" s="5"/>
      <c r="D12" s="5"/>
      <c r="E12" s="6">
        <v>45026</v>
      </c>
      <c r="F12" s="3"/>
      <c r="G12" s="7">
        <v>10</v>
      </c>
      <c r="H12" s="7"/>
      <c r="I12" s="7">
        <f t="shared" si="0"/>
        <v>10</v>
      </c>
      <c r="J12" s="6">
        <v>45044</v>
      </c>
      <c r="K12" s="8">
        <f>IF($J12&lt;&gt;"",SUM(J12-E12),"")</f>
        <v>18</v>
      </c>
      <c r="L12" s="7">
        <v>43</v>
      </c>
      <c r="M12" s="7">
        <v>10</v>
      </c>
      <c r="N12" s="7">
        <f t="shared" si="1"/>
        <v>53</v>
      </c>
      <c r="O12" s="7">
        <v>5.65</v>
      </c>
      <c r="P12" s="7">
        <f t="shared" si="2"/>
        <v>47.35</v>
      </c>
      <c r="Q12" s="7"/>
      <c r="R12" s="7">
        <f t="shared" si="3"/>
        <v>37.35</v>
      </c>
      <c r="S12" s="7" t="s">
        <v>19</v>
      </c>
    </row>
    <row r="13" spans="1:19" ht="14.4">
      <c r="A13" s="4">
        <f t="shared" si="4"/>
        <v>11</v>
      </c>
      <c r="B13" s="5"/>
      <c r="C13" s="5"/>
      <c r="D13" s="5"/>
      <c r="E13" s="6"/>
      <c r="F13" s="3"/>
      <c r="G13" s="7">
        <v>0</v>
      </c>
      <c r="H13" s="7"/>
      <c r="I13" s="7">
        <f t="shared" si="0"/>
        <v>0</v>
      </c>
      <c r="J13" s="6">
        <v>45047</v>
      </c>
      <c r="K13" s="8"/>
      <c r="L13" s="7">
        <v>25</v>
      </c>
      <c r="M13" s="7"/>
      <c r="N13" s="7">
        <f t="shared" si="1"/>
        <v>25</v>
      </c>
      <c r="O13" s="7"/>
      <c r="P13" s="7">
        <f t="shared" si="2"/>
        <v>25</v>
      </c>
      <c r="Q13" s="7"/>
      <c r="R13" s="7">
        <f t="shared" si="3"/>
        <v>25</v>
      </c>
      <c r="S13" s="7" t="s">
        <v>18</v>
      </c>
    </row>
    <row r="14" spans="1:19" ht="14.4">
      <c r="A14" s="4">
        <f t="shared" si="4"/>
        <v>12</v>
      </c>
      <c r="B14" s="5"/>
      <c r="C14" s="5"/>
      <c r="D14" s="5"/>
      <c r="E14" s="6">
        <v>45046</v>
      </c>
      <c r="F14" s="3"/>
      <c r="G14" s="7">
        <v>10</v>
      </c>
      <c r="H14" s="7"/>
      <c r="I14" s="7">
        <f t="shared" si="0"/>
        <v>10</v>
      </c>
      <c r="J14" s="6">
        <v>45052</v>
      </c>
      <c r="K14" s="8">
        <f t="shared" ref="K14:K24" si="6">IF($J14&lt;&gt;"",SUM(J14-E14),"")</f>
        <v>6</v>
      </c>
      <c r="L14" s="7">
        <v>50</v>
      </c>
      <c r="M14" s="7">
        <v>10</v>
      </c>
      <c r="N14" s="7">
        <f t="shared" si="1"/>
        <v>60</v>
      </c>
      <c r="O14" s="7">
        <v>6.35</v>
      </c>
      <c r="P14" s="7">
        <f t="shared" si="2"/>
        <v>53.65</v>
      </c>
      <c r="Q14" s="7">
        <v>5.99</v>
      </c>
      <c r="R14" s="7">
        <f t="shared" si="3"/>
        <v>37.659999999999997</v>
      </c>
      <c r="S14" s="7" t="s">
        <v>19</v>
      </c>
    </row>
    <row r="15" spans="1:19" ht="14.4">
      <c r="A15" s="4">
        <f t="shared" si="4"/>
        <v>13</v>
      </c>
      <c r="B15" s="5"/>
      <c r="C15" s="5"/>
      <c r="D15" s="5"/>
      <c r="E15" s="6">
        <v>45047</v>
      </c>
      <c r="F15" s="3"/>
      <c r="G15" s="7">
        <v>10</v>
      </c>
      <c r="H15" s="7"/>
      <c r="I15" s="7">
        <f t="shared" si="0"/>
        <v>10</v>
      </c>
      <c r="J15" s="6">
        <v>45052</v>
      </c>
      <c r="K15" s="8">
        <f t="shared" si="6"/>
        <v>5</v>
      </c>
      <c r="L15" s="7">
        <v>120</v>
      </c>
      <c r="M15" s="7"/>
      <c r="N15" s="7">
        <f t="shared" si="1"/>
        <v>120</v>
      </c>
      <c r="O15" s="7"/>
      <c r="P15" s="7">
        <f t="shared" si="2"/>
        <v>120</v>
      </c>
      <c r="Q15" s="7"/>
      <c r="R15" s="7">
        <f t="shared" si="3"/>
        <v>110</v>
      </c>
      <c r="S15" s="7" t="s">
        <v>18</v>
      </c>
    </row>
    <row r="16" spans="1:19" ht="14.4">
      <c r="A16" s="4">
        <f t="shared" si="4"/>
        <v>14</v>
      </c>
      <c r="B16" s="5"/>
      <c r="C16" s="5"/>
      <c r="D16" s="5"/>
      <c r="E16" s="6">
        <v>44967</v>
      </c>
      <c r="F16" s="3"/>
      <c r="G16" s="7">
        <v>10</v>
      </c>
      <c r="H16" s="7"/>
      <c r="I16" s="7">
        <f t="shared" si="0"/>
        <v>10</v>
      </c>
      <c r="J16" s="6">
        <v>45061</v>
      </c>
      <c r="K16" s="8">
        <f t="shared" si="6"/>
        <v>94</v>
      </c>
      <c r="L16" s="7">
        <v>40</v>
      </c>
      <c r="M16" s="7">
        <v>10</v>
      </c>
      <c r="N16" s="7">
        <f t="shared" si="1"/>
        <v>50</v>
      </c>
      <c r="O16" s="7">
        <v>5.35</v>
      </c>
      <c r="P16" s="7">
        <f t="shared" si="2"/>
        <v>44.65</v>
      </c>
      <c r="Q16" s="7">
        <v>3.49</v>
      </c>
      <c r="R16" s="7">
        <f t="shared" si="3"/>
        <v>31.159999999999997</v>
      </c>
      <c r="S16" s="7" t="s">
        <v>19</v>
      </c>
    </row>
    <row r="17" spans="1:20" ht="14.4">
      <c r="A17" s="4">
        <f t="shared" si="4"/>
        <v>15</v>
      </c>
      <c r="B17" s="5"/>
      <c r="C17" s="5"/>
      <c r="D17" s="5"/>
      <c r="E17" s="6">
        <v>45053</v>
      </c>
      <c r="F17" s="3"/>
      <c r="G17" s="7">
        <v>15</v>
      </c>
      <c r="H17" s="7"/>
      <c r="I17" s="7">
        <f t="shared" si="0"/>
        <v>15</v>
      </c>
      <c r="J17" s="6">
        <v>45063</v>
      </c>
      <c r="K17" s="8">
        <f t="shared" si="6"/>
        <v>10</v>
      </c>
      <c r="L17" s="7">
        <v>100</v>
      </c>
      <c r="M17" s="7">
        <v>20</v>
      </c>
      <c r="N17" s="7">
        <f t="shared" si="1"/>
        <v>120</v>
      </c>
      <c r="O17" s="7">
        <v>12.35</v>
      </c>
      <c r="P17" s="7">
        <f t="shared" si="2"/>
        <v>107.65</v>
      </c>
      <c r="Q17" s="7">
        <v>3.49</v>
      </c>
      <c r="R17" s="7">
        <f t="shared" si="3"/>
        <v>89.160000000000011</v>
      </c>
      <c r="S17" s="7" t="s">
        <v>19</v>
      </c>
    </row>
    <row r="18" spans="1:20" ht="14.4">
      <c r="A18" s="4">
        <f t="shared" si="4"/>
        <v>16</v>
      </c>
      <c r="B18" s="5"/>
      <c r="C18" s="5"/>
      <c r="D18" s="5"/>
      <c r="E18" s="6">
        <v>45060</v>
      </c>
      <c r="F18" s="3"/>
      <c r="G18" s="7">
        <v>15</v>
      </c>
      <c r="H18" s="7"/>
      <c r="I18" s="7">
        <f t="shared" si="0"/>
        <v>15</v>
      </c>
      <c r="J18" s="6">
        <v>45065</v>
      </c>
      <c r="K18" s="8">
        <f t="shared" si="6"/>
        <v>5</v>
      </c>
      <c r="L18" s="7">
        <v>70</v>
      </c>
      <c r="M18" s="7">
        <v>15</v>
      </c>
      <c r="N18" s="7">
        <f t="shared" si="1"/>
        <v>85</v>
      </c>
      <c r="O18" s="7">
        <v>8.85</v>
      </c>
      <c r="P18" s="7">
        <f t="shared" si="2"/>
        <v>76.150000000000006</v>
      </c>
      <c r="Q18" s="7">
        <v>3.49</v>
      </c>
      <c r="R18" s="7">
        <f t="shared" si="3"/>
        <v>57.660000000000004</v>
      </c>
      <c r="S18" s="7" t="s">
        <v>19</v>
      </c>
    </row>
    <row r="19" spans="1:20" ht="14.4">
      <c r="A19" s="4">
        <f t="shared" si="4"/>
        <v>17</v>
      </c>
      <c r="B19" s="5"/>
      <c r="C19" s="5"/>
      <c r="D19" s="5"/>
      <c r="E19" s="6">
        <v>45060</v>
      </c>
      <c r="F19" s="3"/>
      <c r="G19" s="7">
        <v>30</v>
      </c>
      <c r="H19" s="7"/>
      <c r="I19" s="7">
        <f t="shared" si="0"/>
        <v>30</v>
      </c>
      <c r="J19" s="6">
        <v>45067</v>
      </c>
      <c r="K19" s="8">
        <f t="shared" si="6"/>
        <v>7</v>
      </c>
      <c r="L19" s="7">
        <v>90</v>
      </c>
      <c r="M19" s="7"/>
      <c r="N19" s="7">
        <f t="shared" si="1"/>
        <v>90</v>
      </c>
      <c r="O19" s="7"/>
      <c r="P19" s="7">
        <f t="shared" si="2"/>
        <v>90</v>
      </c>
      <c r="Q19" s="7"/>
      <c r="R19" s="7">
        <f t="shared" si="3"/>
        <v>60</v>
      </c>
      <c r="S19" s="7" t="s">
        <v>18</v>
      </c>
    </row>
    <row r="20" spans="1:20" ht="14.4">
      <c r="A20" s="4">
        <f t="shared" si="4"/>
        <v>18</v>
      </c>
      <c r="B20" s="5"/>
      <c r="C20" s="5"/>
      <c r="D20" s="5"/>
      <c r="E20" s="6">
        <v>45026</v>
      </c>
      <c r="F20" s="3"/>
      <c r="G20" s="7">
        <v>12</v>
      </c>
      <c r="H20" s="7"/>
      <c r="I20" s="7">
        <f t="shared" si="0"/>
        <v>12</v>
      </c>
      <c r="J20" s="6">
        <v>45070</v>
      </c>
      <c r="K20" s="8">
        <f t="shared" si="6"/>
        <v>44</v>
      </c>
      <c r="L20" s="7">
        <v>25</v>
      </c>
      <c r="M20" s="7"/>
      <c r="N20" s="7">
        <f t="shared" si="1"/>
        <v>25</v>
      </c>
      <c r="O20" s="7"/>
      <c r="P20" s="7">
        <f t="shared" si="2"/>
        <v>25</v>
      </c>
      <c r="Q20" s="7"/>
      <c r="R20" s="7">
        <f t="shared" si="3"/>
        <v>13</v>
      </c>
      <c r="S20" s="7" t="s">
        <v>18</v>
      </c>
    </row>
    <row r="21" spans="1:20" ht="15.75" customHeight="1">
      <c r="A21" s="4">
        <f t="shared" si="4"/>
        <v>19</v>
      </c>
      <c r="B21" s="9"/>
      <c r="C21" s="5"/>
      <c r="D21" s="5"/>
      <c r="E21" s="6">
        <v>45047</v>
      </c>
      <c r="F21" s="3"/>
      <c r="G21" s="7">
        <v>11</v>
      </c>
      <c r="H21" s="7"/>
      <c r="I21" s="7">
        <f t="shared" si="0"/>
        <v>11</v>
      </c>
      <c r="J21" s="6">
        <v>45070</v>
      </c>
      <c r="K21" s="8">
        <f t="shared" si="6"/>
        <v>23</v>
      </c>
      <c r="L21" s="7">
        <v>90</v>
      </c>
      <c r="M21" s="7"/>
      <c r="N21" s="7">
        <f t="shared" si="1"/>
        <v>90</v>
      </c>
      <c r="O21" s="7"/>
      <c r="P21" s="7">
        <f t="shared" si="2"/>
        <v>90</v>
      </c>
      <c r="Q21" s="7"/>
      <c r="R21" s="7">
        <f t="shared" si="3"/>
        <v>79</v>
      </c>
      <c r="S21" s="7" t="s">
        <v>18</v>
      </c>
    </row>
    <row r="22" spans="1:20" ht="15.75" customHeight="1">
      <c r="A22" s="4">
        <f t="shared" si="4"/>
        <v>20</v>
      </c>
      <c r="B22" s="5"/>
      <c r="C22" s="5"/>
      <c r="D22" s="5"/>
      <c r="E22" s="6">
        <v>45060</v>
      </c>
      <c r="F22" s="3"/>
      <c r="G22" s="7">
        <v>15</v>
      </c>
      <c r="H22" s="7"/>
      <c r="I22" s="7">
        <f t="shared" si="0"/>
        <v>15</v>
      </c>
      <c r="J22" s="6">
        <v>45070</v>
      </c>
      <c r="K22" s="8">
        <f t="shared" si="6"/>
        <v>10</v>
      </c>
      <c r="L22" s="7">
        <v>50</v>
      </c>
      <c r="M22" s="7">
        <v>10</v>
      </c>
      <c r="N22" s="7">
        <f t="shared" si="1"/>
        <v>60</v>
      </c>
      <c r="O22" s="7">
        <v>6.35</v>
      </c>
      <c r="P22" s="7">
        <f t="shared" si="2"/>
        <v>53.65</v>
      </c>
      <c r="Q22" s="7">
        <v>3</v>
      </c>
      <c r="R22" s="7">
        <f t="shared" si="3"/>
        <v>35.65</v>
      </c>
      <c r="S22" s="7" t="s">
        <v>19</v>
      </c>
    </row>
    <row r="23" spans="1:20" ht="15.75" customHeight="1">
      <c r="A23" s="4">
        <f t="shared" si="4"/>
        <v>21</v>
      </c>
      <c r="B23" s="5"/>
      <c r="C23" s="5"/>
      <c r="D23" s="5"/>
      <c r="E23" s="6">
        <v>45060</v>
      </c>
      <c r="F23" s="3"/>
      <c r="G23" s="7">
        <v>5</v>
      </c>
      <c r="H23" s="7"/>
      <c r="I23" s="7">
        <f t="shared" si="0"/>
        <v>5</v>
      </c>
      <c r="J23" s="6">
        <v>45070</v>
      </c>
      <c r="K23" s="8">
        <f t="shared" si="6"/>
        <v>10</v>
      </c>
      <c r="L23" s="7">
        <v>25</v>
      </c>
      <c r="M23" s="7">
        <v>5</v>
      </c>
      <c r="N23" s="7">
        <f t="shared" si="1"/>
        <v>30</v>
      </c>
      <c r="O23" s="7">
        <v>3.35</v>
      </c>
      <c r="P23" s="7">
        <f t="shared" si="2"/>
        <v>26.65</v>
      </c>
      <c r="Q23" s="7">
        <v>2.99</v>
      </c>
      <c r="R23" s="7">
        <f t="shared" si="3"/>
        <v>18.659999999999997</v>
      </c>
      <c r="S23" s="7" t="s">
        <v>19</v>
      </c>
    </row>
    <row r="24" spans="1:20" ht="15.75" customHeight="1">
      <c r="A24" s="4">
        <f t="shared" si="4"/>
        <v>22</v>
      </c>
      <c r="B24" s="5"/>
      <c r="C24" s="5"/>
      <c r="D24" s="5"/>
      <c r="E24" s="6">
        <v>45053</v>
      </c>
      <c r="F24" s="3"/>
      <c r="G24" s="7">
        <v>20</v>
      </c>
      <c r="H24" s="7"/>
      <c r="I24" s="7">
        <f t="shared" si="0"/>
        <v>20</v>
      </c>
      <c r="J24" s="6">
        <v>45073</v>
      </c>
      <c r="K24" s="8">
        <f t="shared" si="6"/>
        <v>20</v>
      </c>
      <c r="L24" s="7">
        <v>60</v>
      </c>
      <c r="M24" s="7"/>
      <c r="N24" s="7">
        <f t="shared" si="1"/>
        <v>60</v>
      </c>
      <c r="O24" s="7"/>
      <c r="P24" s="7">
        <f t="shared" si="2"/>
        <v>60</v>
      </c>
      <c r="Q24" s="7"/>
      <c r="R24" s="7">
        <f t="shared" si="3"/>
        <v>40</v>
      </c>
      <c r="S24" s="7" t="s">
        <v>18</v>
      </c>
      <c r="T24" s="10"/>
    </row>
    <row r="25" spans="1:20" ht="15.75" customHeight="1">
      <c r="A25" s="4">
        <f t="shared" si="4"/>
        <v>23</v>
      </c>
      <c r="B25" s="5"/>
      <c r="C25" s="5"/>
      <c r="D25" s="5"/>
      <c r="E25" s="6"/>
      <c r="F25" s="3"/>
      <c r="G25" s="7">
        <v>0</v>
      </c>
      <c r="H25" s="7"/>
      <c r="I25" s="7">
        <f t="shared" si="0"/>
        <v>0</v>
      </c>
      <c r="J25" s="6">
        <v>45075</v>
      </c>
      <c r="K25" s="8"/>
      <c r="L25" s="7">
        <v>10</v>
      </c>
      <c r="M25" s="7"/>
      <c r="N25" s="7">
        <f t="shared" si="1"/>
        <v>10</v>
      </c>
      <c r="O25" s="7"/>
      <c r="P25" s="7">
        <f t="shared" si="2"/>
        <v>10</v>
      </c>
      <c r="Q25" s="7"/>
      <c r="R25" s="7">
        <f t="shared" si="3"/>
        <v>10</v>
      </c>
      <c r="S25" s="7" t="s">
        <v>18</v>
      </c>
      <c r="T25" s="10"/>
    </row>
    <row r="26" spans="1:20" ht="15.75" customHeight="1">
      <c r="A26" s="4">
        <f t="shared" si="4"/>
        <v>24</v>
      </c>
      <c r="B26" s="5"/>
      <c r="C26" s="5"/>
      <c r="D26" s="5"/>
      <c r="E26" s="6">
        <v>45053</v>
      </c>
      <c r="F26" s="3"/>
      <c r="G26" s="7">
        <v>15</v>
      </c>
      <c r="H26" s="7"/>
      <c r="I26" s="7">
        <f t="shared" si="0"/>
        <v>15</v>
      </c>
      <c r="J26" s="6">
        <v>45075</v>
      </c>
      <c r="K26" s="8">
        <f t="shared" ref="K26:K53" si="7">IF($J26&lt;&gt;"",SUM(J26-E26),"")</f>
        <v>22</v>
      </c>
      <c r="L26" s="7">
        <v>80</v>
      </c>
      <c r="M26" s="7">
        <v>20</v>
      </c>
      <c r="N26" s="7">
        <f t="shared" si="1"/>
        <v>100</v>
      </c>
      <c r="O26" s="7"/>
      <c r="P26" s="7">
        <f t="shared" si="2"/>
        <v>100</v>
      </c>
      <c r="Q26" s="7"/>
      <c r="R26" s="7">
        <f t="shared" si="3"/>
        <v>85</v>
      </c>
      <c r="S26" s="7" t="s">
        <v>19</v>
      </c>
      <c r="T26" s="10"/>
    </row>
    <row r="27" spans="1:20" ht="15.75" customHeight="1">
      <c r="A27" s="4">
        <f t="shared" si="4"/>
        <v>25</v>
      </c>
      <c r="B27" s="5"/>
      <c r="C27" s="5"/>
      <c r="D27" s="5"/>
      <c r="E27" s="6">
        <v>45053</v>
      </c>
      <c r="F27" s="3"/>
      <c r="G27" s="7">
        <v>7.5</v>
      </c>
      <c r="H27" s="7"/>
      <c r="I27" s="7">
        <f t="shared" si="0"/>
        <v>7.5</v>
      </c>
      <c r="J27" s="6">
        <v>45076</v>
      </c>
      <c r="K27" s="8">
        <f t="shared" si="7"/>
        <v>23</v>
      </c>
      <c r="L27" s="7">
        <v>15</v>
      </c>
      <c r="M27" s="7"/>
      <c r="N27" s="7">
        <f t="shared" si="1"/>
        <v>15</v>
      </c>
      <c r="O27" s="7"/>
      <c r="P27" s="7">
        <f t="shared" si="2"/>
        <v>15</v>
      </c>
      <c r="Q27" s="7"/>
      <c r="R27" s="7">
        <f t="shared" si="3"/>
        <v>7.5</v>
      </c>
      <c r="S27" s="7" t="s">
        <v>18</v>
      </c>
      <c r="T27" s="10"/>
    </row>
    <row r="28" spans="1:20" ht="15.75" customHeight="1">
      <c r="A28" s="4">
        <f t="shared" si="4"/>
        <v>26</v>
      </c>
      <c r="B28" s="5"/>
      <c r="C28" s="5"/>
      <c r="D28" s="5"/>
      <c r="E28" s="6">
        <v>45053</v>
      </c>
      <c r="F28" s="3"/>
      <c r="G28" s="7">
        <v>12</v>
      </c>
      <c r="H28" s="7"/>
      <c r="I28" s="7">
        <f t="shared" si="0"/>
        <v>12</v>
      </c>
      <c r="J28" s="6">
        <v>45076</v>
      </c>
      <c r="K28" s="8">
        <f t="shared" si="7"/>
        <v>23</v>
      </c>
      <c r="L28" s="7">
        <v>50</v>
      </c>
      <c r="M28" s="7">
        <v>10</v>
      </c>
      <c r="N28" s="7">
        <f t="shared" si="1"/>
        <v>60</v>
      </c>
      <c r="O28" s="7">
        <v>6.35</v>
      </c>
      <c r="P28" s="7">
        <f t="shared" si="2"/>
        <v>53.65</v>
      </c>
      <c r="Q28" s="7">
        <v>2.99</v>
      </c>
      <c r="R28" s="7">
        <f t="shared" si="3"/>
        <v>38.659999999999997</v>
      </c>
      <c r="S28" s="7" t="s">
        <v>19</v>
      </c>
      <c r="T28" s="10"/>
    </row>
    <row r="29" spans="1:20" ht="15.75" customHeight="1">
      <c r="A29" s="4">
        <f t="shared" si="4"/>
        <v>27</v>
      </c>
      <c r="B29" s="5"/>
      <c r="C29" s="5"/>
      <c r="D29" s="5"/>
      <c r="E29" s="6">
        <v>45067</v>
      </c>
      <c r="F29" s="3"/>
      <c r="G29" s="7">
        <v>8</v>
      </c>
      <c r="H29" s="7"/>
      <c r="I29" s="7">
        <f t="shared" si="0"/>
        <v>8</v>
      </c>
      <c r="J29" s="6">
        <v>45078</v>
      </c>
      <c r="K29" s="8">
        <f t="shared" si="7"/>
        <v>11</v>
      </c>
      <c r="L29" s="7">
        <v>80</v>
      </c>
      <c r="M29" s="7"/>
      <c r="N29" s="7">
        <f t="shared" si="1"/>
        <v>80</v>
      </c>
      <c r="O29" s="7"/>
      <c r="P29" s="7">
        <f t="shared" si="2"/>
        <v>80</v>
      </c>
      <c r="Q29" s="7"/>
      <c r="R29" s="7">
        <f t="shared" si="3"/>
        <v>72</v>
      </c>
      <c r="S29" s="7" t="s">
        <v>18</v>
      </c>
      <c r="T29" s="10"/>
    </row>
    <row r="30" spans="1:20" ht="15.75" customHeight="1">
      <c r="A30" s="4">
        <f t="shared" si="4"/>
        <v>28</v>
      </c>
      <c r="B30" s="5"/>
      <c r="C30" s="5"/>
      <c r="D30" s="5"/>
      <c r="E30" s="6">
        <v>45075</v>
      </c>
      <c r="F30" s="3"/>
      <c r="G30" s="7">
        <v>15</v>
      </c>
      <c r="H30" s="7"/>
      <c r="I30" s="7">
        <f t="shared" si="0"/>
        <v>15</v>
      </c>
      <c r="J30" s="6">
        <v>45081</v>
      </c>
      <c r="K30" s="8">
        <f t="shared" si="7"/>
        <v>6</v>
      </c>
      <c r="L30" s="7">
        <v>60</v>
      </c>
      <c r="M30" s="7"/>
      <c r="N30" s="7">
        <f t="shared" si="1"/>
        <v>60</v>
      </c>
      <c r="O30" s="7"/>
      <c r="P30" s="7">
        <f t="shared" si="2"/>
        <v>60</v>
      </c>
      <c r="Q30" s="7"/>
      <c r="R30" s="7">
        <f t="shared" si="3"/>
        <v>45</v>
      </c>
      <c r="S30" s="7" t="s">
        <v>18</v>
      </c>
      <c r="T30" s="10"/>
    </row>
    <row r="31" spans="1:20" ht="15.75" customHeight="1">
      <c r="A31" s="4">
        <f t="shared" si="4"/>
        <v>29</v>
      </c>
      <c r="B31" s="5"/>
      <c r="C31" s="5"/>
      <c r="D31" s="5"/>
      <c r="E31" s="6">
        <v>45075</v>
      </c>
      <c r="F31" s="3"/>
      <c r="G31" s="7">
        <v>45</v>
      </c>
      <c r="H31" s="7"/>
      <c r="I31" s="7">
        <f t="shared" si="0"/>
        <v>45</v>
      </c>
      <c r="J31" s="6">
        <v>45081</v>
      </c>
      <c r="K31" s="8">
        <f t="shared" si="7"/>
        <v>6</v>
      </c>
      <c r="L31" s="7">
        <v>120</v>
      </c>
      <c r="M31" s="7"/>
      <c r="N31" s="7">
        <f t="shared" si="1"/>
        <v>120</v>
      </c>
      <c r="O31" s="7"/>
      <c r="P31" s="7">
        <f t="shared" si="2"/>
        <v>120</v>
      </c>
      <c r="Q31" s="7"/>
      <c r="R31" s="7">
        <f t="shared" si="3"/>
        <v>75</v>
      </c>
      <c r="S31" s="7" t="s">
        <v>18</v>
      </c>
      <c r="T31" s="10"/>
    </row>
    <row r="32" spans="1:20" ht="15.75" customHeight="1">
      <c r="A32" s="4">
        <f t="shared" si="4"/>
        <v>30</v>
      </c>
      <c r="B32" s="5"/>
      <c r="C32" s="5"/>
      <c r="D32" s="5"/>
      <c r="E32" s="6">
        <v>45081</v>
      </c>
      <c r="F32" s="3"/>
      <c r="G32" s="7">
        <v>10</v>
      </c>
      <c r="H32" s="7"/>
      <c r="I32" s="7">
        <f t="shared" si="0"/>
        <v>10</v>
      </c>
      <c r="J32" s="6">
        <v>45082</v>
      </c>
      <c r="K32" s="8">
        <f t="shared" si="7"/>
        <v>1</v>
      </c>
      <c r="L32" s="7">
        <v>70</v>
      </c>
      <c r="M32" s="7"/>
      <c r="N32" s="7">
        <f t="shared" si="1"/>
        <v>70</v>
      </c>
      <c r="O32" s="7"/>
      <c r="P32" s="7">
        <f t="shared" si="2"/>
        <v>70</v>
      </c>
      <c r="Q32" s="7"/>
      <c r="R32" s="7">
        <f t="shared" si="3"/>
        <v>60</v>
      </c>
      <c r="S32" s="7" t="s">
        <v>18</v>
      </c>
      <c r="T32" s="10"/>
    </row>
    <row r="33" spans="1:26" ht="15.75" customHeight="1">
      <c r="A33" s="4">
        <f t="shared" si="4"/>
        <v>31</v>
      </c>
      <c r="B33" s="5"/>
      <c r="C33" s="5"/>
      <c r="D33" s="5"/>
      <c r="E33" s="6">
        <v>45075</v>
      </c>
      <c r="F33" s="3"/>
      <c r="G33" s="7">
        <v>10</v>
      </c>
      <c r="H33" s="7"/>
      <c r="I33" s="7">
        <f t="shared" si="0"/>
        <v>10</v>
      </c>
      <c r="J33" s="6">
        <v>45083</v>
      </c>
      <c r="K33" s="8">
        <f t="shared" si="7"/>
        <v>8</v>
      </c>
      <c r="L33" s="7">
        <v>130</v>
      </c>
      <c r="M33" s="7">
        <v>10</v>
      </c>
      <c r="N33" s="7">
        <f t="shared" si="1"/>
        <v>140</v>
      </c>
      <c r="O33" s="7">
        <v>14.35</v>
      </c>
      <c r="P33" s="7">
        <f t="shared" si="2"/>
        <v>125.65</v>
      </c>
      <c r="Q33" s="7">
        <v>3.49</v>
      </c>
      <c r="R33" s="7">
        <f t="shared" si="3"/>
        <v>112.16000000000001</v>
      </c>
      <c r="S33" s="7" t="s">
        <v>19</v>
      </c>
      <c r="T33" s="10"/>
    </row>
    <row r="34" spans="1:26" ht="15.75" customHeight="1">
      <c r="A34" s="4">
        <f t="shared" si="4"/>
        <v>32</v>
      </c>
      <c r="B34" s="5"/>
      <c r="C34" s="5"/>
      <c r="D34" s="5"/>
      <c r="E34" s="6">
        <v>45059</v>
      </c>
      <c r="F34" s="3"/>
      <c r="G34" s="7">
        <v>5</v>
      </c>
      <c r="H34" s="7"/>
      <c r="I34" s="7">
        <f t="shared" si="0"/>
        <v>5</v>
      </c>
      <c r="J34" s="6">
        <v>45083</v>
      </c>
      <c r="K34" s="8">
        <f t="shared" si="7"/>
        <v>24</v>
      </c>
      <c r="L34" s="7">
        <v>15</v>
      </c>
      <c r="M34" s="7"/>
      <c r="N34" s="7">
        <f t="shared" si="1"/>
        <v>15</v>
      </c>
      <c r="O34" s="7"/>
      <c r="P34" s="7">
        <f t="shared" si="2"/>
        <v>15</v>
      </c>
      <c r="Q34" s="7"/>
      <c r="R34" s="7">
        <f t="shared" si="3"/>
        <v>10</v>
      </c>
      <c r="S34" s="7" t="s">
        <v>18</v>
      </c>
      <c r="T34" s="10"/>
    </row>
    <row r="35" spans="1:26" ht="15.75" customHeight="1">
      <c r="A35" s="4">
        <f t="shared" si="4"/>
        <v>33</v>
      </c>
      <c r="B35" s="5"/>
      <c r="C35" s="5"/>
      <c r="D35" s="5"/>
      <c r="E35" s="6">
        <v>45046</v>
      </c>
      <c r="F35" s="3"/>
      <c r="G35" s="7">
        <v>5</v>
      </c>
      <c r="H35" s="7"/>
      <c r="I35" s="7">
        <f t="shared" si="0"/>
        <v>5</v>
      </c>
      <c r="J35" s="6">
        <v>45083</v>
      </c>
      <c r="K35" s="8">
        <f t="shared" si="7"/>
        <v>37</v>
      </c>
      <c r="L35" s="7">
        <v>30</v>
      </c>
      <c r="M35" s="7">
        <v>10</v>
      </c>
      <c r="N35" s="7">
        <f t="shared" si="1"/>
        <v>40</v>
      </c>
      <c r="O35" s="7">
        <v>3.35</v>
      </c>
      <c r="P35" s="7">
        <f t="shared" si="2"/>
        <v>36.65</v>
      </c>
      <c r="Q35" s="7">
        <v>2.99</v>
      </c>
      <c r="R35" s="7">
        <f t="shared" si="3"/>
        <v>28.659999999999997</v>
      </c>
      <c r="S35" s="7" t="s">
        <v>19</v>
      </c>
      <c r="T35" s="10"/>
      <c r="U35" s="11"/>
    </row>
    <row r="36" spans="1:26" ht="15.75" customHeight="1">
      <c r="A36" s="4">
        <f t="shared" si="4"/>
        <v>34</v>
      </c>
      <c r="B36" s="5"/>
      <c r="C36" s="5"/>
      <c r="D36" s="5"/>
      <c r="E36" s="6">
        <v>45074</v>
      </c>
      <c r="F36" s="3"/>
      <c r="G36" s="7">
        <v>5</v>
      </c>
      <c r="H36" s="7"/>
      <c r="I36" s="7">
        <f t="shared" si="0"/>
        <v>5</v>
      </c>
      <c r="J36" s="6">
        <v>45087</v>
      </c>
      <c r="K36" s="8">
        <f t="shared" si="7"/>
        <v>13</v>
      </c>
      <c r="L36" s="7">
        <v>20</v>
      </c>
      <c r="M36" s="7">
        <v>10</v>
      </c>
      <c r="N36" s="7">
        <f t="shared" si="1"/>
        <v>30</v>
      </c>
      <c r="O36" s="7">
        <v>3.35</v>
      </c>
      <c r="P36" s="7">
        <f t="shared" si="2"/>
        <v>26.65</v>
      </c>
      <c r="Q36" s="7">
        <v>2.99</v>
      </c>
      <c r="R36" s="7">
        <f t="shared" si="3"/>
        <v>18.659999999999997</v>
      </c>
      <c r="S36" s="7" t="s">
        <v>19</v>
      </c>
      <c r="T36" s="12"/>
      <c r="U36" s="4"/>
      <c r="V36" s="4"/>
      <c r="W36" s="4"/>
      <c r="X36" s="4"/>
      <c r="Y36" s="4"/>
      <c r="Z36" s="4"/>
    </row>
    <row r="37" spans="1:26" ht="15.75" customHeight="1">
      <c r="A37" s="4">
        <f t="shared" si="4"/>
        <v>35</v>
      </c>
      <c r="B37" s="5"/>
      <c r="C37" s="5"/>
      <c r="D37" s="5"/>
      <c r="E37" s="6">
        <v>45081</v>
      </c>
      <c r="F37" s="3"/>
      <c r="G37" s="7">
        <v>7.5</v>
      </c>
      <c r="H37" s="7"/>
      <c r="I37" s="7">
        <f t="shared" si="0"/>
        <v>7.5</v>
      </c>
      <c r="J37" s="6">
        <v>45089</v>
      </c>
      <c r="K37" s="8">
        <f t="shared" si="7"/>
        <v>8</v>
      </c>
      <c r="L37" s="7">
        <v>50</v>
      </c>
      <c r="M37" s="7">
        <v>15</v>
      </c>
      <c r="N37" s="7">
        <f t="shared" si="1"/>
        <v>65</v>
      </c>
      <c r="O37" s="7">
        <v>6.85</v>
      </c>
      <c r="P37" s="7">
        <f t="shared" si="2"/>
        <v>58.15</v>
      </c>
      <c r="Q37" s="7">
        <v>6</v>
      </c>
      <c r="R37" s="7">
        <f t="shared" si="3"/>
        <v>44.65</v>
      </c>
      <c r="S37" s="7" t="s">
        <v>19</v>
      </c>
      <c r="T37" s="10"/>
      <c r="U37" s="4"/>
      <c r="V37" s="4"/>
      <c r="W37" s="4"/>
      <c r="X37" s="4"/>
      <c r="Y37" s="4"/>
      <c r="Z37" s="4"/>
    </row>
    <row r="38" spans="1:26" ht="15.75" customHeight="1">
      <c r="A38" s="13">
        <f t="shared" si="4"/>
        <v>36</v>
      </c>
      <c r="B38" s="5"/>
      <c r="C38" s="5"/>
      <c r="D38" s="5"/>
      <c r="E38" s="6">
        <v>45088</v>
      </c>
      <c r="F38" s="3"/>
      <c r="G38" s="7">
        <v>20</v>
      </c>
      <c r="H38" s="7"/>
      <c r="I38" s="7">
        <f t="shared" si="0"/>
        <v>20</v>
      </c>
      <c r="J38" s="6">
        <v>45090</v>
      </c>
      <c r="K38" s="8">
        <f t="shared" si="7"/>
        <v>2</v>
      </c>
      <c r="L38" s="7">
        <v>80</v>
      </c>
      <c r="M38" s="7">
        <v>10</v>
      </c>
      <c r="N38" s="7">
        <f t="shared" si="1"/>
        <v>90</v>
      </c>
      <c r="O38" s="7">
        <v>9.85</v>
      </c>
      <c r="P38" s="7">
        <f t="shared" si="2"/>
        <v>80.150000000000006</v>
      </c>
      <c r="Q38" s="7">
        <v>7.39</v>
      </c>
      <c r="R38" s="7">
        <f t="shared" si="3"/>
        <v>52.760000000000005</v>
      </c>
      <c r="S38" s="7" t="s">
        <v>19</v>
      </c>
      <c r="T38" s="14"/>
      <c r="U38" s="13"/>
      <c r="V38" s="13"/>
      <c r="W38" s="13"/>
      <c r="X38" s="13"/>
      <c r="Y38" s="13"/>
      <c r="Z38" s="13"/>
    </row>
    <row r="39" spans="1:26" ht="15.75" customHeight="1">
      <c r="A39" s="4">
        <f t="shared" si="4"/>
        <v>37</v>
      </c>
      <c r="B39" s="5"/>
      <c r="C39" s="5"/>
      <c r="D39" s="5"/>
      <c r="E39" s="6">
        <v>45088</v>
      </c>
      <c r="F39" s="3"/>
      <c r="G39" s="7">
        <v>7.5</v>
      </c>
      <c r="H39" s="7"/>
      <c r="I39" s="7">
        <f t="shared" si="0"/>
        <v>7.5</v>
      </c>
      <c r="J39" s="6">
        <v>45091</v>
      </c>
      <c r="K39" s="8">
        <f t="shared" si="7"/>
        <v>3</v>
      </c>
      <c r="L39" s="7">
        <v>100</v>
      </c>
      <c r="M39" s="7"/>
      <c r="N39" s="7">
        <f t="shared" si="1"/>
        <v>100</v>
      </c>
      <c r="O39" s="7"/>
      <c r="P39" s="7">
        <f t="shared" si="2"/>
        <v>100</v>
      </c>
      <c r="Q39" s="7"/>
      <c r="R39" s="7">
        <f t="shared" si="3"/>
        <v>92.5</v>
      </c>
      <c r="S39" s="7" t="s">
        <v>18</v>
      </c>
      <c r="T39" s="10"/>
      <c r="U39" s="4"/>
      <c r="V39" s="4"/>
      <c r="W39" s="4"/>
      <c r="X39" s="4"/>
      <c r="Y39" s="4"/>
      <c r="Z39" s="4"/>
    </row>
    <row r="40" spans="1:26" ht="15.75" customHeight="1">
      <c r="A40" s="4">
        <f t="shared" si="4"/>
        <v>38</v>
      </c>
      <c r="B40" s="5"/>
      <c r="C40" s="5"/>
      <c r="D40" s="5"/>
      <c r="E40" s="6">
        <v>45075</v>
      </c>
      <c r="F40" s="3"/>
      <c r="G40" s="7">
        <v>7</v>
      </c>
      <c r="H40" s="7"/>
      <c r="I40" s="7">
        <f t="shared" si="0"/>
        <v>7</v>
      </c>
      <c r="J40" s="6">
        <v>45092</v>
      </c>
      <c r="K40" s="8">
        <f t="shared" si="7"/>
        <v>17</v>
      </c>
      <c r="L40" s="7">
        <v>50</v>
      </c>
      <c r="M40" s="7">
        <v>10</v>
      </c>
      <c r="N40" s="7">
        <f t="shared" si="1"/>
        <v>60</v>
      </c>
      <c r="O40" s="7">
        <v>6.35</v>
      </c>
      <c r="P40" s="7">
        <f t="shared" si="2"/>
        <v>53.65</v>
      </c>
      <c r="Q40" s="7">
        <v>2.99</v>
      </c>
      <c r="R40" s="7">
        <f t="shared" si="3"/>
        <v>43.66</v>
      </c>
      <c r="S40" s="7" t="s">
        <v>19</v>
      </c>
      <c r="T40" s="10"/>
      <c r="U40" s="4"/>
      <c r="V40" s="4"/>
      <c r="W40" s="4"/>
      <c r="X40" s="4"/>
      <c r="Y40" s="4"/>
      <c r="Z40" s="4"/>
    </row>
    <row r="41" spans="1:26" ht="15.75" customHeight="1">
      <c r="A41" s="4">
        <f t="shared" si="4"/>
        <v>39</v>
      </c>
      <c r="B41" s="5"/>
      <c r="C41" s="5"/>
      <c r="D41" s="5"/>
      <c r="E41" s="6">
        <v>45081</v>
      </c>
      <c r="F41" s="3"/>
      <c r="G41" s="7">
        <v>5</v>
      </c>
      <c r="H41" s="7"/>
      <c r="I41" s="7">
        <f t="shared" si="0"/>
        <v>5</v>
      </c>
      <c r="J41" s="6">
        <v>45092</v>
      </c>
      <c r="K41" s="8">
        <f t="shared" si="7"/>
        <v>11</v>
      </c>
      <c r="L41" s="7">
        <v>20</v>
      </c>
      <c r="M41" s="7"/>
      <c r="N41" s="7">
        <f t="shared" si="1"/>
        <v>20</v>
      </c>
      <c r="O41" s="7"/>
      <c r="P41" s="7">
        <f t="shared" si="2"/>
        <v>20</v>
      </c>
      <c r="Q41" s="7"/>
      <c r="R41" s="7">
        <f t="shared" si="3"/>
        <v>15</v>
      </c>
      <c r="S41" s="7" t="s">
        <v>18</v>
      </c>
      <c r="T41" s="10"/>
      <c r="U41" s="4"/>
      <c r="V41" s="4"/>
      <c r="W41" s="4"/>
      <c r="X41" s="4"/>
      <c r="Y41" s="4"/>
      <c r="Z41" s="4"/>
    </row>
    <row r="42" spans="1:26" ht="15.75" customHeight="1">
      <c r="A42" s="4">
        <f t="shared" si="4"/>
        <v>40</v>
      </c>
      <c r="B42" s="5"/>
      <c r="C42" s="5"/>
      <c r="D42" s="5"/>
      <c r="E42" s="6">
        <v>45088</v>
      </c>
      <c r="F42" s="3"/>
      <c r="G42" s="7">
        <v>5</v>
      </c>
      <c r="H42" s="7"/>
      <c r="I42" s="7">
        <f t="shared" si="0"/>
        <v>5</v>
      </c>
      <c r="J42" s="6">
        <v>45092</v>
      </c>
      <c r="K42" s="8">
        <f t="shared" si="7"/>
        <v>4</v>
      </c>
      <c r="L42" s="7">
        <v>10</v>
      </c>
      <c r="M42" s="7"/>
      <c r="N42" s="7">
        <f t="shared" si="1"/>
        <v>10</v>
      </c>
      <c r="O42" s="7"/>
      <c r="P42" s="7">
        <f t="shared" si="2"/>
        <v>10</v>
      </c>
      <c r="Q42" s="7"/>
      <c r="R42" s="7">
        <f t="shared" si="3"/>
        <v>5</v>
      </c>
      <c r="S42" s="7" t="s">
        <v>18</v>
      </c>
      <c r="T42" s="10"/>
      <c r="U42" s="4"/>
      <c r="V42" s="4"/>
      <c r="W42" s="4"/>
      <c r="X42" s="4"/>
      <c r="Y42" s="4"/>
      <c r="Z42" s="4"/>
    </row>
    <row r="43" spans="1:26" ht="15.75" customHeight="1">
      <c r="A43" s="4">
        <f t="shared" si="4"/>
        <v>41</v>
      </c>
      <c r="B43" s="5"/>
      <c r="C43" s="5"/>
      <c r="D43" s="5"/>
      <c r="E43" s="6">
        <v>45081</v>
      </c>
      <c r="F43" s="3"/>
      <c r="G43" s="7">
        <v>12</v>
      </c>
      <c r="H43" s="7"/>
      <c r="I43" s="7">
        <f t="shared" si="0"/>
        <v>12</v>
      </c>
      <c r="J43" s="6">
        <v>45096</v>
      </c>
      <c r="K43" s="8">
        <f t="shared" si="7"/>
        <v>15</v>
      </c>
      <c r="L43" s="7">
        <v>20</v>
      </c>
      <c r="M43" s="7">
        <v>10</v>
      </c>
      <c r="N43" s="7">
        <f t="shared" si="1"/>
        <v>30</v>
      </c>
      <c r="O43" s="7">
        <v>3.35</v>
      </c>
      <c r="P43" s="7">
        <f t="shared" si="2"/>
        <v>26.65</v>
      </c>
      <c r="Q43" s="7">
        <v>2.99</v>
      </c>
      <c r="R43" s="7">
        <f t="shared" si="3"/>
        <v>11.659999999999998</v>
      </c>
      <c r="S43" s="7" t="s">
        <v>19</v>
      </c>
      <c r="T43" s="10"/>
      <c r="U43" s="4"/>
      <c r="V43" s="4"/>
      <c r="W43" s="4"/>
      <c r="X43" s="4"/>
      <c r="Y43" s="4"/>
      <c r="Z43" s="4"/>
    </row>
    <row r="44" spans="1:26" ht="15.75" customHeight="1">
      <c r="A44" s="4">
        <f t="shared" si="4"/>
        <v>42</v>
      </c>
      <c r="B44" s="5"/>
      <c r="C44" s="5"/>
      <c r="D44" s="5"/>
      <c r="E44" s="6">
        <v>45081</v>
      </c>
      <c r="F44" s="3"/>
      <c r="G44" s="7">
        <v>8</v>
      </c>
      <c r="H44" s="7"/>
      <c r="I44" s="7">
        <f t="shared" si="0"/>
        <v>8</v>
      </c>
      <c r="J44" s="6">
        <v>45099</v>
      </c>
      <c r="K44" s="8">
        <f t="shared" si="7"/>
        <v>18</v>
      </c>
      <c r="L44" s="7">
        <v>50</v>
      </c>
      <c r="M44" s="7">
        <v>10</v>
      </c>
      <c r="N44" s="7">
        <f t="shared" si="1"/>
        <v>60</v>
      </c>
      <c r="O44" s="7">
        <v>6.35</v>
      </c>
      <c r="P44" s="7">
        <f t="shared" si="2"/>
        <v>53.65</v>
      </c>
      <c r="Q44" s="7">
        <v>2.99</v>
      </c>
      <c r="R44" s="7">
        <f t="shared" si="3"/>
        <v>42.66</v>
      </c>
      <c r="S44" s="7" t="s">
        <v>19</v>
      </c>
      <c r="T44" s="10"/>
      <c r="U44" s="4"/>
      <c r="V44" s="4"/>
      <c r="W44" s="4"/>
      <c r="X44" s="4"/>
      <c r="Y44" s="4"/>
      <c r="Z44" s="4"/>
    </row>
    <row r="45" spans="1:26" ht="15.75" customHeight="1">
      <c r="A45" s="4">
        <f t="shared" si="4"/>
        <v>43</v>
      </c>
      <c r="B45" s="5"/>
      <c r="C45" s="5"/>
      <c r="D45" s="5"/>
      <c r="E45" s="6">
        <v>45095</v>
      </c>
      <c r="F45" s="3"/>
      <c r="G45" s="7">
        <v>25</v>
      </c>
      <c r="H45" s="7"/>
      <c r="I45" s="7">
        <f t="shared" si="0"/>
        <v>25</v>
      </c>
      <c r="J45" s="6">
        <v>45099</v>
      </c>
      <c r="K45" s="8">
        <f t="shared" si="7"/>
        <v>4</v>
      </c>
      <c r="L45" s="7">
        <v>80</v>
      </c>
      <c r="M45" s="7">
        <v>10</v>
      </c>
      <c r="N45" s="7">
        <f t="shared" si="1"/>
        <v>90</v>
      </c>
      <c r="O45" s="7">
        <v>9.35</v>
      </c>
      <c r="P45" s="7">
        <f t="shared" si="2"/>
        <v>80.650000000000006</v>
      </c>
      <c r="Q45" s="7">
        <v>7.39</v>
      </c>
      <c r="R45" s="7">
        <f t="shared" si="3"/>
        <v>48.260000000000005</v>
      </c>
      <c r="S45" s="7" t="s">
        <v>19</v>
      </c>
      <c r="T45" s="10"/>
      <c r="U45" s="4"/>
      <c r="V45" s="4"/>
      <c r="W45" s="4"/>
      <c r="X45" s="4"/>
      <c r="Y45" s="4"/>
      <c r="Z45" s="4"/>
    </row>
    <row r="46" spans="1:26" ht="15.75" customHeight="1">
      <c r="A46" s="4">
        <f t="shared" si="4"/>
        <v>44</v>
      </c>
      <c r="B46" s="5"/>
      <c r="C46" s="5"/>
      <c r="D46" s="5"/>
      <c r="E46" s="6">
        <v>45095</v>
      </c>
      <c r="F46" s="3"/>
      <c r="G46" s="7">
        <v>12.5</v>
      </c>
      <c r="H46" s="7"/>
      <c r="I46" s="7">
        <f t="shared" si="0"/>
        <v>12.5</v>
      </c>
      <c r="J46" s="6">
        <v>45099</v>
      </c>
      <c r="K46" s="8">
        <f t="shared" si="7"/>
        <v>4</v>
      </c>
      <c r="L46" s="7">
        <v>60</v>
      </c>
      <c r="M46" s="7">
        <v>20</v>
      </c>
      <c r="N46" s="7">
        <f t="shared" si="1"/>
        <v>80</v>
      </c>
      <c r="O46" s="7">
        <v>9.15</v>
      </c>
      <c r="P46" s="7">
        <f t="shared" si="2"/>
        <v>70.849999999999994</v>
      </c>
      <c r="Q46" s="7">
        <v>11.79</v>
      </c>
      <c r="R46" s="7">
        <f t="shared" si="3"/>
        <v>46.559999999999995</v>
      </c>
      <c r="S46" s="7" t="s">
        <v>19</v>
      </c>
      <c r="T46" s="15"/>
      <c r="U46" s="4"/>
      <c r="V46" s="4"/>
      <c r="W46" s="4"/>
      <c r="X46" s="4"/>
      <c r="Y46" s="4"/>
      <c r="Z46" s="4"/>
    </row>
    <row r="47" spans="1:26" ht="15.75" customHeight="1">
      <c r="A47" s="4">
        <f t="shared" si="4"/>
        <v>45</v>
      </c>
      <c r="B47" s="5"/>
      <c r="C47" s="5"/>
      <c r="D47" s="5"/>
      <c r="E47" s="6">
        <v>45095</v>
      </c>
      <c r="F47" s="3"/>
      <c r="G47" s="7">
        <v>0</v>
      </c>
      <c r="H47" s="7"/>
      <c r="I47" s="7">
        <f t="shared" si="0"/>
        <v>0</v>
      </c>
      <c r="J47" s="6">
        <v>45099</v>
      </c>
      <c r="K47" s="8">
        <f t="shared" si="7"/>
        <v>4</v>
      </c>
      <c r="L47" s="7">
        <v>8</v>
      </c>
      <c r="M47" s="7"/>
      <c r="N47" s="7">
        <f t="shared" si="1"/>
        <v>8</v>
      </c>
      <c r="O47" s="7"/>
      <c r="P47" s="7">
        <f t="shared" si="2"/>
        <v>8</v>
      </c>
      <c r="Q47" s="7"/>
      <c r="R47" s="7">
        <f t="shared" si="3"/>
        <v>8</v>
      </c>
      <c r="S47" s="7" t="s">
        <v>19</v>
      </c>
      <c r="T47" s="15"/>
      <c r="U47" s="4"/>
      <c r="V47" s="11"/>
      <c r="W47" s="4"/>
      <c r="X47" s="4"/>
      <c r="Y47" s="4"/>
      <c r="Z47" s="4"/>
    </row>
    <row r="48" spans="1:26" ht="15.75" customHeight="1">
      <c r="A48" s="4">
        <f t="shared" si="4"/>
        <v>46</v>
      </c>
      <c r="B48" s="5"/>
      <c r="C48" s="5"/>
      <c r="D48" s="5"/>
      <c r="E48" s="6">
        <v>45075</v>
      </c>
      <c r="F48" s="3"/>
      <c r="G48" s="7">
        <v>15</v>
      </c>
      <c r="H48" s="7"/>
      <c r="I48" s="7">
        <f t="shared" si="0"/>
        <v>15</v>
      </c>
      <c r="J48" s="6">
        <v>45099</v>
      </c>
      <c r="K48" s="8">
        <f t="shared" si="7"/>
        <v>24</v>
      </c>
      <c r="L48" s="7">
        <v>60</v>
      </c>
      <c r="M48" s="7">
        <v>10</v>
      </c>
      <c r="N48" s="7">
        <f t="shared" si="1"/>
        <v>70</v>
      </c>
      <c r="O48" s="7">
        <v>7.35</v>
      </c>
      <c r="P48" s="7">
        <f t="shared" si="2"/>
        <v>62.65</v>
      </c>
      <c r="Q48" s="7">
        <v>2.99</v>
      </c>
      <c r="R48" s="7">
        <f t="shared" si="3"/>
        <v>44.66</v>
      </c>
      <c r="S48" s="7" t="s">
        <v>19</v>
      </c>
      <c r="T48" s="15"/>
      <c r="U48" s="4"/>
      <c r="V48" s="11"/>
      <c r="W48" s="4"/>
      <c r="X48" s="4"/>
      <c r="Y48" s="4"/>
      <c r="Z48" s="4"/>
    </row>
    <row r="49" spans="1:26" ht="15.75" customHeight="1">
      <c r="A49" s="4">
        <f t="shared" si="4"/>
        <v>47</v>
      </c>
      <c r="B49" s="5"/>
      <c r="C49" s="5"/>
      <c r="D49" s="5"/>
      <c r="E49" s="6">
        <v>45075</v>
      </c>
      <c r="F49" s="3"/>
      <c r="G49" s="7">
        <v>15</v>
      </c>
      <c r="H49" s="7"/>
      <c r="I49" s="7">
        <f t="shared" si="0"/>
        <v>15</v>
      </c>
      <c r="J49" s="6">
        <v>45100</v>
      </c>
      <c r="K49" s="8">
        <f t="shared" si="7"/>
        <v>25</v>
      </c>
      <c r="L49" s="7">
        <v>55</v>
      </c>
      <c r="M49" s="7">
        <v>10</v>
      </c>
      <c r="N49" s="7">
        <f t="shared" si="1"/>
        <v>65</v>
      </c>
      <c r="O49" s="7">
        <v>6.85</v>
      </c>
      <c r="P49" s="7">
        <f t="shared" si="2"/>
        <v>58.15</v>
      </c>
      <c r="Q49" s="7">
        <v>2.99</v>
      </c>
      <c r="R49" s="7">
        <f t="shared" si="3"/>
        <v>40.159999999999997</v>
      </c>
      <c r="S49" s="7" t="s">
        <v>19</v>
      </c>
      <c r="T49" s="15"/>
      <c r="U49" s="4"/>
      <c r="V49" s="4"/>
      <c r="W49" s="4"/>
      <c r="X49" s="4"/>
      <c r="Y49" s="4"/>
      <c r="Z49" s="4"/>
    </row>
    <row r="50" spans="1:26" ht="15.75" customHeight="1">
      <c r="A50" s="4">
        <f t="shared" si="4"/>
        <v>48</v>
      </c>
      <c r="B50" s="5"/>
      <c r="C50" s="5"/>
      <c r="D50" s="5"/>
      <c r="E50" s="6">
        <v>45081</v>
      </c>
      <c r="F50" s="3"/>
      <c r="G50" s="7">
        <v>10</v>
      </c>
      <c r="H50" s="7"/>
      <c r="I50" s="7">
        <f t="shared" si="0"/>
        <v>10</v>
      </c>
      <c r="J50" s="6">
        <v>45101</v>
      </c>
      <c r="K50" s="8">
        <f t="shared" si="7"/>
        <v>20</v>
      </c>
      <c r="L50" s="7">
        <v>50</v>
      </c>
      <c r="M50" s="7"/>
      <c r="N50" s="7">
        <f t="shared" si="1"/>
        <v>50</v>
      </c>
      <c r="O50" s="7"/>
      <c r="P50" s="7">
        <f t="shared" si="2"/>
        <v>50</v>
      </c>
      <c r="Q50" s="7"/>
      <c r="R50" s="7">
        <f t="shared" si="3"/>
        <v>40</v>
      </c>
      <c r="S50" s="7" t="s">
        <v>18</v>
      </c>
      <c r="T50" s="15"/>
      <c r="U50" s="4"/>
      <c r="V50" s="4"/>
      <c r="W50" s="4"/>
      <c r="X50" s="4"/>
      <c r="Y50" s="4"/>
      <c r="Z50" s="4"/>
    </row>
    <row r="51" spans="1:26" ht="15.75" customHeight="1">
      <c r="A51" s="4">
        <f t="shared" si="4"/>
        <v>49</v>
      </c>
      <c r="B51" s="5"/>
      <c r="C51" s="5"/>
      <c r="D51" s="5"/>
      <c r="E51" s="6">
        <v>45088</v>
      </c>
      <c r="F51" s="3"/>
      <c r="G51" s="7">
        <v>10</v>
      </c>
      <c r="H51" s="7"/>
      <c r="I51" s="7">
        <f t="shared" si="0"/>
        <v>10</v>
      </c>
      <c r="J51" s="6">
        <v>45102</v>
      </c>
      <c r="K51" s="8">
        <f t="shared" si="7"/>
        <v>14</v>
      </c>
      <c r="L51" s="7">
        <v>45</v>
      </c>
      <c r="M51" s="7">
        <v>10</v>
      </c>
      <c r="N51" s="7">
        <f t="shared" si="1"/>
        <v>55</v>
      </c>
      <c r="O51" s="7">
        <v>5.85</v>
      </c>
      <c r="P51" s="7">
        <f t="shared" si="2"/>
        <v>49.15</v>
      </c>
      <c r="Q51" s="7">
        <v>2.99</v>
      </c>
      <c r="R51" s="7">
        <f t="shared" si="3"/>
        <v>36.159999999999997</v>
      </c>
      <c r="S51" s="7" t="s">
        <v>19</v>
      </c>
      <c r="T51" s="15"/>
      <c r="U51" s="4"/>
      <c r="V51" s="4"/>
      <c r="W51" s="4"/>
      <c r="X51" s="4"/>
      <c r="Y51" s="4"/>
      <c r="Z51" s="4"/>
    </row>
    <row r="52" spans="1:26" ht="15.75" customHeight="1">
      <c r="A52" s="4">
        <f t="shared" si="4"/>
        <v>50</v>
      </c>
      <c r="B52" s="5"/>
      <c r="C52" s="5"/>
      <c r="D52" s="5"/>
      <c r="E52" s="6">
        <v>45081</v>
      </c>
      <c r="F52" s="3"/>
      <c r="G52" s="7">
        <v>7.5</v>
      </c>
      <c r="H52" s="7">
        <v>30</v>
      </c>
      <c r="I52" s="7">
        <f t="shared" si="0"/>
        <v>37.5</v>
      </c>
      <c r="J52" s="6">
        <v>45106</v>
      </c>
      <c r="K52" s="8">
        <f t="shared" si="7"/>
        <v>25</v>
      </c>
      <c r="L52" s="7">
        <v>50</v>
      </c>
      <c r="M52" s="7">
        <v>10</v>
      </c>
      <c r="N52" s="7">
        <f t="shared" si="1"/>
        <v>60</v>
      </c>
      <c r="O52" s="7">
        <v>6.35</v>
      </c>
      <c r="P52" s="7">
        <f t="shared" si="2"/>
        <v>53.65</v>
      </c>
      <c r="Q52" s="7">
        <v>2.99</v>
      </c>
      <c r="R52" s="7">
        <f t="shared" si="3"/>
        <v>13.159999999999998</v>
      </c>
      <c r="S52" s="7" t="s">
        <v>19</v>
      </c>
      <c r="T52" s="15"/>
      <c r="U52" s="4"/>
      <c r="V52" s="4"/>
      <c r="W52" s="4"/>
      <c r="X52" s="4"/>
      <c r="Y52" s="4"/>
      <c r="Z52" s="4"/>
    </row>
    <row r="53" spans="1:26" ht="15.75" customHeight="1">
      <c r="A53" s="4">
        <f t="shared" si="4"/>
        <v>51</v>
      </c>
      <c r="B53" s="5"/>
      <c r="C53" s="5"/>
      <c r="D53" s="5"/>
      <c r="E53" s="6">
        <v>45095</v>
      </c>
      <c r="F53" s="3"/>
      <c r="G53" s="7">
        <v>12.5</v>
      </c>
      <c r="H53" s="7"/>
      <c r="I53" s="7">
        <f t="shared" si="0"/>
        <v>12.5</v>
      </c>
      <c r="J53" s="6">
        <v>45108</v>
      </c>
      <c r="K53" s="8">
        <f t="shared" si="7"/>
        <v>13</v>
      </c>
      <c r="L53" s="7">
        <v>60</v>
      </c>
      <c r="M53" s="7"/>
      <c r="N53" s="7">
        <f t="shared" si="1"/>
        <v>60</v>
      </c>
      <c r="O53" s="7"/>
      <c r="P53" s="7">
        <f t="shared" si="2"/>
        <v>60</v>
      </c>
      <c r="Q53" s="7"/>
      <c r="R53" s="7">
        <f t="shared" si="3"/>
        <v>47.5</v>
      </c>
      <c r="S53" s="7" t="s">
        <v>18</v>
      </c>
      <c r="T53" s="15"/>
      <c r="U53" s="4"/>
      <c r="V53" s="4"/>
      <c r="W53" s="4"/>
      <c r="X53" s="4"/>
      <c r="Y53" s="4"/>
      <c r="Z53" s="4"/>
    </row>
    <row r="54" spans="1:26" ht="15.75" customHeight="1">
      <c r="A54" s="4">
        <f t="shared" si="4"/>
        <v>52</v>
      </c>
      <c r="B54" s="16"/>
      <c r="C54" s="16"/>
      <c r="D54" s="16"/>
      <c r="E54" s="17"/>
      <c r="F54" s="18"/>
      <c r="G54" s="19">
        <v>0</v>
      </c>
      <c r="H54" s="19"/>
      <c r="I54" s="19">
        <f t="shared" si="0"/>
        <v>0</v>
      </c>
      <c r="J54" s="17">
        <v>45096</v>
      </c>
      <c r="K54" s="20"/>
      <c r="L54" s="19">
        <v>-27</v>
      </c>
      <c r="M54" s="19"/>
      <c r="N54" s="19">
        <f t="shared" si="1"/>
        <v>-27</v>
      </c>
      <c r="O54" s="19"/>
      <c r="P54" s="19">
        <f t="shared" si="2"/>
        <v>-27</v>
      </c>
      <c r="Q54" s="19"/>
      <c r="R54" s="19">
        <f t="shared" si="3"/>
        <v>-27</v>
      </c>
      <c r="S54" s="19" t="s">
        <v>19</v>
      </c>
      <c r="T54" s="15"/>
      <c r="U54" s="4"/>
      <c r="V54" s="4"/>
      <c r="W54" s="4"/>
      <c r="X54" s="4"/>
      <c r="Y54" s="4"/>
      <c r="Z54" s="4"/>
    </row>
    <row r="55" spans="1:26" ht="15.75" customHeight="1">
      <c r="A55" s="4">
        <f t="shared" si="4"/>
        <v>53</v>
      </c>
      <c r="B55" s="5"/>
      <c r="C55" s="5"/>
      <c r="D55" s="5"/>
      <c r="E55" s="6">
        <v>45075</v>
      </c>
      <c r="F55" s="3"/>
      <c r="G55" s="7">
        <v>0</v>
      </c>
      <c r="H55" s="7"/>
      <c r="I55" s="7">
        <f t="shared" si="0"/>
        <v>0</v>
      </c>
      <c r="J55" s="6">
        <v>45083</v>
      </c>
      <c r="K55" s="8"/>
      <c r="L55" s="7">
        <v>-140</v>
      </c>
      <c r="M55" s="7"/>
      <c r="N55" s="7">
        <f t="shared" si="1"/>
        <v>-140</v>
      </c>
      <c r="O55" s="7"/>
      <c r="P55" s="7">
        <f t="shared" si="2"/>
        <v>-140</v>
      </c>
      <c r="Q55" s="7"/>
      <c r="R55" s="7">
        <f t="shared" si="3"/>
        <v>-140</v>
      </c>
      <c r="S55" s="7" t="s">
        <v>19</v>
      </c>
      <c r="T55" s="15"/>
      <c r="U55" s="4"/>
      <c r="V55" s="4"/>
      <c r="W55" s="4"/>
      <c r="X55" s="4"/>
      <c r="Y55" s="4"/>
      <c r="Z55" s="4"/>
    </row>
    <row r="56" spans="1:26" ht="15.75" customHeight="1">
      <c r="A56" s="4">
        <f t="shared" si="4"/>
        <v>54</v>
      </c>
      <c r="B56" s="5"/>
      <c r="C56" s="5"/>
      <c r="D56" s="5"/>
      <c r="E56" s="6">
        <v>45075</v>
      </c>
      <c r="F56" s="3"/>
      <c r="G56" s="7">
        <v>0</v>
      </c>
      <c r="H56" s="7"/>
      <c r="I56" s="7">
        <f t="shared" si="0"/>
        <v>0</v>
      </c>
      <c r="J56" s="6">
        <v>45100</v>
      </c>
      <c r="K56" s="8">
        <f t="shared" ref="K56:K138" si="8">IF($J56&lt;&gt;"",SUM(J56-E56),"")</f>
        <v>25</v>
      </c>
      <c r="L56" s="7">
        <v>-58.15</v>
      </c>
      <c r="M56" s="7"/>
      <c r="N56" s="7">
        <f t="shared" si="1"/>
        <v>-58.15</v>
      </c>
      <c r="O56" s="7"/>
      <c r="P56" s="7">
        <f t="shared" si="2"/>
        <v>-58.15</v>
      </c>
      <c r="Q56" s="7"/>
      <c r="R56" s="7">
        <f t="shared" si="3"/>
        <v>-58.15</v>
      </c>
      <c r="S56" s="7" t="s">
        <v>19</v>
      </c>
      <c r="T56" s="15"/>
      <c r="U56" s="4"/>
      <c r="V56" s="4"/>
      <c r="W56" s="4"/>
      <c r="X56" s="4"/>
      <c r="Y56" s="4"/>
      <c r="Z56" s="4"/>
    </row>
    <row r="57" spans="1:26" ht="15.75" customHeight="1">
      <c r="A57" s="4">
        <f t="shared" si="4"/>
        <v>55</v>
      </c>
      <c r="B57" s="5"/>
      <c r="C57" s="5"/>
      <c r="D57" s="6"/>
      <c r="E57" s="6">
        <v>45047</v>
      </c>
      <c r="F57" s="3"/>
      <c r="G57" s="7">
        <v>0</v>
      </c>
      <c r="H57" s="7"/>
      <c r="I57" s="7">
        <f t="shared" si="0"/>
        <v>0</v>
      </c>
      <c r="J57" s="6">
        <v>45111</v>
      </c>
      <c r="K57" s="8">
        <f t="shared" si="8"/>
        <v>64</v>
      </c>
      <c r="L57" s="7">
        <v>30</v>
      </c>
      <c r="M57" s="7"/>
      <c r="N57" s="7">
        <f t="shared" si="1"/>
        <v>30</v>
      </c>
      <c r="O57" s="7"/>
      <c r="P57" s="7">
        <f t="shared" si="2"/>
        <v>30</v>
      </c>
      <c r="Q57" s="7"/>
      <c r="R57" s="7">
        <f t="shared" si="3"/>
        <v>30</v>
      </c>
      <c r="S57" s="7" t="s">
        <v>18</v>
      </c>
      <c r="T57" s="15"/>
      <c r="U57" s="4"/>
      <c r="V57" s="4"/>
      <c r="W57" s="4"/>
      <c r="X57" s="4"/>
      <c r="Y57" s="4"/>
      <c r="Z57" s="4"/>
    </row>
    <row r="58" spans="1:26" ht="15.75" customHeight="1">
      <c r="A58" s="4">
        <f t="shared" si="4"/>
        <v>56</v>
      </c>
      <c r="B58" s="5"/>
      <c r="C58" s="5"/>
      <c r="D58" s="6"/>
      <c r="E58" s="6">
        <v>45109</v>
      </c>
      <c r="F58" s="3"/>
      <c r="G58" s="7">
        <v>7.5</v>
      </c>
      <c r="H58" s="7"/>
      <c r="I58" s="7">
        <f t="shared" si="0"/>
        <v>7.5</v>
      </c>
      <c r="J58" s="6">
        <v>45113</v>
      </c>
      <c r="K58" s="8">
        <f t="shared" si="8"/>
        <v>4</v>
      </c>
      <c r="L58" s="7">
        <v>85</v>
      </c>
      <c r="M58" s="7">
        <v>10</v>
      </c>
      <c r="N58" s="7">
        <f t="shared" si="1"/>
        <v>95</v>
      </c>
      <c r="O58" s="7">
        <v>9.85</v>
      </c>
      <c r="P58" s="7">
        <f t="shared" si="2"/>
        <v>85.15</v>
      </c>
      <c r="Q58" s="7">
        <v>2.99</v>
      </c>
      <c r="R58" s="7">
        <f t="shared" si="3"/>
        <v>74.660000000000011</v>
      </c>
      <c r="S58" s="7" t="s">
        <v>19</v>
      </c>
      <c r="T58" s="15"/>
      <c r="U58" s="4"/>
      <c r="V58" s="4"/>
      <c r="W58" s="4"/>
      <c r="X58" s="4"/>
      <c r="Y58" s="4"/>
      <c r="Z58" s="4"/>
    </row>
    <row r="59" spans="1:26" ht="15.75" customHeight="1">
      <c r="A59" s="4">
        <f t="shared" si="4"/>
        <v>57</v>
      </c>
      <c r="B59" s="5"/>
      <c r="C59" s="5"/>
      <c r="D59" s="6"/>
      <c r="E59" s="6">
        <v>45109</v>
      </c>
      <c r="F59" s="3"/>
      <c r="G59" s="7">
        <v>7.5</v>
      </c>
      <c r="H59" s="7"/>
      <c r="I59" s="7">
        <f t="shared" si="0"/>
        <v>7.5</v>
      </c>
      <c r="J59" s="6">
        <v>45116</v>
      </c>
      <c r="K59" s="8">
        <f t="shared" si="8"/>
        <v>7</v>
      </c>
      <c r="L59" s="7">
        <v>60</v>
      </c>
      <c r="M59" s="7">
        <v>10</v>
      </c>
      <c r="N59" s="7">
        <f t="shared" si="1"/>
        <v>70</v>
      </c>
      <c r="O59" s="7">
        <v>7.35</v>
      </c>
      <c r="P59" s="7">
        <f t="shared" si="2"/>
        <v>62.65</v>
      </c>
      <c r="Q59" s="7">
        <v>2.99</v>
      </c>
      <c r="R59" s="7">
        <f t="shared" si="3"/>
        <v>52.16</v>
      </c>
      <c r="S59" s="7" t="s">
        <v>19</v>
      </c>
      <c r="T59" s="15"/>
      <c r="U59" s="4"/>
      <c r="V59" s="4"/>
      <c r="W59" s="4"/>
      <c r="X59" s="4"/>
      <c r="Y59" s="4"/>
      <c r="Z59" s="4"/>
    </row>
    <row r="60" spans="1:26" ht="15.75" customHeight="1">
      <c r="A60" s="4">
        <f t="shared" si="4"/>
        <v>58</v>
      </c>
      <c r="B60" s="5"/>
      <c r="C60" s="5"/>
      <c r="D60" s="5"/>
      <c r="E60" s="6">
        <v>45088</v>
      </c>
      <c r="F60" s="3"/>
      <c r="G60" s="7">
        <v>5</v>
      </c>
      <c r="H60" s="7"/>
      <c r="I60" s="7">
        <f t="shared" si="0"/>
        <v>5</v>
      </c>
      <c r="J60" s="6">
        <v>45117</v>
      </c>
      <c r="K60" s="8">
        <f t="shared" si="8"/>
        <v>29</v>
      </c>
      <c r="L60" s="7">
        <v>50</v>
      </c>
      <c r="M60" s="7">
        <v>10</v>
      </c>
      <c r="N60" s="7">
        <f t="shared" si="1"/>
        <v>60</v>
      </c>
      <c r="O60" s="7">
        <v>6.35</v>
      </c>
      <c r="P60" s="7">
        <f t="shared" si="2"/>
        <v>53.65</v>
      </c>
      <c r="Q60" s="7">
        <v>2.99</v>
      </c>
      <c r="R60" s="7">
        <f t="shared" si="3"/>
        <v>45.66</v>
      </c>
      <c r="S60" s="7" t="s">
        <v>19</v>
      </c>
      <c r="T60" s="15"/>
      <c r="U60" s="4"/>
      <c r="V60" s="4"/>
      <c r="W60" s="4"/>
      <c r="X60" s="4"/>
      <c r="Y60" s="4"/>
      <c r="Z60" s="4"/>
    </row>
    <row r="61" spans="1:26" ht="15.75" customHeight="1">
      <c r="A61" s="4">
        <f t="shared" si="4"/>
        <v>59</v>
      </c>
      <c r="B61" s="5"/>
      <c r="C61" s="5"/>
      <c r="D61" s="5"/>
      <c r="E61" s="6">
        <v>45060</v>
      </c>
      <c r="F61" s="3"/>
      <c r="G61" s="7">
        <v>5</v>
      </c>
      <c r="H61" s="7"/>
      <c r="I61" s="7">
        <f t="shared" si="0"/>
        <v>5</v>
      </c>
      <c r="J61" s="6">
        <v>45118</v>
      </c>
      <c r="K61" s="8">
        <f t="shared" si="8"/>
        <v>58</v>
      </c>
      <c r="L61" s="7">
        <v>50</v>
      </c>
      <c r="M61" s="7">
        <v>10</v>
      </c>
      <c r="N61" s="7">
        <f t="shared" si="1"/>
        <v>60</v>
      </c>
      <c r="O61" s="7">
        <v>6.35</v>
      </c>
      <c r="P61" s="7">
        <f t="shared" si="2"/>
        <v>53.65</v>
      </c>
      <c r="Q61" s="7">
        <v>2.99</v>
      </c>
      <c r="R61" s="7">
        <f t="shared" si="3"/>
        <v>45.66</v>
      </c>
      <c r="S61" s="7" t="s">
        <v>19</v>
      </c>
      <c r="T61" s="15"/>
      <c r="U61" s="4"/>
      <c r="V61" s="4"/>
      <c r="W61" s="4"/>
      <c r="X61" s="4"/>
      <c r="Y61" s="4"/>
      <c r="Z61" s="4"/>
    </row>
    <row r="62" spans="1:26" ht="15.75" customHeight="1">
      <c r="A62" s="4">
        <f t="shared" si="4"/>
        <v>60</v>
      </c>
      <c r="B62" s="5"/>
      <c r="C62" s="5"/>
      <c r="D62" s="6"/>
      <c r="E62" s="6">
        <v>45109</v>
      </c>
      <c r="F62" s="3"/>
      <c r="G62" s="7">
        <v>20</v>
      </c>
      <c r="H62" s="7"/>
      <c r="I62" s="7">
        <f t="shared" si="0"/>
        <v>20</v>
      </c>
      <c r="J62" s="6">
        <v>45123</v>
      </c>
      <c r="K62" s="8">
        <f t="shared" si="8"/>
        <v>14</v>
      </c>
      <c r="L62" s="7">
        <v>100</v>
      </c>
      <c r="M62" s="7">
        <v>10</v>
      </c>
      <c r="N62" s="7">
        <f t="shared" si="1"/>
        <v>110</v>
      </c>
      <c r="O62" s="7">
        <v>11.35</v>
      </c>
      <c r="P62" s="7">
        <f t="shared" si="2"/>
        <v>98.65</v>
      </c>
      <c r="Q62" s="7">
        <v>7.39</v>
      </c>
      <c r="R62" s="7">
        <f t="shared" si="3"/>
        <v>71.260000000000005</v>
      </c>
      <c r="S62" s="7" t="s">
        <v>19</v>
      </c>
      <c r="T62" s="15"/>
      <c r="U62" s="4"/>
      <c r="V62" s="4"/>
      <c r="W62" s="4"/>
      <c r="X62" s="4"/>
      <c r="Y62" s="4"/>
      <c r="Z62" s="4"/>
    </row>
    <row r="63" spans="1:26" ht="15.75" customHeight="1">
      <c r="A63" s="4">
        <f t="shared" si="4"/>
        <v>61</v>
      </c>
      <c r="B63" s="5"/>
      <c r="C63" s="5"/>
      <c r="D63" s="6"/>
      <c r="E63" s="6">
        <v>45109</v>
      </c>
      <c r="F63" s="3"/>
      <c r="G63" s="7">
        <v>5</v>
      </c>
      <c r="H63" s="7"/>
      <c r="I63" s="7">
        <f t="shared" si="0"/>
        <v>5</v>
      </c>
      <c r="J63" s="6">
        <v>45125</v>
      </c>
      <c r="K63" s="8">
        <f t="shared" si="8"/>
        <v>16</v>
      </c>
      <c r="L63" s="7">
        <v>30</v>
      </c>
      <c r="M63" s="7"/>
      <c r="N63" s="7">
        <f t="shared" si="1"/>
        <v>30</v>
      </c>
      <c r="O63" s="7"/>
      <c r="P63" s="7">
        <f t="shared" si="2"/>
        <v>30</v>
      </c>
      <c r="Q63" s="7"/>
      <c r="R63" s="7">
        <f t="shared" si="3"/>
        <v>25</v>
      </c>
      <c r="S63" s="7" t="s">
        <v>18</v>
      </c>
      <c r="T63" s="15"/>
      <c r="U63" s="4"/>
      <c r="V63" s="4"/>
      <c r="W63" s="4"/>
      <c r="X63" s="4"/>
      <c r="Y63" s="4"/>
      <c r="Z63" s="4"/>
    </row>
    <row r="64" spans="1:26" ht="15.75" customHeight="1">
      <c r="A64" s="4">
        <f t="shared" si="4"/>
        <v>62</v>
      </c>
      <c r="B64" s="5"/>
      <c r="C64" s="5"/>
      <c r="D64" s="5"/>
      <c r="E64" s="6">
        <v>45088</v>
      </c>
      <c r="F64" s="3"/>
      <c r="G64" s="7">
        <v>20</v>
      </c>
      <c r="H64" s="7"/>
      <c r="I64" s="7">
        <f t="shared" si="0"/>
        <v>20</v>
      </c>
      <c r="J64" s="6">
        <v>45126</v>
      </c>
      <c r="K64" s="8">
        <f t="shared" si="8"/>
        <v>38</v>
      </c>
      <c r="L64" s="7">
        <v>80</v>
      </c>
      <c r="M64" s="7">
        <v>10</v>
      </c>
      <c r="N64" s="7">
        <f t="shared" si="1"/>
        <v>90</v>
      </c>
      <c r="O64" s="7">
        <v>9.35</v>
      </c>
      <c r="P64" s="7">
        <f t="shared" si="2"/>
        <v>80.650000000000006</v>
      </c>
      <c r="Q64" s="7">
        <v>2.99</v>
      </c>
      <c r="R64" s="7">
        <f t="shared" si="3"/>
        <v>57.660000000000004</v>
      </c>
      <c r="S64" s="7" t="s">
        <v>19</v>
      </c>
      <c r="T64" s="15"/>
      <c r="U64" s="4"/>
      <c r="V64" s="4"/>
      <c r="W64" s="4"/>
      <c r="X64" s="4"/>
      <c r="Y64" s="4"/>
      <c r="Z64" s="4"/>
    </row>
    <row r="65" spans="1:26" ht="15.75" customHeight="1">
      <c r="A65" s="4">
        <f t="shared" si="4"/>
        <v>63</v>
      </c>
      <c r="B65" s="5"/>
      <c r="C65" s="5"/>
      <c r="D65" s="5"/>
      <c r="E65" s="6">
        <v>45075</v>
      </c>
      <c r="F65" s="3"/>
      <c r="G65" s="7">
        <v>15</v>
      </c>
      <c r="H65" s="7"/>
      <c r="I65" s="7">
        <f t="shared" si="0"/>
        <v>15</v>
      </c>
      <c r="J65" s="6">
        <v>45126</v>
      </c>
      <c r="K65" s="8">
        <f t="shared" si="8"/>
        <v>51</v>
      </c>
      <c r="L65" s="7">
        <v>40</v>
      </c>
      <c r="M65" s="7">
        <v>10</v>
      </c>
      <c r="N65" s="7">
        <f t="shared" si="1"/>
        <v>50</v>
      </c>
      <c r="O65" s="7">
        <v>5.35</v>
      </c>
      <c r="P65" s="7">
        <f t="shared" si="2"/>
        <v>44.65</v>
      </c>
      <c r="Q65" s="7">
        <v>6.07</v>
      </c>
      <c r="R65" s="7">
        <f t="shared" si="3"/>
        <v>23.58</v>
      </c>
      <c r="S65" s="7" t="s">
        <v>19</v>
      </c>
      <c r="T65" s="15"/>
      <c r="U65" s="4"/>
      <c r="V65" s="4"/>
      <c r="W65" s="4"/>
      <c r="X65" s="4"/>
      <c r="Y65" s="4"/>
      <c r="Z65" s="4"/>
    </row>
    <row r="66" spans="1:26" ht="15.75" customHeight="1">
      <c r="A66" s="4">
        <f t="shared" si="4"/>
        <v>64</v>
      </c>
      <c r="B66" s="5"/>
      <c r="C66" s="5"/>
      <c r="D66" s="5"/>
      <c r="E66" s="6">
        <v>45075</v>
      </c>
      <c r="F66" s="3"/>
      <c r="G66" s="7">
        <v>10</v>
      </c>
      <c r="H66" s="7">
        <v>20</v>
      </c>
      <c r="I66" s="7">
        <f t="shared" si="0"/>
        <v>30</v>
      </c>
      <c r="J66" s="6">
        <v>45127</v>
      </c>
      <c r="K66" s="8">
        <f t="shared" si="8"/>
        <v>52</v>
      </c>
      <c r="L66" s="7">
        <v>130</v>
      </c>
      <c r="M66" s="7"/>
      <c r="N66" s="7">
        <f t="shared" si="1"/>
        <v>130</v>
      </c>
      <c r="O66" s="7"/>
      <c r="P66" s="7">
        <f t="shared" si="2"/>
        <v>130</v>
      </c>
      <c r="Q66" s="7"/>
      <c r="R66" s="7">
        <f t="shared" si="3"/>
        <v>100</v>
      </c>
      <c r="S66" s="7" t="s">
        <v>18</v>
      </c>
      <c r="T66" s="15"/>
      <c r="U66" s="4"/>
      <c r="V66" s="4"/>
      <c r="W66" s="4"/>
      <c r="X66" s="4"/>
      <c r="Y66" s="4"/>
      <c r="Z66" s="4"/>
    </row>
    <row r="67" spans="1:26" ht="15.75" customHeight="1">
      <c r="A67" s="4">
        <f t="shared" si="4"/>
        <v>65</v>
      </c>
      <c r="B67" s="5"/>
      <c r="C67" s="5"/>
      <c r="D67" s="5"/>
      <c r="E67" s="6">
        <v>45075</v>
      </c>
      <c r="F67" s="3"/>
      <c r="G67" s="7">
        <v>7</v>
      </c>
      <c r="H67" s="7"/>
      <c r="I67" s="7">
        <f t="shared" si="0"/>
        <v>7</v>
      </c>
      <c r="J67" s="6">
        <v>45127</v>
      </c>
      <c r="K67" s="8">
        <f t="shared" si="8"/>
        <v>52</v>
      </c>
      <c r="L67" s="7">
        <v>15</v>
      </c>
      <c r="M67" s="7"/>
      <c r="N67" s="7">
        <f t="shared" si="1"/>
        <v>15</v>
      </c>
      <c r="O67" s="7"/>
      <c r="P67" s="7">
        <f t="shared" si="2"/>
        <v>15</v>
      </c>
      <c r="Q67" s="7"/>
      <c r="R67" s="7">
        <f t="shared" si="3"/>
        <v>8</v>
      </c>
      <c r="S67" s="7" t="s">
        <v>18</v>
      </c>
      <c r="T67" s="15"/>
      <c r="U67" s="4"/>
      <c r="V67" s="4"/>
      <c r="W67" s="4"/>
      <c r="X67" s="4"/>
      <c r="Y67" s="4"/>
      <c r="Z67" s="4"/>
    </row>
    <row r="68" spans="1:26" ht="14.25" customHeight="1">
      <c r="A68" s="4">
        <f t="shared" si="4"/>
        <v>66</v>
      </c>
      <c r="B68" s="5"/>
      <c r="C68" s="5"/>
      <c r="D68" s="5"/>
      <c r="E68" s="6">
        <v>45067</v>
      </c>
      <c r="F68" s="3"/>
      <c r="G68" s="7">
        <v>8</v>
      </c>
      <c r="H68" s="7"/>
      <c r="I68" s="7">
        <f t="shared" si="0"/>
        <v>8</v>
      </c>
      <c r="J68" s="6">
        <v>45127</v>
      </c>
      <c r="K68" s="8">
        <f t="shared" si="8"/>
        <v>60</v>
      </c>
      <c r="L68" s="7">
        <v>30</v>
      </c>
      <c r="M68" s="7"/>
      <c r="N68" s="7">
        <f t="shared" si="1"/>
        <v>30</v>
      </c>
      <c r="O68" s="7"/>
      <c r="P68" s="7">
        <f t="shared" si="2"/>
        <v>30</v>
      </c>
      <c r="Q68" s="7"/>
      <c r="R68" s="7">
        <f t="shared" si="3"/>
        <v>22</v>
      </c>
      <c r="S68" s="7" t="s">
        <v>18</v>
      </c>
      <c r="T68" s="15"/>
      <c r="U68" s="4"/>
      <c r="V68" s="4"/>
      <c r="W68" s="4"/>
      <c r="X68" s="4"/>
      <c r="Y68" s="4"/>
      <c r="Z68" s="4"/>
    </row>
    <row r="69" spans="1:26" ht="15.75" customHeight="1">
      <c r="A69" s="4">
        <f t="shared" si="4"/>
        <v>67</v>
      </c>
      <c r="B69" s="5"/>
      <c r="C69" s="5"/>
      <c r="D69" s="5"/>
      <c r="E69" s="6">
        <v>45075</v>
      </c>
      <c r="F69" s="3"/>
      <c r="G69" s="7">
        <v>15</v>
      </c>
      <c r="H69" s="7"/>
      <c r="I69" s="7">
        <f t="shared" si="0"/>
        <v>15</v>
      </c>
      <c r="J69" s="6">
        <v>45128</v>
      </c>
      <c r="K69" s="8">
        <f t="shared" si="8"/>
        <v>53</v>
      </c>
      <c r="L69" s="7">
        <v>30</v>
      </c>
      <c r="M69" s="7"/>
      <c r="N69" s="7">
        <f t="shared" si="1"/>
        <v>30</v>
      </c>
      <c r="O69" s="7"/>
      <c r="P69" s="7">
        <f t="shared" si="2"/>
        <v>30</v>
      </c>
      <c r="Q69" s="7"/>
      <c r="R69" s="7">
        <f t="shared" si="3"/>
        <v>15</v>
      </c>
      <c r="S69" s="7" t="s">
        <v>18</v>
      </c>
      <c r="T69" s="15"/>
      <c r="U69" s="4"/>
      <c r="V69" s="4"/>
      <c r="W69" s="4"/>
      <c r="X69" s="4"/>
      <c r="Y69" s="4"/>
      <c r="Z69" s="4"/>
    </row>
    <row r="70" spans="1:26" ht="15.75" customHeight="1">
      <c r="A70" s="4">
        <f t="shared" si="4"/>
        <v>68</v>
      </c>
      <c r="B70" s="5"/>
      <c r="C70" s="5"/>
      <c r="D70" s="6"/>
      <c r="E70" s="6">
        <v>45116</v>
      </c>
      <c r="F70" s="3"/>
      <c r="G70" s="7">
        <v>10</v>
      </c>
      <c r="H70" s="7"/>
      <c r="I70" s="7">
        <f t="shared" si="0"/>
        <v>10</v>
      </c>
      <c r="J70" s="6">
        <v>45127</v>
      </c>
      <c r="K70" s="8">
        <f t="shared" si="8"/>
        <v>11</v>
      </c>
      <c r="L70" s="7">
        <v>50</v>
      </c>
      <c r="M70" s="7">
        <v>10</v>
      </c>
      <c r="N70" s="7">
        <f t="shared" si="1"/>
        <v>60</v>
      </c>
      <c r="O70" s="7">
        <v>6.35</v>
      </c>
      <c r="P70" s="7">
        <f t="shared" si="2"/>
        <v>53.65</v>
      </c>
      <c r="Q70" s="7">
        <v>2.99</v>
      </c>
      <c r="R70" s="7">
        <f t="shared" si="3"/>
        <v>40.659999999999997</v>
      </c>
      <c r="S70" s="7" t="s">
        <v>19</v>
      </c>
      <c r="T70" s="15"/>
      <c r="U70" s="4"/>
      <c r="V70" s="4"/>
      <c r="W70" s="4"/>
      <c r="X70" s="4"/>
      <c r="Y70" s="4"/>
      <c r="Z70" s="4"/>
    </row>
    <row r="71" spans="1:26" ht="15.75" customHeight="1">
      <c r="A71" s="4">
        <f t="shared" si="4"/>
        <v>69</v>
      </c>
      <c r="B71" s="5"/>
      <c r="C71" s="5"/>
      <c r="D71" s="5"/>
      <c r="E71" s="6">
        <v>45109</v>
      </c>
      <c r="F71" s="3"/>
      <c r="G71" s="7">
        <v>20</v>
      </c>
      <c r="H71" s="7"/>
      <c r="I71" s="7">
        <f>IF($G71&lt;&gt;"",SUM(G71:H71),"")</f>
        <v>20</v>
      </c>
      <c r="J71" s="6">
        <v>45135</v>
      </c>
      <c r="K71" s="8">
        <f>IF($J71&lt;&gt;"",SUM(J71-E71),"")</f>
        <v>26</v>
      </c>
      <c r="L71" s="7">
        <v>80</v>
      </c>
      <c r="M71" s="7"/>
      <c r="N71" s="7">
        <f>IF($J71&lt;&gt;"",SUM(L71:M71),"")</f>
        <v>80</v>
      </c>
      <c r="O71" s="7"/>
      <c r="P71" s="7">
        <f>IF(J71="","",N71-O71)</f>
        <v>80</v>
      </c>
      <c r="Q71" s="7"/>
      <c r="R71" s="7">
        <f>IF(J71="","",P71-I71-Q71)</f>
        <v>60</v>
      </c>
      <c r="S71" s="7" t="s">
        <v>18</v>
      </c>
      <c r="T71" s="15"/>
    </row>
    <row r="72" spans="1:26" ht="15.75" customHeight="1">
      <c r="A72" s="4">
        <f t="shared" si="4"/>
        <v>70</v>
      </c>
      <c r="B72" s="5"/>
      <c r="C72" s="5"/>
      <c r="D72" s="6"/>
      <c r="E72" s="6">
        <v>45121</v>
      </c>
      <c r="F72" s="3"/>
      <c r="G72" s="7">
        <v>10</v>
      </c>
      <c r="H72" s="7">
        <v>20</v>
      </c>
      <c r="I72" s="7">
        <f>IF($G72&lt;&gt;"",SUM(G72:H72),"")</f>
        <v>30</v>
      </c>
      <c r="J72" s="6">
        <v>45136</v>
      </c>
      <c r="K72" s="8">
        <f>IF($J72&lt;&gt;"",SUM(J72-E72),"")</f>
        <v>15</v>
      </c>
      <c r="L72" s="7">
        <v>100</v>
      </c>
      <c r="M72" s="7"/>
      <c r="N72" s="7">
        <f>IF($J72&lt;&gt;"",SUM(L72:M72),"")</f>
        <v>100</v>
      </c>
      <c r="O72" s="7"/>
      <c r="P72" s="7">
        <f>IF(J72="","",N72-O72)</f>
        <v>100</v>
      </c>
      <c r="Q72" s="7"/>
      <c r="R72" s="7">
        <f>IF(J72="","",P72-I72-Q72)</f>
        <v>70</v>
      </c>
      <c r="S72" s="7" t="s">
        <v>19</v>
      </c>
      <c r="T72" s="15"/>
      <c r="U72" s="4"/>
      <c r="V72" s="4"/>
      <c r="W72" s="4"/>
      <c r="X72" s="4"/>
      <c r="Y72" s="4"/>
      <c r="Z72" s="4"/>
    </row>
    <row r="73" spans="1:26" ht="15.75" customHeight="1">
      <c r="A73" s="4">
        <f t="shared" si="4"/>
        <v>71</v>
      </c>
      <c r="B73" s="5"/>
      <c r="C73" s="5"/>
      <c r="D73" s="5"/>
      <c r="E73" s="6">
        <v>45075</v>
      </c>
      <c r="F73" s="3"/>
      <c r="G73" s="7">
        <v>5</v>
      </c>
      <c r="H73" s="7"/>
      <c r="I73" s="7">
        <f>IF($G73&lt;&gt;"",SUM(G73:H73),"")</f>
        <v>5</v>
      </c>
      <c r="J73" s="6">
        <v>45138</v>
      </c>
      <c r="K73" s="8">
        <f>IF($J73&lt;&gt;"",SUM(J73-E73),"")</f>
        <v>63</v>
      </c>
      <c r="L73" s="7">
        <v>25</v>
      </c>
      <c r="M73" s="7"/>
      <c r="N73" s="7">
        <f>IF($J73&lt;&gt;"",SUM(L73:M73),"")</f>
        <v>25</v>
      </c>
      <c r="O73" s="7"/>
      <c r="P73" s="7">
        <f>IF(J73="","",N73-O73)</f>
        <v>25</v>
      </c>
      <c r="Q73" s="7"/>
      <c r="R73" s="7">
        <f>IF(J73="","",P73-I73-Q73)</f>
        <v>20</v>
      </c>
      <c r="S73" s="7" t="s">
        <v>18</v>
      </c>
      <c r="T73" s="15"/>
    </row>
    <row r="74" spans="1:26" ht="15.75" customHeight="1">
      <c r="A74" s="4">
        <f t="shared" si="4"/>
        <v>72</v>
      </c>
      <c r="B74" s="5"/>
      <c r="C74" s="5"/>
      <c r="D74" s="5"/>
      <c r="E74" s="6">
        <v>45026</v>
      </c>
      <c r="F74" s="3"/>
      <c r="G74" s="7"/>
      <c r="H74" s="7"/>
      <c r="I74" s="7" t="str">
        <f t="shared" si="0"/>
        <v/>
      </c>
      <c r="J74" s="6"/>
      <c r="K74" s="8" t="str">
        <f t="shared" si="8"/>
        <v/>
      </c>
      <c r="L74" s="7">
        <v>10</v>
      </c>
      <c r="M74" s="7"/>
      <c r="N74" s="7" t="str">
        <f t="shared" si="1"/>
        <v/>
      </c>
      <c r="O74" s="7"/>
      <c r="P74" s="7" t="str">
        <f t="shared" si="2"/>
        <v/>
      </c>
      <c r="Q74" s="7"/>
      <c r="R74" s="7" t="str">
        <f t="shared" si="3"/>
        <v/>
      </c>
      <c r="S74" s="7"/>
      <c r="T74" s="15"/>
      <c r="U74" s="4"/>
      <c r="V74" s="11"/>
      <c r="W74" s="4"/>
      <c r="X74" s="4"/>
      <c r="Y74" s="4"/>
      <c r="Z74" s="4"/>
    </row>
    <row r="75" spans="1:26" ht="15.75" customHeight="1">
      <c r="A75" s="4">
        <f t="shared" si="4"/>
        <v>73</v>
      </c>
      <c r="B75" s="21"/>
      <c r="C75" s="21"/>
      <c r="D75" s="21"/>
      <c r="E75" s="22">
        <v>45026</v>
      </c>
      <c r="F75" s="23"/>
      <c r="G75" s="24">
        <v>5</v>
      </c>
      <c r="H75" s="24"/>
      <c r="I75" s="24">
        <f t="shared" si="0"/>
        <v>5</v>
      </c>
      <c r="J75" s="22"/>
      <c r="K75" s="8" t="str">
        <f t="shared" si="8"/>
        <v/>
      </c>
      <c r="L75" s="24">
        <v>20</v>
      </c>
      <c r="M75" s="7"/>
      <c r="N75" s="7" t="str">
        <f t="shared" si="1"/>
        <v/>
      </c>
      <c r="O75" s="7"/>
      <c r="P75" s="7" t="str">
        <f t="shared" si="2"/>
        <v/>
      </c>
      <c r="Q75" s="7"/>
      <c r="R75" s="7" t="str">
        <f t="shared" si="3"/>
        <v/>
      </c>
      <c r="S75" s="7"/>
      <c r="T75" s="15"/>
      <c r="U75" s="4"/>
      <c r="V75" s="4"/>
      <c r="W75" s="4"/>
      <c r="X75" s="4"/>
      <c r="Y75" s="4"/>
      <c r="Z75" s="4"/>
    </row>
    <row r="76" spans="1:26" ht="15.75" customHeight="1">
      <c r="A76" s="4">
        <f t="shared" si="4"/>
        <v>74</v>
      </c>
      <c r="B76" s="5"/>
      <c r="C76" s="5"/>
      <c r="D76" s="5"/>
      <c r="E76" s="6">
        <v>45026</v>
      </c>
      <c r="F76" s="3"/>
      <c r="G76" s="7">
        <v>10</v>
      </c>
      <c r="H76" s="7"/>
      <c r="I76" s="7">
        <f t="shared" si="0"/>
        <v>10</v>
      </c>
      <c r="J76" s="6"/>
      <c r="K76" s="8" t="str">
        <f t="shared" si="8"/>
        <v/>
      </c>
      <c r="L76" s="7">
        <v>25</v>
      </c>
      <c r="M76" s="7"/>
      <c r="N76" s="7" t="str">
        <f t="shared" si="1"/>
        <v/>
      </c>
      <c r="O76" s="7"/>
      <c r="P76" s="7" t="str">
        <f t="shared" si="2"/>
        <v/>
      </c>
      <c r="Q76" s="7"/>
      <c r="R76" s="7" t="str">
        <f t="shared" si="3"/>
        <v/>
      </c>
      <c r="S76" s="7"/>
      <c r="T76" s="15"/>
      <c r="U76" s="4"/>
      <c r="V76" s="4"/>
      <c r="W76" s="4"/>
      <c r="X76" s="4"/>
      <c r="Y76" s="4"/>
      <c r="Z76" s="4"/>
    </row>
    <row r="77" spans="1:26" ht="15.75" customHeight="1">
      <c r="A77" s="4">
        <f t="shared" si="4"/>
        <v>75</v>
      </c>
      <c r="B77" s="5"/>
      <c r="C77" s="5"/>
      <c r="D77" s="5"/>
      <c r="E77" s="6">
        <v>44696</v>
      </c>
      <c r="F77" s="3"/>
      <c r="G77" s="7">
        <v>15</v>
      </c>
      <c r="H77" s="7"/>
      <c r="I77" s="7">
        <f t="shared" si="0"/>
        <v>15</v>
      </c>
      <c r="J77" s="6"/>
      <c r="K77" s="8" t="str">
        <f t="shared" si="8"/>
        <v/>
      </c>
      <c r="L77" s="7">
        <v>75</v>
      </c>
      <c r="M77" s="7"/>
      <c r="N77" s="7" t="str">
        <f t="shared" si="1"/>
        <v/>
      </c>
      <c r="O77" s="7"/>
      <c r="P77" s="7" t="str">
        <f t="shared" si="2"/>
        <v/>
      </c>
      <c r="Q77" s="7"/>
      <c r="R77" s="7" t="str">
        <f t="shared" si="3"/>
        <v/>
      </c>
      <c r="S77" s="7"/>
      <c r="T77" s="15"/>
      <c r="U77" s="4"/>
      <c r="V77" s="11"/>
      <c r="W77" s="4"/>
      <c r="X77" s="4"/>
      <c r="Y77" s="4"/>
      <c r="Z77" s="4"/>
    </row>
    <row r="78" spans="1:26" ht="15.75" customHeight="1">
      <c r="A78" s="4">
        <f t="shared" si="4"/>
        <v>76</v>
      </c>
      <c r="B78" s="5"/>
      <c r="C78" s="5"/>
      <c r="D78" s="5"/>
      <c r="E78" s="6">
        <v>45046</v>
      </c>
      <c r="F78" s="3"/>
      <c r="G78" s="7">
        <v>2</v>
      </c>
      <c r="H78" s="7"/>
      <c r="I78" s="7">
        <f t="shared" si="0"/>
        <v>2</v>
      </c>
      <c r="J78" s="6"/>
      <c r="K78" s="8" t="str">
        <f t="shared" si="8"/>
        <v/>
      </c>
      <c r="L78" s="7">
        <v>30</v>
      </c>
      <c r="M78" s="7"/>
      <c r="N78" s="7" t="str">
        <f t="shared" si="1"/>
        <v/>
      </c>
      <c r="O78" s="7"/>
      <c r="P78" s="7" t="str">
        <f t="shared" si="2"/>
        <v/>
      </c>
      <c r="Q78" s="7"/>
      <c r="R78" s="7" t="str">
        <f t="shared" si="3"/>
        <v/>
      </c>
      <c r="S78" s="7"/>
      <c r="T78" s="15"/>
      <c r="U78" s="4"/>
      <c r="V78" s="4"/>
      <c r="W78" s="4"/>
      <c r="X78" s="4"/>
      <c r="Y78" s="4"/>
      <c r="Z78" s="4"/>
    </row>
    <row r="79" spans="1:26" ht="15.75" customHeight="1">
      <c r="A79" s="4">
        <f t="shared" si="4"/>
        <v>77</v>
      </c>
      <c r="B79" s="5"/>
      <c r="C79" s="5"/>
      <c r="D79" s="5"/>
      <c r="E79" s="6">
        <v>45053</v>
      </c>
      <c r="F79" s="3"/>
      <c r="G79" s="7">
        <v>20</v>
      </c>
      <c r="H79" s="7"/>
      <c r="I79" s="7">
        <f t="shared" si="0"/>
        <v>20</v>
      </c>
      <c r="J79" s="6"/>
      <c r="K79" s="8" t="str">
        <f t="shared" si="8"/>
        <v/>
      </c>
      <c r="L79" s="7">
        <v>110</v>
      </c>
      <c r="M79" s="7"/>
      <c r="N79" s="7" t="str">
        <f t="shared" si="1"/>
        <v/>
      </c>
      <c r="O79" s="7"/>
      <c r="P79" s="7" t="str">
        <f t="shared" si="2"/>
        <v/>
      </c>
      <c r="Q79" s="7"/>
      <c r="R79" s="7" t="str">
        <f t="shared" si="3"/>
        <v/>
      </c>
      <c r="S79" s="7"/>
      <c r="T79" s="15"/>
      <c r="U79" s="4"/>
      <c r="V79" s="4"/>
      <c r="W79" s="4"/>
      <c r="X79" s="4"/>
      <c r="Y79" s="4"/>
      <c r="Z79" s="4"/>
    </row>
    <row r="80" spans="1:26" ht="15.75" customHeight="1">
      <c r="A80" s="4">
        <f t="shared" si="4"/>
        <v>78</v>
      </c>
      <c r="B80" s="5"/>
      <c r="C80" s="5"/>
      <c r="D80" s="5"/>
      <c r="E80" s="6">
        <v>45053</v>
      </c>
      <c r="F80" s="3"/>
      <c r="G80" s="7">
        <v>7.5</v>
      </c>
      <c r="H80" s="7"/>
      <c r="I80" s="7">
        <f t="shared" si="0"/>
        <v>7.5</v>
      </c>
      <c r="J80" s="6"/>
      <c r="K80" s="8" t="str">
        <f t="shared" si="8"/>
        <v/>
      </c>
      <c r="L80" s="7">
        <v>20</v>
      </c>
      <c r="M80" s="7"/>
      <c r="N80" s="7" t="str">
        <f t="shared" si="1"/>
        <v/>
      </c>
      <c r="O80" s="7"/>
      <c r="P80" s="7" t="str">
        <f t="shared" si="2"/>
        <v/>
      </c>
      <c r="Q80" s="7"/>
      <c r="R80" s="7" t="str">
        <f t="shared" si="3"/>
        <v/>
      </c>
      <c r="S80" s="7"/>
      <c r="T80" s="15"/>
      <c r="U80" s="4"/>
      <c r="V80" s="4"/>
      <c r="W80" s="4"/>
      <c r="X80" s="4"/>
      <c r="Y80" s="4"/>
      <c r="Z80" s="4"/>
    </row>
    <row r="81" spans="1:26" ht="15.75" customHeight="1">
      <c r="A81" s="4">
        <f t="shared" si="4"/>
        <v>79</v>
      </c>
      <c r="B81" s="5"/>
      <c r="C81" s="5"/>
      <c r="D81" s="5"/>
      <c r="E81" s="6">
        <v>45060</v>
      </c>
      <c r="F81" s="3"/>
      <c r="G81" s="7">
        <v>5</v>
      </c>
      <c r="H81" s="7"/>
      <c r="I81" s="7">
        <f t="shared" si="0"/>
        <v>5</v>
      </c>
      <c r="J81" s="6"/>
      <c r="K81" s="8" t="str">
        <f t="shared" si="8"/>
        <v/>
      </c>
      <c r="L81" s="7">
        <v>50</v>
      </c>
      <c r="M81" s="7"/>
      <c r="N81" s="7" t="str">
        <f t="shared" si="1"/>
        <v/>
      </c>
      <c r="O81" s="7"/>
      <c r="P81" s="7" t="str">
        <f t="shared" si="2"/>
        <v/>
      </c>
      <c r="Q81" s="7"/>
      <c r="R81" s="7" t="str">
        <f t="shared" si="3"/>
        <v/>
      </c>
      <c r="S81" s="7"/>
      <c r="T81" s="15"/>
      <c r="U81" s="4"/>
      <c r="V81" s="4"/>
      <c r="W81" s="4"/>
      <c r="X81" s="4"/>
      <c r="Y81" s="4"/>
      <c r="Z81" s="4"/>
    </row>
    <row r="82" spans="1:26" ht="15.75" customHeight="1">
      <c r="A82" s="4">
        <f t="shared" si="4"/>
        <v>80</v>
      </c>
      <c r="B82" s="5"/>
      <c r="C82" s="5"/>
      <c r="D82" s="5"/>
      <c r="E82" s="6">
        <v>45060</v>
      </c>
      <c r="F82" s="3"/>
      <c r="G82" s="7">
        <v>20</v>
      </c>
      <c r="H82" s="7"/>
      <c r="I82" s="7">
        <f t="shared" si="0"/>
        <v>20</v>
      </c>
      <c r="J82" s="6"/>
      <c r="K82" s="8" t="str">
        <f t="shared" si="8"/>
        <v/>
      </c>
      <c r="L82" s="7">
        <v>100</v>
      </c>
      <c r="M82" s="7"/>
      <c r="N82" s="7" t="str">
        <f t="shared" si="1"/>
        <v/>
      </c>
      <c r="O82" s="7"/>
      <c r="P82" s="7" t="str">
        <f t="shared" si="2"/>
        <v/>
      </c>
      <c r="Q82" s="7"/>
      <c r="R82" s="7" t="str">
        <f t="shared" si="3"/>
        <v/>
      </c>
      <c r="S82" s="7"/>
      <c r="T82" s="10"/>
      <c r="U82" s="4"/>
      <c r="V82" s="4"/>
      <c r="W82" s="4"/>
      <c r="X82" s="4"/>
      <c r="Y82" s="4"/>
      <c r="Z82" s="4"/>
    </row>
    <row r="83" spans="1:26" ht="15.75" customHeight="1">
      <c r="A83" s="4">
        <f t="shared" si="4"/>
        <v>81</v>
      </c>
      <c r="B83" s="5"/>
      <c r="C83" s="5"/>
      <c r="D83" s="5"/>
      <c r="E83" s="6">
        <v>45060</v>
      </c>
      <c r="F83" s="3"/>
      <c r="G83" s="7">
        <v>7</v>
      </c>
      <c r="H83" s="7"/>
      <c r="I83" s="7">
        <f t="shared" si="0"/>
        <v>7</v>
      </c>
      <c r="J83" s="6"/>
      <c r="K83" s="8" t="str">
        <f t="shared" si="8"/>
        <v/>
      </c>
      <c r="L83" s="7">
        <v>60</v>
      </c>
      <c r="M83" s="7"/>
      <c r="N83" s="7" t="str">
        <f t="shared" si="1"/>
        <v/>
      </c>
      <c r="O83" s="7"/>
      <c r="P83" s="7" t="str">
        <f t="shared" si="2"/>
        <v/>
      </c>
      <c r="Q83" s="7"/>
      <c r="R83" s="7" t="str">
        <f t="shared" si="3"/>
        <v/>
      </c>
      <c r="S83" s="7"/>
      <c r="T83" s="10"/>
      <c r="U83" s="4"/>
      <c r="V83" s="4"/>
      <c r="W83" s="4"/>
      <c r="X83" s="4"/>
      <c r="Y83" s="4"/>
      <c r="Z83" s="4"/>
    </row>
    <row r="84" spans="1:26" ht="15.75" customHeight="1">
      <c r="A84" s="4">
        <f t="shared" si="4"/>
        <v>82</v>
      </c>
      <c r="B84" s="5"/>
      <c r="C84" s="5"/>
      <c r="D84" s="5"/>
      <c r="E84" s="6">
        <v>45060</v>
      </c>
      <c r="F84" s="3"/>
      <c r="G84" s="7">
        <v>0</v>
      </c>
      <c r="H84" s="7"/>
      <c r="I84" s="7">
        <f t="shared" si="0"/>
        <v>0</v>
      </c>
      <c r="J84" s="6"/>
      <c r="K84" s="8" t="str">
        <f t="shared" si="8"/>
        <v/>
      </c>
      <c r="L84" s="7">
        <v>10</v>
      </c>
      <c r="M84" s="7"/>
      <c r="N84" s="7" t="str">
        <f t="shared" si="1"/>
        <v/>
      </c>
      <c r="O84" s="7"/>
      <c r="P84" s="7" t="str">
        <f t="shared" si="2"/>
        <v/>
      </c>
      <c r="Q84" s="7"/>
      <c r="R84" s="7" t="str">
        <f t="shared" si="3"/>
        <v/>
      </c>
      <c r="S84" s="7"/>
      <c r="T84" s="10"/>
      <c r="U84" s="4"/>
      <c r="V84" s="4"/>
      <c r="W84" s="4"/>
      <c r="X84" s="4"/>
      <c r="Y84" s="4"/>
      <c r="Z84" s="4"/>
    </row>
    <row r="85" spans="1:26" ht="15.75" customHeight="1">
      <c r="A85" s="4">
        <f t="shared" si="4"/>
        <v>83</v>
      </c>
      <c r="B85" s="5"/>
      <c r="C85" s="5"/>
      <c r="D85" s="5"/>
      <c r="E85" s="6">
        <v>45067</v>
      </c>
      <c r="F85" s="3"/>
      <c r="G85" s="7">
        <v>40</v>
      </c>
      <c r="H85" s="7"/>
      <c r="I85" s="7">
        <f t="shared" si="0"/>
        <v>40</v>
      </c>
      <c r="J85" s="6"/>
      <c r="K85" s="8" t="str">
        <f t="shared" si="8"/>
        <v/>
      </c>
      <c r="L85" s="7">
        <v>70</v>
      </c>
      <c r="M85" s="7"/>
      <c r="N85" s="7" t="str">
        <f t="shared" si="1"/>
        <v/>
      </c>
      <c r="O85" s="7"/>
      <c r="P85" s="7" t="str">
        <f t="shared" si="2"/>
        <v/>
      </c>
      <c r="Q85" s="7"/>
      <c r="R85" s="7" t="str">
        <f t="shared" si="3"/>
        <v/>
      </c>
      <c r="S85" s="7"/>
      <c r="T85" s="10"/>
      <c r="U85" s="4"/>
      <c r="V85" s="4"/>
      <c r="W85" s="4"/>
      <c r="X85" s="4"/>
      <c r="Y85" s="4"/>
      <c r="Z85" s="4"/>
    </row>
    <row r="86" spans="1:26" ht="15.75" customHeight="1">
      <c r="A86" s="4">
        <f t="shared" si="4"/>
        <v>84</v>
      </c>
      <c r="B86" s="5"/>
      <c r="C86" s="5"/>
      <c r="D86" s="5"/>
      <c r="E86" s="6">
        <v>45060</v>
      </c>
      <c r="F86" s="3"/>
      <c r="G86" s="7">
        <v>20</v>
      </c>
      <c r="H86" s="7"/>
      <c r="I86" s="7">
        <f t="shared" si="0"/>
        <v>20</v>
      </c>
      <c r="J86" s="6"/>
      <c r="K86" s="8" t="str">
        <f t="shared" si="8"/>
        <v/>
      </c>
      <c r="L86" s="7">
        <v>100</v>
      </c>
      <c r="M86" s="7"/>
      <c r="N86" s="7" t="str">
        <f t="shared" si="1"/>
        <v/>
      </c>
      <c r="O86" s="7"/>
      <c r="P86" s="7" t="str">
        <f t="shared" si="2"/>
        <v/>
      </c>
      <c r="Q86" s="7"/>
      <c r="R86" s="7" t="str">
        <f t="shared" si="3"/>
        <v/>
      </c>
      <c r="S86" s="7"/>
      <c r="T86" s="10"/>
      <c r="U86" s="4"/>
      <c r="V86" s="4"/>
      <c r="W86" s="4"/>
      <c r="X86" s="4"/>
      <c r="Y86" s="4"/>
      <c r="Z86" s="4"/>
    </row>
    <row r="87" spans="1:26" ht="15.75" customHeight="1">
      <c r="A87" s="4">
        <f t="shared" si="4"/>
        <v>85</v>
      </c>
      <c r="B87" s="5"/>
      <c r="C87" s="5"/>
      <c r="D87" s="5"/>
      <c r="E87" s="6">
        <v>45075</v>
      </c>
      <c r="F87" s="3"/>
      <c r="G87" s="7">
        <v>5</v>
      </c>
      <c r="H87" s="7"/>
      <c r="I87" s="7">
        <f t="shared" si="0"/>
        <v>5</v>
      </c>
      <c r="J87" s="6"/>
      <c r="K87" s="8" t="str">
        <f t="shared" si="8"/>
        <v/>
      </c>
      <c r="L87" s="7">
        <v>80</v>
      </c>
      <c r="M87" s="7"/>
      <c r="N87" s="7" t="str">
        <f t="shared" si="1"/>
        <v/>
      </c>
      <c r="O87" s="7"/>
      <c r="P87" s="7" t="str">
        <f t="shared" si="2"/>
        <v/>
      </c>
      <c r="Q87" s="7"/>
      <c r="R87" s="7" t="str">
        <f t="shared" si="3"/>
        <v/>
      </c>
      <c r="S87" s="7"/>
      <c r="T87" s="10"/>
      <c r="U87" s="4"/>
      <c r="V87" s="4"/>
      <c r="W87" s="4"/>
      <c r="X87" s="4"/>
      <c r="Y87" s="4"/>
      <c r="Z87" s="4"/>
    </row>
    <row r="88" spans="1:26" ht="15.75" customHeight="1">
      <c r="A88" s="4">
        <f t="shared" si="4"/>
        <v>86</v>
      </c>
      <c r="B88" s="5"/>
      <c r="C88" s="5"/>
      <c r="D88" s="5"/>
      <c r="E88" s="6">
        <v>45075</v>
      </c>
      <c r="F88" s="3"/>
      <c r="G88" s="7">
        <v>15</v>
      </c>
      <c r="H88" s="7"/>
      <c r="I88" s="7">
        <f t="shared" si="0"/>
        <v>15</v>
      </c>
      <c r="J88" s="6"/>
      <c r="K88" s="8" t="str">
        <f t="shared" si="8"/>
        <v/>
      </c>
      <c r="L88" s="7">
        <v>80</v>
      </c>
      <c r="M88" s="7"/>
      <c r="N88" s="7" t="str">
        <f t="shared" si="1"/>
        <v/>
      </c>
      <c r="O88" s="7"/>
      <c r="P88" s="7" t="str">
        <f t="shared" si="2"/>
        <v/>
      </c>
      <c r="Q88" s="7"/>
      <c r="R88" s="7" t="str">
        <f t="shared" si="3"/>
        <v/>
      </c>
      <c r="S88" s="7"/>
      <c r="T88" s="10"/>
      <c r="U88" s="4"/>
      <c r="V88" s="4"/>
      <c r="W88" s="4"/>
      <c r="X88" s="4"/>
      <c r="Y88" s="4"/>
      <c r="Z88" s="4"/>
    </row>
    <row r="89" spans="1:26" ht="15.75" customHeight="1">
      <c r="A89" s="4">
        <f t="shared" si="4"/>
        <v>87</v>
      </c>
      <c r="B89" s="5"/>
      <c r="C89" s="5"/>
      <c r="D89" s="5"/>
      <c r="E89" s="6">
        <v>45075</v>
      </c>
      <c r="F89" s="3"/>
      <c r="G89" s="7">
        <v>5</v>
      </c>
      <c r="H89" s="7"/>
      <c r="I89" s="7">
        <f t="shared" si="0"/>
        <v>5</v>
      </c>
      <c r="J89" s="6"/>
      <c r="K89" s="8" t="str">
        <f t="shared" si="8"/>
        <v/>
      </c>
      <c r="L89" s="7">
        <v>40</v>
      </c>
      <c r="M89" s="7"/>
      <c r="N89" s="7" t="str">
        <f t="shared" si="1"/>
        <v/>
      </c>
      <c r="O89" s="7"/>
      <c r="P89" s="7" t="str">
        <f t="shared" si="2"/>
        <v/>
      </c>
      <c r="Q89" s="7"/>
      <c r="R89" s="7" t="str">
        <f t="shared" si="3"/>
        <v/>
      </c>
      <c r="S89" s="7"/>
      <c r="T89" s="10"/>
      <c r="U89" s="4"/>
      <c r="V89" s="4"/>
      <c r="W89" s="4"/>
      <c r="X89" s="4"/>
      <c r="Y89" s="4"/>
      <c r="Z89" s="4"/>
    </row>
    <row r="90" spans="1:26" ht="15.75" customHeight="1">
      <c r="A90" s="4">
        <f t="shared" si="4"/>
        <v>88</v>
      </c>
      <c r="B90" s="5"/>
      <c r="C90" s="5"/>
      <c r="D90" s="5"/>
      <c r="E90" s="6">
        <v>45075</v>
      </c>
      <c r="F90" s="3"/>
      <c r="G90" s="7">
        <v>10</v>
      </c>
      <c r="H90" s="7"/>
      <c r="I90" s="7">
        <f t="shared" si="0"/>
        <v>10</v>
      </c>
      <c r="J90" s="6"/>
      <c r="K90" s="8" t="str">
        <f t="shared" si="8"/>
        <v/>
      </c>
      <c r="L90" s="7">
        <v>60</v>
      </c>
      <c r="M90" s="7"/>
      <c r="N90" s="7" t="str">
        <f t="shared" si="1"/>
        <v/>
      </c>
      <c r="O90" s="7"/>
      <c r="P90" s="7" t="str">
        <f t="shared" si="2"/>
        <v/>
      </c>
      <c r="Q90" s="7"/>
      <c r="R90" s="7" t="str">
        <f t="shared" si="3"/>
        <v/>
      </c>
      <c r="S90" s="7"/>
      <c r="T90" s="10"/>
      <c r="U90" s="4"/>
      <c r="V90" s="4"/>
      <c r="W90" s="4"/>
      <c r="X90" s="4"/>
      <c r="Y90" s="4"/>
      <c r="Z90" s="4"/>
    </row>
    <row r="91" spans="1:26" ht="15.75" customHeight="1">
      <c r="A91" s="4">
        <f t="shared" si="4"/>
        <v>89</v>
      </c>
      <c r="B91" s="5"/>
      <c r="C91" s="5"/>
      <c r="D91" s="5"/>
      <c r="E91" s="6">
        <v>45075</v>
      </c>
      <c r="F91" s="3"/>
      <c r="G91" s="7">
        <v>30</v>
      </c>
      <c r="H91" s="7"/>
      <c r="I91" s="7">
        <f t="shared" si="0"/>
        <v>30</v>
      </c>
      <c r="J91" s="6"/>
      <c r="K91" s="8" t="str">
        <f t="shared" si="8"/>
        <v/>
      </c>
      <c r="L91" s="7">
        <v>60</v>
      </c>
      <c r="M91" s="7"/>
      <c r="N91" s="7" t="str">
        <f t="shared" si="1"/>
        <v/>
      </c>
      <c r="O91" s="7"/>
      <c r="P91" s="7" t="str">
        <f t="shared" si="2"/>
        <v/>
      </c>
      <c r="Q91" s="7"/>
      <c r="R91" s="7" t="str">
        <f t="shared" si="3"/>
        <v/>
      </c>
      <c r="S91" s="7"/>
      <c r="T91" s="10"/>
      <c r="U91" s="4"/>
      <c r="V91" s="4"/>
      <c r="W91" s="4"/>
      <c r="X91" s="4"/>
      <c r="Y91" s="4"/>
      <c r="Z91" s="4"/>
    </row>
    <row r="92" spans="1:26" ht="15.75" customHeight="1">
      <c r="A92" s="4">
        <f t="shared" si="4"/>
        <v>90</v>
      </c>
      <c r="B92" s="5"/>
      <c r="C92" s="5"/>
      <c r="D92" s="5"/>
      <c r="E92" s="6">
        <v>45075</v>
      </c>
      <c r="F92" s="3"/>
      <c r="G92" s="7">
        <v>10</v>
      </c>
      <c r="H92" s="7"/>
      <c r="I92" s="7">
        <f t="shared" si="0"/>
        <v>10</v>
      </c>
      <c r="J92" s="6"/>
      <c r="K92" s="8" t="str">
        <f t="shared" si="8"/>
        <v/>
      </c>
      <c r="L92" s="7">
        <v>30</v>
      </c>
      <c r="M92" s="7"/>
      <c r="N92" s="7" t="str">
        <f t="shared" si="1"/>
        <v/>
      </c>
      <c r="O92" s="7"/>
      <c r="P92" s="7" t="str">
        <f t="shared" si="2"/>
        <v/>
      </c>
      <c r="Q92" s="7"/>
      <c r="R92" s="7" t="str">
        <f t="shared" si="3"/>
        <v/>
      </c>
      <c r="S92" s="7"/>
      <c r="T92" s="10"/>
      <c r="U92" s="4"/>
      <c r="V92" s="4"/>
      <c r="W92" s="4"/>
      <c r="X92" s="4"/>
      <c r="Y92" s="4"/>
      <c r="Z92" s="4"/>
    </row>
    <row r="93" spans="1:26" ht="15.75" customHeight="1">
      <c r="A93" s="4">
        <f t="shared" si="4"/>
        <v>91</v>
      </c>
      <c r="B93" s="5"/>
      <c r="C93" s="5"/>
      <c r="D93" s="5"/>
      <c r="E93" s="6">
        <v>45081</v>
      </c>
      <c r="F93" s="3"/>
      <c r="G93" s="7">
        <v>20</v>
      </c>
      <c r="H93" s="7"/>
      <c r="I93" s="7">
        <f t="shared" si="0"/>
        <v>20</v>
      </c>
      <c r="J93" s="6"/>
      <c r="K93" s="8" t="str">
        <f t="shared" si="8"/>
        <v/>
      </c>
      <c r="L93" s="7">
        <v>30</v>
      </c>
      <c r="M93" s="7"/>
      <c r="N93" s="7" t="str">
        <f t="shared" si="1"/>
        <v/>
      </c>
      <c r="O93" s="7"/>
      <c r="P93" s="7" t="str">
        <f t="shared" si="2"/>
        <v/>
      </c>
      <c r="Q93" s="7"/>
      <c r="R93" s="7" t="str">
        <f t="shared" si="3"/>
        <v/>
      </c>
      <c r="S93" s="7"/>
      <c r="T93" s="10"/>
      <c r="U93" s="4"/>
      <c r="V93" s="4"/>
      <c r="W93" s="4"/>
      <c r="X93" s="4"/>
      <c r="Y93" s="4"/>
      <c r="Z93" s="4"/>
    </row>
    <row r="94" spans="1:26" ht="15.75" customHeight="1">
      <c r="A94" s="4">
        <f t="shared" si="4"/>
        <v>92</v>
      </c>
      <c r="B94" s="5"/>
      <c r="C94" s="5"/>
      <c r="D94" s="5"/>
      <c r="E94" s="6">
        <v>45081</v>
      </c>
      <c r="F94" s="3"/>
      <c r="G94" s="7">
        <v>12</v>
      </c>
      <c r="H94" s="7">
        <v>50</v>
      </c>
      <c r="I94" s="7">
        <f t="shared" si="0"/>
        <v>62</v>
      </c>
      <c r="J94" s="6"/>
      <c r="K94" s="8" t="str">
        <f t="shared" si="8"/>
        <v/>
      </c>
      <c r="L94" s="7">
        <v>70</v>
      </c>
      <c r="M94" s="7"/>
      <c r="N94" s="7" t="str">
        <f t="shared" si="1"/>
        <v/>
      </c>
      <c r="O94" s="7"/>
      <c r="P94" s="7" t="str">
        <f t="shared" si="2"/>
        <v/>
      </c>
      <c r="Q94" s="7"/>
      <c r="R94" s="7" t="str">
        <f t="shared" si="3"/>
        <v/>
      </c>
      <c r="S94" s="7"/>
      <c r="T94" s="10"/>
      <c r="U94" s="4"/>
      <c r="V94" s="4"/>
      <c r="W94" s="4"/>
      <c r="X94" s="4"/>
      <c r="Y94" s="4"/>
      <c r="Z94" s="4"/>
    </row>
    <row r="95" spans="1:26" ht="15.75" customHeight="1">
      <c r="A95" s="4">
        <f t="shared" si="4"/>
        <v>93</v>
      </c>
      <c r="B95" s="5"/>
      <c r="C95" s="5"/>
      <c r="D95" s="5"/>
      <c r="E95" s="6">
        <v>45081</v>
      </c>
      <c r="F95" s="3"/>
      <c r="G95" s="7">
        <v>20</v>
      </c>
      <c r="H95" s="7"/>
      <c r="I95" s="7">
        <f t="shared" si="0"/>
        <v>20</v>
      </c>
      <c r="J95" s="6"/>
      <c r="K95" s="8" t="str">
        <f t="shared" si="8"/>
        <v/>
      </c>
      <c r="L95" s="7">
        <v>50</v>
      </c>
      <c r="M95" s="7"/>
      <c r="N95" s="7" t="str">
        <f t="shared" si="1"/>
        <v/>
      </c>
      <c r="O95" s="7"/>
      <c r="P95" s="7" t="str">
        <f t="shared" si="2"/>
        <v/>
      </c>
      <c r="Q95" s="7"/>
      <c r="R95" s="7" t="str">
        <f t="shared" si="3"/>
        <v/>
      </c>
      <c r="S95" s="7"/>
      <c r="T95" s="10"/>
      <c r="U95" s="4"/>
      <c r="V95" s="4"/>
      <c r="W95" s="4"/>
      <c r="X95" s="4"/>
      <c r="Y95" s="4"/>
      <c r="Z95" s="4"/>
    </row>
    <row r="96" spans="1:26" ht="15.75" customHeight="1">
      <c r="A96" s="4">
        <f t="shared" si="4"/>
        <v>94</v>
      </c>
      <c r="B96" s="5"/>
      <c r="C96" s="5"/>
      <c r="D96" s="5"/>
      <c r="E96" s="6">
        <v>45081</v>
      </c>
      <c r="F96" s="3"/>
      <c r="G96" s="7">
        <v>12</v>
      </c>
      <c r="H96" s="7">
        <v>80</v>
      </c>
      <c r="I96" s="7">
        <f t="shared" si="0"/>
        <v>92</v>
      </c>
      <c r="J96" s="6"/>
      <c r="K96" s="8" t="str">
        <f t="shared" si="8"/>
        <v/>
      </c>
      <c r="L96" s="7">
        <v>320</v>
      </c>
      <c r="M96" s="7"/>
      <c r="N96" s="7" t="str">
        <f t="shared" si="1"/>
        <v/>
      </c>
      <c r="O96" s="7"/>
      <c r="P96" s="7" t="str">
        <f t="shared" si="2"/>
        <v/>
      </c>
      <c r="Q96" s="7"/>
      <c r="R96" s="7" t="str">
        <f t="shared" si="3"/>
        <v/>
      </c>
      <c r="S96" s="7"/>
      <c r="T96" s="10"/>
      <c r="U96" s="4"/>
      <c r="V96" s="4"/>
      <c r="W96" s="4"/>
      <c r="X96" s="4"/>
      <c r="Y96" s="4"/>
      <c r="Z96" s="4"/>
    </row>
    <row r="97" spans="1:26" ht="15.75" customHeight="1">
      <c r="A97" s="4">
        <f t="shared" si="4"/>
        <v>95</v>
      </c>
      <c r="B97" s="5"/>
      <c r="C97" s="5"/>
      <c r="D97" s="5"/>
      <c r="E97" s="6">
        <v>45081</v>
      </c>
      <c r="F97" s="3"/>
      <c r="G97" s="7">
        <v>1</v>
      </c>
      <c r="H97" s="7"/>
      <c r="I97" s="7">
        <f t="shared" si="0"/>
        <v>1</v>
      </c>
      <c r="J97" s="6"/>
      <c r="K97" s="8" t="str">
        <f t="shared" si="8"/>
        <v/>
      </c>
      <c r="L97" s="7">
        <v>10</v>
      </c>
      <c r="M97" s="7"/>
      <c r="N97" s="7" t="str">
        <f t="shared" si="1"/>
        <v/>
      </c>
      <c r="O97" s="7"/>
      <c r="P97" s="7" t="str">
        <f t="shared" si="2"/>
        <v/>
      </c>
      <c r="Q97" s="7"/>
      <c r="R97" s="7" t="str">
        <f t="shared" si="3"/>
        <v/>
      </c>
      <c r="S97" s="7"/>
      <c r="T97" s="10"/>
      <c r="U97" s="4"/>
      <c r="V97" s="4"/>
      <c r="W97" s="4"/>
      <c r="X97" s="4"/>
      <c r="Y97" s="4"/>
      <c r="Z97" s="4"/>
    </row>
    <row r="98" spans="1:26" ht="15.75" customHeight="1">
      <c r="A98" s="4">
        <f t="shared" si="4"/>
        <v>96</v>
      </c>
      <c r="B98" s="5"/>
      <c r="C98" s="5"/>
      <c r="D98" s="5"/>
      <c r="E98" s="6">
        <v>45081</v>
      </c>
      <c r="F98" s="3"/>
      <c r="G98" s="7">
        <v>5</v>
      </c>
      <c r="H98" s="7"/>
      <c r="I98" s="7">
        <f t="shared" si="0"/>
        <v>5</v>
      </c>
      <c r="J98" s="6"/>
      <c r="K98" s="8" t="str">
        <f t="shared" si="8"/>
        <v/>
      </c>
      <c r="L98" s="7">
        <v>50</v>
      </c>
      <c r="M98" s="7"/>
      <c r="N98" s="7" t="str">
        <f t="shared" si="1"/>
        <v/>
      </c>
      <c r="O98" s="7"/>
      <c r="P98" s="7" t="str">
        <f t="shared" si="2"/>
        <v/>
      </c>
      <c r="Q98" s="7"/>
      <c r="R98" s="7" t="str">
        <f t="shared" si="3"/>
        <v/>
      </c>
      <c r="S98" s="7"/>
      <c r="T98" s="10"/>
      <c r="U98" s="4"/>
      <c r="V98" s="4"/>
      <c r="W98" s="4"/>
      <c r="X98" s="4"/>
      <c r="Y98" s="4"/>
      <c r="Z98" s="4"/>
    </row>
    <row r="99" spans="1:26" ht="15.75" customHeight="1">
      <c r="A99" s="4">
        <f t="shared" si="4"/>
        <v>97</v>
      </c>
      <c r="B99" s="5"/>
      <c r="C99" s="5"/>
      <c r="D99" s="5"/>
      <c r="E99" s="6">
        <v>45081</v>
      </c>
      <c r="F99" s="3"/>
      <c r="G99" s="7">
        <v>5</v>
      </c>
      <c r="H99" s="7"/>
      <c r="I99" s="7">
        <f t="shared" si="0"/>
        <v>5</v>
      </c>
      <c r="J99" s="6"/>
      <c r="K99" s="8" t="str">
        <f t="shared" si="8"/>
        <v/>
      </c>
      <c r="L99" s="7">
        <v>15</v>
      </c>
      <c r="M99" s="7"/>
      <c r="N99" s="7" t="str">
        <f t="shared" si="1"/>
        <v/>
      </c>
      <c r="O99" s="7"/>
      <c r="P99" s="7" t="str">
        <f t="shared" si="2"/>
        <v/>
      </c>
      <c r="Q99" s="7"/>
      <c r="R99" s="7" t="str">
        <f t="shared" si="3"/>
        <v/>
      </c>
      <c r="S99" s="7"/>
      <c r="T99" s="10"/>
      <c r="U99" s="4"/>
      <c r="V99" s="4"/>
      <c r="W99" s="4"/>
      <c r="X99" s="4"/>
      <c r="Y99" s="4"/>
      <c r="Z99" s="4"/>
    </row>
    <row r="100" spans="1:26" ht="15.75" customHeight="1">
      <c r="A100" s="4">
        <f t="shared" si="4"/>
        <v>98</v>
      </c>
      <c r="B100" s="5"/>
      <c r="C100" s="5"/>
      <c r="D100" s="5"/>
      <c r="E100" s="6">
        <v>45017</v>
      </c>
      <c r="F100" s="3"/>
      <c r="G100" s="7">
        <v>0</v>
      </c>
      <c r="H100" s="7"/>
      <c r="I100" s="7">
        <f t="shared" si="0"/>
        <v>0</v>
      </c>
      <c r="J100" s="6"/>
      <c r="K100" s="8" t="str">
        <f t="shared" si="8"/>
        <v/>
      </c>
      <c r="L100" s="7">
        <v>15</v>
      </c>
      <c r="M100" s="7"/>
      <c r="N100" s="7" t="str">
        <f t="shared" si="1"/>
        <v/>
      </c>
      <c r="O100" s="7"/>
      <c r="P100" s="7" t="str">
        <f t="shared" si="2"/>
        <v/>
      </c>
      <c r="Q100" s="7"/>
      <c r="R100" s="7" t="str">
        <f t="shared" si="3"/>
        <v/>
      </c>
      <c r="S100" s="7"/>
      <c r="T100" s="10"/>
      <c r="U100" s="4"/>
      <c r="V100" s="4"/>
      <c r="W100" s="4"/>
      <c r="X100" s="4"/>
      <c r="Y100" s="4"/>
      <c r="Z100" s="4"/>
    </row>
    <row r="101" spans="1:26" ht="15.75" customHeight="1">
      <c r="A101" s="4">
        <f t="shared" si="4"/>
        <v>99</v>
      </c>
      <c r="B101" s="5"/>
      <c r="C101" s="5"/>
      <c r="D101" s="5"/>
      <c r="E101" s="6">
        <v>45088</v>
      </c>
      <c r="F101" s="3"/>
      <c r="G101" s="7">
        <v>0</v>
      </c>
      <c r="H101" s="7"/>
      <c r="I101" s="7">
        <f t="shared" si="0"/>
        <v>0</v>
      </c>
      <c r="J101" s="6"/>
      <c r="K101" s="8" t="str">
        <f t="shared" si="8"/>
        <v/>
      </c>
      <c r="L101" s="7">
        <v>20</v>
      </c>
      <c r="M101" s="7"/>
      <c r="N101" s="7" t="str">
        <f t="shared" si="1"/>
        <v/>
      </c>
      <c r="O101" s="7"/>
      <c r="P101" s="7" t="str">
        <f t="shared" si="2"/>
        <v/>
      </c>
      <c r="Q101" s="7"/>
      <c r="R101" s="7" t="str">
        <f t="shared" si="3"/>
        <v/>
      </c>
      <c r="S101" s="7"/>
      <c r="T101" s="10"/>
      <c r="U101" s="4"/>
      <c r="V101" s="4"/>
      <c r="W101" s="4"/>
      <c r="X101" s="4"/>
      <c r="Y101" s="4"/>
      <c r="Z101" s="4"/>
    </row>
    <row r="102" spans="1:26" ht="15.75" customHeight="1">
      <c r="A102" s="4">
        <f t="shared" si="4"/>
        <v>100</v>
      </c>
      <c r="B102" s="5"/>
      <c r="C102" s="5"/>
      <c r="D102" s="5"/>
      <c r="E102" s="6">
        <v>45088</v>
      </c>
      <c r="F102" s="3"/>
      <c r="G102" s="7">
        <v>15</v>
      </c>
      <c r="H102" s="7"/>
      <c r="I102" s="7">
        <f t="shared" si="0"/>
        <v>15</v>
      </c>
      <c r="J102" s="6"/>
      <c r="K102" s="8" t="str">
        <f t="shared" si="8"/>
        <v/>
      </c>
      <c r="L102" s="7">
        <v>100</v>
      </c>
      <c r="M102" s="7"/>
      <c r="N102" s="7" t="str">
        <f t="shared" si="1"/>
        <v/>
      </c>
      <c r="O102" s="7"/>
      <c r="P102" s="7" t="str">
        <f t="shared" si="2"/>
        <v/>
      </c>
      <c r="Q102" s="7"/>
      <c r="R102" s="7" t="str">
        <f t="shared" si="3"/>
        <v/>
      </c>
      <c r="S102" s="7"/>
      <c r="T102" s="10"/>
      <c r="U102" s="4"/>
      <c r="V102" s="4"/>
      <c r="W102" s="4"/>
      <c r="X102" s="4"/>
      <c r="Y102" s="4"/>
      <c r="Z102" s="4"/>
    </row>
    <row r="103" spans="1:26" ht="15.75" customHeight="1">
      <c r="A103" s="4">
        <f t="shared" si="4"/>
        <v>101</v>
      </c>
      <c r="B103" s="5"/>
      <c r="C103" s="5"/>
      <c r="D103" s="5"/>
      <c r="E103" s="6">
        <v>45088</v>
      </c>
      <c r="F103" s="3"/>
      <c r="G103" s="7">
        <v>7.5</v>
      </c>
      <c r="H103" s="7"/>
      <c r="I103" s="7">
        <f t="shared" si="0"/>
        <v>7.5</v>
      </c>
      <c r="J103" s="6"/>
      <c r="K103" s="8" t="str">
        <f t="shared" si="8"/>
        <v/>
      </c>
      <c r="L103" s="7"/>
      <c r="M103" s="7"/>
      <c r="N103" s="7" t="str">
        <f t="shared" si="1"/>
        <v/>
      </c>
      <c r="O103" s="7"/>
      <c r="P103" s="7" t="str">
        <f t="shared" si="2"/>
        <v/>
      </c>
      <c r="Q103" s="7"/>
      <c r="R103" s="7" t="str">
        <f t="shared" si="3"/>
        <v/>
      </c>
      <c r="S103" s="7"/>
      <c r="T103" s="10"/>
      <c r="U103" s="4"/>
      <c r="V103" s="4"/>
      <c r="W103" s="4"/>
      <c r="X103" s="4"/>
      <c r="Y103" s="4"/>
      <c r="Z103" s="4"/>
    </row>
    <row r="104" spans="1:26" ht="15.75" customHeight="1">
      <c r="A104" s="4">
        <f t="shared" si="4"/>
        <v>102</v>
      </c>
      <c r="B104" s="5"/>
      <c r="C104" s="5"/>
      <c r="D104" s="5"/>
      <c r="E104" s="6">
        <v>45102</v>
      </c>
      <c r="F104" s="3"/>
      <c r="G104" s="7">
        <v>35</v>
      </c>
      <c r="H104" s="7"/>
      <c r="I104" s="7">
        <f t="shared" si="0"/>
        <v>35</v>
      </c>
      <c r="J104" s="6"/>
      <c r="K104" s="8" t="str">
        <f t="shared" si="8"/>
        <v/>
      </c>
      <c r="L104" s="7">
        <v>100</v>
      </c>
      <c r="M104" s="7"/>
      <c r="N104" s="7" t="str">
        <f t="shared" si="1"/>
        <v/>
      </c>
      <c r="O104" s="7"/>
      <c r="P104" s="7" t="str">
        <f t="shared" si="2"/>
        <v/>
      </c>
      <c r="Q104" s="7"/>
      <c r="R104" s="7" t="str">
        <f t="shared" si="3"/>
        <v/>
      </c>
      <c r="S104" s="7"/>
      <c r="T104" s="10"/>
      <c r="U104" s="4"/>
      <c r="V104" s="4"/>
      <c r="W104" s="4"/>
      <c r="X104" s="4"/>
      <c r="Y104" s="4"/>
      <c r="Z104" s="4"/>
    </row>
    <row r="105" spans="1:26" ht="15.75" customHeight="1">
      <c r="A105" s="4">
        <f t="shared" si="4"/>
        <v>103</v>
      </c>
      <c r="B105" s="5"/>
      <c r="C105" s="5"/>
      <c r="D105" s="6"/>
      <c r="E105" s="6">
        <v>45121</v>
      </c>
      <c r="F105" s="3"/>
      <c r="G105" s="7">
        <v>10</v>
      </c>
      <c r="H105" s="7"/>
      <c r="I105" s="7">
        <f t="shared" si="0"/>
        <v>10</v>
      </c>
      <c r="J105" s="6"/>
      <c r="K105" s="8" t="str">
        <f t="shared" si="8"/>
        <v/>
      </c>
      <c r="L105" s="7">
        <v>70</v>
      </c>
      <c r="M105" s="7"/>
      <c r="N105" s="7" t="str">
        <f t="shared" si="1"/>
        <v/>
      </c>
      <c r="O105" s="7"/>
      <c r="P105" s="7" t="str">
        <f t="shared" si="2"/>
        <v/>
      </c>
      <c r="Q105" s="7"/>
      <c r="R105" s="7" t="str">
        <f t="shared" si="3"/>
        <v/>
      </c>
      <c r="S105" s="7"/>
      <c r="T105" s="10"/>
      <c r="U105" s="4"/>
      <c r="V105" s="4"/>
      <c r="W105" s="4"/>
      <c r="X105" s="4"/>
      <c r="Y105" s="4"/>
      <c r="Z105" s="4"/>
    </row>
    <row r="106" spans="1:26" ht="15.75" customHeight="1">
      <c r="A106" s="4">
        <f t="shared" si="4"/>
        <v>104</v>
      </c>
      <c r="B106" s="25"/>
      <c r="C106" s="25"/>
      <c r="E106" s="26">
        <v>45130</v>
      </c>
      <c r="F106" s="27"/>
      <c r="G106" s="28">
        <v>8</v>
      </c>
      <c r="I106" s="28">
        <f t="shared" si="0"/>
        <v>8</v>
      </c>
      <c r="K106" s="29" t="str">
        <f t="shared" si="8"/>
        <v/>
      </c>
      <c r="L106" s="28">
        <v>50</v>
      </c>
      <c r="M106" s="7"/>
      <c r="N106" s="7" t="str">
        <f t="shared" si="1"/>
        <v/>
      </c>
      <c r="O106" s="7"/>
      <c r="P106" s="7" t="str">
        <f t="shared" si="2"/>
        <v/>
      </c>
      <c r="Q106" s="7"/>
      <c r="R106" s="7" t="str">
        <f t="shared" si="3"/>
        <v/>
      </c>
      <c r="S106" s="7"/>
      <c r="T106" s="10"/>
      <c r="U106" s="4"/>
      <c r="V106" s="4"/>
      <c r="W106" s="4"/>
      <c r="X106" s="4"/>
      <c r="Y106" s="4"/>
      <c r="Z106" s="4"/>
    </row>
    <row r="107" spans="1:26" ht="15.75" customHeight="1">
      <c r="A107" s="4">
        <f t="shared" si="4"/>
        <v>105</v>
      </c>
      <c r="B107" s="5"/>
      <c r="C107" s="5"/>
      <c r="D107" s="6"/>
      <c r="E107" s="6">
        <v>45116</v>
      </c>
      <c r="F107" s="3"/>
      <c r="G107" s="7">
        <v>10</v>
      </c>
      <c r="H107" s="7"/>
      <c r="I107" s="7">
        <f t="shared" si="0"/>
        <v>10</v>
      </c>
      <c r="J107" s="6"/>
      <c r="K107" s="8" t="str">
        <f t="shared" si="8"/>
        <v/>
      </c>
      <c r="L107" s="7">
        <v>50</v>
      </c>
      <c r="M107" s="7"/>
      <c r="N107" s="7" t="str">
        <f t="shared" si="1"/>
        <v/>
      </c>
      <c r="O107" s="7"/>
      <c r="P107" s="7" t="str">
        <f t="shared" si="2"/>
        <v/>
      </c>
      <c r="Q107" s="7"/>
      <c r="R107" s="7" t="str">
        <f t="shared" si="3"/>
        <v/>
      </c>
      <c r="S107" s="7"/>
      <c r="T107" s="10"/>
    </row>
    <row r="108" spans="1:26" ht="15.75" customHeight="1">
      <c r="A108" s="4">
        <f t="shared" si="4"/>
        <v>106</v>
      </c>
      <c r="B108" s="5"/>
      <c r="C108" s="5"/>
      <c r="D108" s="6"/>
      <c r="E108" s="26">
        <v>45130</v>
      </c>
      <c r="F108" s="3"/>
      <c r="G108" s="7">
        <v>25</v>
      </c>
      <c r="H108" s="7"/>
      <c r="I108" s="7">
        <f t="shared" si="0"/>
        <v>25</v>
      </c>
      <c r="J108" s="6"/>
      <c r="K108" s="8" t="str">
        <f t="shared" si="8"/>
        <v/>
      </c>
      <c r="L108" s="7">
        <v>60</v>
      </c>
      <c r="M108" s="7"/>
      <c r="N108" s="7" t="str">
        <f t="shared" si="1"/>
        <v/>
      </c>
      <c r="O108" s="7"/>
      <c r="P108" s="7" t="str">
        <f t="shared" si="2"/>
        <v/>
      </c>
      <c r="Q108" s="7"/>
      <c r="R108" s="7" t="str">
        <f t="shared" si="3"/>
        <v/>
      </c>
      <c r="S108" s="7"/>
      <c r="T108" s="10"/>
    </row>
    <row r="109" spans="1:26" ht="15.75" customHeight="1">
      <c r="A109" s="4">
        <f t="shared" si="4"/>
        <v>107</v>
      </c>
      <c r="B109" s="5"/>
      <c r="C109" s="5"/>
      <c r="D109" s="6"/>
      <c r="E109" s="26">
        <v>45130</v>
      </c>
      <c r="F109" s="3"/>
      <c r="G109" s="7">
        <v>25</v>
      </c>
      <c r="H109" s="7"/>
      <c r="I109" s="7">
        <f t="shared" si="0"/>
        <v>25</v>
      </c>
      <c r="J109" s="6"/>
      <c r="K109" s="8" t="str">
        <f t="shared" si="8"/>
        <v/>
      </c>
      <c r="L109" s="7">
        <v>50</v>
      </c>
      <c r="M109" s="7"/>
      <c r="N109" s="7" t="str">
        <f t="shared" si="1"/>
        <v/>
      </c>
      <c r="O109" s="7"/>
      <c r="P109" s="7" t="str">
        <f t="shared" si="2"/>
        <v/>
      </c>
      <c r="Q109" s="7"/>
      <c r="R109" s="7" t="str">
        <f t="shared" si="3"/>
        <v/>
      </c>
      <c r="S109" s="7"/>
      <c r="T109" s="10"/>
    </row>
    <row r="110" spans="1:26" ht="15.75" customHeight="1">
      <c r="A110" s="4">
        <f t="shared" si="4"/>
        <v>108</v>
      </c>
      <c r="B110" s="5"/>
      <c r="C110" s="5"/>
      <c r="D110" s="6"/>
      <c r="E110" s="6">
        <v>45121</v>
      </c>
      <c r="F110" s="3"/>
      <c r="G110" s="7">
        <v>10</v>
      </c>
      <c r="H110" s="7">
        <v>20</v>
      </c>
      <c r="I110" s="7">
        <f t="shared" si="0"/>
        <v>30</v>
      </c>
      <c r="J110" s="6"/>
      <c r="K110" s="8" t="str">
        <f t="shared" si="8"/>
        <v/>
      </c>
      <c r="L110" s="7">
        <v>100</v>
      </c>
      <c r="M110" s="7"/>
      <c r="N110" s="7" t="str">
        <f t="shared" si="1"/>
        <v/>
      </c>
      <c r="O110" s="7"/>
      <c r="P110" s="7" t="str">
        <f t="shared" si="2"/>
        <v/>
      </c>
      <c r="Q110" s="7"/>
      <c r="R110" s="7" t="str">
        <f t="shared" si="3"/>
        <v/>
      </c>
      <c r="S110" s="7"/>
      <c r="T110" s="10"/>
    </row>
    <row r="111" spans="1:26" ht="15.75" customHeight="1">
      <c r="A111" s="4">
        <f t="shared" si="4"/>
        <v>109</v>
      </c>
      <c r="B111" s="5"/>
      <c r="C111" s="5"/>
      <c r="D111" s="6"/>
      <c r="E111" s="6">
        <v>45121</v>
      </c>
      <c r="F111" s="3"/>
      <c r="G111" s="7">
        <v>10</v>
      </c>
      <c r="H111" s="7">
        <v>20</v>
      </c>
      <c r="I111" s="7">
        <f t="shared" si="0"/>
        <v>30</v>
      </c>
      <c r="J111" s="6"/>
      <c r="K111" s="8" t="str">
        <f t="shared" si="8"/>
        <v/>
      </c>
      <c r="L111" s="7">
        <v>60</v>
      </c>
      <c r="M111" s="7"/>
      <c r="N111" s="7" t="str">
        <f t="shared" si="1"/>
        <v/>
      </c>
      <c r="O111" s="7"/>
      <c r="P111" s="7" t="str">
        <f t="shared" si="2"/>
        <v/>
      </c>
      <c r="Q111" s="7"/>
      <c r="R111" s="7" t="str">
        <f t="shared" si="3"/>
        <v/>
      </c>
      <c r="S111" s="7"/>
      <c r="T111" s="10"/>
    </row>
    <row r="112" spans="1:26" ht="15.75" customHeight="1">
      <c r="A112" s="4">
        <f t="shared" si="4"/>
        <v>110</v>
      </c>
      <c r="B112" s="5"/>
      <c r="C112" s="5"/>
      <c r="D112" s="6"/>
      <c r="E112" s="6">
        <v>45121</v>
      </c>
      <c r="F112" s="3"/>
      <c r="G112" s="7">
        <v>10</v>
      </c>
      <c r="H112" s="7">
        <v>20</v>
      </c>
      <c r="I112" s="7">
        <f t="shared" si="0"/>
        <v>30</v>
      </c>
      <c r="J112" s="6"/>
      <c r="K112" s="8" t="str">
        <f t="shared" si="8"/>
        <v/>
      </c>
      <c r="L112" s="7">
        <v>70</v>
      </c>
      <c r="M112" s="7"/>
      <c r="N112" s="7" t="str">
        <f t="shared" ref="N112:N138" si="9">IF($J112&lt;&gt;"",SUM(L112:M112),"")</f>
        <v/>
      </c>
      <c r="O112" s="7"/>
      <c r="P112" s="7" t="str">
        <f t="shared" ref="P112:P138" si="10">IF(J112="","",N112-O112)</f>
        <v/>
      </c>
      <c r="Q112" s="7"/>
      <c r="R112" s="7" t="str">
        <f t="shared" ref="R112:R138" si="11">IF(J112="","",P112-I112-Q112)</f>
        <v/>
      </c>
      <c r="S112" s="7"/>
      <c r="T112" s="10"/>
    </row>
    <row r="113" spans="1:21" ht="15.75" customHeight="1">
      <c r="A113" s="4">
        <f t="shared" si="4"/>
        <v>111</v>
      </c>
      <c r="B113" s="5"/>
      <c r="C113" s="5"/>
      <c r="D113" s="6"/>
      <c r="E113" s="6">
        <v>45121</v>
      </c>
      <c r="F113" s="3"/>
      <c r="G113" s="7">
        <v>10</v>
      </c>
      <c r="H113" s="7">
        <v>20</v>
      </c>
      <c r="I113" s="7">
        <f t="shared" si="0"/>
        <v>30</v>
      </c>
      <c r="J113" s="6"/>
      <c r="K113" s="8" t="str">
        <f t="shared" si="8"/>
        <v/>
      </c>
      <c r="L113" s="7"/>
      <c r="M113" s="7"/>
      <c r="N113" s="7" t="str">
        <f t="shared" si="9"/>
        <v/>
      </c>
      <c r="O113" s="7"/>
      <c r="P113" s="7" t="str">
        <f t="shared" si="10"/>
        <v/>
      </c>
      <c r="Q113" s="7"/>
      <c r="R113" s="7" t="str">
        <f t="shared" si="11"/>
        <v/>
      </c>
      <c r="S113" s="7"/>
      <c r="T113" s="10"/>
    </row>
    <row r="114" spans="1:21" ht="15.75" customHeight="1">
      <c r="A114" s="4">
        <f t="shared" si="4"/>
        <v>112</v>
      </c>
      <c r="B114" s="55"/>
      <c r="C114" s="55"/>
      <c r="D114" s="56"/>
      <c r="E114" s="56">
        <v>45137</v>
      </c>
      <c r="F114" s="57"/>
      <c r="G114" s="58">
        <v>17.5</v>
      </c>
      <c r="H114" s="58"/>
      <c r="I114" s="58">
        <v>50</v>
      </c>
      <c r="J114" s="56"/>
      <c r="K114" s="59" t="str">
        <f t="shared" si="8"/>
        <v/>
      </c>
      <c r="L114" s="58"/>
      <c r="M114" s="58"/>
      <c r="N114" s="58" t="str">
        <f t="shared" si="9"/>
        <v/>
      </c>
      <c r="O114" s="58"/>
      <c r="P114" s="58" t="str">
        <f t="shared" si="10"/>
        <v/>
      </c>
      <c r="Q114" s="58"/>
      <c r="R114" s="58" t="str">
        <f t="shared" si="11"/>
        <v/>
      </c>
      <c r="S114" s="58"/>
      <c r="T114" s="60"/>
      <c r="U114" s="61"/>
    </row>
    <row r="115" spans="1:21" ht="15.75" customHeight="1">
      <c r="A115" s="4">
        <f t="shared" si="4"/>
        <v>113</v>
      </c>
      <c r="B115" s="55"/>
      <c r="C115" s="55"/>
      <c r="D115" s="56"/>
      <c r="E115" s="56">
        <v>45137</v>
      </c>
      <c r="F115" s="57"/>
      <c r="G115" s="58">
        <v>17.5</v>
      </c>
      <c r="H115" s="58"/>
      <c r="I115" s="58">
        <v>50</v>
      </c>
      <c r="J115" s="56"/>
      <c r="K115" s="59"/>
      <c r="L115" s="58"/>
      <c r="M115" s="58"/>
      <c r="N115" s="58" t="str">
        <f t="shared" si="9"/>
        <v/>
      </c>
      <c r="O115" s="58"/>
      <c r="P115" s="58" t="str">
        <f t="shared" si="10"/>
        <v/>
      </c>
      <c r="Q115" s="58"/>
      <c r="R115" s="58" t="str">
        <f t="shared" si="11"/>
        <v/>
      </c>
      <c r="S115" s="58"/>
      <c r="T115" s="60"/>
      <c r="U115" s="61"/>
    </row>
    <row r="116" spans="1:21" ht="15.75" customHeight="1">
      <c r="A116" s="4">
        <f t="shared" si="4"/>
        <v>114</v>
      </c>
      <c r="B116" s="55"/>
      <c r="C116" s="55"/>
      <c r="D116" s="56"/>
      <c r="E116" s="56">
        <v>45137</v>
      </c>
      <c r="F116" s="57"/>
      <c r="G116" s="58">
        <v>20</v>
      </c>
      <c r="H116" s="58"/>
      <c r="I116" s="58"/>
      <c r="J116" s="56"/>
      <c r="K116" s="59"/>
      <c r="L116" s="58"/>
      <c r="M116" s="58"/>
      <c r="N116" s="58" t="str">
        <f t="shared" si="9"/>
        <v/>
      </c>
      <c r="O116" s="58"/>
      <c r="P116" s="58" t="str">
        <f t="shared" si="10"/>
        <v/>
      </c>
      <c r="Q116" s="58"/>
      <c r="R116" s="58" t="str">
        <f t="shared" si="11"/>
        <v/>
      </c>
      <c r="S116" s="58"/>
      <c r="T116" s="60"/>
      <c r="U116" s="61"/>
    </row>
    <row r="117" spans="1:21" s="70" customFormat="1" ht="15.75" customHeight="1">
      <c r="A117" s="63">
        <f t="shared" si="4"/>
        <v>115</v>
      </c>
      <c r="B117" s="64"/>
      <c r="C117" s="64"/>
      <c r="D117" s="65"/>
      <c r="E117" s="65">
        <v>45137</v>
      </c>
      <c r="F117" s="66"/>
      <c r="G117" s="67">
        <v>6</v>
      </c>
      <c r="H117" s="67"/>
      <c r="I117" s="67">
        <v>60</v>
      </c>
      <c r="J117" s="65"/>
      <c r="K117" s="68"/>
      <c r="L117" s="67"/>
      <c r="M117" s="67"/>
      <c r="N117" s="67" t="str">
        <f t="shared" si="9"/>
        <v/>
      </c>
      <c r="O117" s="67"/>
      <c r="P117" s="67" t="str">
        <f t="shared" si="10"/>
        <v/>
      </c>
      <c r="Q117" s="67"/>
      <c r="R117" s="67" t="str">
        <f t="shared" si="11"/>
        <v/>
      </c>
      <c r="S117" s="67"/>
      <c r="T117" s="69" t="s">
        <v>56</v>
      </c>
    </row>
    <row r="118" spans="1:21" ht="15.75" customHeight="1">
      <c r="A118" s="4">
        <f t="shared" si="4"/>
        <v>116</v>
      </c>
      <c r="B118" s="5"/>
      <c r="C118" s="5"/>
      <c r="D118" s="6"/>
      <c r="E118" s="6">
        <v>45137</v>
      </c>
      <c r="F118" s="3"/>
      <c r="G118" s="7">
        <v>100</v>
      </c>
      <c r="H118" s="7"/>
      <c r="I118" s="7">
        <v>250</v>
      </c>
      <c r="J118" s="6"/>
      <c r="K118" s="8"/>
      <c r="L118" s="7"/>
      <c r="M118" s="7"/>
      <c r="N118" s="7" t="str">
        <f t="shared" si="9"/>
        <v/>
      </c>
      <c r="O118" s="7"/>
      <c r="P118" s="7" t="str">
        <f t="shared" si="10"/>
        <v/>
      </c>
      <c r="Q118" s="7"/>
      <c r="R118" s="7" t="str">
        <f t="shared" si="11"/>
        <v/>
      </c>
      <c r="S118" s="7"/>
      <c r="T118" s="10"/>
    </row>
    <row r="119" spans="1:21" ht="15.75" customHeight="1">
      <c r="A119" s="4">
        <f t="shared" si="4"/>
        <v>117</v>
      </c>
      <c r="B119" s="55"/>
      <c r="C119" s="55"/>
      <c r="D119" s="56"/>
      <c r="E119" s="56">
        <v>45137</v>
      </c>
      <c r="F119" s="57"/>
      <c r="G119" s="58">
        <v>20</v>
      </c>
      <c r="H119" s="58"/>
      <c r="I119" s="58">
        <v>130</v>
      </c>
      <c r="J119" s="56"/>
      <c r="K119" s="59"/>
      <c r="L119" s="58"/>
      <c r="M119" s="58"/>
      <c r="N119" s="58" t="str">
        <f t="shared" si="9"/>
        <v/>
      </c>
      <c r="O119" s="58"/>
      <c r="P119" s="58" t="str">
        <f t="shared" si="10"/>
        <v/>
      </c>
      <c r="Q119" s="58"/>
      <c r="R119" s="58" t="str">
        <f t="shared" si="11"/>
        <v/>
      </c>
      <c r="S119" s="58"/>
      <c r="T119" s="60"/>
      <c r="U119" s="61"/>
    </row>
    <row r="120" spans="1:21" ht="15.75" customHeight="1">
      <c r="A120" s="4">
        <f t="shared" si="4"/>
        <v>118</v>
      </c>
      <c r="B120" s="5"/>
      <c r="C120" s="5"/>
      <c r="D120" s="6"/>
      <c r="E120" s="6">
        <v>45137</v>
      </c>
      <c r="F120" s="3"/>
      <c r="G120" s="7">
        <v>8.5</v>
      </c>
      <c r="H120" s="7"/>
      <c r="I120" s="7">
        <v>50</v>
      </c>
      <c r="J120" s="6"/>
      <c r="K120" s="8"/>
      <c r="L120" s="7"/>
      <c r="M120" s="7"/>
      <c r="N120" s="7" t="str">
        <f t="shared" si="9"/>
        <v/>
      </c>
      <c r="O120" s="7"/>
      <c r="P120" s="7" t="str">
        <f t="shared" si="10"/>
        <v/>
      </c>
      <c r="Q120" s="7"/>
      <c r="R120" s="7" t="str">
        <f t="shared" si="11"/>
        <v/>
      </c>
      <c r="S120" s="7"/>
      <c r="T120" s="10"/>
    </row>
    <row r="121" spans="1:21" ht="15.75" customHeight="1">
      <c r="A121" s="4">
        <f t="shared" si="4"/>
        <v>119</v>
      </c>
      <c r="B121" s="55"/>
      <c r="C121" s="55"/>
      <c r="D121" s="56"/>
      <c r="E121" s="56">
        <v>45137</v>
      </c>
      <c r="F121" s="57"/>
      <c r="G121" s="58">
        <v>20</v>
      </c>
      <c r="H121" s="58"/>
      <c r="I121" s="58">
        <v>60</v>
      </c>
      <c r="J121" s="56"/>
      <c r="K121" s="59"/>
      <c r="L121" s="58"/>
      <c r="M121" s="58"/>
      <c r="N121" s="58" t="str">
        <f t="shared" si="9"/>
        <v/>
      </c>
      <c r="O121" s="58"/>
      <c r="P121" s="58" t="str">
        <f t="shared" si="10"/>
        <v/>
      </c>
      <c r="Q121" s="58"/>
      <c r="R121" s="58" t="str">
        <f t="shared" si="11"/>
        <v/>
      </c>
      <c r="S121" s="58"/>
      <c r="T121" s="60"/>
      <c r="U121" s="61"/>
    </row>
    <row r="122" spans="1:21" ht="15.75" customHeight="1">
      <c r="A122" s="4">
        <f t="shared" si="4"/>
        <v>120</v>
      </c>
      <c r="B122" s="55"/>
      <c r="C122" s="55"/>
      <c r="D122" s="56"/>
      <c r="E122" s="56">
        <v>45137</v>
      </c>
      <c r="F122" s="57"/>
      <c r="G122" s="58"/>
      <c r="H122" s="58"/>
      <c r="I122" s="58"/>
      <c r="J122" s="56"/>
      <c r="K122" s="59"/>
      <c r="L122" s="58"/>
      <c r="M122" s="58"/>
      <c r="N122" s="58" t="str">
        <f t="shared" si="9"/>
        <v/>
      </c>
      <c r="O122" s="58"/>
      <c r="P122" s="58" t="str">
        <f t="shared" si="10"/>
        <v/>
      </c>
      <c r="Q122" s="58"/>
      <c r="R122" s="58" t="str">
        <f t="shared" si="11"/>
        <v/>
      </c>
      <c r="S122" s="58"/>
      <c r="T122" s="60"/>
      <c r="U122" s="61"/>
    </row>
    <row r="123" spans="1:21" ht="15.75" customHeight="1">
      <c r="A123" s="4">
        <f t="shared" si="4"/>
        <v>121</v>
      </c>
      <c r="B123" s="5"/>
      <c r="C123" s="5"/>
      <c r="D123" s="6"/>
      <c r="E123" s="6">
        <v>45137</v>
      </c>
      <c r="F123" s="3"/>
      <c r="G123" s="7">
        <v>6</v>
      </c>
      <c r="H123" s="7"/>
      <c r="I123" s="7">
        <v>45</v>
      </c>
      <c r="J123" s="6"/>
      <c r="K123" s="8"/>
      <c r="L123" s="7"/>
      <c r="M123" s="7"/>
      <c r="N123" s="7" t="str">
        <f t="shared" si="9"/>
        <v/>
      </c>
      <c r="O123" s="7"/>
      <c r="P123" s="7" t="str">
        <f t="shared" si="10"/>
        <v/>
      </c>
      <c r="Q123" s="7"/>
      <c r="R123" s="7" t="str">
        <f t="shared" si="11"/>
        <v/>
      </c>
      <c r="S123" s="7"/>
      <c r="T123" s="10"/>
    </row>
    <row r="124" spans="1:21" ht="15.75" customHeight="1">
      <c r="A124" s="4">
        <f t="shared" si="4"/>
        <v>122</v>
      </c>
      <c r="B124" s="5"/>
      <c r="C124" s="5"/>
      <c r="D124" s="6"/>
      <c r="E124" s="6">
        <v>45137</v>
      </c>
      <c r="F124" s="3"/>
      <c r="G124" s="7">
        <v>60</v>
      </c>
      <c r="H124" s="7"/>
      <c r="I124" s="7">
        <v>150</v>
      </c>
      <c r="J124" s="6"/>
      <c r="K124" s="8"/>
      <c r="L124" s="7"/>
      <c r="M124" s="7"/>
      <c r="N124" s="7" t="str">
        <f t="shared" si="9"/>
        <v/>
      </c>
      <c r="O124" s="7"/>
      <c r="P124" s="7" t="str">
        <f t="shared" si="10"/>
        <v/>
      </c>
      <c r="Q124" s="7"/>
      <c r="R124" s="7" t="str">
        <f t="shared" si="11"/>
        <v/>
      </c>
      <c r="S124" s="7"/>
      <c r="T124" s="10"/>
    </row>
    <row r="125" spans="1:21" s="61" customFormat="1" ht="15.75" customHeight="1">
      <c r="A125" s="62">
        <f t="shared" si="4"/>
        <v>123</v>
      </c>
      <c r="B125" s="55"/>
      <c r="C125" s="55"/>
      <c r="D125" s="56"/>
      <c r="E125" s="56">
        <v>45137</v>
      </c>
      <c r="F125" s="57"/>
      <c r="G125" s="58">
        <v>35</v>
      </c>
      <c r="H125" s="58"/>
      <c r="I125" s="58">
        <v>150</v>
      </c>
      <c r="J125" s="56"/>
      <c r="K125" s="59"/>
      <c r="L125" s="58"/>
      <c r="M125" s="58"/>
      <c r="N125" s="58" t="str">
        <f t="shared" si="9"/>
        <v/>
      </c>
      <c r="O125" s="58"/>
      <c r="P125" s="58" t="str">
        <f t="shared" si="10"/>
        <v/>
      </c>
      <c r="Q125" s="58"/>
      <c r="R125" s="58" t="str">
        <f t="shared" si="11"/>
        <v/>
      </c>
      <c r="S125" s="58"/>
      <c r="T125" s="60"/>
    </row>
    <row r="126" spans="1:21" ht="15.75" customHeight="1">
      <c r="A126" s="4">
        <f t="shared" si="4"/>
        <v>124</v>
      </c>
      <c r="B126" s="5"/>
      <c r="C126" s="5"/>
      <c r="D126" s="6"/>
      <c r="E126" s="6">
        <v>45137</v>
      </c>
      <c r="F126" s="3"/>
      <c r="G126" s="7">
        <v>8.5</v>
      </c>
      <c r="H126" s="7"/>
      <c r="I126" s="7">
        <v>100</v>
      </c>
      <c r="J126" s="6"/>
      <c r="K126" s="8"/>
      <c r="L126" s="7"/>
      <c r="M126" s="7"/>
      <c r="N126" s="7" t="str">
        <f t="shared" si="9"/>
        <v/>
      </c>
      <c r="O126" s="7"/>
      <c r="P126" s="7" t="str">
        <f t="shared" si="10"/>
        <v/>
      </c>
      <c r="Q126" s="7"/>
      <c r="R126" s="7" t="str">
        <f t="shared" si="11"/>
        <v/>
      </c>
      <c r="S126" s="7"/>
      <c r="T126" s="10"/>
    </row>
    <row r="127" spans="1:21" ht="15.75" customHeight="1">
      <c r="A127" s="4">
        <f t="shared" si="4"/>
        <v>125</v>
      </c>
      <c r="B127" s="5"/>
      <c r="C127" s="5"/>
      <c r="D127" s="6"/>
      <c r="E127" s="6">
        <v>45137</v>
      </c>
      <c r="F127" s="3"/>
      <c r="G127" s="7">
        <v>5</v>
      </c>
      <c r="H127" s="7"/>
      <c r="I127" s="7">
        <v>100</v>
      </c>
      <c r="J127" s="6"/>
      <c r="K127" s="8"/>
      <c r="L127" s="7"/>
      <c r="M127" s="7"/>
      <c r="N127" s="7" t="str">
        <f t="shared" si="9"/>
        <v/>
      </c>
      <c r="O127" s="7"/>
      <c r="P127" s="7" t="str">
        <f t="shared" si="10"/>
        <v/>
      </c>
      <c r="Q127" s="7"/>
      <c r="R127" s="7" t="str">
        <f t="shared" si="11"/>
        <v/>
      </c>
      <c r="S127" s="7"/>
      <c r="T127" s="10"/>
    </row>
    <row r="128" spans="1:21" ht="15.75" customHeight="1">
      <c r="A128" s="4">
        <f t="shared" si="4"/>
        <v>126</v>
      </c>
      <c r="B128" s="5"/>
      <c r="C128" s="5"/>
      <c r="D128" s="6"/>
      <c r="E128" s="6">
        <v>45137</v>
      </c>
      <c r="F128" s="3"/>
      <c r="G128" s="7">
        <v>25</v>
      </c>
      <c r="H128" s="7"/>
      <c r="I128" s="7">
        <v>50</v>
      </c>
      <c r="J128" s="6"/>
      <c r="K128" s="8"/>
      <c r="L128" s="7"/>
      <c r="M128" s="7"/>
      <c r="N128" s="7" t="str">
        <f t="shared" si="9"/>
        <v/>
      </c>
      <c r="O128" s="7"/>
      <c r="P128" s="7" t="str">
        <f t="shared" si="10"/>
        <v/>
      </c>
      <c r="Q128" s="7"/>
      <c r="R128" s="7" t="str">
        <f t="shared" si="11"/>
        <v/>
      </c>
      <c r="S128" s="7"/>
      <c r="T128" s="10"/>
    </row>
    <row r="129" spans="1:20" ht="15.75" customHeight="1">
      <c r="A129" s="4">
        <f t="shared" si="4"/>
        <v>127</v>
      </c>
      <c r="B129" s="5"/>
      <c r="C129" s="5"/>
      <c r="D129" s="6"/>
      <c r="E129" s="6">
        <v>45137</v>
      </c>
      <c r="F129" s="3"/>
      <c r="G129" s="7">
        <v>20</v>
      </c>
      <c r="H129" s="7"/>
      <c r="I129" s="7">
        <v>100</v>
      </c>
      <c r="J129" s="6"/>
      <c r="K129" s="8"/>
      <c r="L129" s="7"/>
      <c r="M129" s="7"/>
      <c r="N129" s="7" t="str">
        <f t="shared" si="9"/>
        <v/>
      </c>
      <c r="O129" s="7"/>
      <c r="P129" s="7" t="str">
        <f t="shared" si="10"/>
        <v/>
      </c>
      <c r="Q129" s="7"/>
      <c r="R129" s="7" t="str">
        <f t="shared" si="11"/>
        <v/>
      </c>
      <c r="S129" s="7"/>
      <c r="T129" s="10"/>
    </row>
    <row r="130" spans="1:20" ht="15.75" customHeight="1">
      <c r="A130" s="4">
        <f t="shared" si="4"/>
        <v>128</v>
      </c>
      <c r="B130" s="5"/>
      <c r="C130" s="5"/>
      <c r="D130" s="6"/>
      <c r="E130" s="6">
        <v>45137</v>
      </c>
      <c r="F130" s="3"/>
      <c r="G130" s="7">
        <v>8.5</v>
      </c>
      <c r="H130" s="7"/>
      <c r="I130" s="7">
        <v>50</v>
      </c>
      <c r="J130" s="6"/>
      <c r="K130" s="8"/>
      <c r="L130" s="7"/>
      <c r="M130" s="7"/>
      <c r="N130" s="7" t="str">
        <f t="shared" si="9"/>
        <v/>
      </c>
      <c r="O130" s="7"/>
      <c r="P130" s="7" t="str">
        <f t="shared" si="10"/>
        <v/>
      </c>
      <c r="Q130" s="7"/>
      <c r="R130" s="7" t="str">
        <f t="shared" si="11"/>
        <v/>
      </c>
      <c r="S130" s="7"/>
      <c r="T130" s="10"/>
    </row>
    <row r="131" spans="1:20" ht="15.75" customHeight="1">
      <c r="A131" s="4">
        <f t="shared" si="4"/>
        <v>129</v>
      </c>
      <c r="B131" s="5"/>
      <c r="C131" s="5"/>
      <c r="D131" s="6"/>
      <c r="E131" s="6"/>
      <c r="F131" s="3"/>
      <c r="G131" s="7"/>
      <c r="H131" s="7"/>
      <c r="I131" s="7"/>
      <c r="J131" s="6"/>
      <c r="K131" s="8"/>
      <c r="L131" s="7"/>
      <c r="M131" s="7"/>
      <c r="N131" s="7" t="str">
        <f t="shared" si="9"/>
        <v/>
      </c>
      <c r="O131" s="7"/>
      <c r="P131" s="7" t="str">
        <f t="shared" si="10"/>
        <v/>
      </c>
      <c r="Q131" s="7"/>
      <c r="R131" s="7" t="str">
        <f t="shared" si="11"/>
        <v/>
      </c>
      <c r="S131" s="7"/>
      <c r="T131" s="10"/>
    </row>
    <row r="132" spans="1:20" ht="15.75" customHeight="1">
      <c r="A132" s="4">
        <f>SUM(A114+1)</f>
        <v>113</v>
      </c>
      <c r="B132" s="5"/>
      <c r="C132" s="5"/>
      <c r="D132" s="6"/>
      <c r="E132" s="6"/>
      <c r="F132" s="3"/>
      <c r="G132" s="7"/>
      <c r="H132" s="7"/>
      <c r="I132" s="7"/>
      <c r="J132" s="6"/>
      <c r="K132" s="8" t="str">
        <f t="shared" si="8"/>
        <v/>
      </c>
      <c r="L132" s="7"/>
      <c r="M132" s="7"/>
      <c r="N132" s="7" t="str">
        <f t="shared" si="9"/>
        <v/>
      </c>
      <c r="O132" s="7"/>
      <c r="P132" s="7" t="str">
        <f t="shared" si="10"/>
        <v/>
      </c>
      <c r="Q132" s="7"/>
      <c r="R132" s="7" t="str">
        <f t="shared" si="11"/>
        <v/>
      </c>
      <c r="S132" s="7"/>
      <c r="T132" s="10"/>
    </row>
    <row r="133" spans="1:20" ht="15.75" customHeight="1">
      <c r="A133" s="4">
        <f t="shared" si="4"/>
        <v>114</v>
      </c>
      <c r="B133" s="5"/>
      <c r="C133" s="5"/>
      <c r="D133" s="6"/>
      <c r="E133" s="6"/>
      <c r="F133" s="3"/>
      <c r="G133" s="7"/>
      <c r="H133" s="7"/>
      <c r="I133" s="7"/>
      <c r="J133" s="6"/>
      <c r="K133" s="8" t="str">
        <f t="shared" si="8"/>
        <v/>
      </c>
      <c r="L133" s="7"/>
      <c r="M133" s="7"/>
      <c r="N133" s="7" t="str">
        <f t="shared" si="9"/>
        <v/>
      </c>
      <c r="O133" s="7"/>
      <c r="P133" s="7" t="str">
        <f t="shared" si="10"/>
        <v/>
      </c>
      <c r="Q133" s="7"/>
      <c r="R133" s="7" t="str">
        <f t="shared" si="11"/>
        <v/>
      </c>
      <c r="S133" s="7"/>
      <c r="T133" s="10"/>
    </row>
    <row r="134" spans="1:20" ht="15.75" customHeight="1">
      <c r="A134" s="4">
        <f t="shared" si="4"/>
        <v>115</v>
      </c>
      <c r="B134" s="5"/>
      <c r="C134" s="5"/>
      <c r="D134" s="6"/>
      <c r="E134" s="6"/>
      <c r="F134" s="3"/>
      <c r="G134" s="7"/>
      <c r="H134" s="7"/>
      <c r="I134" s="7"/>
      <c r="J134" s="6"/>
      <c r="K134" s="8" t="str">
        <f t="shared" si="8"/>
        <v/>
      </c>
      <c r="L134" s="7"/>
      <c r="M134" s="7"/>
      <c r="N134" s="7" t="str">
        <f t="shared" si="9"/>
        <v/>
      </c>
      <c r="O134" s="7"/>
      <c r="P134" s="7" t="str">
        <f t="shared" si="10"/>
        <v/>
      </c>
      <c r="Q134" s="7"/>
      <c r="R134" s="7" t="str">
        <f t="shared" si="11"/>
        <v/>
      </c>
      <c r="S134" s="7"/>
      <c r="T134" s="10"/>
    </row>
    <row r="135" spans="1:20" ht="15.75" customHeight="1">
      <c r="A135" s="4">
        <f t="shared" si="4"/>
        <v>116</v>
      </c>
      <c r="B135" s="5"/>
      <c r="C135" s="5"/>
      <c r="D135" s="6"/>
      <c r="E135" s="6"/>
      <c r="F135" s="3"/>
      <c r="G135" s="7"/>
      <c r="H135" s="7"/>
      <c r="I135" s="7"/>
      <c r="J135" s="6"/>
      <c r="K135" s="8" t="str">
        <f t="shared" si="8"/>
        <v/>
      </c>
      <c r="L135" s="7"/>
      <c r="M135" s="7"/>
      <c r="N135" s="7" t="str">
        <f t="shared" si="9"/>
        <v/>
      </c>
      <c r="O135" s="7"/>
      <c r="P135" s="7" t="str">
        <f t="shared" si="10"/>
        <v/>
      </c>
      <c r="Q135" s="7"/>
      <c r="R135" s="7" t="str">
        <f t="shared" si="11"/>
        <v/>
      </c>
      <c r="S135" s="7"/>
      <c r="T135" s="10"/>
    </row>
    <row r="136" spans="1:20" ht="15.75" customHeight="1">
      <c r="A136" s="4">
        <f t="shared" si="4"/>
        <v>117</v>
      </c>
      <c r="B136" s="5"/>
      <c r="C136" s="5"/>
      <c r="D136" s="6"/>
      <c r="E136" s="6"/>
      <c r="F136" s="3"/>
      <c r="G136" s="7"/>
      <c r="H136" s="7"/>
      <c r="I136" s="7"/>
      <c r="J136" s="6"/>
      <c r="K136" s="8" t="str">
        <f t="shared" si="8"/>
        <v/>
      </c>
      <c r="L136" s="7"/>
      <c r="M136" s="7"/>
      <c r="N136" s="7" t="str">
        <f t="shared" si="9"/>
        <v/>
      </c>
      <c r="O136" s="7"/>
      <c r="P136" s="7" t="str">
        <f t="shared" si="10"/>
        <v/>
      </c>
      <c r="Q136" s="7"/>
      <c r="R136" s="7" t="str">
        <f t="shared" si="11"/>
        <v/>
      </c>
      <c r="S136" s="7"/>
      <c r="T136" s="10"/>
    </row>
    <row r="137" spans="1:20" ht="22.5" customHeight="1">
      <c r="A137" s="4">
        <f t="shared" si="4"/>
        <v>118</v>
      </c>
      <c r="B137" s="5"/>
      <c r="C137" s="5"/>
      <c r="D137" s="6"/>
      <c r="E137" s="6"/>
      <c r="F137" s="3"/>
      <c r="G137" s="7"/>
      <c r="H137" s="7"/>
      <c r="I137" s="7"/>
      <c r="J137" s="6"/>
      <c r="K137" s="8" t="str">
        <f t="shared" si="8"/>
        <v/>
      </c>
      <c r="L137" s="7"/>
      <c r="M137" s="7"/>
      <c r="N137" s="7" t="str">
        <f t="shared" si="9"/>
        <v/>
      </c>
      <c r="O137" s="7"/>
      <c r="P137" s="7" t="str">
        <f t="shared" si="10"/>
        <v/>
      </c>
      <c r="Q137" s="7"/>
      <c r="R137" s="7" t="str">
        <f t="shared" si="11"/>
        <v/>
      </c>
      <c r="S137" s="7"/>
    </row>
    <row r="138" spans="1:20" ht="32.25" customHeight="1">
      <c r="A138" s="4">
        <f t="shared" si="4"/>
        <v>119</v>
      </c>
      <c r="B138" s="5"/>
      <c r="C138" s="5"/>
      <c r="D138" s="6"/>
      <c r="E138" s="6"/>
      <c r="F138" s="3"/>
      <c r="G138" s="7"/>
      <c r="H138" s="7"/>
      <c r="I138" s="7"/>
      <c r="J138" s="6"/>
      <c r="K138" s="8" t="str">
        <f t="shared" si="8"/>
        <v/>
      </c>
      <c r="L138" s="7"/>
      <c r="M138" s="7"/>
      <c r="N138" s="7" t="str">
        <f t="shared" si="9"/>
        <v/>
      </c>
      <c r="O138" s="7"/>
      <c r="P138" s="7" t="str">
        <f t="shared" si="10"/>
        <v/>
      </c>
      <c r="Q138" s="7"/>
      <c r="R138" s="7" t="str">
        <f t="shared" si="11"/>
        <v/>
      </c>
      <c r="S138" s="7"/>
    </row>
    <row r="139" spans="1:20" ht="29.25" customHeight="1">
      <c r="B139" s="1" t="s">
        <v>0</v>
      </c>
      <c r="C139" s="1" t="s">
        <v>1</v>
      </c>
      <c r="D139" s="1" t="s">
        <v>2</v>
      </c>
      <c r="E139" s="1" t="s">
        <v>3</v>
      </c>
      <c r="F139" s="1" t="s">
        <v>4</v>
      </c>
      <c r="G139" s="2" t="s">
        <v>5</v>
      </c>
      <c r="H139" s="2" t="s">
        <v>6</v>
      </c>
      <c r="I139" s="2" t="s">
        <v>7</v>
      </c>
      <c r="J139" s="3" t="s">
        <v>8</v>
      </c>
      <c r="K139" s="3" t="s">
        <v>9</v>
      </c>
      <c r="L139" s="2" t="s">
        <v>10</v>
      </c>
      <c r="M139" s="2" t="s">
        <v>11</v>
      </c>
      <c r="N139" s="2" t="s">
        <v>12</v>
      </c>
      <c r="O139" s="2" t="s">
        <v>13</v>
      </c>
      <c r="P139" s="2" t="s">
        <v>14</v>
      </c>
      <c r="Q139" s="2" t="s">
        <v>15</v>
      </c>
      <c r="R139" s="2" t="s">
        <v>16</v>
      </c>
      <c r="S139" s="2" t="s">
        <v>17</v>
      </c>
    </row>
    <row r="140" spans="1:20" ht="22.5" customHeight="1">
      <c r="E140" s="11"/>
      <c r="F140" s="91" t="s">
        <v>20</v>
      </c>
      <c r="G140" s="87"/>
      <c r="H140" s="30" t="s">
        <v>21</v>
      </c>
      <c r="I140" s="31" t="s">
        <v>22</v>
      </c>
    </row>
    <row r="141" spans="1:20" ht="15.75" customHeight="1">
      <c r="C141" s="11"/>
      <c r="E141" s="32"/>
      <c r="F141" s="92">
        <f>SUM(G2:G138)</f>
        <v>1628.5</v>
      </c>
      <c r="G141" s="87"/>
      <c r="H141" s="34">
        <f>SUM(H2:H138)</f>
        <v>280</v>
      </c>
      <c r="I141" s="34">
        <f>SUM(F141:H141)</f>
        <v>1908.5</v>
      </c>
      <c r="L141" s="35" t="s">
        <v>23</v>
      </c>
      <c r="M141" s="35"/>
      <c r="N141" s="2" t="s">
        <v>24</v>
      </c>
      <c r="O141" s="2" t="s">
        <v>13</v>
      </c>
      <c r="P141" s="2" t="s">
        <v>25</v>
      </c>
      <c r="Q141" s="2" t="s">
        <v>15</v>
      </c>
      <c r="R141" s="2" t="s">
        <v>26</v>
      </c>
    </row>
    <row r="142" spans="1:20" ht="15.75" customHeight="1">
      <c r="A142" s="76" t="s">
        <v>57</v>
      </c>
      <c r="B142" s="76"/>
      <c r="C142" s="76"/>
      <c r="D142" s="76"/>
      <c r="E142" s="72">
        <f>SUMIFS(N1:N138,J1:J138,"&lt;&gt;")</f>
        <v>3848.85</v>
      </c>
      <c r="F142" s="32"/>
      <c r="G142" s="92"/>
      <c r="H142" s="87"/>
      <c r="I142" s="87"/>
      <c r="J142" s="87"/>
      <c r="L142" s="34">
        <f>SUM(L2:L138)</f>
        <v>5770.85</v>
      </c>
      <c r="M142" s="36" t="s">
        <v>27</v>
      </c>
      <c r="N142" s="34">
        <f>SUM(N2:N138)</f>
        <v>3848.85</v>
      </c>
      <c r="O142" s="34">
        <f>SUM(O2:O141)</f>
        <v>238.14999999999989</v>
      </c>
      <c r="P142" s="34">
        <f>SUM(P2:P138)</f>
        <v>3610.7000000000021</v>
      </c>
      <c r="Q142" s="34">
        <f>SUM(Q2:Q138)</f>
        <v>119.80999999999996</v>
      </c>
      <c r="R142" s="34">
        <f>SUM(R2:R138)</f>
        <v>2646.89</v>
      </c>
    </row>
    <row r="143" spans="1:20" ht="15.75" customHeight="1">
      <c r="A143" s="77" t="s">
        <v>28</v>
      </c>
      <c r="B143" s="77"/>
      <c r="C143" s="77"/>
      <c r="D143" s="77"/>
      <c r="E143" s="72">
        <f>SUMIFS(I1:I138,J1:J138,"&lt;&gt;")</f>
        <v>844</v>
      </c>
      <c r="F143" s="93" t="s">
        <v>29</v>
      </c>
      <c r="G143" s="94"/>
      <c r="H143" s="37"/>
      <c r="I143" s="37"/>
      <c r="J143" s="31"/>
      <c r="L143" s="34"/>
      <c r="M143" s="36" t="s">
        <v>30</v>
      </c>
      <c r="N143" s="38">
        <v>1</v>
      </c>
      <c r="O143" s="38">
        <f>SUM(O142/N142)</f>
        <v>6.1875625186744068E-2</v>
      </c>
      <c r="P143" s="38">
        <f>SUM(P142/N142)</f>
        <v>0.9381243748132565</v>
      </c>
      <c r="Q143" s="38">
        <f>SUM(Q142/N142)</f>
        <v>3.1128778726112985E-2</v>
      </c>
      <c r="R143" s="38">
        <f>SUM(R142/N142)</f>
        <v>0.68770931576964545</v>
      </c>
    </row>
    <row r="144" spans="1:20" ht="15.75" customHeight="1">
      <c r="A144" s="77" t="s">
        <v>31</v>
      </c>
      <c r="B144" s="77"/>
      <c r="C144" s="77"/>
      <c r="D144" s="77"/>
      <c r="E144" s="72">
        <f>SUM(O1:O138)</f>
        <v>238.14999999999989</v>
      </c>
      <c r="F144" s="82">
        <f>SUM(E143:E145)</f>
        <v>1201.9599999999998</v>
      </c>
      <c r="G144" s="83"/>
      <c r="H144" s="86">
        <f>SUM(F144/E142)</f>
        <v>0.3122906842303545</v>
      </c>
      <c r="I144" s="35"/>
      <c r="J144" s="39"/>
    </row>
    <row r="145" spans="1:25" ht="15.75" customHeight="1">
      <c r="A145" s="77" t="s">
        <v>32</v>
      </c>
      <c r="B145" s="77"/>
      <c r="C145" s="77"/>
      <c r="D145" s="77"/>
      <c r="E145" s="72">
        <f>SUM(Q142)</f>
        <v>119.80999999999996</v>
      </c>
      <c r="F145" s="84"/>
      <c r="G145" s="85"/>
      <c r="H145" s="87"/>
      <c r="I145" s="35"/>
    </row>
    <row r="146" spans="1:25" ht="15.75" customHeight="1">
      <c r="A146" s="76" t="s">
        <v>58</v>
      </c>
      <c r="B146" s="77"/>
      <c r="C146" s="77"/>
      <c r="D146" s="77"/>
      <c r="E146" s="72">
        <f>SUM(E142-F144)</f>
        <v>2646.8900000000003</v>
      </c>
      <c r="F146" s="40">
        <f>SUM(E146/E142)</f>
        <v>0.68770931576964556</v>
      </c>
      <c r="G146" s="33"/>
      <c r="H146" s="33"/>
      <c r="I146" s="33"/>
      <c r="J146" s="33"/>
    </row>
    <row r="147" spans="1:25" ht="15.75" customHeight="1">
      <c r="B147" s="11"/>
      <c r="X147" s="71">
        <f>SUM(X151+X156)</f>
        <v>3466.35</v>
      </c>
    </row>
    <row r="148" spans="1:25" ht="15.75" customHeight="1">
      <c r="C148" s="77" t="s">
        <v>33</v>
      </c>
      <c r="D148" s="77"/>
      <c r="E148" s="73">
        <f>SUM(E142-F144)/F144</f>
        <v>2.2021448301108197</v>
      </c>
      <c r="F148" s="88" t="s">
        <v>34</v>
      </c>
      <c r="G148" s="87"/>
      <c r="H148" s="87"/>
      <c r="I148" s="87"/>
      <c r="J148" s="87"/>
      <c r="T148" s="41"/>
      <c r="U148" s="41"/>
      <c r="V148" s="41"/>
      <c r="W148" s="41"/>
      <c r="X148" s="41"/>
      <c r="Y148" s="41"/>
    </row>
    <row r="149" spans="1:25" ht="15.75" customHeight="1">
      <c r="C149" s="78" t="s">
        <v>35</v>
      </c>
      <c r="D149" s="78"/>
      <c r="E149" s="74">
        <f>SUM(E142-F144)/E142</f>
        <v>0.68770931576964556</v>
      </c>
      <c r="F149" s="88" t="s">
        <v>36</v>
      </c>
      <c r="G149" s="87"/>
      <c r="H149" s="87"/>
      <c r="I149" s="87"/>
      <c r="J149" s="87"/>
      <c r="T149" s="41"/>
      <c r="U149" s="41"/>
      <c r="V149" s="41"/>
      <c r="W149" s="41"/>
      <c r="X149" s="42"/>
      <c r="Y149" s="42"/>
    </row>
    <row r="150" spans="1:25" ht="15.75" customHeight="1">
      <c r="B150" s="76" t="s">
        <v>59</v>
      </c>
      <c r="C150" s="77"/>
      <c r="D150" s="77"/>
      <c r="E150" s="75">
        <f>SUM(F141-E143)</f>
        <v>784.5</v>
      </c>
      <c r="L150" s="43" t="s">
        <v>37</v>
      </c>
      <c r="M150" s="43" t="s">
        <v>38</v>
      </c>
      <c r="N150" s="43" t="s">
        <v>39</v>
      </c>
      <c r="O150" s="43" t="s">
        <v>40</v>
      </c>
      <c r="P150" s="43" t="s">
        <v>41</v>
      </c>
      <c r="Q150" s="43" t="s">
        <v>42</v>
      </c>
      <c r="R150" s="43" t="s">
        <v>43</v>
      </c>
      <c r="S150" s="43" t="s">
        <v>44</v>
      </c>
      <c r="T150" s="44" t="s">
        <v>45</v>
      </c>
      <c r="U150" s="44" t="s">
        <v>46</v>
      </c>
      <c r="V150" s="44" t="s">
        <v>47</v>
      </c>
      <c r="W150" s="44" t="s">
        <v>48</v>
      </c>
      <c r="X150" s="45" t="s">
        <v>27</v>
      </c>
      <c r="Y150" s="45" t="s">
        <v>49</v>
      </c>
    </row>
    <row r="151" spans="1:25" ht="15.75" customHeight="1">
      <c r="B151" s="76" t="s">
        <v>60</v>
      </c>
      <c r="C151" s="76"/>
      <c r="D151" s="76"/>
      <c r="E151" s="75">
        <f>SUM(L74:L138)</f>
        <v>2320</v>
      </c>
      <c r="G151" s="89" t="s">
        <v>50</v>
      </c>
      <c r="H151" s="80"/>
      <c r="I151" s="80"/>
      <c r="J151" s="80"/>
      <c r="K151" s="81"/>
      <c r="L151" s="46">
        <f>SUMPRODUCT(($S$2:$S$138="EBAY")*($J$2:$J$138&gt;0)*(MONTH($J$2:$J$138)=COLUMNS($A:A)),($N$2:$N$138))</f>
        <v>0</v>
      </c>
      <c r="M151" s="46">
        <f>SUMPRODUCT(($S$2:$S$138="EBAY")*($J$2:$J$138&gt;0)*(MONTH($J$2:$J$138)=COLUMNS($A:B)),($N$2:$N$138))</f>
        <v>0</v>
      </c>
      <c r="N151" s="46">
        <f>SUMPRODUCT(($S$2:$S$138="EBAY")*($J$2:$J$138&gt;0)*(MONTH($J$2:$J$138)=COLUMNS($A:C)),($N$2:$N$138))</f>
        <v>105</v>
      </c>
      <c r="O151" s="46">
        <f>SUMPRODUCT(($S$2:$S$138="EBAY")*($J$2:$J$138&gt;0)*(MONTH($J$2:$J$138)=COLUMNS($A:D)),($N$2:$N$138))</f>
        <v>156</v>
      </c>
      <c r="P151" s="46">
        <f>SUMPRODUCT(($S$2:$S$138="EBAY")*($J$2:$J$138&gt;0)*(MONTH($J$2:$J$138)=COLUMNS($A:E)),($N$2:$N$138))</f>
        <v>565</v>
      </c>
      <c r="Q151" s="46">
        <f>SUMPRODUCT(($S$2:$S$138="EBAY")*($J$2:$J$138&gt;0)*(MONTH($J$2:$J$138)=COLUMNS($A:F)),($N$2:$N$138))</f>
        <v>717.85</v>
      </c>
      <c r="R151" s="46">
        <f>SUMPRODUCT(($S$2:$S$138="EBAY")*($J$2:$J$138&gt;0)*(MONTH($J$2:$J$138)=COLUMNS($A:G)),($N$2:$N$138))</f>
        <v>695</v>
      </c>
      <c r="S151" s="46">
        <f>SUMPRODUCT(($S$2:$S$138="EBAY")*($J$2:$J$138&gt;0)*(MONTH($J$2:$J$138)=COLUMNS($A:J)),($N$2:$N$138))</f>
        <v>0</v>
      </c>
      <c r="T151" s="46">
        <f>SUMPRODUCT(($S$2:$S$138="EBAY")*($J$2:$J$138&gt;0)*(MONTH($J$2:$J$138)=COLUMNS($A:K)),($N$2:$N$138))</f>
        <v>0</v>
      </c>
      <c r="U151" s="46">
        <f>SUMPRODUCT(($S$2:$S$138="EBAY")*($J$2:$J$138&gt;0)*(MONTH($J$2:$J$138)=COLUMNS($A:L)),($N$2:$N$138))</f>
        <v>0</v>
      </c>
      <c r="V151" s="46">
        <f>SUMPRODUCT(($S$2:$S$138="EBAY")*($J$2:$J$138&gt;0)*(MONTH($J$2:$J$138)=COLUMNS($A:M)),($N$2:$N$138))</f>
        <v>0</v>
      </c>
      <c r="W151" s="46">
        <f>SUMPRODUCT(($S$2:$S$138="EBAY")*($J$2:$J$138&gt;0)*(MONTH($J$2:$J$138)=COLUMNS($A:N)),($N$2:$N$138))</f>
        <v>0</v>
      </c>
      <c r="X151" s="47">
        <f t="shared" ref="X151:X154" si="12">SUM(L151:W151)</f>
        <v>2238.85</v>
      </c>
    </row>
    <row r="152" spans="1:25" ht="12" customHeight="1">
      <c r="B152" s="76" t="s">
        <v>61</v>
      </c>
      <c r="C152" s="77"/>
      <c r="D152" s="77"/>
      <c r="E152" s="75">
        <f>SUM(E151-E150)</f>
        <v>1535.5</v>
      </c>
      <c r="G152" s="89" t="s">
        <v>51</v>
      </c>
      <c r="H152" s="80"/>
      <c r="I152" s="80"/>
      <c r="J152" s="80"/>
      <c r="K152" s="81"/>
      <c r="L152" s="46">
        <f>SUMPRODUCT(($S$2:$S$138="EBAY")*($J$2:$J$138&gt;0)*(MONTH($J$2:$J$138)=COLUMNS($A:A)),($O$2:$O$138))</f>
        <v>0</v>
      </c>
      <c r="M152" s="46">
        <f>SUMPRODUCT(($S$2:$S$138="EBAY")*($J$2:$J$138&gt;0)*(MONTH($J$2:$J$138)=COLUMNS($A:B)),($O$2:$O$138))</f>
        <v>0</v>
      </c>
      <c r="N152" s="46">
        <f>SUMPRODUCT(($S$2:$S$138="EBAY")*($J$2:$J$138&gt;0)*(MONTH($J$2:$J$138)=COLUMNS($A:C)),($O$2:$O$138))</f>
        <v>11.2</v>
      </c>
      <c r="O152" s="46">
        <f>SUMPRODUCT(($S$2:$S$138="EBAY")*($J$2:$J$138&gt;0)*(MONTH($J$2:$J$138)=COLUMNS($A:D)),($O$2:$O$138))</f>
        <v>17</v>
      </c>
      <c r="P152" s="46">
        <f>SUMPRODUCT(($S$2:$S$138="EBAY")*($J$2:$J$138&gt;0)*(MONTH($J$2:$J$138)=COLUMNS($A:E)),($O$2:$O$138))</f>
        <v>48.95</v>
      </c>
      <c r="Q152" s="46">
        <f>SUMPRODUCT(($S$2:$S$138="EBAY")*($J$2:$J$138&gt;0)*(MONTH($J$2:$J$138)=COLUMNS($A:F)),($O$2:$O$138))</f>
        <v>98.699999999999989</v>
      </c>
      <c r="R152" s="46">
        <f>SUMPRODUCT(($S$2:$S$138="EBAY")*($J$2:$J$138&gt;0)*(MONTH($J$2:$J$138)=COLUMNS($A:G)),($O$2:$O$138))</f>
        <v>62.300000000000004</v>
      </c>
      <c r="S152" s="46">
        <f>SUMPRODUCT(($S$2:$S$138="EBAY")*($J$2:$J$138&gt;0)*(MONTH($J$2:$J$138)=COLUMNS($A:J)),($O$2:$O$138))</f>
        <v>0</v>
      </c>
      <c r="T152" s="46">
        <f>SUMPRODUCT(($S$2:$S$138="EBAY")*($J$2:$J$138&gt;0)*(MONTH($J$2:$J$138)=COLUMNS($A:K)),($O$2:$O$138))</f>
        <v>0</v>
      </c>
      <c r="U152" s="46">
        <f>SUMPRODUCT(($S$2:$S$138="EBAY")*($J$2:$J$138&gt;0)*(MONTH($J$2:$J$138)=COLUMNS($A:L)),($O$2:$O$138))</f>
        <v>0</v>
      </c>
      <c r="V152" s="46">
        <f>SUMPRODUCT(($S$2:$S$138="EBAY")*($J$2:$J$138&gt;0)*(MONTH($J$2:$J$138)=COLUMNS($A:M)),($O$2:$O$138))</f>
        <v>0</v>
      </c>
      <c r="W152" s="46">
        <f>SUMPRODUCT(($S$2:$S$138="EBAY")*($J$2:$J$138&gt;0)*(MONTH($J$2:$J$138)=COLUMNS($A:N)),($O$2:$O$138))</f>
        <v>0</v>
      </c>
      <c r="X152" s="47">
        <f t="shared" si="12"/>
        <v>238.15</v>
      </c>
    </row>
    <row r="153" spans="1:25" ht="15.75" customHeight="1">
      <c r="E153" s="11"/>
      <c r="G153" s="89" t="s">
        <v>52</v>
      </c>
      <c r="H153" s="80"/>
      <c r="I153" s="80"/>
      <c r="J153" s="80"/>
      <c r="K153" s="81"/>
      <c r="L153" s="46">
        <f>SUMPRODUCT(($S$2:$S$138="EBAY")*($J$2:$J$138&gt;0)*(MONTH($J$2:$J$138)=COLUMNS($A:A)),($Q$2:$Q$138))</f>
        <v>0</v>
      </c>
      <c r="M153" s="46">
        <f>SUMPRODUCT(($S$2:$S$138="EBAY")*($J$2:$J$138&gt;0)*(MONTH($J$2:$J$138)=COLUMNS($A:B)),($Q$2:$Q$138))</f>
        <v>0</v>
      </c>
      <c r="N153" s="46">
        <f>SUMPRODUCT(($S$2:$S$138="EBAY")*($J$2:$J$138&gt;0)*(MONTH($J$2:$J$138)=COLUMNS($A:C)),($Q$2:$Q$138))</f>
        <v>0</v>
      </c>
      <c r="O153" s="46">
        <f>SUMPRODUCT(($S$2:$S$138="EBAY")*($J$2:$J$138&gt;0)*(MONTH($J$2:$J$138)=COLUMNS($A:D)),($Q$2:$Q$138))</f>
        <v>0</v>
      </c>
      <c r="P153" s="46">
        <f>SUMPRODUCT(($S$2:$S$138="EBAY")*($J$2:$J$138&gt;0)*(MONTH($J$2:$J$138)=COLUMNS($A:E)),($Q$2:$Q$138))</f>
        <v>25.440000000000005</v>
      </c>
      <c r="Q153" s="46">
        <f>SUMPRODUCT(($S$2:$S$138="EBAY")*($J$2:$J$138&gt;0)*(MONTH($J$2:$J$138)=COLUMNS($A:F)),($Q$2:$Q$138))</f>
        <v>62.970000000000013</v>
      </c>
      <c r="R153" s="46">
        <f>SUMPRODUCT(($S$2:$S$138="EBAY")*($J$2:$J$138&gt;0)*(MONTH($J$2:$J$138)=COLUMNS($A:G)),($Q$2:$Q$138))</f>
        <v>31.400000000000006</v>
      </c>
      <c r="S153" s="46">
        <f>SUMPRODUCT(($S$2:$S$138="EBAY")*($J$2:$J$138&gt;0)*(MONTH($J$2:$J$138)=COLUMNS($A:J)),($Q$2:$Q$138))</f>
        <v>0</v>
      </c>
      <c r="T153" s="46">
        <f>SUMPRODUCT(($S$2:$S$138="EBAY")*($J$2:$J$138&gt;0)*(MONTH($J$2:$J$138)=COLUMNS($A:K)),($Q$2:$Q$138))</f>
        <v>0</v>
      </c>
      <c r="U153" s="46">
        <f>SUMPRODUCT(($S$2:$S$138="EBAY")*($J$2:$J$138&gt;0)*(MONTH($J$2:$J$138)=COLUMNS($A:L)),($Q$2:$Q$138))</f>
        <v>0</v>
      </c>
      <c r="V153" s="46">
        <f>SUMPRODUCT(($S$2:$S$138="EBAY")*($J$2:$J$138&gt;0)*(MONTH($J$2:$J$138)=COLUMNS($A:M)),($Q$2:$Q$138))</f>
        <v>0</v>
      </c>
      <c r="W153" s="46">
        <f>SUMPRODUCT(($S$2:$S$138="EBAY")*($J$2:$J$138&gt;0)*(MONTH($J$2:$J$138)=COLUMNS($A:N)),($Q$2:$Q$138))</f>
        <v>0</v>
      </c>
      <c r="X153" s="47">
        <f t="shared" si="12"/>
        <v>119.81000000000003</v>
      </c>
    </row>
    <row r="154" spans="1:25" ht="15.75" customHeight="1">
      <c r="G154" s="90" t="s">
        <v>53</v>
      </c>
      <c r="H154" s="80"/>
      <c r="I154" s="80"/>
      <c r="J154" s="80"/>
      <c r="K154" s="81"/>
      <c r="L154" s="48">
        <f>SUMPRODUCT(($S$2:$S$138="EBAY")*($J$2:$J$138&gt;0)*(MONTH($J$2:$J$138)=COLUMNS($A:A)),($R$2:$R$138))</f>
        <v>0</v>
      </c>
      <c r="M154" s="48">
        <f>SUMPRODUCT(($S$2:$S$138="EBAY")*($J$2:$J$138&gt;0)*(MONTH($J$2:$J$138)=COLUMNS($A:B)),($R$2:$R$138))</f>
        <v>0</v>
      </c>
      <c r="N154" s="48">
        <f>SUMPRODUCT(($S$2:$S$138="EBAY")*($J$2:$J$138&gt;0)*(MONTH($J$2:$J$138)=COLUMNS($A:C)),($R$2:$R$138))</f>
        <v>68.8</v>
      </c>
      <c r="O154" s="48">
        <f>SUMPRODUCT(($S$2:$S$138="EBAY")*($J$2:$J$138&gt;0)*(MONTH($J$2:$J$138)=COLUMNS($A:D)),($R$2:$R$138))</f>
        <v>109</v>
      </c>
      <c r="P154" s="48">
        <f>SUMPRODUCT(($S$2:$S$138="EBAY")*($J$2:$J$138&gt;0)*(MONTH($J$2:$J$138)=COLUMNS($A:E)),($R$2:$R$138))</f>
        <v>393.61</v>
      </c>
      <c r="Q154" s="48">
        <f>SUMPRODUCT(($S$2:$S$138="EBAY")*($J$2:$J$138&gt;0)*(MONTH($J$2:$J$138)=COLUMNS($A:F)),($R$2:$R$138))</f>
        <v>366.67999999999995</v>
      </c>
      <c r="R154" s="48">
        <f>SUMPRODUCT(($S$2:$S$138="EBAY")*($J$2:$J$138&gt;0)*(MONTH($J$2:$J$138)=COLUMNS($A:G)),($R$2:$R$138))</f>
        <v>481.30000000000007</v>
      </c>
      <c r="S154" s="48">
        <f>SUMPRODUCT(($S$2:$S$138="EBAY")*($J$2:$J$138&gt;0)*(MONTH($J$2:$J$138)=COLUMNS($A:J)),($R$2:$R$138))</f>
        <v>0</v>
      </c>
      <c r="T154" s="48">
        <f>SUMPRODUCT(($S$2:$S$138="EBAY")*($J$2:$J$138&gt;0)*(MONTH($J$2:$J$138)=COLUMNS($A:K)),($R$2:$R$138))</f>
        <v>0</v>
      </c>
      <c r="U154" s="48">
        <f>SUMPRODUCT(($S$2:$S$138="EBAY")*($J$2:$J$138&gt;0)*(MONTH($J$2:$J$138)=COLUMNS($A:L)),($R$2:$R$138))</f>
        <v>0</v>
      </c>
      <c r="V154" s="48">
        <f>SUMPRODUCT(($S$2:$S$138="EBAY")*($J$2:$J$138&gt;0)*(MONTH($J$2:$J$138)=COLUMNS($A:M)),($R$2:$R$138))</f>
        <v>0</v>
      </c>
      <c r="W154" s="48">
        <f>SUMPRODUCT(($S$2:$S$138="EBAY")*($J$2:$J$138&gt;0)*(MONTH($J$2:$J$138)=COLUMNS($A:N)),($R$2:$R$138))</f>
        <v>0</v>
      </c>
      <c r="X154" s="48">
        <f t="shared" si="12"/>
        <v>1419.39</v>
      </c>
      <c r="Y154" s="49">
        <f>SUM(X154/X157)</f>
        <v>0.53624820071857915</v>
      </c>
    </row>
    <row r="155" spans="1:25" ht="15.75" customHeight="1">
      <c r="G155" s="50"/>
      <c r="H155" s="51"/>
      <c r="I155" s="51"/>
      <c r="J155" s="51"/>
      <c r="K155" s="52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</row>
    <row r="156" spans="1:25" ht="15.75" customHeight="1">
      <c r="G156" s="90" t="s">
        <v>54</v>
      </c>
      <c r="H156" s="80"/>
      <c r="I156" s="80"/>
      <c r="J156" s="80"/>
      <c r="K156" s="81"/>
      <c r="L156" s="48">
        <f>SUMPRODUCT(($S$2:$S$138="LBC")*($J$2:$J$138&gt;0)*(MONTH($J$2:$J$138)=COLUMNS($A:A)),($R$2:$R$138))</f>
        <v>36</v>
      </c>
      <c r="M156" s="48">
        <f>SUMPRODUCT(($S$2:$S$138="LBC")*($J$2:$J$138&gt;0)*(MONTH($J$2:$J$138)=COLUMNS($A:B)),($R$2:$R$138))</f>
        <v>0</v>
      </c>
      <c r="N156" s="48">
        <f>SUMPRODUCT(($S$2:$S$138="LBC")*($J$2:$J$138&gt;0)*(MONTH($J$2:$J$138)=COLUMNS($A:C)),($R$2:$R$138))</f>
        <v>15</v>
      </c>
      <c r="O156" s="48">
        <f>SUMPRODUCT(($S$2:$S$138="LBC")*($J$2:$J$138&gt;0)*(MONTH($J$2:$J$138)=COLUMNS($A:D)),($R$2:$R$138))</f>
        <v>90</v>
      </c>
      <c r="P156" s="48">
        <f>SUMPRODUCT(($S$2:$S$138="LBC")*($J$2:$J$138&gt;0)*(MONTH($J$2:$J$138)=COLUMNS($A:E)),($R$2:$R$138))</f>
        <v>344.5</v>
      </c>
      <c r="Q156" s="48">
        <f>SUMPRODUCT(($S$2:$S$138="LBC")*($J$2:$J$138&gt;0)*(MONTH($J$2:$J$138)=COLUMNS($A:F)),($R$2:$R$138))</f>
        <v>414.5</v>
      </c>
      <c r="R156" s="48">
        <f>SUMPRODUCT(($S$2:$S$138="LBC")*($J$2:$J$138&gt;0)*(MONTH($J$2:$J$138)=COLUMNS($A:G)),($R$2:$R$138))</f>
        <v>327.5</v>
      </c>
      <c r="S156" s="48">
        <f>SUMPRODUCT(($S$2:$S$138="LBC")*($J$2:$J$138&gt;0)*(MONTH($J$2:$J$138)=COLUMNS($A:J)),($R$2:$R$138))</f>
        <v>0</v>
      </c>
      <c r="T156" s="48">
        <f>SUMPRODUCT(($S$2:$S$138="LBC")*($J$2:$J$138&gt;0)*(MONTH($J$2:$J$138)=COLUMNS($A:K)),($R$2:$R$138))</f>
        <v>0</v>
      </c>
      <c r="U156" s="48">
        <f>SUMPRODUCT(($S$2:$S$138="LBC")*($J$2:$J$138&gt;0)*(MONTH($J$2:$J$138)=COLUMNS($A:L)),($R$2:$R$138))</f>
        <v>0</v>
      </c>
      <c r="V156" s="48">
        <f>SUMPRODUCT(($S$2:$S$138="LBC")*($J$2:$J$138&gt;0)*(MONTH($J$2:$J$138)=COLUMNS($A:M)),($R$2:$R$138))</f>
        <v>0</v>
      </c>
      <c r="W156" s="48">
        <f>SUMPRODUCT(($S$2:$S$138="LBC")*($J$2:$J$138&gt;0)*(MONTH($J$2:$J$138)=COLUMNS($A:N)),($R$2:$R$138))</f>
        <v>0</v>
      </c>
      <c r="X156" s="48">
        <f t="shared" ref="X156:X157" si="13">SUM(L156:W156)</f>
        <v>1227.5</v>
      </c>
      <c r="Y156" s="49">
        <f>SUM(X156/X157)</f>
        <v>0.4637517992814208</v>
      </c>
    </row>
    <row r="157" spans="1:25" ht="15.75" customHeight="1">
      <c r="G157" s="79" t="s">
        <v>55</v>
      </c>
      <c r="H157" s="80"/>
      <c r="I157" s="80"/>
      <c r="J157" s="80"/>
      <c r="K157" s="81"/>
      <c r="L157" s="54">
        <f t="shared" ref="L157:W157" si="14">SUM(L154:L156)</f>
        <v>36</v>
      </c>
      <c r="M157" s="54">
        <f t="shared" si="14"/>
        <v>0</v>
      </c>
      <c r="N157" s="54">
        <f t="shared" si="14"/>
        <v>83.8</v>
      </c>
      <c r="O157" s="54">
        <f t="shared" si="14"/>
        <v>199</v>
      </c>
      <c r="P157" s="54">
        <f t="shared" si="14"/>
        <v>738.11</v>
      </c>
      <c r="Q157" s="54">
        <f t="shared" si="14"/>
        <v>781.18</v>
      </c>
      <c r="R157" s="54">
        <f t="shared" si="14"/>
        <v>808.80000000000007</v>
      </c>
      <c r="S157" s="54">
        <f t="shared" si="14"/>
        <v>0</v>
      </c>
      <c r="T157" s="54">
        <f t="shared" si="14"/>
        <v>0</v>
      </c>
      <c r="U157" s="54">
        <f t="shared" si="14"/>
        <v>0</v>
      </c>
      <c r="V157" s="54">
        <f t="shared" si="14"/>
        <v>0</v>
      </c>
      <c r="W157" s="54">
        <f t="shared" si="14"/>
        <v>0</v>
      </c>
      <c r="X157" s="54">
        <f t="shared" si="13"/>
        <v>2646.8900000000003</v>
      </c>
    </row>
    <row r="158" spans="1:25" ht="15.75" customHeight="1"/>
    <row r="159" spans="1:25" ht="15.75" customHeight="1"/>
    <row r="160" spans="1:25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  <row r="1010" ht="15.75" customHeight="1"/>
    <row r="1011" ht="15.75" customHeight="1"/>
    <row r="1012" ht="15.75" customHeight="1"/>
    <row r="1013" ht="15.75" customHeight="1"/>
    <row r="1014" ht="15.75" customHeight="1"/>
    <row r="1015" ht="15.75" customHeight="1"/>
    <row r="1016" ht="15.75" customHeight="1"/>
    <row r="1017" ht="15.75" customHeight="1"/>
    <row r="1018" ht="15.75" customHeight="1"/>
    <row r="1019" ht="15.75" customHeight="1"/>
    <row r="1020" ht="15.75" customHeight="1"/>
    <row r="1021" ht="15.75" customHeight="1"/>
    <row r="1022" ht="15.75" customHeight="1"/>
    <row r="1023" ht="15.75" customHeight="1"/>
    <row r="1024" ht="15.75" customHeight="1"/>
    <row r="1025" ht="15.75" customHeight="1"/>
    <row r="1026" ht="15.75" customHeight="1"/>
    <row r="1027" ht="15.75" customHeight="1"/>
    <row r="1028" ht="15.75" customHeight="1"/>
    <row r="1029" ht="15.75" customHeight="1"/>
  </sheetData>
  <autoFilter ref="A1:T109" xr:uid="{00000000-0009-0000-0000-000000000000}"/>
  <mergeCells count="24">
    <mergeCell ref="A144:D144"/>
    <mergeCell ref="A145:D145"/>
    <mergeCell ref="A146:D146"/>
    <mergeCell ref="F140:G140"/>
    <mergeCell ref="F141:G141"/>
    <mergeCell ref="G142:J142"/>
    <mergeCell ref="F143:G143"/>
    <mergeCell ref="A143:D143"/>
    <mergeCell ref="A142:D142"/>
    <mergeCell ref="G157:K157"/>
    <mergeCell ref="F144:G145"/>
    <mergeCell ref="H144:H145"/>
    <mergeCell ref="F148:J148"/>
    <mergeCell ref="F149:J149"/>
    <mergeCell ref="G151:K151"/>
    <mergeCell ref="G152:K152"/>
    <mergeCell ref="G153:K153"/>
    <mergeCell ref="G154:K154"/>
    <mergeCell ref="G156:K156"/>
    <mergeCell ref="B152:D152"/>
    <mergeCell ref="C148:D148"/>
    <mergeCell ref="C149:D149"/>
    <mergeCell ref="B150:D150"/>
    <mergeCell ref="B151:D151"/>
  </mergeCells>
  <conditionalFormatting sqref="B2:J2 L2:S2 J3:J17 L3:Q17 B3:I35 R3:S35 J18:Q35 B36:S105 B106:C106 F106:G106 I106 B107:S107 B108:D109 B110:S138">
    <cfRule type="expression" dxfId="4" priority="1">
      <formula>$J2&lt;&gt;""</formula>
    </cfRule>
  </conditionalFormatting>
  <conditionalFormatting sqref="F108:S109">
    <cfRule type="expression" dxfId="3" priority="2">
      <formula>$J108&lt;&gt;""</formula>
    </cfRule>
  </conditionalFormatting>
  <conditionalFormatting sqref="K2:K17">
    <cfRule type="expression" dxfId="2" priority="3">
      <formula>$J2&lt;&gt;""</formula>
    </cfRule>
  </conditionalFormatting>
  <conditionalFormatting sqref="K106:S106">
    <cfRule type="expression" dxfId="1" priority="4">
      <formula>$J106&lt;&gt;""</formula>
    </cfRule>
  </conditionalFormatting>
  <pageMargins left="0.7" right="0.7" top="0.75" bottom="0.75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workbookViewId="0"/>
  </sheetViews>
  <sheetFormatPr baseColWidth="10" defaultColWidth="14.44140625" defaultRowHeight="15" customHeight="1"/>
  <cols>
    <col min="1" max="1" width="23.6640625" customWidth="1"/>
    <col min="2" max="2" width="34.88671875" customWidth="1"/>
    <col min="3" max="26" width="10.6640625" customWidth="1"/>
  </cols>
  <sheetData>
    <row r="1" spans="1:2" ht="14.4">
      <c r="A1" s="5"/>
      <c r="B1" s="5"/>
    </row>
    <row r="2" spans="1:2" ht="14.4">
      <c r="A2" s="5"/>
      <c r="B2" s="5"/>
    </row>
    <row r="3" spans="1:2" ht="14.4">
      <c r="A3" s="21"/>
      <c r="B3" s="21"/>
    </row>
    <row r="4" spans="1:2" ht="14.4">
      <c r="A4" s="5"/>
      <c r="B4" s="5"/>
    </row>
    <row r="5" spans="1:2" ht="14.4">
      <c r="A5" s="5"/>
      <c r="B5" s="5"/>
    </row>
    <row r="6" spans="1:2" ht="14.4">
      <c r="A6" s="5"/>
      <c r="B6" s="5"/>
    </row>
    <row r="7" spans="1:2" ht="14.4">
      <c r="A7" s="5"/>
      <c r="B7" s="5"/>
    </row>
    <row r="8" spans="1:2" ht="14.4">
      <c r="A8" s="5"/>
      <c r="B8" s="5"/>
    </row>
    <row r="9" spans="1:2" ht="14.4">
      <c r="A9" s="5"/>
      <c r="B9" s="5"/>
    </row>
    <row r="10" spans="1:2" ht="14.4">
      <c r="A10" s="5"/>
      <c r="B10" s="5"/>
    </row>
    <row r="11" spans="1:2" ht="14.4">
      <c r="A11" s="5"/>
      <c r="B11" s="5"/>
    </row>
    <row r="12" spans="1:2" ht="14.4">
      <c r="A12" s="5"/>
      <c r="B12" s="5"/>
    </row>
    <row r="13" spans="1:2" ht="14.4">
      <c r="A13" s="5"/>
      <c r="B13" s="5"/>
    </row>
    <row r="14" spans="1:2" ht="14.4">
      <c r="A14" s="5"/>
      <c r="B14" s="5"/>
    </row>
    <row r="15" spans="1:2" ht="14.4">
      <c r="A15" s="5"/>
      <c r="B15" s="5"/>
    </row>
    <row r="16" spans="1:2" ht="14.4">
      <c r="A16" s="5"/>
      <c r="B16" s="5"/>
    </row>
    <row r="17" spans="1:2" ht="14.4">
      <c r="A17" s="5"/>
      <c r="B17" s="5"/>
    </row>
    <row r="18" spans="1:2" ht="14.4">
      <c r="A18" s="5"/>
      <c r="B18" s="5"/>
    </row>
    <row r="19" spans="1:2" ht="14.4">
      <c r="A19" s="5"/>
      <c r="B19" s="5"/>
    </row>
    <row r="20" spans="1:2" ht="14.4">
      <c r="A20" s="5"/>
      <c r="B20" s="5"/>
    </row>
    <row r="21" spans="1:2" ht="15.75" customHeight="1">
      <c r="A21" s="5"/>
      <c r="B21" s="5"/>
    </row>
    <row r="22" spans="1:2" ht="15.75" customHeight="1">
      <c r="A22" s="5"/>
      <c r="B22" s="5"/>
    </row>
    <row r="23" spans="1:2" ht="15.75" customHeight="1">
      <c r="A23" s="5"/>
      <c r="B23" s="5"/>
    </row>
    <row r="24" spans="1:2" ht="15.75" customHeight="1">
      <c r="A24" s="5"/>
      <c r="B24" s="5"/>
    </row>
    <row r="25" spans="1:2" ht="15.75" customHeight="1">
      <c r="A25" s="5"/>
      <c r="B25" s="5"/>
    </row>
    <row r="26" spans="1:2" ht="15.75" customHeight="1">
      <c r="A26" s="5"/>
      <c r="B26" s="5"/>
    </row>
    <row r="27" spans="1:2" ht="15.75" customHeight="1">
      <c r="A27" s="5"/>
      <c r="B27" s="5"/>
    </row>
    <row r="28" spans="1:2" ht="15.75" customHeight="1">
      <c r="A28" s="5"/>
      <c r="B28" s="5"/>
    </row>
    <row r="29" spans="1:2" ht="15.75" customHeight="1">
      <c r="A29" s="5"/>
      <c r="B29" s="5"/>
    </row>
    <row r="30" spans="1:2" ht="15.75" customHeight="1">
      <c r="A30" s="5"/>
      <c r="B30" s="5"/>
    </row>
    <row r="31" spans="1:2" ht="15.75" customHeight="1">
      <c r="A31" s="5"/>
      <c r="B31" s="5"/>
    </row>
    <row r="32" spans="1:2" ht="15.75" customHeight="1">
      <c r="A32" s="5"/>
      <c r="B32" s="5"/>
    </row>
    <row r="33" spans="1:26" ht="15.75" customHeight="1">
      <c r="A33" s="5"/>
      <c r="B33" s="5"/>
    </row>
    <row r="34" spans="1:26" ht="15.75" customHeight="1">
      <c r="A34" s="5"/>
      <c r="B34" s="5"/>
    </row>
    <row r="35" spans="1:26" ht="15.75" customHeight="1">
      <c r="A35" s="5"/>
      <c r="B35" s="5"/>
    </row>
    <row r="36" spans="1:26" ht="15.75" customHeight="1">
      <c r="A36" s="5"/>
      <c r="B36" s="5"/>
    </row>
    <row r="37" spans="1:26" ht="15.75" customHeight="1">
      <c r="A37" s="5"/>
      <c r="B37" s="5"/>
    </row>
    <row r="38" spans="1:26" ht="15.75" customHeight="1">
      <c r="A38" s="5"/>
      <c r="B38" s="5"/>
    </row>
    <row r="39" spans="1:26" ht="15.75" customHeight="1">
      <c r="A39" s="5"/>
      <c r="B39" s="5"/>
    </row>
    <row r="40" spans="1:26" ht="15.75" customHeight="1">
      <c r="A40" s="5"/>
      <c r="B40" s="5"/>
    </row>
    <row r="41" spans="1:26" ht="15.75" customHeight="1">
      <c r="A41" s="5"/>
      <c r="B41" s="5"/>
    </row>
    <row r="42" spans="1:26" ht="15.75" customHeight="1">
      <c r="A42" s="5"/>
      <c r="B42" s="5"/>
    </row>
    <row r="43" spans="1:26" ht="15.75" customHeight="1">
      <c r="A43" s="5"/>
      <c r="B43" s="5"/>
    </row>
    <row r="44" spans="1:26" ht="15.75" customHeight="1">
      <c r="A44" s="5"/>
      <c r="B44" s="5"/>
    </row>
    <row r="45" spans="1:26" ht="15.75" customHeight="1">
      <c r="A45" s="5"/>
      <c r="B45" s="5"/>
    </row>
    <row r="46" spans="1:26" ht="15.75" customHeight="1">
      <c r="A46" s="5"/>
      <c r="B46" s="5"/>
    </row>
    <row r="47" spans="1:26" ht="15.75" customHeight="1">
      <c r="A47" s="5"/>
      <c r="B47" s="5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ht="15.75" customHeight="1">
      <c r="A48" s="5"/>
      <c r="B48" s="5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ht="15.75" customHeight="1">
      <c r="A49" s="5"/>
      <c r="B49" s="5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ht="15.75" customHeight="1">
      <c r="A50" s="5"/>
      <c r="B50" s="5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5.75" customHeight="1"/>
    <row r="52" spans="1:26" ht="15.75" customHeight="1"/>
    <row r="53" spans="1:26" ht="15.75" customHeight="1"/>
    <row r="54" spans="1:26" ht="15.75" customHeight="1"/>
    <row r="55" spans="1:26" ht="15.75" customHeight="1"/>
    <row r="56" spans="1:26" ht="15.75" customHeight="1"/>
    <row r="57" spans="1:26" ht="15.75" customHeight="1"/>
    <row r="58" spans="1:26" ht="15.75" customHeight="1"/>
    <row r="59" spans="1:26" ht="15.75" customHeight="1"/>
    <row r="60" spans="1:26" ht="15.75" customHeight="1"/>
    <row r="61" spans="1:26" ht="15.75" customHeight="1"/>
    <row r="62" spans="1:26" ht="15.75" customHeight="1"/>
    <row r="63" spans="1:26" ht="15.75" customHeight="1"/>
    <row r="64" spans="1:26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conditionalFormatting sqref="A1:B50">
    <cfRule type="expression" dxfId="0" priority="1">
      <formula>$J1&lt;&gt;""</formula>
    </cfRule>
  </conditionalFormatting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A1000"/>
  <sheetViews>
    <sheetView workbookViewId="0"/>
  </sheetViews>
  <sheetFormatPr baseColWidth="10" defaultColWidth="14.44140625" defaultRowHeight="15" customHeight="1"/>
  <cols>
    <col min="1" max="26" width="10.6640625" customWidth="1"/>
  </cols>
  <sheetData>
    <row r="3" spans="1:1" ht="14.4">
      <c r="A3" s="4" t="s">
        <v>19</v>
      </c>
    </row>
    <row r="4" spans="1:1" ht="14.4">
      <c r="A4" s="4" t="s">
        <v>18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BLAIS</cp:lastModifiedBy>
  <dcterms:created xsi:type="dcterms:W3CDTF">2023-07-29T11:52:43Z</dcterms:created>
  <dcterms:modified xsi:type="dcterms:W3CDTF">2023-08-02T09:18:00Z</dcterms:modified>
</cp:coreProperties>
</file>