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c\Desktop\ELECTRO VINTAGE\VENTE ELECTRO VINTAGE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48576" i="1" l="1"/>
  <c r="U69" i="1"/>
  <c r="T69" i="1"/>
  <c r="S69" i="1"/>
  <c r="R69" i="1"/>
  <c r="Q69" i="1"/>
  <c r="P69" i="1"/>
  <c r="O69" i="1"/>
  <c r="N69" i="1"/>
  <c r="M69" i="1"/>
  <c r="L69" i="1"/>
  <c r="K69" i="1"/>
  <c r="J69" i="1"/>
  <c r="V69" i="1" s="1"/>
  <c r="V68" i="1"/>
  <c r="V67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I19" i="1"/>
  <c r="I18" i="1"/>
  <c r="I17" i="1"/>
  <c r="I13" i="1"/>
  <c r="I12" i="1"/>
  <c r="I10" i="1"/>
  <c r="I9" i="1"/>
  <c r="I8" i="1"/>
  <c r="I7" i="1"/>
  <c r="I6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4" i="1"/>
  <c r="I23" i="1"/>
  <c r="I22" i="1"/>
  <c r="I21" i="1"/>
  <c r="I20" i="1"/>
  <c r="L25" i="1"/>
  <c r="L7" i="1" l="1"/>
  <c r="N7" i="1" s="1"/>
  <c r="P7" i="1" s="1"/>
  <c r="L6" i="1"/>
  <c r="N6" i="1" s="1"/>
  <c r="P6" i="1" s="1"/>
  <c r="P46" i="1" l="1"/>
  <c r="N46" i="1"/>
  <c r="L46" i="1"/>
  <c r="P45" i="1"/>
  <c r="N45" i="1"/>
  <c r="L45" i="1"/>
  <c r="P44" i="1"/>
  <c r="N44" i="1"/>
  <c r="L44" i="1"/>
  <c r="L24" i="1"/>
  <c r="N24" i="1" s="1"/>
  <c r="P24" i="1" s="1"/>
  <c r="P43" i="1"/>
  <c r="N43" i="1"/>
  <c r="L43" i="1"/>
  <c r="P42" i="1"/>
  <c r="N42" i="1"/>
  <c r="L42" i="1"/>
  <c r="L23" i="1"/>
  <c r="N23" i="1" s="1"/>
  <c r="P23" i="1" s="1"/>
  <c r="P41" i="1"/>
  <c r="N41" i="1"/>
  <c r="L41" i="1"/>
  <c r="P40" i="1"/>
  <c r="N40" i="1"/>
  <c r="L40" i="1"/>
  <c r="P39" i="1"/>
  <c r="N39" i="1"/>
  <c r="L39" i="1"/>
  <c r="L22" i="1"/>
  <c r="N22" i="1" s="1"/>
  <c r="P22" i="1" s="1"/>
  <c r="L21" i="1"/>
  <c r="N21" i="1" s="1"/>
  <c r="P21" i="1" s="1"/>
  <c r="P38" i="1"/>
  <c r="N38" i="1"/>
  <c r="L38" i="1"/>
  <c r="P37" i="1"/>
  <c r="N37" i="1"/>
  <c r="L37" i="1"/>
  <c r="P54" i="1" l="1"/>
  <c r="N54" i="1"/>
  <c r="P53" i="1"/>
  <c r="N53" i="1"/>
  <c r="P52" i="1"/>
  <c r="N52" i="1"/>
  <c r="P51" i="1"/>
  <c r="N51" i="1"/>
  <c r="P50" i="1"/>
  <c r="N50" i="1"/>
  <c r="P49" i="1"/>
  <c r="N49" i="1"/>
  <c r="P48" i="1"/>
  <c r="N48" i="1"/>
  <c r="P47" i="1"/>
  <c r="N47" i="1"/>
  <c r="P36" i="1"/>
  <c r="N36" i="1"/>
  <c r="P35" i="1"/>
  <c r="N35" i="1"/>
  <c r="P34" i="1"/>
  <c r="N34" i="1"/>
  <c r="L53" i="1"/>
  <c r="L52" i="1"/>
  <c r="L51" i="1"/>
  <c r="L50" i="1"/>
  <c r="L49" i="1"/>
  <c r="L48" i="1"/>
  <c r="L47" i="1"/>
  <c r="L36" i="1"/>
  <c r="L20" i="1"/>
  <c r="N20" i="1" s="1"/>
  <c r="P20" i="1" s="1"/>
  <c r="L35" i="1"/>
  <c r="L34" i="1"/>
  <c r="L19" i="1"/>
  <c r="L18" i="1"/>
  <c r="J57" i="1" l="1"/>
  <c r="P32" i="1"/>
  <c r="N32" i="1"/>
  <c r="L32" i="1"/>
  <c r="P33" i="1"/>
  <c r="N18" i="1"/>
  <c r="P18" i="1" s="1"/>
  <c r="N33" i="1"/>
  <c r="L54" i="1"/>
  <c r="N19" i="1"/>
  <c r="P19" i="1" s="1"/>
  <c r="L33" i="1"/>
  <c r="L17" i="1"/>
  <c r="N17" i="1" s="1"/>
  <c r="P17" i="1" s="1"/>
  <c r="G57" i="1"/>
  <c r="E60" i="1"/>
  <c r="E59" i="1"/>
  <c r="P31" i="1" l="1"/>
  <c r="P30" i="1"/>
  <c r="P29" i="1"/>
  <c r="P28" i="1"/>
  <c r="N31" i="1"/>
  <c r="N30" i="1"/>
  <c r="N29" i="1"/>
  <c r="N28" i="1"/>
  <c r="N27" i="1"/>
  <c r="P27" i="1" s="1"/>
  <c r="N25" i="1"/>
  <c r="P25" i="1" s="1"/>
  <c r="L16" i="1"/>
  <c r="N16" i="1" s="1"/>
  <c r="P16" i="1" s="1"/>
  <c r="L15" i="1"/>
  <c r="N15" i="1" s="1"/>
  <c r="P15" i="1" s="1"/>
  <c r="L14" i="1"/>
  <c r="N14" i="1" s="1"/>
  <c r="P14" i="1" s="1"/>
  <c r="L13" i="1"/>
  <c r="N13" i="1" s="1"/>
  <c r="P13" i="1" s="1"/>
  <c r="L12" i="1"/>
  <c r="N12" i="1" s="1"/>
  <c r="P12" i="1" s="1"/>
  <c r="L31" i="1"/>
  <c r="L11" i="1"/>
  <c r="N11" i="1" s="1"/>
  <c r="P11" i="1" s="1"/>
  <c r="L10" i="1"/>
  <c r="N10" i="1" s="1"/>
  <c r="P10" i="1" s="1"/>
  <c r="L9" i="1"/>
  <c r="N9" i="1" s="1"/>
  <c r="P9" i="1" s="1"/>
  <c r="L30" i="1"/>
  <c r="L29" i="1"/>
  <c r="L8" i="1"/>
  <c r="N8" i="1" s="1"/>
  <c r="P8" i="1" s="1"/>
  <c r="L28" i="1"/>
  <c r="L27" i="1"/>
  <c r="L26" i="1"/>
  <c r="N26" i="1" s="1"/>
  <c r="P26" i="1" s="1"/>
  <c r="L5" i="1"/>
  <c r="L4" i="1"/>
  <c r="N4" i="1" s="1"/>
  <c r="P4" i="1" s="1"/>
  <c r="O57" i="1"/>
  <c r="M57" i="1"/>
  <c r="E61" i="1" l="1"/>
  <c r="F60" i="1" s="1"/>
  <c r="E58" i="1"/>
  <c r="N5" i="1"/>
  <c r="P5" i="1" s="1"/>
  <c r="L57" i="1"/>
  <c r="M58" i="1" s="1"/>
  <c r="O58" i="1" l="1"/>
  <c r="E62" i="1"/>
  <c r="F62" i="1" s="1"/>
  <c r="E65" i="1"/>
  <c r="E64" i="1"/>
  <c r="H60" i="1"/>
  <c r="H1048574" i="1" s="1"/>
  <c r="N57" i="1"/>
  <c r="N58" i="1" s="1"/>
  <c r="P57" i="1"/>
  <c r="P58" i="1" s="1"/>
</calcChain>
</file>

<file path=xl/sharedStrings.xml><?xml version="1.0" encoding="utf-8"?>
<sst xmlns="http://schemas.openxmlformats.org/spreadsheetml/2006/main" count="68" uniqueCount="42">
  <si>
    <t>prix d'achat</t>
  </si>
  <si>
    <t xml:space="preserve">date de vente </t>
  </si>
  <si>
    <t xml:space="preserve">prix de vente </t>
  </si>
  <si>
    <t xml:space="preserve">frais sur vente </t>
  </si>
  <si>
    <t>LCB/Ebay</t>
  </si>
  <si>
    <t>LBC</t>
  </si>
  <si>
    <t>Ebay</t>
  </si>
  <si>
    <t xml:space="preserve">Frais sur vente : </t>
  </si>
  <si>
    <t>Livraison</t>
  </si>
  <si>
    <t>total commande</t>
  </si>
  <si>
    <t xml:space="preserve">Gain net d'achat </t>
  </si>
  <si>
    <t xml:space="preserve">Total Prix d'achat des ventes réalisées : </t>
  </si>
  <si>
    <t>revenus de la commande</t>
  </si>
  <si>
    <t>Port payé</t>
  </si>
  <si>
    <t xml:space="preserve">Port payé : </t>
  </si>
  <si>
    <t xml:space="preserve">Taux de marge : </t>
  </si>
  <si>
    <t xml:space="preserve">Taux de marque : </t>
  </si>
  <si>
    <t>(PV-PA)/PA</t>
  </si>
  <si>
    <t>(PV-PA)/PV</t>
  </si>
  <si>
    <t xml:space="preserve">(CA) Total commandes : </t>
  </si>
  <si>
    <t>Bénéfice</t>
  </si>
  <si>
    <t>Total frais</t>
  </si>
  <si>
    <t xml:space="preserve">Total achats : </t>
  </si>
  <si>
    <t>TOTAL</t>
  </si>
  <si>
    <t>%age</t>
  </si>
  <si>
    <t>Revenu potentiel</t>
  </si>
  <si>
    <t>Nb jours stock</t>
  </si>
  <si>
    <t>JANVIER</t>
  </si>
  <si>
    <t>FEVRIER</t>
  </si>
  <si>
    <t>MARS</t>
  </si>
  <si>
    <t>AVRIL</t>
  </si>
  <si>
    <t>MAI</t>
  </si>
  <si>
    <t>JUIN</t>
  </si>
  <si>
    <t>JUILLET</t>
  </si>
  <si>
    <t xml:space="preserve">AOUT </t>
  </si>
  <si>
    <t>SEPTEMBRE</t>
  </si>
  <si>
    <t xml:space="preserve">OCTOBRE </t>
  </si>
  <si>
    <t xml:space="preserve">NOVEMBRE </t>
  </si>
  <si>
    <t>DECEMBRE</t>
  </si>
  <si>
    <t>GAIN NET D'ACHAT EBAY</t>
  </si>
  <si>
    <t>GAIN NET D'ACHAT LBC</t>
  </si>
  <si>
    <t>GAIN NET D'ACHAT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</si>
</sst>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164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1" xfId="0" applyNumberFormat="1" applyFont="1" applyBorder="1"/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center"/>
    </xf>
    <xf numFmtId="10" fontId="1" fillId="0" borderId="0" xfId="0" applyNumberFormat="1" applyFont="1"/>
    <xf numFmtId="10" fontId="1" fillId="0" borderId="0" xfId="0" applyNumberFormat="1" applyFont="1" applyAlignment="1">
      <alignment wrapText="1"/>
    </xf>
    <xf numFmtId="164" fontId="1" fillId="0" borderId="0" xfId="0" applyNumberFormat="1" applyFont="1" applyAlignment="1"/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center"/>
    </xf>
    <xf numFmtId="10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center" vertical="center" wrapText="1"/>
    </xf>
    <xf numFmtId="10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2" xfId="0" applyNumberFormat="1" applyFont="1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164" fontId="1" fillId="0" borderId="5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048576"/>
  <sheetViews>
    <sheetView tabSelected="1" topLeftCell="A40" zoomScale="130" zoomScaleNormal="130" workbookViewId="0">
      <selection activeCell="J67" sqref="J67"/>
    </sheetView>
  </sheetViews>
  <sheetFormatPr baseColWidth="10" defaultColWidth="11.42578125" defaultRowHeight="11.25" x14ac:dyDescent="0.2"/>
  <cols>
    <col min="1" max="1" width="2.42578125" style="2" customWidth="1"/>
    <col min="2" max="2" width="11.42578125" style="2"/>
    <col min="3" max="3" width="19" style="2" customWidth="1"/>
    <col min="4" max="4" width="5.85546875" style="2" customWidth="1"/>
    <col min="5" max="5" width="8.42578125" style="2" customWidth="1"/>
    <col min="6" max="6" width="6.140625" style="3" customWidth="1"/>
    <col min="7" max="7" width="6" style="1" customWidth="1"/>
    <col min="8" max="8" width="8.42578125" style="4" customWidth="1"/>
    <col min="9" max="9" width="3.7109375" style="4" customWidth="1"/>
    <col min="10" max="10" width="7.42578125" style="1" customWidth="1"/>
    <col min="11" max="11" width="6.85546875" style="1" customWidth="1"/>
    <col min="12" max="12" width="9.42578125" style="1" customWidth="1"/>
    <col min="13" max="13" width="6.42578125" style="1" customWidth="1"/>
    <col min="14" max="14" width="9.85546875" style="1" customWidth="1"/>
    <col min="15" max="15" width="6.85546875" style="1" customWidth="1"/>
    <col min="16" max="16" width="7.42578125" style="1" customWidth="1"/>
    <col min="17" max="17" width="11.42578125" style="1"/>
    <col min="18" max="16384" width="11.42578125" style="2"/>
  </cols>
  <sheetData>
    <row r="3" spans="1:17" s="11" customFormat="1" ht="56.25" x14ac:dyDescent="0.25">
      <c r="B3" s="8"/>
      <c r="C3" s="8"/>
      <c r="D3" s="8"/>
      <c r="E3" s="8"/>
      <c r="F3" s="8"/>
      <c r="G3" s="9" t="s">
        <v>0</v>
      </c>
      <c r="H3" s="10" t="s">
        <v>1</v>
      </c>
      <c r="I3" s="10" t="s">
        <v>26</v>
      </c>
      <c r="J3" s="9" t="s">
        <v>2</v>
      </c>
      <c r="K3" s="9" t="s">
        <v>8</v>
      </c>
      <c r="L3" s="9" t="s">
        <v>9</v>
      </c>
      <c r="M3" s="9" t="s">
        <v>3</v>
      </c>
      <c r="N3" s="9" t="s">
        <v>12</v>
      </c>
      <c r="O3" s="9" t="s">
        <v>13</v>
      </c>
      <c r="P3" s="9" t="s">
        <v>10</v>
      </c>
      <c r="Q3" s="9" t="s">
        <v>4</v>
      </c>
    </row>
    <row r="4" spans="1:17" s="36" customFormat="1" x14ac:dyDescent="0.25">
      <c r="A4" s="36">
        <v>1</v>
      </c>
      <c r="B4" s="31"/>
      <c r="C4" s="32"/>
      <c r="D4" s="32"/>
      <c r="E4" s="33"/>
      <c r="F4" s="10"/>
      <c r="G4" s="34"/>
      <c r="H4" s="33">
        <v>45047</v>
      </c>
      <c r="I4" s="35"/>
      <c r="J4" s="34">
        <v>25</v>
      </c>
      <c r="K4" s="34"/>
      <c r="L4" s="34">
        <f>IF($H4&lt;&gt;"",SUM(J4:K4),"")</f>
        <v>25</v>
      </c>
      <c r="M4" s="34"/>
      <c r="N4" s="34">
        <f>IF(H4="","",L4-M4)</f>
        <v>25</v>
      </c>
      <c r="O4" s="34"/>
      <c r="P4" s="34">
        <f>IF(H4="","",N4-G4-O4)</f>
        <v>25</v>
      </c>
      <c r="Q4" s="34" t="s">
        <v>5</v>
      </c>
    </row>
    <row r="5" spans="1:17" s="36" customFormat="1" x14ac:dyDescent="0.25">
      <c r="A5" s="36">
        <f>SUM(A4+1)</f>
        <v>2</v>
      </c>
      <c r="B5" s="31"/>
      <c r="C5" s="32"/>
      <c r="D5" s="32"/>
      <c r="E5" s="33"/>
      <c r="F5" s="10"/>
      <c r="G5" s="34">
        <v>4</v>
      </c>
      <c r="H5" s="33">
        <v>44933</v>
      </c>
      <c r="I5" s="35"/>
      <c r="J5" s="34">
        <v>25</v>
      </c>
      <c r="K5" s="34"/>
      <c r="L5" s="34">
        <f t="shared" ref="L5:L54" si="0">IF($H5&lt;&gt;"",SUM(J5:K5),"")</f>
        <v>25</v>
      </c>
      <c r="M5" s="34"/>
      <c r="N5" s="34">
        <f t="shared" ref="N5:N33" si="1">IF(H5="","",L5-M5)</f>
        <v>25</v>
      </c>
      <c r="O5" s="34"/>
      <c r="P5" s="34">
        <f>IF(H5="","",N5-G5-O5)</f>
        <v>21</v>
      </c>
      <c r="Q5" s="34" t="s">
        <v>5</v>
      </c>
    </row>
    <row r="6" spans="1:17" s="36" customFormat="1" x14ac:dyDescent="0.25">
      <c r="A6" s="36">
        <f t="shared" ref="A6:A54" si="2">SUM(A5+1)</f>
        <v>3</v>
      </c>
      <c r="B6" s="31"/>
      <c r="C6" s="32"/>
      <c r="D6" s="32"/>
      <c r="E6" s="33"/>
      <c r="F6" s="10"/>
      <c r="G6" s="34">
        <v>12</v>
      </c>
      <c r="H6" s="33">
        <v>45070</v>
      </c>
      <c r="I6" s="35">
        <f>IF($H6&lt;&gt;"",SUM(H6-E6),"")</f>
        <v>45070</v>
      </c>
      <c r="J6" s="34">
        <v>25</v>
      </c>
      <c r="K6" s="34"/>
      <c r="L6" s="34">
        <f t="shared" ref="L6:L7" si="3">IF($H6&lt;&gt;"",SUM(J6:K6),"")</f>
        <v>25</v>
      </c>
      <c r="M6" s="34"/>
      <c r="N6" s="34">
        <f t="shared" ref="N6:N7" si="4">IF(H6="","",L6-M6)</f>
        <v>25</v>
      </c>
      <c r="O6" s="34"/>
      <c r="P6" s="34">
        <f t="shared" ref="P6:P7" si="5">IF(H6="","",N6-G6-O6)</f>
        <v>13</v>
      </c>
      <c r="Q6" s="34" t="s">
        <v>5</v>
      </c>
    </row>
    <row r="7" spans="1:17" s="36" customFormat="1" x14ac:dyDescent="0.25">
      <c r="A7" s="36">
        <f t="shared" si="2"/>
        <v>4</v>
      </c>
      <c r="B7" s="31"/>
      <c r="C7" s="32"/>
      <c r="D7" s="32"/>
      <c r="E7" s="33"/>
      <c r="F7" s="10"/>
      <c r="G7" s="34">
        <v>5</v>
      </c>
      <c r="H7" s="33">
        <v>45041</v>
      </c>
      <c r="I7" s="35">
        <f>IF($H7&lt;&gt;"",SUM(H7-E7),"")</f>
        <v>45041</v>
      </c>
      <c r="J7" s="34">
        <v>25</v>
      </c>
      <c r="K7" s="34">
        <v>8</v>
      </c>
      <c r="L7" s="34">
        <f t="shared" si="3"/>
        <v>33</v>
      </c>
      <c r="M7" s="34">
        <v>3.65</v>
      </c>
      <c r="N7" s="34">
        <f t="shared" si="4"/>
        <v>29.35</v>
      </c>
      <c r="O7" s="34"/>
      <c r="P7" s="34">
        <f t="shared" si="5"/>
        <v>24.35</v>
      </c>
      <c r="Q7" s="34" t="s">
        <v>6</v>
      </c>
    </row>
    <row r="8" spans="1:17" s="36" customFormat="1" x14ac:dyDescent="0.25">
      <c r="A8" s="36">
        <f t="shared" si="2"/>
        <v>5</v>
      </c>
      <c r="B8" s="31"/>
      <c r="C8" s="32"/>
      <c r="D8" s="32"/>
      <c r="E8" s="33"/>
      <c r="F8" s="10"/>
      <c r="G8" s="34">
        <v>5</v>
      </c>
      <c r="H8" s="33">
        <v>45042</v>
      </c>
      <c r="I8" s="35">
        <f>IF($H8&lt;&gt;"",SUM(H8-E8),"")</f>
        <v>45042</v>
      </c>
      <c r="J8" s="34">
        <v>25</v>
      </c>
      <c r="K8" s="34">
        <v>5</v>
      </c>
      <c r="L8" s="34">
        <f>IF($H8&lt;&gt;"",SUM(J8:K8),"")</f>
        <v>30</v>
      </c>
      <c r="M8" s="34">
        <v>3.35</v>
      </c>
      <c r="N8" s="34">
        <f t="shared" ref="N8:N25" si="6">IF(H8="","",L8-M8)</f>
        <v>26.65</v>
      </c>
      <c r="O8" s="34"/>
      <c r="P8" s="34">
        <f t="shared" ref="P8:P25" si="7">IF(H8="","",N8-G8-O8)</f>
        <v>21.65</v>
      </c>
      <c r="Q8" s="34" t="s">
        <v>6</v>
      </c>
    </row>
    <row r="9" spans="1:17" s="36" customFormat="1" x14ac:dyDescent="0.25">
      <c r="A9" s="36">
        <f t="shared" si="2"/>
        <v>6</v>
      </c>
      <c r="B9" s="31"/>
      <c r="C9" s="32"/>
      <c r="D9" s="32"/>
      <c r="E9" s="33"/>
      <c r="F9" s="10"/>
      <c r="G9" s="34">
        <v>10</v>
      </c>
      <c r="H9" s="33">
        <v>45027</v>
      </c>
      <c r="I9" s="35">
        <f>IF($H9&lt;&gt;"",SUM(H9-E9),"")</f>
        <v>45027</v>
      </c>
      <c r="J9" s="34">
        <v>60</v>
      </c>
      <c r="K9" s="34"/>
      <c r="L9" s="34">
        <f>IF($H9&lt;&gt;"",SUM(J9:K9),"")</f>
        <v>60</v>
      </c>
      <c r="M9" s="34"/>
      <c r="N9" s="34">
        <f t="shared" si="6"/>
        <v>60</v>
      </c>
      <c r="O9" s="34"/>
      <c r="P9" s="34">
        <f t="shared" si="7"/>
        <v>50</v>
      </c>
      <c r="Q9" s="34" t="s">
        <v>5</v>
      </c>
    </row>
    <row r="10" spans="1:17" s="36" customFormat="1" x14ac:dyDescent="0.25">
      <c r="A10" s="36">
        <f t="shared" si="2"/>
        <v>7</v>
      </c>
      <c r="B10" s="31"/>
      <c r="C10" s="32"/>
      <c r="D10" s="32"/>
      <c r="E10" s="33"/>
      <c r="F10" s="10"/>
      <c r="G10" s="34">
        <v>10</v>
      </c>
      <c r="H10" s="33">
        <v>45061</v>
      </c>
      <c r="I10" s="35">
        <f>IF($H10&lt;&gt;"",SUM(H10-E10),"")</f>
        <v>45061</v>
      </c>
      <c r="J10" s="34">
        <v>40</v>
      </c>
      <c r="K10" s="34">
        <v>10</v>
      </c>
      <c r="L10" s="34">
        <f>IF($H10&lt;&gt;"",SUM(J10:K10),"")</f>
        <v>50</v>
      </c>
      <c r="M10" s="34">
        <v>5.35</v>
      </c>
      <c r="N10" s="34">
        <f t="shared" si="6"/>
        <v>44.65</v>
      </c>
      <c r="O10" s="34">
        <v>3.49</v>
      </c>
      <c r="P10" s="34">
        <f t="shared" si="7"/>
        <v>31.159999999999997</v>
      </c>
      <c r="Q10" s="34" t="s">
        <v>6</v>
      </c>
    </row>
    <row r="11" spans="1:17" s="36" customFormat="1" x14ac:dyDescent="0.25">
      <c r="A11" s="36">
        <f t="shared" si="2"/>
        <v>8</v>
      </c>
      <c r="B11" s="31"/>
      <c r="C11" s="32"/>
      <c r="D11" s="32"/>
      <c r="E11" s="33"/>
      <c r="F11" s="10"/>
      <c r="G11" s="34">
        <v>20</v>
      </c>
      <c r="H11" s="33">
        <v>45043</v>
      </c>
      <c r="I11" s="35"/>
      <c r="J11" s="34">
        <v>60</v>
      </c>
      <c r="K11" s="34"/>
      <c r="L11" s="34">
        <f>IF($H11&lt;&gt;"",SUM(J11:K11),"")</f>
        <v>60</v>
      </c>
      <c r="M11" s="34"/>
      <c r="N11" s="34">
        <f t="shared" si="6"/>
        <v>60</v>
      </c>
      <c r="O11" s="34"/>
      <c r="P11" s="34">
        <f t="shared" si="7"/>
        <v>40</v>
      </c>
      <c r="Q11" s="34" t="s">
        <v>5</v>
      </c>
    </row>
    <row r="12" spans="1:17" s="36" customFormat="1" x14ac:dyDescent="0.25">
      <c r="A12" s="36">
        <f t="shared" si="2"/>
        <v>9</v>
      </c>
      <c r="B12" s="31"/>
      <c r="C12" s="32"/>
      <c r="D12" s="32"/>
      <c r="E12" s="33"/>
      <c r="F12" s="10"/>
      <c r="G12" s="34">
        <v>10</v>
      </c>
      <c r="H12" s="33">
        <v>45028</v>
      </c>
      <c r="I12" s="35">
        <f>IF($H12&lt;&gt;"",SUM(H12-E12),"")</f>
        <v>45028</v>
      </c>
      <c r="J12" s="34">
        <v>25</v>
      </c>
      <c r="K12" s="34">
        <v>15</v>
      </c>
      <c r="L12" s="34">
        <f>IF($H12&lt;&gt;"",SUM(J12:K12),"")</f>
        <v>40</v>
      </c>
      <c r="M12" s="34">
        <v>4.3499999999999996</v>
      </c>
      <c r="N12" s="34">
        <f t="shared" si="6"/>
        <v>35.65</v>
      </c>
      <c r="O12" s="34"/>
      <c r="P12" s="34">
        <f t="shared" si="7"/>
        <v>25.65</v>
      </c>
      <c r="Q12" s="34" t="s">
        <v>6</v>
      </c>
    </row>
    <row r="13" spans="1:17" s="36" customFormat="1" x14ac:dyDescent="0.25">
      <c r="A13" s="36">
        <f t="shared" si="2"/>
        <v>10</v>
      </c>
      <c r="B13" s="31"/>
      <c r="C13" s="32"/>
      <c r="D13" s="32"/>
      <c r="E13" s="33"/>
      <c r="F13" s="10"/>
      <c r="G13" s="34">
        <v>10</v>
      </c>
      <c r="H13" s="33">
        <v>45044</v>
      </c>
      <c r="I13" s="35">
        <f>IF($H13&lt;&gt;"",SUM(H13-E13),"")</f>
        <v>45044</v>
      </c>
      <c r="J13" s="34">
        <v>43</v>
      </c>
      <c r="K13" s="34">
        <v>10</v>
      </c>
      <c r="L13" s="34">
        <f>IF($H13&lt;&gt;"",SUM(J13:K13),"")</f>
        <v>53</v>
      </c>
      <c r="M13" s="34">
        <v>5.65</v>
      </c>
      <c r="N13" s="34">
        <f t="shared" si="6"/>
        <v>47.35</v>
      </c>
      <c r="O13" s="34"/>
      <c r="P13" s="34">
        <f t="shared" si="7"/>
        <v>37.35</v>
      </c>
      <c r="Q13" s="34" t="s">
        <v>6</v>
      </c>
    </row>
    <row r="14" spans="1:17" s="36" customFormat="1" x14ac:dyDescent="0.25">
      <c r="A14" s="36">
        <f t="shared" si="2"/>
        <v>11</v>
      </c>
      <c r="B14" s="31"/>
      <c r="C14" s="32"/>
      <c r="D14" s="32"/>
      <c r="E14" s="33"/>
      <c r="F14" s="10"/>
      <c r="G14" s="34">
        <v>10</v>
      </c>
      <c r="H14" s="33">
        <v>44986</v>
      </c>
      <c r="I14" s="35"/>
      <c r="J14" s="34">
        <v>50</v>
      </c>
      <c r="K14" s="34">
        <v>10</v>
      </c>
      <c r="L14" s="34">
        <f>IF($H14&lt;&gt;"",SUM(J14:K14),"")</f>
        <v>60</v>
      </c>
      <c r="M14" s="34">
        <v>6.35</v>
      </c>
      <c r="N14" s="34">
        <f t="shared" si="6"/>
        <v>53.65</v>
      </c>
      <c r="O14" s="34"/>
      <c r="P14" s="34">
        <f t="shared" si="7"/>
        <v>43.65</v>
      </c>
      <c r="Q14" s="34" t="s">
        <v>6</v>
      </c>
    </row>
    <row r="15" spans="1:17" s="36" customFormat="1" x14ac:dyDescent="0.25">
      <c r="A15" s="36">
        <f t="shared" si="2"/>
        <v>12</v>
      </c>
      <c r="B15" s="31"/>
      <c r="C15" s="32"/>
      <c r="D15" s="32"/>
      <c r="E15" s="33"/>
      <c r="F15" s="10"/>
      <c r="G15" s="34">
        <v>15</v>
      </c>
      <c r="H15" s="33">
        <v>44989</v>
      </c>
      <c r="I15" s="35"/>
      <c r="J15" s="34">
        <v>30</v>
      </c>
      <c r="K15" s="34">
        <v>15</v>
      </c>
      <c r="L15" s="34">
        <f>IF($H15&lt;&gt;"",SUM(J15:K15),"")</f>
        <v>45</v>
      </c>
      <c r="M15" s="34">
        <v>4.8499999999999996</v>
      </c>
      <c r="N15" s="34">
        <f t="shared" si="6"/>
        <v>40.15</v>
      </c>
      <c r="O15" s="34"/>
      <c r="P15" s="34">
        <f t="shared" si="7"/>
        <v>25.15</v>
      </c>
      <c r="Q15" s="34" t="s">
        <v>6</v>
      </c>
    </row>
    <row r="16" spans="1:17" s="36" customFormat="1" x14ac:dyDescent="0.25">
      <c r="A16" s="36">
        <f t="shared" si="2"/>
        <v>13</v>
      </c>
      <c r="B16" s="31"/>
      <c r="C16" s="32"/>
      <c r="D16" s="32"/>
      <c r="E16" s="33"/>
      <c r="F16" s="10"/>
      <c r="G16" s="34">
        <v>25</v>
      </c>
      <c r="H16" s="33">
        <v>45010</v>
      </c>
      <c r="I16" s="35"/>
      <c r="J16" s="34">
        <v>40</v>
      </c>
      <c r="K16" s="34"/>
      <c r="L16" s="34">
        <f>IF($H16&lt;&gt;"",SUM(J16:K16),"")</f>
        <v>40</v>
      </c>
      <c r="M16" s="34"/>
      <c r="N16" s="34">
        <f t="shared" si="6"/>
        <v>40</v>
      </c>
      <c r="O16" s="34"/>
      <c r="P16" s="34">
        <f t="shared" si="7"/>
        <v>15</v>
      </c>
      <c r="Q16" s="34" t="s">
        <v>5</v>
      </c>
    </row>
    <row r="17" spans="1:17" s="36" customFormat="1" x14ac:dyDescent="0.25">
      <c r="A17" s="36">
        <f t="shared" si="2"/>
        <v>14</v>
      </c>
      <c r="B17" s="31"/>
      <c r="C17" s="32"/>
      <c r="D17" s="32"/>
      <c r="E17" s="33"/>
      <c r="F17" s="10"/>
      <c r="G17" s="34">
        <v>10</v>
      </c>
      <c r="H17" s="33">
        <v>45052</v>
      </c>
      <c r="I17" s="35">
        <f>IF($H17&lt;&gt;"",SUM(H17-E17),"")</f>
        <v>45052</v>
      </c>
      <c r="J17" s="34">
        <v>50</v>
      </c>
      <c r="K17" s="34">
        <v>10</v>
      </c>
      <c r="L17" s="34">
        <f>IF($H17&lt;&gt;"",SUM(J17:K17),"")</f>
        <v>60</v>
      </c>
      <c r="M17" s="34">
        <v>6.35</v>
      </c>
      <c r="N17" s="34">
        <f t="shared" si="6"/>
        <v>53.65</v>
      </c>
      <c r="O17" s="34">
        <v>5.99</v>
      </c>
      <c r="P17" s="34">
        <f t="shared" si="7"/>
        <v>37.659999999999997</v>
      </c>
      <c r="Q17" s="34" t="s">
        <v>6</v>
      </c>
    </row>
    <row r="18" spans="1:17" s="36" customFormat="1" x14ac:dyDescent="0.25">
      <c r="A18" s="36">
        <f t="shared" si="2"/>
        <v>15</v>
      </c>
      <c r="B18" s="37"/>
      <c r="C18" s="32"/>
      <c r="D18" s="32"/>
      <c r="E18" s="33"/>
      <c r="F18" s="10"/>
      <c r="G18" s="34">
        <v>11</v>
      </c>
      <c r="H18" s="33">
        <v>45070</v>
      </c>
      <c r="I18" s="35">
        <f>IF($H18&lt;&gt;"",SUM(H18-E18),"")</f>
        <v>45070</v>
      </c>
      <c r="J18" s="34">
        <v>90</v>
      </c>
      <c r="K18" s="34"/>
      <c r="L18" s="34">
        <f>IF($H18&lt;&gt;"",SUM(J18:K18),"")</f>
        <v>90</v>
      </c>
      <c r="M18" s="34"/>
      <c r="N18" s="34">
        <f t="shared" si="6"/>
        <v>90</v>
      </c>
      <c r="O18" s="34"/>
      <c r="P18" s="34">
        <f t="shared" si="7"/>
        <v>79</v>
      </c>
      <c r="Q18" s="34" t="s">
        <v>5</v>
      </c>
    </row>
    <row r="19" spans="1:17" s="36" customFormat="1" x14ac:dyDescent="0.25">
      <c r="A19" s="36">
        <f t="shared" si="2"/>
        <v>16</v>
      </c>
      <c r="B19" s="31"/>
      <c r="C19" s="32"/>
      <c r="D19" s="32"/>
      <c r="E19" s="33"/>
      <c r="F19" s="10"/>
      <c r="G19" s="34">
        <v>10</v>
      </c>
      <c r="H19" s="33">
        <v>45052</v>
      </c>
      <c r="I19" s="35">
        <f>IF($H19&lt;&gt;"",SUM(H19-E19),"")</f>
        <v>45052</v>
      </c>
      <c r="J19" s="34">
        <v>120</v>
      </c>
      <c r="K19" s="34"/>
      <c r="L19" s="34">
        <f>IF($H19&lt;&gt;"",SUM(J19:K19),"")</f>
        <v>120</v>
      </c>
      <c r="M19" s="34"/>
      <c r="N19" s="34">
        <f t="shared" si="6"/>
        <v>120</v>
      </c>
      <c r="O19" s="34"/>
      <c r="P19" s="34">
        <f t="shared" si="7"/>
        <v>110</v>
      </c>
      <c r="Q19" s="34" t="s">
        <v>5</v>
      </c>
    </row>
    <row r="20" spans="1:17" s="36" customFormat="1" x14ac:dyDescent="0.25">
      <c r="A20" s="36">
        <f t="shared" si="2"/>
        <v>17</v>
      </c>
      <c r="B20" s="31"/>
      <c r="C20" s="32"/>
      <c r="D20" s="32"/>
      <c r="E20" s="33"/>
      <c r="F20" s="10"/>
      <c r="G20" s="34">
        <v>15</v>
      </c>
      <c r="H20" s="33">
        <v>45063</v>
      </c>
      <c r="I20" s="35">
        <f>IF($H20&lt;&gt;"",SUM(H20-E20),"")</f>
        <v>45063</v>
      </c>
      <c r="J20" s="34">
        <v>100</v>
      </c>
      <c r="K20" s="34">
        <v>20</v>
      </c>
      <c r="L20" s="34">
        <f>IF($H20&lt;&gt;"",SUM(J20:K20),"")</f>
        <v>120</v>
      </c>
      <c r="M20" s="34">
        <v>12.35</v>
      </c>
      <c r="N20" s="34">
        <f t="shared" si="6"/>
        <v>107.65</v>
      </c>
      <c r="O20" s="34">
        <v>3.49</v>
      </c>
      <c r="P20" s="34">
        <f t="shared" si="7"/>
        <v>89.160000000000011</v>
      </c>
      <c r="Q20" s="34" t="s">
        <v>6</v>
      </c>
    </row>
    <row r="21" spans="1:17" s="36" customFormat="1" x14ac:dyDescent="0.25">
      <c r="A21" s="36">
        <f t="shared" si="2"/>
        <v>18</v>
      </c>
      <c r="B21" s="31"/>
      <c r="C21" s="32"/>
      <c r="D21" s="32"/>
      <c r="E21" s="33"/>
      <c r="F21" s="10"/>
      <c r="G21" s="34">
        <v>30</v>
      </c>
      <c r="H21" s="33">
        <v>45067</v>
      </c>
      <c r="I21" s="35">
        <f>IF($H21&lt;&gt;"",SUM(H21-E21),"")</f>
        <v>45067</v>
      </c>
      <c r="J21" s="34">
        <v>90</v>
      </c>
      <c r="K21" s="34"/>
      <c r="L21" s="34">
        <f>IF($H21&lt;&gt;"",SUM(J21:K21),"")</f>
        <v>90</v>
      </c>
      <c r="M21" s="34"/>
      <c r="N21" s="34">
        <f t="shared" si="6"/>
        <v>90</v>
      </c>
      <c r="O21" s="34"/>
      <c r="P21" s="34">
        <f t="shared" si="7"/>
        <v>60</v>
      </c>
      <c r="Q21" s="34" t="s">
        <v>5</v>
      </c>
    </row>
    <row r="22" spans="1:17" s="36" customFormat="1" x14ac:dyDescent="0.25">
      <c r="A22" s="36">
        <f t="shared" si="2"/>
        <v>19</v>
      </c>
      <c r="B22" s="31"/>
      <c r="C22" s="32"/>
      <c r="D22" s="32"/>
      <c r="E22" s="33"/>
      <c r="F22" s="10"/>
      <c r="G22" s="34">
        <v>15</v>
      </c>
      <c r="H22" s="33">
        <v>45070</v>
      </c>
      <c r="I22" s="35">
        <f>IF($H22&lt;&gt;"",SUM(H22-E22),"")</f>
        <v>45070</v>
      </c>
      <c r="J22" s="34">
        <v>50</v>
      </c>
      <c r="K22" s="34">
        <v>10</v>
      </c>
      <c r="L22" s="34">
        <f>IF($H22&lt;&gt;"",SUM(J22:K22),"")</f>
        <v>60</v>
      </c>
      <c r="M22" s="34">
        <v>6.35</v>
      </c>
      <c r="N22" s="34">
        <f t="shared" si="6"/>
        <v>53.65</v>
      </c>
      <c r="O22" s="34">
        <v>3</v>
      </c>
      <c r="P22" s="34">
        <f t="shared" si="7"/>
        <v>35.65</v>
      </c>
      <c r="Q22" s="34" t="s">
        <v>6</v>
      </c>
    </row>
    <row r="23" spans="1:17" s="36" customFormat="1" x14ac:dyDescent="0.25">
      <c r="A23" s="36">
        <f t="shared" si="2"/>
        <v>20</v>
      </c>
      <c r="B23" s="31"/>
      <c r="C23" s="32"/>
      <c r="D23" s="32"/>
      <c r="E23" s="33"/>
      <c r="F23" s="10"/>
      <c r="G23" s="34">
        <v>5</v>
      </c>
      <c r="H23" s="33">
        <v>45070</v>
      </c>
      <c r="I23" s="35">
        <f>IF($H23&lt;&gt;"",SUM(H23-E23),"")</f>
        <v>45070</v>
      </c>
      <c r="J23" s="34">
        <v>25</v>
      </c>
      <c r="K23" s="34">
        <v>5</v>
      </c>
      <c r="L23" s="34">
        <f>IF($H23&lt;&gt;"",SUM(J23:K23),"")</f>
        <v>30</v>
      </c>
      <c r="M23" s="34">
        <v>3.35</v>
      </c>
      <c r="N23" s="34">
        <f t="shared" si="6"/>
        <v>26.65</v>
      </c>
      <c r="O23" s="34">
        <v>2.99</v>
      </c>
      <c r="P23" s="34">
        <f t="shared" si="7"/>
        <v>18.659999999999997</v>
      </c>
      <c r="Q23" s="34" t="s">
        <v>6</v>
      </c>
    </row>
    <row r="24" spans="1:17" s="36" customFormat="1" x14ac:dyDescent="0.25">
      <c r="A24" s="36">
        <f t="shared" si="2"/>
        <v>21</v>
      </c>
      <c r="B24" s="31"/>
      <c r="C24" s="32"/>
      <c r="D24" s="32"/>
      <c r="E24" s="33"/>
      <c r="F24" s="10"/>
      <c r="G24" s="34">
        <v>15</v>
      </c>
      <c r="H24" s="33">
        <v>45065</v>
      </c>
      <c r="I24" s="35">
        <f>IF($H24&lt;&gt;"",SUM(H24-E24),"")</f>
        <v>45065</v>
      </c>
      <c r="J24" s="34">
        <v>70</v>
      </c>
      <c r="K24" s="34">
        <v>15</v>
      </c>
      <c r="L24" s="34">
        <f>IF($H24&lt;&gt;"",SUM(J24:K24),"")</f>
        <v>85</v>
      </c>
      <c r="M24" s="34">
        <v>8.85</v>
      </c>
      <c r="N24" s="34">
        <f t="shared" si="6"/>
        <v>76.150000000000006</v>
      </c>
      <c r="O24" s="34">
        <v>3.49</v>
      </c>
      <c r="P24" s="34">
        <f t="shared" si="7"/>
        <v>57.660000000000004</v>
      </c>
      <c r="Q24" s="34" t="s">
        <v>6</v>
      </c>
    </row>
    <row r="25" spans="1:17" s="36" customFormat="1" x14ac:dyDescent="0.25">
      <c r="A25" s="36">
        <f t="shared" si="2"/>
        <v>22</v>
      </c>
      <c r="B25" s="31"/>
      <c r="C25" s="32"/>
      <c r="D25" s="32"/>
      <c r="E25" s="33"/>
      <c r="F25" s="10"/>
      <c r="G25" s="34">
        <v>20</v>
      </c>
      <c r="H25" s="33">
        <v>44904</v>
      </c>
      <c r="I25" s="35"/>
      <c r="J25" s="34">
        <v>35</v>
      </c>
      <c r="K25" s="34"/>
      <c r="L25" s="34">
        <f>IF($H25&lt;&gt;"",SUM(J25:K25),"")</f>
        <v>35</v>
      </c>
      <c r="M25" s="34"/>
      <c r="N25" s="34">
        <f t="shared" si="6"/>
        <v>35</v>
      </c>
      <c r="O25" s="34"/>
      <c r="P25" s="34">
        <f t="shared" si="7"/>
        <v>15</v>
      </c>
      <c r="Q25" s="34" t="s">
        <v>5</v>
      </c>
    </row>
    <row r="26" spans="1:17" s="36" customFormat="1" x14ac:dyDescent="0.25">
      <c r="A26" s="36">
        <f t="shared" si="2"/>
        <v>23</v>
      </c>
      <c r="B26" s="31"/>
      <c r="C26" s="32"/>
      <c r="D26" s="32"/>
      <c r="E26" s="33"/>
      <c r="F26" s="10"/>
      <c r="G26" s="34"/>
      <c r="H26" s="33"/>
      <c r="I26" s="35" t="str">
        <f>IF($H26&lt;&gt;"",SUM(H26-E26),"")</f>
        <v/>
      </c>
      <c r="J26" s="34">
        <v>25</v>
      </c>
      <c r="K26" s="34"/>
      <c r="L26" s="34" t="str">
        <f t="shared" si="0"/>
        <v/>
      </c>
      <c r="M26" s="34"/>
      <c r="N26" s="34" t="str">
        <f t="shared" si="1"/>
        <v/>
      </c>
      <c r="O26" s="34"/>
      <c r="P26" s="34" t="str">
        <f t="shared" ref="P26:P33" si="8">IF(H26="","",N26-G26-O26)</f>
        <v/>
      </c>
      <c r="Q26" s="34"/>
    </row>
    <row r="27" spans="1:17" s="36" customFormat="1" x14ac:dyDescent="0.25">
      <c r="A27" s="36">
        <f t="shared" si="2"/>
        <v>24</v>
      </c>
      <c r="B27" s="31"/>
      <c r="C27" s="32"/>
      <c r="D27" s="32"/>
      <c r="E27" s="33"/>
      <c r="F27" s="10"/>
      <c r="G27" s="34">
        <v>20</v>
      </c>
      <c r="H27" s="33"/>
      <c r="I27" s="35" t="str">
        <f>IF($H27&lt;&gt;"",SUM(H27-E27),"")</f>
        <v/>
      </c>
      <c r="J27" s="34">
        <v>70</v>
      </c>
      <c r="K27" s="34"/>
      <c r="L27" s="34" t="str">
        <f t="shared" si="0"/>
        <v/>
      </c>
      <c r="M27" s="34"/>
      <c r="N27" s="34" t="str">
        <f t="shared" si="1"/>
        <v/>
      </c>
      <c r="O27" s="34"/>
      <c r="P27" s="34" t="str">
        <f t="shared" si="8"/>
        <v/>
      </c>
      <c r="Q27" s="34"/>
    </row>
    <row r="28" spans="1:17" s="36" customFormat="1" x14ac:dyDescent="0.25">
      <c r="A28" s="36">
        <f t="shared" si="2"/>
        <v>25</v>
      </c>
      <c r="B28" s="31"/>
      <c r="C28" s="32"/>
      <c r="D28" s="32"/>
      <c r="E28" s="33"/>
      <c r="F28" s="10"/>
      <c r="G28" s="34"/>
      <c r="H28" s="33"/>
      <c r="I28" s="35" t="str">
        <f>IF($H28&lt;&gt;"",SUM(H28-E28),"")</f>
        <v/>
      </c>
      <c r="J28" s="34">
        <v>10</v>
      </c>
      <c r="K28" s="34"/>
      <c r="L28" s="34" t="str">
        <f t="shared" si="0"/>
        <v/>
      </c>
      <c r="M28" s="34"/>
      <c r="N28" s="34" t="str">
        <f t="shared" si="1"/>
        <v/>
      </c>
      <c r="O28" s="34"/>
      <c r="P28" s="34" t="str">
        <f t="shared" si="8"/>
        <v/>
      </c>
      <c r="Q28" s="34"/>
    </row>
    <row r="29" spans="1:17" s="36" customFormat="1" x14ac:dyDescent="0.25">
      <c r="A29" s="36">
        <f t="shared" si="2"/>
        <v>26</v>
      </c>
      <c r="B29" s="31"/>
      <c r="C29" s="32"/>
      <c r="D29" s="32"/>
      <c r="E29" s="33"/>
      <c r="F29" s="10"/>
      <c r="G29" s="34">
        <v>5</v>
      </c>
      <c r="H29" s="33"/>
      <c r="I29" s="35" t="str">
        <f>IF($H29&lt;&gt;"",SUM(H29-E29),"")</f>
        <v/>
      </c>
      <c r="J29" s="34">
        <v>20</v>
      </c>
      <c r="K29" s="34"/>
      <c r="L29" s="34" t="str">
        <f t="shared" si="0"/>
        <v/>
      </c>
      <c r="M29" s="34"/>
      <c r="N29" s="34" t="str">
        <f t="shared" si="1"/>
        <v/>
      </c>
      <c r="O29" s="34"/>
      <c r="P29" s="34" t="str">
        <f t="shared" si="8"/>
        <v/>
      </c>
      <c r="Q29" s="34"/>
    </row>
    <row r="30" spans="1:17" s="36" customFormat="1" x14ac:dyDescent="0.25">
      <c r="A30" s="36">
        <f t="shared" si="2"/>
        <v>27</v>
      </c>
      <c r="B30" s="31"/>
      <c r="C30" s="32"/>
      <c r="D30" s="32"/>
      <c r="E30" s="33"/>
      <c r="F30" s="10"/>
      <c r="G30" s="34">
        <v>10</v>
      </c>
      <c r="H30" s="33"/>
      <c r="I30" s="35" t="str">
        <f>IF($H30&lt;&gt;"",SUM(H30-E30),"")</f>
        <v/>
      </c>
      <c r="J30" s="34">
        <v>25</v>
      </c>
      <c r="K30" s="34"/>
      <c r="L30" s="34" t="str">
        <f t="shared" si="0"/>
        <v/>
      </c>
      <c r="M30" s="34"/>
      <c r="N30" s="34" t="str">
        <f t="shared" si="1"/>
        <v/>
      </c>
      <c r="O30" s="34"/>
      <c r="P30" s="34" t="str">
        <f t="shared" si="8"/>
        <v/>
      </c>
      <c r="Q30" s="34"/>
    </row>
    <row r="31" spans="1:17" s="36" customFormat="1" x14ac:dyDescent="0.25">
      <c r="A31" s="36">
        <f t="shared" si="2"/>
        <v>28</v>
      </c>
      <c r="B31" s="31"/>
      <c r="C31" s="32"/>
      <c r="D31" s="32"/>
      <c r="E31" s="33"/>
      <c r="F31" s="10"/>
      <c r="G31" s="34">
        <v>15</v>
      </c>
      <c r="H31" s="33"/>
      <c r="I31" s="35" t="str">
        <f>IF($H31&lt;&gt;"",SUM(H31-E31),"")</f>
        <v/>
      </c>
      <c r="J31" s="34">
        <v>75</v>
      </c>
      <c r="K31" s="34"/>
      <c r="L31" s="34" t="str">
        <f t="shared" si="0"/>
        <v/>
      </c>
      <c r="M31" s="34"/>
      <c r="N31" s="34" t="str">
        <f t="shared" si="1"/>
        <v/>
      </c>
      <c r="O31" s="34"/>
      <c r="P31" s="34" t="str">
        <f t="shared" si="8"/>
        <v/>
      </c>
      <c r="Q31" s="34"/>
    </row>
    <row r="32" spans="1:17" s="36" customFormat="1" x14ac:dyDescent="0.25">
      <c r="A32" s="36">
        <f t="shared" si="2"/>
        <v>29</v>
      </c>
      <c r="B32" s="31"/>
      <c r="C32" s="32"/>
      <c r="D32" s="32"/>
      <c r="E32" s="33"/>
      <c r="F32" s="10"/>
      <c r="G32" s="34">
        <v>2</v>
      </c>
      <c r="H32" s="33"/>
      <c r="I32" s="35" t="str">
        <f>IF($H32&lt;&gt;"",SUM(H32-E32),"")</f>
        <v/>
      </c>
      <c r="J32" s="34">
        <v>30</v>
      </c>
      <c r="K32" s="34"/>
      <c r="L32" s="34" t="str">
        <f t="shared" si="0"/>
        <v/>
      </c>
      <c r="M32" s="34"/>
      <c r="N32" s="34" t="str">
        <f t="shared" si="1"/>
        <v/>
      </c>
      <c r="O32" s="34"/>
      <c r="P32" s="34" t="str">
        <f t="shared" si="8"/>
        <v/>
      </c>
      <c r="Q32" s="34"/>
    </row>
    <row r="33" spans="1:18" s="36" customFormat="1" x14ac:dyDescent="0.25">
      <c r="A33" s="36">
        <f t="shared" si="2"/>
        <v>30</v>
      </c>
      <c r="B33" s="31"/>
      <c r="C33" s="32"/>
      <c r="D33" s="32"/>
      <c r="E33" s="33"/>
      <c r="F33" s="10"/>
      <c r="G33" s="34">
        <v>5</v>
      </c>
      <c r="H33" s="33"/>
      <c r="I33" s="35" t="str">
        <f>IF($H33&lt;&gt;"",SUM(H33-E33),"")</f>
        <v/>
      </c>
      <c r="J33" s="34">
        <v>30</v>
      </c>
      <c r="K33" s="34"/>
      <c r="L33" s="34" t="str">
        <f t="shared" si="0"/>
        <v/>
      </c>
      <c r="M33" s="34"/>
      <c r="N33" s="34" t="str">
        <f t="shared" si="1"/>
        <v/>
      </c>
      <c r="O33" s="34"/>
      <c r="P33" s="34" t="str">
        <f t="shared" si="8"/>
        <v/>
      </c>
      <c r="Q33" s="34"/>
    </row>
    <row r="34" spans="1:18" s="36" customFormat="1" x14ac:dyDescent="0.25">
      <c r="A34" s="36">
        <f t="shared" si="2"/>
        <v>31</v>
      </c>
      <c r="B34" s="31"/>
      <c r="C34" s="32"/>
      <c r="D34" s="32"/>
      <c r="E34" s="33"/>
      <c r="F34" s="10"/>
      <c r="G34" s="34">
        <v>20</v>
      </c>
      <c r="H34" s="33"/>
      <c r="I34" s="35" t="str">
        <f>IF($H34&lt;&gt;"",SUM(H34-E34),"")</f>
        <v/>
      </c>
      <c r="J34" s="34">
        <v>110</v>
      </c>
      <c r="K34" s="34"/>
      <c r="L34" s="34" t="str">
        <f t="shared" si="0"/>
        <v/>
      </c>
      <c r="M34" s="34"/>
      <c r="N34" s="34" t="str">
        <f t="shared" ref="N34:N54" si="9">IF(H34="","",L34-M34)</f>
        <v/>
      </c>
      <c r="O34" s="34"/>
      <c r="P34" s="34" t="str">
        <f t="shared" ref="P34:P54" si="10">IF(H34="","",N34-G34-O34)</f>
        <v/>
      </c>
      <c r="Q34" s="34"/>
    </row>
    <row r="35" spans="1:18" s="36" customFormat="1" x14ac:dyDescent="0.25">
      <c r="A35" s="36">
        <f t="shared" si="2"/>
        <v>32</v>
      </c>
      <c r="B35" s="31"/>
      <c r="C35" s="32"/>
      <c r="D35" s="32"/>
      <c r="E35" s="33"/>
      <c r="F35" s="10"/>
      <c r="G35" s="34">
        <v>15</v>
      </c>
      <c r="H35" s="33"/>
      <c r="I35" s="35" t="str">
        <f>IF($H35&lt;&gt;"",SUM(H35-E35),"")</f>
        <v/>
      </c>
      <c r="J35" s="34">
        <v>100</v>
      </c>
      <c r="K35" s="34"/>
      <c r="L35" s="34" t="str">
        <f t="shared" si="0"/>
        <v/>
      </c>
      <c r="M35" s="34"/>
      <c r="N35" s="34" t="str">
        <f t="shared" si="9"/>
        <v/>
      </c>
      <c r="O35" s="34"/>
      <c r="P35" s="34" t="str">
        <f t="shared" si="10"/>
        <v/>
      </c>
      <c r="Q35" s="34"/>
    </row>
    <row r="36" spans="1:18" s="36" customFormat="1" x14ac:dyDescent="0.25">
      <c r="A36" s="36">
        <f t="shared" si="2"/>
        <v>33</v>
      </c>
      <c r="B36" s="31"/>
      <c r="C36" s="32"/>
      <c r="D36" s="32"/>
      <c r="E36" s="33"/>
      <c r="F36" s="10"/>
      <c r="G36" s="34">
        <v>20</v>
      </c>
      <c r="H36" s="33"/>
      <c r="I36" s="35" t="str">
        <f>IF($H36&lt;&gt;"",SUM(H36-E36),"")</f>
        <v/>
      </c>
      <c r="J36" s="34">
        <v>70</v>
      </c>
      <c r="K36" s="34"/>
      <c r="L36" s="34" t="str">
        <f t="shared" si="0"/>
        <v/>
      </c>
      <c r="M36" s="34"/>
      <c r="N36" s="34" t="str">
        <f t="shared" si="9"/>
        <v/>
      </c>
      <c r="O36" s="34"/>
      <c r="P36" s="34" t="str">
        <f t="shared" si="10"/>
        <v/>
      </c>
      <c r="Q36" s="34"/>
    </row>
    <row r="37" spans="1:18" s="36" customFormat="1" x14ac:dyDescent="0.25">
      <c r="A37" s="36">
        <f t="shared" si="2"/>
        <v>34</v>
      </c>
      <c r="B37" s="31"/>
      <c r="C37" s="32"/>
      <c r="D37" s="32"/>
      <c r="E37" s="33"/>
      <c r="F37" s="10"/>
      <c r="G37" s="34">
        <v>7.5</v>
      </c>
      <c r="H37" s="33"/>
      <c r="I37" s="35" t="str">
        <f>IF($H37&lt;&gt;"",SUM(H37-E37),"")</f>
        <v/>
      </c>
      <c r="J37" s="34">
        <v>20</v>
      </c>
      <c r="K37" s="34"/>
      <c r="L37" s="34" t="str">
        <f t="shared" ref="L37:L46" si="11">IF($H37&lt;&gt;"",SUM(J37:K37),"")</f>
        <v/>
      </c>
      <c r="M37" s="34"/>
      <c r="N37" s="34" t="str">
        <f t="shared" ref="N37:N46" si="12">IF(H37="","",L37-M37)</f>
        <v/>
      </c>
      <c r="O37" s="34"/>
      <c r="P37" s="34" t="str">
        <f t="shared" ref="P37:P46" si="13">IF(H37="","",N37-G37-O37)</f>
        <v/>
      </c>
      <c r="Q37" s="34"/>
    </row>
    <row r="38" spans="1:18" s="36" customFormat="1" x14ac:dyDescent="0.25">
      <c r="A38" s="36">
        <f t="shared" si="2"/>
        <v>35</v>
      </c>
      <c r="B38" s="31"/>
      <c r="C38" s="32"/>
      <c r="D38" s="32"/>
      <c r="E38" s="33"/>
      <c r="F38" s="10"/>
      <c r="G38" s="34">
        <v>7.5</v>
      </c>
      <c r="H38" s="33"/>
      <c r="I38" s="35" t="str">
        <f>IF($H38&lt;&gt;"",SUM(H38-E38),"")</f>
        <v/>
      </c>
      <c r="J38" s="34">
        <v>20</v>
      </c>
      <c r="K38" s="34"/>
      <c r="L38" s="34" t="str">
        <f t="shared" si="11"/>
        <v/>
      </c>
      <c r="M38" s="34"/>
      <c r="N38" s="34" t="str">
        <f t="shared" si="12"/>
        <v/>
      </c>
      <c r="O38" s="34"/>
      <c r="P38" s="34" t="str">
        <f t="shared" si="13"/>
        <v/>
      </c>
      <c r="Q38" s="34"/>
    </row>
    <row r="39" spans="1:18" s="36" customFormat="1" x14ac:dyDescent="0.25">
      <c r="A39" s="36">
        <f t="shared" si="2"/>
        <v>36</v>
      </c>
      <c r="B39" s="31"/>
      <c r="C39" s="32"/>
      <c r="D39" s="32"/>
      <c r="E39" s="33"/>
      <c r="F39" s="10"/>
      <c r="G39" s="34">
        <v>5</v>
      </c>
      <c r="H39" s="33"/>
      <c r="I39" s="35" t="str">
        <f>IF($H39&lt;&gt;"",SUM(H39-E39),"")</f>
        <v/>
      </c>
      <c r="J39" s="34">
        <v>50</v>
      </c>
      <c r="K39" s="34"/>
      <c r="L39" s="34" t="str">
        <f t="shared" si="11"/>
        <v/>
      </c>
      <c r="M39" s="34"/>
      <c r="N39" s="34" t="str">
        <f t="shared" si="12"/>
        <v/>
      </c>
      <c r="O39" s="34"/>
      <c r="P39" s="34" t="str">
        <f t="shared" si="13"/>
        <v/>
      </c>
      <c r="Q39" s="34"/>
    </row>
    <row r="40" spans="1:18" s="36" customFormat="1" x14ac:dyDescent="0.25">
      <c r="A40" s="36">
        <f t="shared" si="2"/>
        <v>37</v>
      </c>
      <c r="B40" s="31"/>
      <c r="C40" s="32"/>
      <c r="D40" s="32"/>
      <c r="E40" s="33"/>
      <c r="F40" s="10"/>
      <c r="G40" s="34">
        <v>5</v>
      </c>
      <c r="H40" s="33"/>
      <c r="I40" s="35" t="str">
        <f>IF($H40&lt;&gt;"",SUM(H40-E40),"")</f>
        <v/>
      </c>
      <c r="J40" s="34">
        <v>50</v>
      </c>
      <c r="K40" s="34"/>
      <c r="L40" s="34" t="str">
        <f t="shared" si="11"/>
        <v/>
      </c>
      <c r="M40" s="34"/>
      <c r="N40" s="34" t="str">
        <f t="shared" si="12"/>
        <v/>
      </c>
      <c r="O40" s="34"/>
      <c r="P40" s="34" t="str">
        <f t="shared" si="13"/>
        <v/>
      </c>
      <c r="Q40" s="34"/>
    </row>
    <row r="41" spans="1:18" s="36" customFormat="1" x14ac:dyDescent="0.25">
      <c r="A41" s="36">
        <f t="shared" si="2"/>
        <v>38</v>
      </c>
      <c r="B41" s="31"/>
      <c r="C41" s="32"/>
      <c r="D41" s="32"/>
      <c r="E41" s="33"/>
      <c r="F41" s="10"/>
      <c r="G41" s="34">
        <v>20</v>
      </c>
      <c r="H41" s="33"/>
      <c r="I41" s="35" t="str">
        <f>IF($H41&lt;&gt;"",SUM(H41-E41),"")</f>
        <v/>
      </c>
      <c r="J41" s="34">
        <v>100</v>
      </c>
      <c r="K41" s="34"/>
      <c r="L41" s="34" t="str">
        <f t="shared" si="11"/>
        <v/>
      </c>
      <c r="M41" s="34"/>
      <c r="N41" s="34" t="str">
        <f t="shared" si="12"/>
        <v/>
      </c>
      <c r="O41" s="34"/>
      <c r="P41" s="34" t="str">
        <f t="shared" si="13"/>
        <v/>
      </c>
      <c r="Q41" s="34"/>
    </row>
    <row r="42" spans="1:18" s="36" customFormat="1" x14ac:dyDescent="0.25">
      <c r="A42" s="36">
        <f t="shared" si="2"/>
        <v>39</v>
      </c>
      <c r="B42" s="31"/>
      <c r="C42" s="32"/>
      <c r="D42" s="32"/>
      <c r="E42" s="33"/>
      <c r="F42" s="10"/>
      <c r="G42" s="34">
        <v>7</v>
      </c>
      <c r="H42" s="33"/>
      <c r="I42" s="35" t="str">
        <f>IF($H42&lt;&gt;"",SUM(H42-E42),"")</f>
        <v/>
      </c>
      <c r="J42" s="34">
        <v>60</v>
      </c>
      <c r="K42" s="34"/>
      <c r="L42" s="34" t="str">
        <f t="shared" si="11"/>
        <v/>
      </c>
      <c r="M42" s="34"/>
      <c r="N42" s="34" t="str">
        <f t="shared" si="12"/>
        <v/>
      </c>
      <c r="O42" s="34"/>
      <c r="P42" s="34" t="str">
        <f t="shared" si="13"/>
        <v/>
      </c>
      <c r="Q42" s="34"/>
    </row>
    <row r="43" spans="1:18" s="36" customFormat="1" x14ac:dyDescent="0.25">
      <c r="A43" s="36">
        <f t="shared" si="2"/>
        <v>40</v>
      </c>
      <c r="B43" s="31"/>
      <c r="C43" s="32"/>
      <c r="D43" s="32"/>
      <c r="E43" s="33"/>
      <c r="F43" s="10"/>
      <c r="G43" s="34"/>
      <c r="H43" s="33"/>
      <c r="I43" s="35" t="str">
        <f>IF($H43&lt;&gt;"",SUM(H43-E43),"")</f>
        <v/>
      </c>
      <c r="J43" s="34">
        <v>10</v>
      </c>
      <c r="K43" s="34"/>
      <c r="L43" s="34" t="str">
        <f t="shared" si="11"/>
        <v/>
      </c>
      <c r="M43" s="34"/>
      <c r="N43" s="34" t="str">
        <f t="shared" si="12"/>
        <v/>
      </c>
      <c r="O43" s="34"/>
      <c r="P43" s="34" t="str">
        <f t="shared" si="13"/>
        <v/>
      </c>
      <c r="Q43" s="34"/>
    </row>
    <row r="44" spans="1:18" s="36" customFormat="1" x14ac:dyDescent="0.25">
      <c r="A44" s="36">
        <f t="shared" si="2"/>
        <v>41</v>
      </c>
      <c r="B44" s="31"/>
      <c r="C44" s="32"/>
      <c r="D44" s="32"/>
      <c r="E44" s="33"/>
      <c r="F44" s="10"/>
      <c r="G44" s="34">
        <v>8</v>
      </c>
      <c r="H44" s="33"/>
      <c r="I44" s="35" t="str">
        <f>IF($H44&lt;&gt;"",SUM(H44-E44),"")</f>
        <v/>
      </c>
      <c r="J44" s="34">
        <v>50</v>
      </c>
      <c r="K44" s="34"/>
      <c r="L44" s="34" t="str">
        <f t="shared" si="11"/>
        <v/>
      </c>
      <c r="M44" s="34"/>
      <c r="N44" s="34" t="str">
        <f t="shared" si="12"/>
        <v/>
      </c>
      <c r="O44" s="34"/>
      <c r="P44" s="34" t="str">
        <f t="shared" si="13"/>
        <v/>
      </c>
      <c r="Q44" s="34"/>
    </row>
    <row r="45" spans="1:18" s="36" customFormat="1" x14ac:dyDescent="0.25">
      <c r="A45" s="36">
        <f t="shared" si="2"/>
        <v>42</v>
      </c>
      <c r="B45" s="31"/>
      <c r="C45" s="32"/>
      <c r="D45" s="32"/>
      <c r="E45" s="33"/>
      <c r="F45" s="10"/>
      <c r="G45" s="34">
        <v>8</v>
      </c>
      <c r="H45" s="33"/>
      <c r="I45" s="35" t="str">
        <f>IF($H45&lt;&gt;"",SUM(H45-E45),"")</f>
        <v/>
      </c>
      <c r="J45" s="34">
        <v>100</v>
      </c>
      <c r="K45" s="34"/>
      <c r="L45" s="34" t="str">
        <f t="shared" si="11"/>
        <v/>
      </c>
      <c r="M45" s="34"/>
      <c r="N45" s="34" t="str">
        <f t="shared" si="12"/>
        <v/>
      </c>
      <c r="O45" s="34"/>
      <c r="P45" s="34" t="str">
        <f t="shared" si="13"/>
        <v/>
      </c>
      <c r="Q45" s="34"/>
    </row>
    <row r="46" spans="1:18" s="36" customFormat="1" x14ac:dyDescent="0.25">
      <c r="A46" s="36">
        <f t="shared" si="2"/>
        <v>43</v>
      </c>
      <c r="B46" s="31"/>
      <c r="C46" s="32"/>
      <c r="D46" s="32"/>
      <c r="E46" s="33"/>
      <c r="F46" s="10"/>
      <c r="G46" s="34">
        <v>40</v>
      </c>
      <c r="H46" s="33"/>
      <c r="I46" s="35" t="str">
        <f>IF($H46&lt;&gt;"",SUM(H46-E46),"")</f>
        <v/>
      </c>
      <c r="J46" s="34">
        <v>70</v>
      </c>
      <c r="K46" s="34"/>
      <c r="L46" s="34" t="str">
        <f t="shared" si="11"/>
        <v/>
      </c>
      <c r="M46" s="34"/>
      <c r="N46" s="34" t="str">
        <f t="shared" si="12"/>
        <v/>
      </c>
      <c r="O46" s="34"/>
      <c r="P46" s="34" t="str">
        <f t="shared" si="13"/>
        <v/>
      </c>
      <c r="Q46" s="34"/>
    </row>
    <row r="47" spans="1:18" s="36" customFormat="1" x14ac:dyDescent="0.25">
      <c r="A47" s="36">
        <f t="shared" si="2"/>
        <v>44</v>
      </c>
      <c r="B47" s="31"/>
      <c r="C47" s="32"/>
      <c r="D47" s="32"/>
      <c r="E47" s="33"/>
      <c r="F47" s="10"/>
      <c r="G47" s="34">
        <v>12</v>
      </c>
      <c r="H47" s="33"/>
      <c r="I47" s="35" t="str">
        <f>IF($H47&lt;&gt;"",SUM(H47-E47),"")</f>
        <v/>
      </c>
      <c r="J47" s="34">
        <v>50</v>
      </c>
      <c r="K47" s="34"/>
      <c r="L47" s="34" t="str">
        <f t="shared" si="0"/>
        <v/>
      </c>
      <c r="M47" s="34"/>
      <c r="N47" s="34" t="str">
        <f t="shared" si="9"/>
        <v/>
      </c>
      <c r="O47" s="34"/>
      <c r="P47" s="34" t="str">
        <f t="shared" si="10"/>
        <v/>
      </c>
      <c r="Q47" s="34"/>
    </row>
    <row r="48" spans="1:18" s="36" customFormat="1" x14ac:dyDescent="0.25">
      <c r="A48" s="36">
        <f t="shared" si="2"/>
        <v>45</v>
      </c>
      <c r="B48" s="31"/>
      <c r="C48" s="32"/>
      <c r="D48" s="32"/>
      <c r="E48" s="33"/>
      <c r="F48" s="10"/>
      <c r="G48" s="34">
        <v>20</v>
      </c>
      <c r="H48" s="33"/>
      <c r="I48" s="35" t="str">
        <f>IF($H48&lt;&gt;"",SUM(H48-E48),"")</f>
        <v/>
      </c>
      <c r="J48" s="34">
        <v>100</v>
      </c>
      <c r="K48" s="34"/>
      <c r="L48" s="34" t="str">
        <f t="shared" si="0"/>
        <v/>
      </c>
      <c r="M48" s="34"/>
      <c r="N48" s="34" t="str">
        <f t="shared" si="9"/>
        <v/>
      </c>
      <c r="O48" s="34"/>
      <c r="P48" s="34" t="str">
        <f t="shared" si="10"/>
        <v/>
      </c>
      <c r="Q48" s="34"/>
      <c r="R48" s="38"/>
    </row>
    <row r="49" spans="1:17" s="36" customFormat="1" x14ac:dyDescent="0.25">
      <c r="A49" s="36">
        <f t="shared" si="2"/>
        <v>46</v>
      </c>
      <c r="B49" s="31"/>
      <c r="C49" s="32"/>
      <c r="D49" s="32"/>
      <c r="E49" s="33"/>
      <c r="F49" s="10"/>
      <c r="G49" s="34"/>
      <c r="H49" s="33"/>
      <c r="I49" s="35" t="str">
        <f>IF($H49&lt;&gt;"",SUM(H49-E49),"")</f>
        <v/>
      </c>
      <c r="J49" s="34"/>
      <c r="K49" s="34"/>
      <c r="L49" s="34" t="str">
        <f t="shared" si="0"/>
        <v/>
      </c>
      <c r="M49" s="34"/>
      <c r="N49" s="34" t="str">
        <f t="shared" si="9"/>
        <v/>
      </c>
      <c r="O49" s="34"/>
      <c r="P49" s="34" t="str">
        <f t="shared" si="10"/>
        <v/>
      </c>
      <c r="Q49" s="34"/>
    </row>
    <row r="50" spans="1:17" s="36" customFormat="1" x14ac:dyDescent="0.25">
      <c r="A50" s="36">
        <f t="shared" si="2"/>
        <v>47</v>
      </c>
      <c r="B50" s="31"/>
      <c r="C50" s="32"/>
      <c r="D50" s="32"/>
      <c r="E50" s="33"/>
      <c r="F50" s="10"/>
      <c r="G50" s="34"/>
      <c r="H50" s="33"/>
      <c r="I50" s="35" t="str">
        <f>IF($H50&lt;&gt;"",SUM(H50-E50),"")</f>
        <v/>
      </c>
      <c r="J50" s="34"/>
      <c r="K50" s="34"/>
      <c r="L50" s="34" t="str">
        <f t="shared" si="0"/>
        <v/>
      </c>
      <c r="M50" s="34"/>
      <c r="N50" s="34" t="str">
        <f t="shared" si="9"/>
        <v/>
      </c>
      <c r="O50" s="34"/>
      <c r="P50" s="34" t="str">
        <f t="shared" si="10"/>
        <v/>
      </c>
      <c r="Q50" s="34"/>
    </row>
    <row r="51" spans="1:17" s="36" customFormat="1" x14ac:dyDescent="0.25">
      <c r="A51" s="36">
        <f t="shared" si="2"/>
        <v>48</v>
      </c>
      <c r="B51" s="31"/>
      <c r="C51" s="32"/>
      <c r="D51" s="32"/>
      <c r="E51" s="33"/>
      <c r="F51" s="10"/>
      <c r="G51" s="34"/>
      <c r="H51" s="33"/>
      <c r="I51" s="35" t="str">
        <f>IF($H51&lt;&gt;"",SUM(H51-E51),"")</f>
        <v/>
      </c>
      <c r="J51" s="34"/>
      <c r="K51" s="34"/>
      <c r="L51" s="34" t="str">
        <f t="shared" si="0"/>
        <v/>
      </c>
      <c r="M51" s="34"/>
      <c r="N51" s="34" t="str">
        <f t="shared" si="9"/>
        <v/>
      </c>
      <c r="O51" s="34"/>
      <c r="P51" s="34" t="str">
        <f t="shared" si="10"/>
        <v/>
      </c>
      <c r="Q51" s="34"/>
    </row>
    <row r="52" spans="1:17" s="36" customFormat="1" x14ac:dyDescent="0.25">
      <c r="A52" s="36">
        <f t="shared" si="2"/>
        <v>49</v>
      </c>
      <c r="B52" s="31"/>
      <c r="C52" s="32"/>
      <c r="D52" s="32"/>
      <c r="E52" s="33"/>
      <c r="F52" s="10"/>
      <c r="G52" s="34"/>
      <c r="H52" s="33"/>
      <c r="I52" s="35" t="str">
        <f>IF($H52&lt;&gt;"",SUM(H52-E52),"")</f>
        <v/>
      </c>
      <c r="J52" s="34"/>
      <c r="K52" s="34"/>
      <c r="L52" s="34" t="str">
        <f t="shared" si="0"/>
        <v/>
      </c>
      <c r="M52" s="34"/>
      <c r="N52" s="34" t="str">
        <f t="shared" si="9"/>
        <v/>
      </c>
      <c r="O52" s="34"/>
      <c r="P52" s="34" t="str">
        <f t="shared" si="10"/>
        <v/>
      </c>
      <c r="Q52" s="34"/>
    </row>
    <row r="53" spans="1:17" s="36" customFormat="1" x14ac:dyDescent="0.25">
      <c r="A53" s="36">
        <f t="shared" si="2"/>
        <v>50</v>
      </c>
      <c r="B53" s="31"/>
      <c r="C53" s="32"/>
      <c r="D53" s="32"/>
      <c r="E53" s="33"/>
      <c r="F53" s="10"/>
      <c r="G53" s="34"/>
      <c r="H53" s="33"/>
      <c r="I53" s="35" t="str">
        <f>IF($H53&lt;&gt;"",SUM(H53-E53),"")</f>
        <v/>
      </c>
      <c r="J53" s="34"/>
      <c r="K53" s="34"/>
      <c r="L53" s="34" t="str">
        <f t="shared" si="0"/>
        <v/>
      </c>
      <c r="M53" s="34"/>
      <c r="N53" s="34" t="str">
        <f t="shared" si="9"/>
        <v/>
      </c>
      <c r="O53" s="34"/>
      <c r="P53" s="34" t="str">
        <f t="shared" si="10"/>
        <v/>
      </c>
      <c r="Q53" s="34"/>
    </row>
    <row r="54" spans="1:17" s="36" customFormat="1" x14ac:dyDescent="0.25">
      <c r="A54" s="36">
        <f t="shared" si="2"/>
        <v>51</v>
      </c>
      <c r="B54" s="31"/>
      <c r="C54" s="32"/>
      <c r="D54" s="32"/>
      <c r="E54" s="33"/>
      <c r="F54" s="10"/>
      <c r="G54" s="34"/>
      <c r="H54" s="33"/>
      <c r="I54" s="35" t="str">
        <f>IF($H54&lt;&gt;"",SUM(H54-E54),"")</f>
        <v/>
      </c>
      <c r="J54" s="34"/>
      <c r="K54" s="34"/>
      <c r="L54" s="34" t="str">
        <f t="shared" si="0"/>
        <v/>
      </c>
      <c r="M54" s="34"/>
      <c r="N54" s="34" t="str">
        <f t="shared" si="9"/>
        <v/>
      </c>
      <c r="O54" s="34"/>
      <c r="P54" s="34" t="str">
        <f t="shared" si="10"/>
        <v/>
      </c>
      <c r="Q54" s="34"/>
    </row>
    <row r="56" spans="1:17" s="11" customFormat="1" ht="33.75" x14ac:dyDescent="0.25">
      <c r="G56" s="19"/>
      <c r="H56" s="20"/>
      <c r="I56" s="20"/>
      <c r="J56" s="19" t="s">
        <v>25</v>
      </c>
      <c r="K56" s="19"/>
      <c r="L56" s="9" t="s">
        <v>9</v>
      </c>
      <c r="M56" s="9" t="s">
        <v>3</v>
      </c>
      <c r="N56" s="9" t="s">
        <v>12</v>
      </c>
      <c r="O56" s="9" t="s">
        <v>13</v>
      </c>
      <c r="P56" s="9" t="s">
        <v>10</v>
      </c>
      <c r="Q56" s="19"/>
    </row>
    <row r="57" spans="1:17" x14ac:dyDescent="0.2">
      <c r="E57" s="26" t="s">
        <v>22</v>
      </c>
      <c r="F57" s="26"/>
      <c r="G57" s="1">
        <f>SUM(G5:G56)</f>
        <v>519</v>
      </c>
      <c r="J57" s="1">
        <f>SUM(J4:J54)</f>
        <v>2348</v>
      </c>
      <c r="K57" s="18" t="s">
        <v>23</v>
      </c>
      <c r="L57" s="1">
        <f>SUM(L4:L54)</f>
        <v>1236</v>
      </c>
      <c r="M57" s="1">
        <f>SUM(M5:M56)</f>
        <v>70.800000000000011</v>
      </c>
      <c r="N57" s="1">
        <f>SUM(N4:N54)</f>
        <v>1165.2</v>
      </c>
      <c r="O57" s="1">
        <f>SUM(O4:O54)</f>
        <v>22.450000000000003</v>
      </c>
      <c r="P57" s="1">
        <f>SUM(P4:P54)</f>
        <v>875.74999999999989</v>
      </c>
    </row>
    <row r="58" spans="1:17" ht="15" customHeight="1" x14ac:dyDescent="0.2">
      <c r="C58" s="26" t="s">
        <v>19</v>
      </c>
      <c r="D58" s="26"/>
      <c r="E58" s="1">
        <f>SUMIFS(L4:L54,H4:H54,"&lt;&gt;")</f>
        <v>1236</v>
      </c>
      <c r="F58" s="7"/>
      <c r="G58" s="25"/>
      <c r="H58" s="25"/>
      <c r="I58" s="23"/>
      <c r="J58" s="17"/>
      <c r="K58" s="18" t="s">
        <v>24</v>
      </c>
      <c r="L58" s="15">
        <v>1</v>
      </c>
      <c r="M58" s="15">
        <f>SUM(M57/L57)</f>
        <v>5.7281553398058259E-2</v>
      </c>
      <c r="N58" s="15">
        <f>SUM(N57/L57)</f>
        <v>0.94271844660194182</v>
      </c>
      <c r="O58" s="15">
        <f>SUM(O57/L57)</f>
        <v>1.8163430420711977E-2</v>
      </c>
      <c r="P58" s="15">
        <f>SUM(P57/L57)</f>
        <v>0.70853559870550153</v>
      </c>
    </row>
    <row r="59" spans="1:17" ht="12.75" customHeight="1" x14ac:dyDescent="0.2">
      <c r="B59" s="26" t="s">
        <v>11</v>
      </c>
      <c r="C59" s="26"/>
      <c r="D59" s="26"/>
      <c r="E59" s="1">
        <f>SUMIFS(G4:G54,H4:H54,"&lt;&gt;")</f>
        <v>267</v>
      </c>
      <c r="F59" s="30" t="s">
        <v>21</v>
      </c>
      <c r="G59" s="30"/>
      <c r="H59" s="3"/>
      <c r="I59" s="3"/>
      <c r="J59" s="25"/>
      <c r="K59" s="25"/>
    </row>
    <row r="60" spans="1:17" ht="15" customHeight="1" x14ac:dyDescent="0.2">
      <c r="B60" s="13"/>
      <c r="C60" s="26" t="s">
        <v>7</v>
      </c>
      <c r="D60" s="26"/>
      <c r="E60" s="1">
        <f>SUM(M4:M54)</f>
        <v>70.800000000000011</v>
      </c>
      <c r="F60" s="27">
        <f>SUM(E59:E61)</f>
        <v>360.25</v>
      </c>
      <c r="G60" s="27"/>
      <c r="H60" s="28">
        <f>SUM(F60/E58)</f>
        <v>0.29146440129449835</v>
      </c>
      <c r="I60" s="24"/>
      <c r="J60" s="14"/>
      <c r="K60" s="14"/>
    </row>
    <row r="61" spans="1:17" ht="15" customHeight="1" x14ac:dyDescent="0.2">
      <c r="B61" s="13"/>
      <c r="C61" s="26" t="s">
        <v>14</v>
      </c>
      <c r="D61" s="26"/>
      <c r="E61" s="1">
        <f>SUM(O57)</f>
        <v>22.450000000000003</v>
      </c>
      <c r="F61" s="27"/>
      <c r="G61" s="27"/>
      <c r="H61" s="28"/>
      <c r="I61" s="24"/>
      <c r="J61" s="14"/>
      <c r="K61" s="14"/>
    </row>
    <row r="62" spans="1:17" ht="15" customHeight="1" x14ac:dyDescent="0.2">
      <c r="C62" s="26" t="s">
        <v>20</v>
      </c>
      <c r="D62" s="26"/>
      <c r="E62" s="1">
        <f>SUM(E58-F60)</f>
        <v>875.75</v>
      </c>
      <c r="F62" s="16">
        <f>SUM(E62/E58)</f>
        <v>0.70853559870550165</v>
      </c>
      <c r="G62" s="6"/>
      <c r="H62" s="6"/>
      <c r="I62" s="23"/>
      <c r="J62" s="6"/>
      <c r="K62" s="6"/>
    </row>
    <row r="63" spans="1:17" ht="15" customHeight="1" x14ac:dyDescent="0.2">
      <c r="C63" s="21"/>
      <c r="D63" s="21"/>
      <c r="E63" s="1"/>
      <c r="F63" s="16"/>
      <c r="G63" s="23"/>
      <c r="H63" s="23"/>
      <c r="I63" s="23"/>
      <c r="J63" s="23"/>
      <c r="K63" s="23"/>
    </row>
    <row r="64" spans="1:17" ht="11.25" customHeight="1" x14ac:dyDescent="0.2">
      <c r="C64" s="5" t="s">
        <v>15</v>
      </c>
      <c r="D64" s="5"/>
      <c r="E64" s="15">
        <f>SUM(E58-F60)/F60</f>
        <v>2.4309507286606524</v>
      </c>
      <c r="F64" s="29" t="s">
        <v>17</v>
      </c>
      <c r="G64" s="29"/>
      <c r="H64" s="29"/>
      <c r="I64" s="22"/>
    </row>
    <row r="65" spans="3:22" ht="10.5" customHeight="1" x14ac:dyDescent="0.2">
      <c r="C65" s="5" t="s">
        <v>16</v>
      </c>
      <c r="D65" s="5"/>
      <c r="E65" s="15">
        <f>SUM(E58-F60)/E58</f>
        <v>0.70853559870550165</v>
      </c>
      <c r="F65" s="29" t="s">
        <v>18</v>
      </c>
      <c r="G65" s="29"/>
      <c r="H65" s="29"/>
      <c r="I65" s="22"/>
    </row>
    <row r="66" spans="3:22" x14ac:dyDescent="0.2">
      <c r="C66" s="5"/>
      <c r="D66" s="5"/>
      <c r="J66" s="42" t="s">
        <v>27</v>
      </c>
      <c r="K66" s="42" t="s">
        <v>28</v>
      </c>
      <c r="L66" s="42" t="s">
        <v>29</v>
      </c>
      <c r="M66" s="42" t="s">
        <v>30</v>
      </c>
      <c r="N66" s="42" t="s">
        <v>31</v>
      </c>
      <c r="O66" s="42" t="s">
        <v>32</v>
      </c>
      <c r="P66" s="42" t="s">
        <v>33</v>
      </c>
      <c r="Q66" s="42" t="s">
        <v>34</v>
      </c>
      <c r="R66" s="43" t="s">
        <v>35</v>
      </c>
      <c r="S66" s="43" t="s">
        <v>36</v>
      </c>
      <c r="T66" s="43" t="s">
        <v>37</v>
      </c>
      <c r="U66" s="43" t="s">
        <v>38</v>
      </c>
      <c r="V66" s="44" t="s">
        <v>23</v>
      </c>
    </row>
    <row r="67" spans="3:22" x14ac:dyDescent="0.2">
      <c r="G67" s="39" t="s">
        <v>39</v>
      </c>
      <c r="H67" s="40"/>
      <c r="I67" s="41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>
        <f>SUM(J67:U67)</f>
        <v>0</v>
      </c>
    </row>
    <row r="68" spans="3:22" x14ac:dyDescent="0.2">
      <c r="G68" s="39" t="s">
        <v>40</v>
      </c>
      <c r="H68" s="40"/>
      <c r="I68" s="41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>
        <f t="shared" ref="V68:V69" si="14">SUM(J68:U68)</f>
        <v>0</v>
      </c>
    </row>
    <row r="69" spans="3:22" x14ac:dyDescent="0.2">
      <c r="G69" s="39" t="s">
        <v>41</v>
      </c>
      <c r="H69" s="40"/>
      <c r="I69" s="41"/>
      <c r="J69" s="12">
        <f>SUM(J67:J68)</f>
        <v>0</v>
      </c>
      <c r="K69" s="12">
        <f t="shared" ref="K69:U69" si="15">SUM(K67:K68)</f>
        <v>0</v>
      </c>
      <c r="L69" s="12">
        <f t="shared" si="15"/>
        <v>0</v>
      </c>
      <c r="M69" s="12">
        <f t="shared" si="15"/>
        <v>0</v>
      </c>
      <c r="N69" s="12">
        <f t="shared" si="15"/>
        <v>0</v>
      </c>
      <c r="O69" s="12">
        <f t="shared" si="15"/>
        <v>0</v>
      </c>
      <c r="P69" s="12">
        <f t="shared" si="15"/>
        <v>0</v>
      </c>
      <c r="Q69" s="12">
        <f t="shared" si="15"/>
        <v>0</v>
      </c>
      <c r="R69" s="12">
        <f t="shared" si="15"/>
        <v>0</v>
      </c>
      <c r="S69" s="12">
        <f t="shared" si="15"/>
        <v>0</v>
      </c>
      <c r="T69" s="12">
        <f t="shared" si="15"/>
        <v>0</v>
      </c>
      <c r="U69" s="12">
        <f t="shared" si="15"/>
        <v>0</v>
      </c>
      <c r="V69" s="12">
        <f t="shared" si="14"/>
        <v>0</v>
      </c>
    </row>
    <row r="1048574" spans="8:8" x14ac:dyDescent="0.2">
      <c r="H1048574" s="4">
        <f>SUM(H1:H1048573)</f>
        <v>990734.29146440129</v>
      </c>
    </row>
    <row r="1048576" spans="8:8" x14ac:dyDescent="0.2">
      <c r="H1048576" s="4">
        <f>SUM(H1048574)</f>
        <v>990734.29146440129</v>
      </c>
    </row>
  </sheetData>
  <mergeCells count="16">
    <mergeCell ref="G67:I67"/>
    <mergeCell ref="G68:I68"/>
    <mergeCell ref="G69:I69"/>
    <mergeCell ref="E57:F57"/>
    <mergeCell ref="F64:H64"/>
    <mergeCell ref="F65:H65"/>
    <mergeCell ref="B59:D59"/>
    <mergeCell ref="F59:G59"/>
    <mergeCell ref="G58:H58"/>
    <mergeCell ref="C58:D58"/>
    <mergeCell ref="C62:D62"/>
    <mergeCell ref="J59:K59"/>
    <mergeCell ref="C60:D60"/>
    <mergeCell ref="C61:D61"/>
    <mergeCell ref="F60:G61"/>
    <mergeCell ref="H60:H61"/>
  </mergeCells>
  <conditionalFormatting sqref="B4:H5 B8:H19 J4:Q19 B20:Q54">
    <cfRule type="expression" dxfId="2" priority="5">
      <formula>$H4&lt;&gt;""</formula>
    </cfRule>
  </conditionalFormatting>
  <conditionalFormatting sqref="B6:H7">
    <cfRule type="expression" dxfId="1" priority="3">
      <formula>$H6&lt;&gt;""</formula>
    </cfRule>
  </conditionalFormatting>
  <conditionalFormatting sqref="I4:I19">
    <cfRule type="expression" dxfId="0" priority="1">
      <formula>$H4&lt;&gt;""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2023-01-04T09:47:09Z</dcterms:created>
  <dcterms:modified xsi:type="dcterms:W3CDTF">2023-05-26T15:15:50Z</dcterms:modified>
</cp:coreProperties>
</file>