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c\Desktop\ELECTRO VINTAGE\VENTE ELECTRO VINTAGE\"/>
    </mc:Choice>
  </mc:AlternateContent>
  <bookViews>
    <workbookView xWindow="0" yWindow="0" windowWidth="13680" windowHeight="73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34" i="1"/>
  <c r="D31" i="1"/>
  <c r="M27" i="1"/>
  <c r="N25" i="1"/>
  <c r="N24" i="1"/>
  <c r="N23" i="1"/>
  <c r="N22" i="1"/>
  <c r="N21" i="1"/>
  <c r="N20" i="1"/>
  <c r="N18" i="1"/>
  <c r="N14" i="1"/>
  <c r="N11" i="1"/>
  <c r="N9" i="1"/>
  <c r="N5" i="1"/>
  <c r="N4" i="1"/>
  <c r="L27" i="1"/>
  <c r="J27" i="1"/>
  <c r="K27" i="1"/>
  <c r="D30" i="1"/>
  <c r="D29" i="1"/>
  <c r="L25" i="1"/>
  <c r="L24" i="1"/>
  <c r="J25" i="1"/>
  <c r="J24" i="1"/>
  <c r="J23" i="1"/>
  <c r="L23" i="1" s="1"/>
  <c r="J22" i="1"/>
  <c r="L22" i="1" s="1"/>
  <c r="J21" i="1"/>
  <c r="L21" i="1" s="1"/>
  <c r="J20" i="1"/>
  <c r="L20" i="1" s="1"/>
  <c r="L18" i="1"/>
  <c r="J11" i="1"/>
  <c r="L11" i="1" s="1"/>
  <c r="J9" i="1"/>
  <c r="L9" i="1" s="1"/>
  <c r="J5" i="1"/>
  <c r="L5" i="1" s="1"/>
  <c r="J4" i="1"/>
  <c r="D32" i="1"/>
  <c r="N27" i="1" l="1"/>
  <c r="D28" i="1"/>
  <c r="D33" i="1" s="1"/>
  <c r="D34" i="1" s="1"/>
  <c r="L4" i="1"/>
</calcChain>
</file>

<file path=xl/sharedStrings.xml><?xml version="1.0" encoding="utf-8"?>
<sst xmlns="http://schemas.openxmlformats.org/spreadsheetml/2006/main" count="98" uniqueCount="65">
  <si>
    <t>Marque</t>
  </si>
  <si>
    <t>Référence</t>
  </si>
  <si>
    <t>date d'achat</t>
  </si>
  <si>
    <t>prix d'achat</t>
  </si>
  <si>
    <t xml:space="preserve">date de vente </t>
  </si>
  <si>
    <t xml:space="preserve">prix de vente </t>
  </si>
  <si>
    <t xml:space="preserve">frais sur vente </t>
  </si>
  <si>
    <t>SIARE</t>
  </si>
  <si>
    <t>LCB/Ebay</t>
  </si>
  <si>
    <t>LBC</t>
  </si>
  <si>
    <t>EPI</t>
  </si>
  <si>
    <t>5.1 Silverstone</t>
  </si>
  <si>
    <t>ELTAX</t>
  </si>
  <si>
    <t>Année</t>
  </si>
  <si>
    <t xml:space="preserve">Infinity </t>
  </si>
  <si>
    <t>Minuette MPS</t>
  </si>
  <si>
    <t xml:space="preserve">JAMO </t>
  </si>
  <si>
    <t>Center 50 II</t>
  </si>
  <si>
    <t>Surround 50 II</t>
  </si>
  <si>
    <t>LG</t>
  </si>
  <si>
    <t>DR4810</t>
  </si>
  <si>
    <t>PIONEER</t>
  </si>
  <si>
    <t>DRM-EX87</t>
  </si>
  <si>
    <t>CT-506</t>
  </si>
  <si>
    <t xml:space="preserve">AKAI </t>
  </si>
  <si>
    <t>4000DB</t>
  </si>
  <si>
    <t>Philips</t>
  </si>
  <si>
    <t>AD8060/W8</t>
  </si>
  <si>
    <t>1 Medium CL100</t>
  </si>
  <si>
    <t xml:space="preserve">Super 8 240 </t>
  </si>
  <si>
    <t>HEURTIER</t>
  </si>
  <si>
    <t xml:space="preserve">Philips </t>
  </si>
  <si>
    <t>N2205</t>
  </si>
  <si>
    <t>ALTO Signature</t>
  </si>
  <si>
    <t xml:space="preserve">SANSUI </t>
  </si>
  <si>
    <t>SAS-30</t>
  </si>
  <si>
    <t>VM</t>
  </si>
  <si>
    <t>VG</t>
  </si>
  <si>
    <t>2 Tweeter ITT LPKH94</t>
  </si>
  <si>
    <t xml:space="preserve">DUAL </t>
  </si>
  <si>
    <t>CL31</t>
  </si>
  <si>
    <t>Ebay</t>
  </si>
  <si>
    <t>PHILIPS</t>
  </si>
  <si>
    <t>EL3547A</t>
  </si>
  <si>
    <t xml:space="preserve">PHILIPS </t>
  </si>
  <si>
    <t>22 GH 944</t>
  </si>
  <si>
    <t>SH33SD</t>
  </si>
  <si>
    <t>SCIENTELEC</t>
  </si>
  <si>
    <t>EOLE 15</t>
  </si>
  <si>
    <t>1 Tweeter CL100</t>
  </si>
  <si>
    <t>MARANTZ</t>
  </si>
  <si>
    <t>HD300</t>
  </si>
  <si>
    <t xml:space="preserve">Frais sur vente : </t>
  </si>
  <si>
    <t xml:space="preserve">Gain / achat : </t>
  </si>
  <si>
    <t>Livraison</t>
  </si>
  <si>
    <t>total commande</t>
  </si>
  <si>
    <t xml:space="preserve">Gain net d'achat </t>
  </si>
  <si>
    <t>Canal</t>
  </si>
  <si>
    <t xml:space="preserve">Total Prix d'achat des ventes réalisées : </t>
  </si>
  <si>
    <t xml:space="preserve">Total commandes : </t>
  </si>
  <si>
    <t>revenus de la commande</t>
  </si>
  <si>
    <t xml:space="preserve">Total net de frais : </t>
  </si>
  <si>
    <t>Port payé</t>
  </si>
  <si>
    <t xml:space="preserve">Port payé : </t>
  </si>
  <si>
    <t xml:space="preserve">Gain net de frais &amp; port payé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</si>
</sst>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3" borderId="1" xfId="0" applyFont="1" applyFill="1" applyBorder="1"/>
    <xf numFmtId="0" fontId="2" fillId="3" borderId="1" xfId="0" applyFont="1" applyFill="1" applyBorder="1"/>
    <xf numFmtId="14" fontId="1" fillId="3" borderId="1" xfId="0" applyNumberFormat="1" applyFont="1" applyFill="1" applyBorder="1"/>
    <xf numFmtId="14" fontId="1" fillId="3" borderId="1" xfId="0" applyNumberFormat="1" applyFont="1" applyFill="1" applyBorder="1" applyAlignment="1">
      <alignment wrapText="1"/>
    </xf>
    <xf numFmtId="165" fontId="1" fillId="3" borderId="1" xfId="0" applyNumberFormat="1" applyFont="1" applyFill="1" applyBorder="1"/>
    <xf numFmtId="0" fontId="1" fillId="3" borderId="0" xfId="0" applyFont="1" applyFill="1"/>
    <xf numFmtId="0" fontId="1" fillId="0" borderId="1" xfId="0" applyFont="1" applyBorder="1"/>
    <xf numFmtId="0" fontId="2" fillId="0" borderId="1" xfId="0" applyFont="1" applyBorder="1"/>
    <xf numFmtId="14" fontId="1" fillId="0" borderId="1" xfId="0" applyNumberFormat="1" applyFont="1" applyBorder="1"/>
    <xf numFmtId="14" fontId="1" fillId="0" borderId="1" xfId="0" applyNumberFormat="1" applyFont="1" applyBorder="1" applyAlignment="1">
      <alignment wrapText="1"/>
    </xf>
    <xf numFmtId="165" fontId="1" fillId="0" borderId="1" xfId="0" applyNumberFormat="1" applyFont="1" applyBorder="1"/>
    <xf numFmtId="165" fontId="1" fillId="0" borderId="0" xfId="0" applyNumberFormat="1" applyFont="1"/>
    <xf numFmtId="0" fontId="1" fillId="0" borderId="0" xfId="0" applyFont="1"/>
    <xf numFmtId="0" fontId="1" fillId="2" borderId="1" xfId="0" applyFont="1" applyFill="1" applyBorder="1"/>
    <xf numFmtId="14" fontId="1" fillId="2" borderId="1" xfId="0" applyNumberFormat="1" applyFont="1" applyFill="1" applyBorder="1"/>
    <xf numFmtId="14" fontId="1" fillId="2" borderId="1" xfId="0" applyNumberFormat="1" applyFont="1" applyFill="1" applyBorder="1" applyAlignment="1">
      <alignment wrapText="1"/>
    </xf>
    <xf numFmtId="165" fontId="1" fillId="2" borderId="1" xfId="0" applyNumberFormat="1" applyFont="1" applyFill="1" applyBorder="1"/>
    <xf numFmtId="0" fontId="1" fillId="2" borderId="0" xfId="0" applyFont="1" applyFill="1"/>
    <xf numFmtId="0" fontId="1" fillId="0" borderId="1" xfId="0" applyFont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wrapText="1"/>
    </xf>
    <xf numFmtId="165" fontId="1" fillId="0" borderId="2" xfId="0" applyNumberFormat="1" applyFont="1" applyBorder="1"/>
    <xf numFmtId="14" fontId="1" fillId="0" borderId="2" xfId="0" applyNumberFormat="1" applyFont="1" applyBorder="1"/>
    <xf numFmtId="0" fontId="1" fillId="0" borderId="0" xfId="0" applyFont="1" applyFill="1" applyBorder="1"/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 applyFill="1" applyBorder="1" applyAlignment="1">
      <alignment horizontal="right"/>
    </xf>
    <xf numFmtId="0" fontId="1" fillId="0" borderId="0" xfId="0" applyFont="1" applyAlignment="1">
      <alignment horizontal="right"/>
    </xf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wrapText="1"/>
    </xf>
    <xf numFmtId="165" fontId="1" fillId="0" borderId="0" xfId="0" applyNumberFormat="1" applyFont="1" applyFill="1" applyBorder="1" applyAlignment="1"/>
    <xf numFmtId="0" fontId="1" fillId="0" borderId="1" xfId="0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5" fontId="1" fillId="0" borderId="0" xfId="0" applyNumberFormat="1" applyFont="1" applyAlignment="1"/>
    <xf numFmtId="10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38"/>
  <sheetViews>
    <sheetView tabSelected="1" zoomScale="115" zoomScaleNormal="115" workbookViewId="0">
      <selection activeCell="D28" sqref="D28"/>
    </sheetView>
  </sheetViews>
  <sheetFormatPr baseColWidth="10" defaultRowHeight="11.25" x14ac:dyDescent="0.2"/>
  <cols>
    <col min="1" max="1" width="11.42578125" style="13"/>
    <col min="2" max="2" width="17.140625" style="13" customWidth="1"/>
    <col min="3" max="3" width="8" style="13" customWidth="1"/>
    <col min="4" max="4" width="8.42578125" style="13" customWidth="1"/>
    <col min="5" max="5" width="4.7109375" style="26" customWidth="1"/>
    <col min="6" max="6" width="5.5703125" style="12" customWidth="1"/>
    <col min="7" max="7" width="8.42578125" style="27" customWidth="1"/>
    <col min="8" max="8" width="6.28515625" style="12" customWidth="1"/>
    <col min="9" max="9" width="6.85546875" style="12" customWidth="1"/>
    <col min="10" max="10" width="9.42578125" style="12" customWidth="1"/>
    <col min="11" max="11" width="6.42578125" style="12" customWidth="1"/>
    <col min="12" max="12" width="9.85546875" style="12" customWidth="1"/>
    <col min="13" max="13" width="5" style="12" customWidth="1"/>
    <col min="14" max="14" width="7.42578125" style="12" customWidth="1"/>
    <col min="15" max="15" width="11.42578125" style="12"/>
    <col min="16" max="16384" width="11.42578125" style="13"/>
  </cols>
  <sheetData>
    <row r="3" spans="1:15" s="37" customFormat="1" ht="33.75" x14ac:dyDescent="0.25">
      <c r="A3" s="34" t="s">
        <v>0</v>
      </c>
      <c r="B3" s="34" t="s">
        <v>1</v>
      </c>
      <c r="C3" s="34" t="s">
        <v>13</v>
      </c>
      <c r="D3" s="34" t="s">
        <v>2</v>
      </c>
      <c r="E3" s="34" t="s">
        <v>57</v>
      </c>
      <c r="F3" s="35" t="s">
        <v>3</v>
      </c>
      <c r="G3" s="36" t="s">
        <v>4</v>
      </c>
      <c r="H3" s="35" t="s">
        <v>5</v>
      </c>
      <c r="I3" s="35" t="s">
        <v>54</v>
      </c>
      <c r="J3" s="35" t="s">
        <v>55</v>
      </c>
      <c r="K3" s="35" t="s">
        <v>6</v>
      </c>
      <c r="L3" s="35" t="s">
        <v>60</v>
      </c>
      <c r="M3" s="35" t="s">
        <v>62</v>
      </c>
      <c r="N3" s="35" t="s">
        <v>56</v>
      </c>
      <c r="O3" s="35" t="s">
        <v>8</v>
      </c>
    </row>
    <row r="4" spans="1:15" s="6" customFormat="1" x14ac:dyDescent="0.2">
      <c r="A4" s="1" t="s">
        <v>7</v>
      </c>
      <c r="B4" s="2" t="s">
        <v>28</v>
      </c>
      <c r="C4" s="2"/>
      <c r="D4" s="3"/>
      <c r="E4" s="4" t="s">
        <v>37</v>
      </c>
      <c r="F4" s="5"/>
      <c r="G4" s="3">
        <v>45047</v>
      </c>
      <c r="H4" s="5">
        <v>25</v>
      </c>
      <c r="I4" s="5"/>
      <c r="J4" s="5">
        <f>SUM(H4:I4)</f>
        <v>25</v>
      </c>
      <c r="K4" s="5"/>
      <c r="L4" s="5">
        <f>SUM(J4-K4)</f>
        <v>25</v>
      </c>
      <c r="M4" s="5"/>
      <c r="N4" s="5">
        <f>SUM(L4-F4-M4)</f>
        <v>25</v>
      </c>
      <c r="O4" s="5" t="s">
        <v>9</v>
      </c>
    </row>
    <row r="5" spans="1:15" s="6" customFormat="1" x14ac:dyDescent="0.2">
      <c r="A5" s="1" t="s">
        <v>7</v>
      </c>
      <c r="B5" s="2" t="s">
        <v>49</v>
      </c>
      <c r="C5" s="2"/>
      <c r="D5" s="3"/>
      <c r="E5" s="4" t="s">
        <v>37</v>
      </c>
      <c r="F5" s="5">
        <v>4</v>
      </c>
      <c r="G5" s="3">
        <v>44933</v>
      </c>
      <c r="H5" s="5">
        <v>25</v>
      </c>
      <c r="I5" s="5"/>
      <c r="J5" s="5">
        <f>SUM(H5:I5)</f>
        <v>25</v>
      </c>
      <c r="K5" s="5"/>
      <c r="L5" s="5">
        <f>SUM(J5-K5)</f>
        <v>25</v>
      </c>
      <c r="M5" s="5"/>
      <c r="N5" s="5">
        <f>SUM(L5-F5-M5)</f>
        <v>21</v>
      </c>
      <c r="O5" s="5" t="s">
        <v>9</v>
      </c>
    </row>
    <row r="6" spans="1:15" x14ac:dyDescent="0.2">
      <c r="A6" s="7" t="s">
        <v>10</v>
      </c>
      <c r="B6" s="8" t="s">
        <v>38</v>
      </c>
      <c r="C6" s="8"/>
      <c r="D6" s="9"/>
      <c r="E6" s="10"/>
      <c r="F6" s="11"/>
      <c r="G6" s="9"/>
      <c r="H6" s="11">
        <v>25</v>
      </c>
      <c r="I6" s="11"/>
      <c r="J6" s="11"/>
      <c r="K6" s="11"/>
      <c r="L6" s="11"/>
      <c r="M6" s="11"/>
      <c r="N6" s="11"/>
      <c r="O6" s="11"/>
    </row>
    <row r="7" spans="1:15" x14ac:dyDescent="0.2">
      <c r="A7" s="7" t="s">
        <v>12</v>
      </c>
      <c r="B7" s="7" t="s">
        <v>11</v>
      </c>
      <c r="C7" s="7">
        <v>2002</v>
      </c>
      <c r="D7" s="9">
        <v>45026</v>
      </c>
      <c r="E7" s="10" t="s">
        <v>37</v>
      </c>
      <c r="F7" s="11">
        <v>20</v>
      </c>
      <c r="G7" s="9"/>
      <c r="H7" s="11">
        <v>80</v>
      </c>
      <c r="I7" s="11"/>
      <c r="J7" s="11"/>
      <c r="K7" s="11"/>
      <c r="L7" s="11"/>
      <c r="M7" s="11"/>
      <c r="N7" s="11"/>
      <c r="O7" s="11"/>
    </row>
    <row r="8" spans="1:15" x14ac:dyDescent="0.2">
      <c r="A8" s="7" t="s">
        <v>14</v>
      </c>
      <c r="B8" s="7" t="s">
        <v>15</v>
      </c>
      <c r="C8" s="7">
        <v>1995</v>
      </c>
      <c r="D8" s="9">
        <v>45026</v>
      </c>
      <c r="E8" s="10" t="s">
        <v>37</v>
      </c>
      <c r="F8" s="11">
        <v>5</v>
      </c>
      <c r="G8" s="9"/>
      <c r="H8" s="11">
        <v>20</v>
      </c>
      <c r="I8" s="11"/>
      <c r="J8" s="11"/>
      <c r="K8" s="11"/>
      <c r="L8" s="11"/>
      <c r="M8" s="11"/>
      <c r="N8" s="11"/>
      <c r="O8" s="11"/>
    </row>
    <row r="9" spans="1:15" s="6" customFormat="1" x14ac:dyDescent="0.2">
      <c r="A9" s="1" t="s">
        <v>16</v>
      </c>
      <c r="B9" s="1" t="s">
        <v>17</v>
      </c>
      <c r="C9" s="1"/>
      <c r="D9" s="3">
        <v>45026</v>
      </c>
      <c r="E9" s="4" t="s">
        <v>37</v>
      </c>
      <c r="F9" s="5">
        <v>5</v>
      </c>
      <c r="G9" s="3">
        <v>45041</v>
      </c>
      <c r="H9" s="5">
        <v>25</v>
      </c>
      <c r="I9" s="5">
        <v>8</v>
      </c>
      <c r="J9" s="5">
        <f>SUM(H9:I9)</f>
        <v>33</v>
      </c>
      <c r="K9" s="5">
        <v>3.65</v>
      </c>
      <c r="L9" s="5">
        <f>SUM(J9-K9)</f>
        <v>29.35</v>
      </c>
      <c r="M9" s="5"/>
      <c r="N9" s="5">
        <f>SUM(L9-F9-M9)</f>
        <v>24.35</v>
      </c>
      <c r="O9" s="5" t="s">
        <v>41</v>
      </c>
    </row>
    <row r="10" spans="1:15" x14ac:dyDescent="0.2">
      <c r="A10" s="7" t="s">
        <v>16</v>
      </c>
      <c r="B10" s="7" t="s">
        <v>18</v>
      </c>
      <c r="C10" s="7"/>
      <c r="D10" s="9">
        <v>45026</v>
      </c>
      <c r="E10" s="10" t="s">
        <v>37</v>
      </c>
      <c r="F10" s="11"/>
      <c r="G10" s="9"/>
      <c r="H10" s="11">
        <v>10</v>
      </c>
      <c r="I10" s="11"/>
      <c r="J10" s="11"/>
      <c r="K10" s="11"/>
      <c r="L10" s="11"/>
      <c r="M10" s="11"/>
      <c r="N10" s="11"/>
      <c r="O10" s="11"/>
    </row>
    <row r="11" spans="1:15" s="6" customFormat="1" x14ac:dyDescent="0.2">
      <c r="A11" s="1" t="s">
        <v>19</v>
      </c>
      <c r="B11" s="1" t="s">
        <v>20</v>
      </c>
      <c r="C11" s="1"/>
      <c r="D11" s="3">
        <v>45026</v>
      </c>
      <c r="E11" s="4" t="s">
        <v>37</v>
      </c>
      <c r="F11" s="5">
        <v>5</v>
      </c>
      <c r="G11" s="3">
        <v>45042</v>
      </c>
      <c r="H11" s="5">
        <v>25</v>
      </c>
      <c r="I11" s="5">
        <v>5</v>
      </c>
      <c r="J11" s="5">
        <f>SUM(H11:I11)</f>
        <v>30</v>
      </c>
      <c r="K11" s="5">
        <v>3.35</v>
      </c>
      <c r="L11" s="5">
        <f>SUM(J11-K11)</f>
        <v>26.65</v>
      </c>
      <c r="M11" s="5"/>
      <c r="N11" s="5">
        <f>SUM(L11-F11-M11)</f>
        <v>21.65</v>
      </c>
      <c r="O11" s="5" t="s">
        <v>41</v>
      </c>
    </row>
    <row r="12" spans="1:15" x14ac:dyDescent="0.2">
      <c r="A12" s="7" t="s">
        <v>21</v>
      </c>
      <c r="B12" s="7" t="s">
        <v>22</v>
      </c>
      <c r="C12" s="7">
        <v>2007</v>
      </c>
      <c r="D12" s="9">
        <v>45026</v>
      </c>
      <c r="E12" s="10" t="s">
        <v>37</v>
      </c>
      <c r="F12" s="11">
        <v>5</v>
      </c>
      <c r="G12" s="9"/>
      <c r="H12" s="11">
        <v>20</v>
      </c>
      <c r="I12" s="11"/>
      <c r="J12" s="11"/>
      <c r="K12" s="11"/>
      <c r="L12" s="11"/>
      <c r="M12" s="11"/>
      <c r="N12" s="11"/>
      <c r="O12" s="11"/>
    </row>
    <row r="13" spans="1:15" x14ac:dyDescent="0.2">
      <c r="A13" s="7" t="s">
        <v>21</v>
      </c>
      <c r="B13" s="7" t="s">
        <v>23</v>
      </c>
      <c r="C13" s="7">
        <v>1978</v>
      </c>
      <c r="D13" s="9">
        <v>45026</v>
      </c>
      <c r="E13" s="10" t="s">
        <v>37</v>
      </c>
      <c r="F13" s="11">
        <v>10</v>
      </c>
      <c r="G13" s="9"/>
      <c r="H13" s="11">
        <v>30</v>
      </c>
      <c r="I13" s="11"/>
      <c r="J13" s="11"/>
      <c r="K13" s="11"/>
      <c r="L13" s="11"/>
      <c r="M13" s="11"/>
      <c r="N13" s="11"/>
      <c r="O13" s="11"/>
    </row>
    <row r="14" spans="1:15" s="6" customFormat="1" x14ac:dyDescent="0.2">
      <c r="A14" s="1" t="s">
        <v>24</v>
      </c>
      <c r="B14" s="1" t="s">
        <v>25</v>
      </c>
      <c r="C14" s="1">
        <v>1975</v>
      </c>
      <c r="D14" s="3">
        <v>44967</v>
      </c>
      <c r="E14" s="4" t="s">
        <v>36</v>
      </c>
      <c r="F14" s="5">
        <v>10</v>
      </c>
      <c r="G14" s="3">
        <v>45027</v>
      </c>
      <c r="H14" s="5">
        <v>60</v>
      </c>
      <c r="I14" s="5"/>
      <c r="J14" s="5">
        <v>60</v>
      </c>
      <c r="K14" s="5"/>
      <c r="L14" s="5">
        <v>60</v>
      </c>
      <c r="M14" s="5"/>
      <c r="N14" s="5">
        <f>SUM(L14-F14-M14)</f>
        <v>50</v>
      </c>
      <c r="O14" s="5" t="s">
        <v>9</v>
      </c>
    </row>
    <row r="15" spans="1:15" s="18" customFormat="1" x14ac:dyDescent="0.2">
      <c r="A15" s="14" t="s">
        <v>26</v>
      </c>
      <c r="B15" s="14" t="s">
        <v>27</v>
      </c>
      <c r="C15" s="14"/>
      <c r="D15" s="15"/>
      <c r="E15" s="16"/>
      <c r="F15" s="17"/>
      <c r="G15" s="15"/>
      <c r="H15" s="17">
        <v>20</v>
      </c>
      <c r="I15" s="17"/>
      <c r="J15" s="17"/>
      <c r="K15" s="17"/>
      <c r="L15" s="17"/>
      <c r="M15" s="17"/>
      <c r="N15" s="17"/>
      <c r="O15" s="17"/>
    </row>
    <row r="16" spans="1:15" x14ac:dyDescent="0.2">
      <c r="A16" s="7" t="s">
        <v>30</v>
      </c>
      <c r="B16" s="7" t="s">
        <v>29</v>
      </c>
      <c r="C16" s="7"/>
      <c r="D16" s="9">
        <v>44967</v>
      </c>
      <c r="E16" s="19" t="s">
        <v>36</v>
      </c>
      <c r="F16" s="11">
        <v>10</v>
      </c>
      <c r="G16" s="9"/>
      <c r="H16" s="11">
        <v>40</v>
      </c>
      <c r="I16" s="11"/>
      <c r="J16" s="11"/>
      <c r="K16" s="11"/>
      <c r="L16" s="11"/>
      <c r="M16" s="11"/>
      <c r="N16" s="11"/>
      <c r="O16" s="11"/>
    </row>
    <row r="17" spans="1:15" x14ac:dyDescent="0.2">
      <c r="A17" s="7" t="s">
        <v>31</v>
      </c>
      <c r="B17" s="7" t="s">
        <v>32</v>
      </c>
      <c r="C17" s="7">
        <v>1965</v>
      </c>
      <c r="D17" s="7"/>
      <c r="E17" s="19" t="s">
        <v>37</v>
      </c>
      <c r="F17" s="11">
        <v>5</v>
      </c>
      <c r="G17" s="9"/>
      <c r="H17" s="11">
        <v>30</v>
      </c>
      <c r="I17" s="11"/>
      <c r="J17" s="11"/>
      <c r="K17" s="11"/>
      <c r="L17" s="11"/>
      <c r="M17" s="11"/>
      <c r="N17" s="11"/>
      <c r="O17" s="11"/>
    </row>
    <row r="18" spans="1:15" s="6" customFormat="1" x14ac:dyDescent="0.2">
      <c r="A18" s="1" t="s">
        <v>16</v>
      </c>
      <c r="B18" s="1" t="s">
        <v>33</v>
      </c>
      <c r="C18" s="1"/>
      <c r="D18" s="1"/>
      <c r="E18" s="20" t="s">
        <v>37</v>
      </c>
      <c r="F18" s="5">
        <v>20</v>
      </c>
      <c r="G18" s="3">
        <v>45043</v>
      </c>
      <c r="H18" s="5">
        <v>60</v>
      </c>
      <c r="I18" s="5"/>
      <c r="J18" s="5">
        <v>60</v>
      </c>
      <c r="K18" s="5"/>
      <c r="L18" s="5">
        <f>SUM(J18-K18)</f>
        <v>60</v>
      </c>
      <c r="M18" s="5"/>
      <c r="N18" s="5">
        <f>SUM(L18-F18-M18)</f>
        <v>40</v>
      </c>
      <c r="O18" s="5" t="s">
        <v>9</v>
      </c>
    </row>
    <row r="19" spans="1:15" x14ac:dyDescent="0.2">
      <c r="A19" s="21" t="s">
        <v>34</v>
      </c>
      <c r="B19" s="21" t="s">
        <v>35</v>
      </c>
      <c r="C19" s="21"/>
      <c r="D19" s="21"/>
      <c r="E19" s="22" t="s">
        <v>37</v>
      </c>
      <c r="F19" s="23">
        <v>15</v>
      </c>
      <c r="G19" s="24"/>
      <c r="H19" s="23">
        <v>75</v>
      </c>
      <c r="I19" s="23"/>
      <c r="J19" s="23"/>
      <c r="K19" s="23"/>
      <c r="L19" s="11"/>
      <c r="M19" s="11"/>
      <c r="N19" s="11"/>
      <c r="O19" s="23"/>
    </row>
    <row r="20" spans="1:15" s="6" customFormat="1" x14ac:dyDescent="0.2">
      <c r="A20" s="1" t="s">
        <v>39</v>
      </c>
      <c r="B20" s="1" t="s">
        <v>40</v>
      </c>
      <c r="C20" s="1">
        <v>1970</v>
      </c>
      <c r="D20" s="3">
        <v>44969</v>
      </c>
      <c r="E20" s="20" t="s">
        <v>36</v>
      </c>
      <c r="F20" s="5">
        <v>10</v>
      </c>
      <c r="G20" s="3">
        <v>45028</v>
      </c>
      <c r="H20" s="5">
        <v>25</v>
      </c>
      <c r="I20" s="5">
        <v>15</v>
      </c>
      <c r="J20" s="5">
        <f>SUM(H20:I20)</f>
        <v>40</v>
      </c>
      <c r="K20" s="5">
        <v>4.3499999999999996</v>
      </c>
      <c r="L20" s="5">
        <f>SUM(J20-K20)</f>
        <v>35.65</v>
      </c>
      <c r="M20" s="5"/>
      <c r="N20" s="5">
        <f>SUM(L20-F20-M20)</f>
        <v>25.65</v>
      </c>
      <c r="O20" s="5" t="s">
        <v>41</v>
      </c>
    </row>
    <row r="21" spans="1:15" s="6" customFormat="1" x14ac:dyDescent="0.2">
      <c r="A21" s="1" t="s">
        <v>42</v>
      </c>
      <c r="B21" s="1" t="s">
        <v>43</v>
      </c>
      <c r="C21" s="1">
        <v>1964</v>
      </c>
      <c r="D21" s="3">
        <v>45026</v>
      </c>
      <c r="E21" s="20" t="s">
        <v>37</v>
      </c>
      <c r="F21" s="5">
        <v>10</v>
      </c>
      <c r="G21" s="3">
        <v>45044</v>
      </c>
      <c r="H21" s="5">
        <v>43</v>
      </c>
      <c r="I21" s="5">
        <v>10</v>
      </c>
      <c r="J21" s="5">
        <f>SUM(H21:I21)</f>
        <v>53</v>
      </c>
      <c r="K21" s="5">
        <v>5.65</v>
      </c>
      <c r="L21" s="5">
        <f>SUM(J21-K21)</f>
        <v>47.35</v>
      </c>
      <c r="M21" s="5"/>
      <c r="N21" s="5">
        <f>SUM(L21-F21-M21)</f>
        <v>37.35</v>
      </c>
      <c r="O21" s="5" t="s">
        <v>41</v>
      </c>
    </row>
    <row r="22" spans="1:15" s="6" customFormat="1" x14ac:dyDescent="0.2">
      <c r="A22" s="1" t="s">
        <v>44</v>
      </c>
      <c r="B22" s="1" t="s">
        <v>45</v>
      </c>
      <c r="C22" s="1">
        <v>1966</v>
      </c>
      <c r="D22" s="1"/>
      <c r="E22" s="20" t="s">
        <v>9</v>
      </c>
      <c r="F22" s="5">
        <v>10</v>
      </c>
      <c r="G22" s="3">
        <v>44986</v>
      </c>
      <c r="H22" s="5">
        <v>50</v>
      </c>
      <c r="I22" s="5">
        <v>10</v>
      </c>
      <c r="J22" s="5">
        <f>SUM(H22:I22)</f>
        <v>60</v>
      </c>
      <c r="K22" s="5">
        <v>6.35</v>
      </c>
      <c r="L22" s="5">
        <f>SUM(J22-K22)</f>
        <v>53.65</v>
      </c>
      <c r="M22" s="5"/>
      <c r="N22" s="5">
        <f>SUM(L22-F22-M22)</f>
        <v>43.65</v>
      </c>
      <c r="O22" s="5" t="s">
        <v>41</v>
      </c>
    </row>
    <row r="23" spans="1:15" s="6" customFormat="1" x14ac:dyDescent="0.2">
      <c r="A23" s="1" t="s">
        <v>19</v>
      </c>
      <c r="B23" s="1" t="s">
        <v>46</v>
      </c>
      <c r="C23" s="1"/>
      <c r="D23" s="1"/>
      <c r="E23" s="20" t="s">
        <v>37</v>
      </c>
      <c r="F23" s="5">
        <v>15</v>
      </c>
      <c r="G23" s="3">
        <v>44989</v>
      </c>
      <c r="H23" s="5">
        <v>30</v>
      </c>
      <c r="I23" s="5">
        <v>15</v>
      </c>
      <c r="J23" s="5">
        <f>SUM(H23:I23)</f>
        <v>45</v>
      </c>
      <c r="K23" s="5">
        <v>4.8499999999999996</v>
      </c>
      <c r="L23" s="5">
        <f>SUM(J23-K23)</f>
        <v>40.15</v>
      </c>
      <c r="M23" s="5"/>
      <c r="N23" s="5">
        <f>SUM(L23-F23-M23)</f>
        <v>25.15</v>
      </c>
      <c r="O23" s="5" t="s">
        <v>41</v>
      </c>
    </row>
    <row r="24" spans="1:15" s="6" customFormat="1" x14ac:dyDescent="0.2">
      <c r="A24" s="1" t="s">
        <v>47</v>
      </c>
      <c r="B24" s="1" t="s">
        <v>48</v>
      </c>
      <c r="C24" s="1">
        <v>1970</v>
      </c>
      <c r="D24" s="1"/>
      <c r="E24" s="20" t="s">
        <v>9</v>
      </c>
      <c r="F24" s="5">
        <v>25</v>
      </c>
      <c r="G24" s="3">
        <v>45010</v>
      </c>
      <c r="H24" s="5">
        <v>40</v>
      </c>
      <c r="I24" s="5"/>
      <c r="J24" s="5">
        <f t="shared" ref="J24:J25" si="0">SUM(H24:I24)</f>
        <v>40</v>
      </c>
      <c r="K24" s="5"/>
      <c r="L24" s="5">
        <f>SUM(J24-K24)</f>
        <v>40</v>
      </c>
      <c r="M24" s="5"/>
      <c r="N24" s="5">
        <f>SUM(L24-F24-M24)</f>
        <v>15</v>
      </c>
      <c r="O24" s="5" t="s">
        <v>9</v>
      </c>
    </row>
    <row r="25" spans="1:15" s="6" customFormat="1" x14ac:dyDescent="0.2">
      <c r="A25" s="1" t="s">
        <v>50</v>
      </c>
      <c r="B25" s="1" t="s">
        <v>51</v>
      </c>
      <c r="C25" s="1"/>
      <c r="D25" s="1"/>
      <c r="E25" s="20" t="s">
        <v>37</v>
      </c>
      <c r="F25" s="5">
        <v>20</v>
      </c>
      <c r="G25" s="3">
        <v>44904</v>
      </c>
      <c r="H25" s="5">
        <v>35</v>
      </c>
      <c r="I25" s="5"/>
      <c r="J25" s="5">
        <f t="shared" si="0"/>
        <v>35</v>
      </c>
      <c r="K25" s="5"/>
      <c r="L25" s="5">
        <f>SUM(J25-K25)</f>
        <v>35</v>
      </c>
      <c r="M25" s="5"/>
      <c r="N25" s="5">
        <f>SUM(L25-F25-M25)</f>
        <v>15</v>
      </c>
      <c r="O25" s="5" t="s">
        <v>9</v>
      </c>
    </row>
    <row r="26" spans="1:15" x14ac:dyDescent="0.2">
      <c r="A26" s="25"/>
      <c r="B26" s="25"/>
      <c r="C26" s="25"/>
    </row>
    <row r="27" spans="1:15" x14ac:dyDescent="0.2">
      <c r="A27" s="25"/>
      <c r="B27" s="25"/>
      <c r="C27" s="25"/>
      <c r="J27" s="12">
        <f>SUM(J4:J25)</f>
        <v>506</v>
      </c>
      <c r="K27" s="12">
        <f>SUM(K5:K26)</f>
        <v>28.200000000000003</v>
      </c>
      <c r="L27" s="12">
        <f>SUM(L4:L25)</f>
        <v>477.79999999999995</v>
      </c>
      <c r="M27" s="12">
        <f>SUM(M4:M25)</f>
        <v>0</v>
      </c>
      <c r="N27" s="12">
        <f>SUM(N4:N25)</f>
        <v>343.79999999999995</v>
      </c>
    </row>
    <row r="28" spans="1:15" x14ac:dyDescent="0.2">
      <c r="A28" s="25"/>
      <c r="B28" s="28" t="s">
        <v>59</v>
      </c>
      <c r="C28" s="28"/>
      <c r="D28" s="12">
        <f>SUM(J4,J5,J9,J11,J14,J18,J20,J21,J22,J23,J24,J25)</f>
        <v>506</v>
      </c>
      <c r="F28" s="31"/>
      <c r="G28" s="31"/>
      <c r="H28" s="31"/>
      <c r="I28" s="31"/>
    </row>
    <row r="29" spans="1:15" x14ac:dyDescent="0.2">
      <c r="A29" s="25"/>
      <c r="B29" s="28" t="s">
        <v>52</v>
      </c>
      <c r="C29" s="28"/>
      <c r="D29" s="12">
        <f>SUM(K4:K25)</f>
        <v>28.200000000000003</v>
      </c>
      <c r="E29" s="32"/>
      <c r="F29" s="31"/>
      <c r="G29" s="31"/>
      <c r="H29" s="31"/>
      <c r="I29" s="31"/>
    </row>
    <row r="30" spans="1:15" ht="15" customHeight="1" x14ac:dyDescent="0.2">
      <c r="A30" s="25"/>
      <c r="B30" s="28" t="s">
        <v>61</v>
      </c>
      <c r="C30" s="28"/>
      <c r="D30" s="33">
        <f>SUM(L4:L25)</f>
        <v>477.79999999999995</v>
      </c>
      <c r="E30" s="32"/>
      <c r="F30" s="30"/>
      <c r="G30" s="30"/>
      <c r="H30" s="30"/>
      <c r="I30" s="30"/>
    </row>
    <row r="31" spans="1:15" ht="15" customHeight="1" x14ac:dyDescent="0.2">
      <c r="A31" s="25"/>
      <c r="B31" s="28" t="s">
        <v>63</v>
      </c>
      <c r="C31" s="28"/>
      <c r="D31" s="33">
        <f>SUM(M27)</f>
        <v>0</v>
      </c>
      <c r="E31" s="32"/>
      <c r="F31" s="30"/>
      <c r="G31" s="30"/>
      <c r="H31" s="30"/>
      <c r="I31" s="30"/>
    </row>
    <row r="32" spans="1:15" ht="15" customHeight="1" x14ac:dyDescent="0.2">
      <c r="A32" s="28" t="s">
        <v>58</v>
      </c>
      <c r="B32" s="28"/>
      <c r="C32" s="28"/>
      <c r="D32" s="12">
        <f>SUM(F5,F9,F11,F14,F18,F20,F21,F22,F23,F24,F25)</f>
        <v>134</v>
      </c>
      <c r="E32" s="39">
        <f>SUM(D32/D28)</f>
        <v>0.2648221343873518</v>
      </c>
      <c r="F32" s="39"/>
      <c r="G32" s="26"/>
      <c r="H32" s="31"/>
      <c r="I32" s="31"/>
    </row>
    <row r="33" spans="1:9" x14ac:dyDescent="0.2">
      <c r="A33" s="25"/>
      <c r="B33" s="28" t="s">
        <v>53</v>
      </c>
      <c r="C33" s="28"/>
      <c r="D33" s="12">
        <f>SUM(D28-D32)</f>
        <v>372</v>
      </c>
      <c r="F33" s="31"/>
      <c r="G33" s="31"/>
      <c r="H33" s="31"/>
      <c r="I33" s="31"/>
    </row>
    <row r="34" spans="1:9" x14ac:dyDescent="0.2">
      <c r="B34" s="28" t="s">
        <v>64</v>
      </c>
      <c r="C34" s="28"/>
      <c r="D34" s="12">
        <f>SUM(D33-D29)</f>
        <v>343.8</v>
      </c>
      <c r="E34" s="39">
        <f>SUM(D34/D28)</f>
        <v>0.67944664031620561</v>
      </c>
      <c r="F34" s="39"/>
      <c r="G34" s="38"/>
      <c r="H34" s="31"/>
      <c r="I34" s="31"/>
    </row>
    <row r="35" spans="1:9" x14ac:dyDescent="0.2">
      <c r="B35" s="40"/>
      <c r="C35" s="40"/>
      <c r="D35" s="12"/>
      <c r="H35" s="31"/>
      <c r="I35" s="31"/>
    </row>
    <row r="36" spans="1:9" x14ac:dyDescent="0.2">
      <c r="B36" s="29"/>
      <c r="C36" s="29"/>
    </row>
    <row r="37" spans="1:9" x14ac:dyDescent="0.2">
      <c r="B37" s="29"/>
      <c r="C37" s="29"/>
    </row>
    <row r="38" spans="1:9" x14ac:dyDescent="0.2">
      <c r="B38" s="29"/>
      <c r="C38" s="29"/>
    </row>
  </sheetData>
  <mergeCells count="19">
    <mergeCell ref="B35:C35"/>
    <mergeCell ref="A32:C32"/>
    <mergeCell ref="B31:C31"/>
    <mergeCell ref="E34:F34"/>
    <mergeCell ref="E32:F32"/>
    <mergeCell ref="H28:I28"/>
    <mergeCell ref="H29:I29"/>
    <mergeCell ref="H32:I32"/>
    <mergeCell ref="H33:I33"/>
    <mergeCell ref="H34:I34"/>
    <mergeCell ref="H35:I35"/>
    <mergeCell ref="B28:C28"/>
    <mergeCell ref="B29:C29"/>
    <mergeCell ref="B30:C30"/>
    <mergeCell ref="B33:C33"/>
    <mergeCell ref="B34:C34"/>
    <mergeCell ref="F28:G28"/>
    <mergeCell ref="F29:G29"/>
    <mergeCell ref="F33:G3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2023-01-04T09:47:09Z</dcterms:created>
  <dcterms:modified xsi:type="dcterms:W3CDTF">2023-04-29T09:11:32Z</dcterms:modified>
</cp:coreProperties>
</file>